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  <Override PartName="/xl/charts/style5.xml" ContentType="application/vnd.ms-office.chartstyle+xml"/>
  <Override PartName="/xl/charts/colors5.xml" ContentType="application/vnd.ms-office.chartcolorstyle+xml"/>
  <Override PartName="/xl/charts/style6.xml" ContentType="application/vnd.ms-office.chartstyle+xml"/>
  <Override PartName="/xl/charts/colors6.xml" ContentType="application/vnd.ms-office.chartcolorstyle+xml"/>
  <Override PartName="/xl/charts/style7.xml" ContentType="application/vnd.ms-office.chartstyle+xml"/>
  <Override PartName="/xl/charts/colors7.xml" ContentType="application/vnd.ms-office.chartcolorstyle+xml"/>
  <Override PartName="/xl/charts/style8.xml" ContentType="application/vnd.ms-office.chartstyle+xml"/>
  <Override PartName="/xl/charts/colors8.xml" ContentType="application/vnd.ms-office.chartcolorstyle+xml"/>
  <Override PartName="/xl/charts/style9.xml" ContentType="application/vnd.ms-office.chartstyle+xml"/>
  <Override PartName="/xl/charts/colors9.xml" ContentType="application/vnd.ms-office.chartcolorstyle+xml"/>
  <Override PartName="/xl/charts/style10.xml" ContentType="application/vnd.ms-office.chartstyle+xml"/>
  <Override PartName="/xl/charts/colors10.xml" ContentType="application/vnd.ms-office.chartcolorstyle+xml"/>
  <Override PartName="/xl/charts/style11.xml" ContentType="application/vnd.ms-office.chartstyle+xml"/>
  <Override PartName="/xl/charts/colors11.xml" ContentType="application/vnd.ms-office.chartcolorstyle+xml"/>
  <Override PartName="/xl/charts/style12.xml" ContentType="application/vnd.ms-office.chartstyle+xml"/>
  <Override PartName="/xl/charts/colors12.xml" ContentType="application/vnd.ms-office.chartcolorstyle+xml"/>
  <Override PartName="/xl/charts/style13.xml" ContentType="application/vnd.ms-office.chartstyle+xml"/>
  <Override PartName="/xl/charts/colors13.xml" ContentType="application/vnd.ms-office.chartcolorstyle+xml"/>
  <Override PartName="/xl/charts/style14.xml" ContentType="application/vnd.ms-office.chartstyle+xml"/>
  <Override PartName="/xl/charts/colors14.xml" ContentType="application/vnd.ms-office.chartcolorstyle+xml"/>
  <Override PartName="/xl/charts/style15.xml" ContentType="application/vnd.ms-office.chartstyle+xml"/>
  <Override PartName="/xl/charts/colors15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-27760" yWindow="940" windowWidth="26100" windowHeight="21800" tabRatio="772" activeTab="4"/>
  </bookViews>
  <sheets>
    <sheet name="Sheet1" sheetId="1" r:id="rId1"/>
    <sheet name="Sheet1 (2)" sheetId="3" r:id="rId2"/>
    <sheet name="Sheet1 (3)" sheetId="4" r:id="rId3"/>
    <sheet name="Sheet1 (8)" sheetId="13" r:id="rId4"/>
    <sheet name="Sheet1 (4)" sheetId="6" r:id="rId5"/>
    <sheet name="Sheet5" sheetId="12" r:id="rId6"/>
    <sheet name="Sheet1 (5)" sheetId="7" r:id="rId7"/>
    <sheet name="Sheet1 (6)" sheetId="8" r:id="rId8"/>
    <sheet name="Sheet1 (7)" sheetId="10" r:id="rId9"/>
    <sheet name="Sheet2" sheetId="5" r:id="rId10"/>
    <sheet name="Sheet3" sheetId="9" r:id="rId11"/>
    <sheet name="Sheet4" sheetId="11" r:id="rId1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BZ12" i="7"/>
  <c r="BY75" i="7"/>
  <c r="BY72" i="7"/>
  <c r="BY71" i="7"/>
  <c r="BY68" i="7"/>
  <c r="BY67" i="7"/>
  <c r="BY66" i="7"/>
  <c r="BY63" i="7"/>
  <c r="BY62" i="7"/>
  <c r="BY61" i="7"/>
  <c r="BY58" i="7"/>
  <c r="BY57" i="7"/>
  <c r="BY56" i="7"/>
  <c r="BY53" i="7"/>
  <c r="BY52" i="7"/>
  <c r="BY51" i="7"/>
  <c r="BY48" i="7"/>
  <c r="BY47" i="7"/>
  <c r="BY46" i="7"/>
  <c r="BY43" i="7"/>
  <c r="BY42" i="7"/>
  <c r="BY41" i="7"/>
  <c r="BY37" i="7"/>
  <c r="BY36" i="7"/>
  <c r="BY35" i="7"/>
  <c r="BY32" i="7"/>
  <c r="BY31" i="7"/>
  <c r="BY30" i="7"/>
  <c r="BY27" i="7"/>
  <c r="BY26" i="7"/>
  <c r="BY25" i="7"/>
  <c r="BY22" i="7"/>
  <c r="BY21" i="7"/>
  <c r="BY20" i="7"/>
  <c r="BY17" i="7"/>
  <c r="BY16" i="7"/>
  <c r="BY15" i="7"/>
  <c r="BY11" i="7"/>
  <c r="BY12" i="7"/>
  <c r="BY10" i="7"/>
  <c r="BY4" i="7"/>
  <c r="BY5" i="7"/>
  <c r="BY6" i="7"/>
  <c r="BY7" i="7"/>
  <c r="BK14" i="6"/>
  <c r="BK13" i="6"/>
  <c r="BK12" i="6"/>
  <c r="BK11" i="6"/>
  <c r="BK10" i="6"/>
  <c r="BK5" i="6"/>
  <c r="BK6" i="6"/>
  <c r="BK7" i="6"/>
  <c r="BK8" i="6"/>
  <c r="BK4" i="6"/>
  <c r="U64" i="12"/>
  <c r="V64" i="12"/>
  <c r="U65" i="12"/>
  <c r="V65" i="12"/>
  <c r="U66" i="12"/>
  <c r="V66" i="12"/>
  <c r="U67" i="12"/>
  <c r="V67" i="12"/>
  <c r="U68" i="12"/>
  <c r="V68" i="12"/>
  <c r="U69" i="12"/>
  <c r="V69" i="12"/>
  <c r="W64" i="12"/>
  <c r="X64" i="12"/>
  <c r="Y64" i="12"/>
  <c r="W65" i="12"/>
  <c r="X65" i="12"/>
  <c r="Y65" i="12"/>
  <c r="W66" i="12"/>
  <c r="X66" i="12"/>
  <c r="Y66" i="12"/>
  <c r="W67" i="12"/>
  <c r="X67" i="12"/>
  <c r="Y67" i="12"/>
  <c r="W68" i="12"/>
  <c r="X68" i="12"/>
  <c r="Y68" i="12"/>
  <c r="W69" i="12"/>
  <c r="X69" i="12"/>
  <c r="Y69" i="12"/>
  <c r="T8" i="12"/>
  <c r="U8" i="12"/>
  <c r="V8" i="12"/>
  <c r="T9" i="12"/>
  <c r="U9" i="12"/>
  <c r="V9" i="12"/>
  <c r="T10" i="12"/>
  <c r="U10" i="12"/>
  <c r="V10" i="12"/>
  <c r="T11" i="12"/>
  <c r="U11" i="12"/>
  <c r="V11" i="12"/>
  <c r="T12" i="12"/>
  <c r="U12" i="12"/>
  <c r="V12" i="12"/>
  <c r="T13" i="12"/>
  <c r="U13" i="12"/>
  <c r="V13" i="12"/>
  <c r="T15" i="12"/>
  <c r="U15" i="12"/>
  <c r="V15" i="12"/>
  <c r="T16" i="12"/>
  <c r="U16" i="12"/>
  <c r="V16" i="12"/>
  <c r="T17" i="12"/>
  <c r="U17" i="12"/>
  <c r="V17" i="12"/>
  <c r="T18" i="12"/>
  <c r="U18" i="12"/>
  <c r="V18" i="12"/>
  <c r="T19" i="12"/>
  <c r="U19" i="12"/>
  <c r="V19" i="12"/>
  <c r="T20" i="12"/>
  <c r="U20" i="12"/>
  <c r="V20" i="12"/>
  <c r="T22" i="12"/>
  <c r="U22" i="12"/>
  <c r="V22" i="12"/>
  <c r="T23" i="12"/>
  <c r="U23" i="12"/>
  <c r="V23" i="12"/>
  <c r="T24" i="12"/>
  <c r="U24" i="12"/>
  <c r="V24" i="12"/>
  <c r="T25" i="12"/>
  <c r="U25" i="12"/>
  <c r="V25" i="12"/>
  <c r="T26" i="12"/>
  <c r="U26" i="12"/>
  <c r="V26" i="12"/>
  <c r="T27" i="12"/>
  <c r="U27" i="12"/>
  <c r="V27" i="12"/>
  <c r="T29" i="12"/>
  <c r="U29" i="12"/>
  <c r="V29" i="12"/>
  <c r="T30" i="12"/>
  <c r="U30" i="12"/>
  <c r="V30" i="12"/>
  <c r="T31" i="12"/>
  <c r="U31" i="12"/>
  <c r="V31" i="12"/>
  <c r="T32" i="12"/>
  <c r="U32" i="12"/>
  <c r="V32" i="12"/>
  <c r="T33" i="12"/>
  <c r="U33" i="12"/>
  <c r="V33" i="12"/>
  <c r="T34" i="12"/>
  <c r="U34" i="12"/>
  <c r="V34" i="12"/>
  <c r="T36" i="12"/>
  <c r="U36" i="12"/>
  <c r="V36" i="12"/>
  <c r="T37" i="12"/>
  <c r="U37" i="12"/>
  <c r="V37" i="12"/>
  <c r="T38" i="12"/>
  <c r="U38" i="12"/>
  <c r="V38" i="12"/>
  <c r="T39" i="12"/>
  <c r="U39" i="12"/>
  <c r="V39" i="12"/>
  <c r="T40" i="12"/>
  <c r="U40" i="12"/>
  <c r="V40" i="12"/>
  <c r="T41" i="12"/>
  <c r="U41" i="12"/>
  <c r="V41" i="12"/>
  <c r="T43" i="12"/>
  <c r="U43" i="12"/>
  <c r="V43" i="12"/>
  <c r="T44" i="12"/>
  <c r="U44" i="12"/>
  <c r="V44" i="12"/>
  <c r="T45" i="12"/>
  <c r="U45" i="12"/>
  <c r="V45" i="12"/>
  <c r="T46" i="12"/>
  <c r="U46" i="12"/>
  <c r="V46" i="12"/>
  <c r="T47" i="12"/>
  <c r="U47" i="12"/>
  <c r="V47" i="12"/>
  <c r="T48" i="12"/>
  <c r="U48" i="12"/>
  <c r="V48" i="12"/>
  <c r="T50" i="12"/>
  <c r="U50" i="12"/>
  <c r="V50" i="12"/>
  <c r="T51" i="12"/>
  <c r="U51" i="12"/>
  <c r="V51" i="12"/>
  <c r="T52" i="12"/>
  <c r="U52" i="12"/>
  <c r="V52" i="12"/>
  <c r="T53" i="12"/>
  <c r="U53" i="12"/>
  <c r="V53" i="12"/>
  <c r="T54" i="12"/>
  <c r="U54" i="12"/>
  <c r="V54" i="12"/>
  <c r="T55" i="12"/>
  <c r="U55" i="12"/>
  <c r="V55" i="12"/>
  <c r="T57" i="12"/>
  <c r="U57" i="12"/>
  <c r="V57" i="12"/>
  <c r="T58" i="12"/>
  <c r="U58" i="12"/>
  <c r="V58" i="12"/>
  <c r="T60" i="12"/>
  <c r="U60" i="12"/>
  <c r="V60" i="12"/>
  <c r="T61" i="12"/>
  <c r="U61" i="12"/>
  <c r="V61" i="12"/>
  <c r="T64" i="12"/>
  <c r="T71" i="12"/>
  <c r="U71" i="12"/>
  <c r="V71" i="12"/>
  <c r="T72" i="12"/>
  <c r="U72" i="12"/>
  <c r="V72" i="12"/>
  <c r="T73" i="12"/>
  <c r="U73" i="12"/>
  <c r="V73" i="12"/>
  <c r="T74" i="12"/>
  <c r="U74" i="12"/>
  <c r="V74" i="12"/>
  <c r="T75" i="12"/>
  <c r="U75" i="12"/>
  <c r="V75" i="12"/>
  <c r="T76" i="12"/>
  <c r="U76" i="12"/>
  <c r="V76" i="12"/>
  <c r="T78" i="12"/>
  <c r="U78" i="12"/>
  <c r="V78" i="12"/>
  <c r="T79" i="12"/>
  <c r="U79" i="12"/>
  <c r="V79" i="12"/>
  <c r="T80" i="12"/>
  <c r="U80" i="12"/>
  <c r="V80" i="12"/>
  <c r="T81" i="12"/>
  <c r="U81" i="12"/>
  <c r="V81" i="12"/>
  <c r="T82" i="12"/>
  <c r="U82" i="12"/>
  <c r="V82" i="12"/>
  <c r="T83" i="12"/>
  <c r="U83" i="12"/>
  <c r="V83" i="12"/>
  <c r="T85" i="12"/>
  <c r="U85" i="12"/>
  <c r="V85" i="12"/>
  <c r="T86" i="12"/>
  <c r="U86" i="12"/>
  <c r="V86" i="12"/>
  <c r="T87" i="12"/>
  <c r="U87" i="12"/>
  <c r="V87" i="12"/>
  <c r="T88" i="12"/>
  <c r="U88" i="12"/>
  <c r="V88" i="12"/>
  <c r="T89" i="12"/>
  <c r="U89" i="12"/>
  <c r="V89" i="12"/>
  <c r="T90" i="12"/>
  <c r="U90" i="12"/>
  <c r="V90" i="12"/>
  <c r="T92" i="12"/>
  <c r="U92" i="12"/>
  <c r="V92" i="12"/>
  <c r="T93" i="12"/>
  <c r="U93" i="12"/>
  <c r="V93" i="12"/>
  <c r="T94" i="12"/>
  <c r="U94" i="12"/>
  <c r="V94" i="12"/>
  <c r="T95" i="12"/>
  <c r="U95" i="12"/>
  <c r="V95" i="12"/>
  <c r="T96" i="12"/>
  <c r="U96" i="12"/>
  <c r="V96" i="12"/>
  <c r="T97" i="12"/>
  <c r="U97" i="12"/>
  <c r="V97" i="12"/>
  <c r="T99" i="12"/>
  <c r="U99" i="12"/>
  <c r="V99" i="12"/>
  <c r="T100" i="12"/>
  <c r="U100" i="12"/>
  <c r="V100" i="12"/>
  <c r="T101" i="12"/>
  <c r="U101" i="12"/>
  <c r="V101" i="12"/>
  <c r="T102" i="12"/>
  <c r="U102" i="12"/>
  <c r="V102" i="12"/>
  <c r="T103" i="12"/>
  <c r="U103" i="12"/>
  <c r="V103" i="12"/>
  <c r="T104" i="12"/>
  <c r="U104" i="12"/>
  <c r="V104" i="12"/>
  <c r="T106" i="12"/>
  <c r="U106" i="12"/>
  <c r="V106" i="12"/>
  <c r="T107" i="12"/>
  <c r="U107" i="12"/>
  <c r="V107" i="12"/>
  <c r="T108" i="12"/>
  <c r="U108" i="12"/>
  <c r="V108" i="12"/>
  <c r="T109" i="12"/>
  <c r="U109" i="12"/>
  <c r="V109" i="12"/>
  <c r="T110" i="12"/>
  <c r="U110" i="12"/>
  <c r="V110" i="12"/>
  <c r="T111" i="12"/>
  <c r="U111" i="12"/>
  <c r="V111" i="12"/>
  <c r="T113" i="12"/>
  <c r="U113" i="12"/>
  <c r="V113" i="12"/>
  <c r="T114" i="12"/>
  <c r="U114" i="12"/>
  <c r="V114" i="12"/>
  <c r="T115" i="12"/>
  <c r="U115" i="12"/>
  <c r="V115" i="12"/>
  <c r="T116" i="12"/>
  <c r="U116" i="12"/>
  <c r="V116" i="12"/>
  <c r="T117" i="12"/>
  <c r="U117" i="12"/>
  <c r="V117" i="12"/>
  <c r="T118" i="12"/>
  <c r="U118" i="12"/>
  <c r="V118" i="12"/>
  <c r="T1" i="12"/>
  <c r="U1" i="12"/>
  <c r="T2" i="12"/>
  <c r="T3" i="12"/>
  <c r="T4" i="12"/>
  <c r="T5" i="12"/>
  <c r="T6" i="12"/>
  <c r="U2" i="12"/>
  <c r="V2" i="12"/>
  <c r="W2" i="12"/>
  <c r="X2" i="12"/>
  <c r="Y2" i="12"/>
  <c r="U3" i="12"/>
  <c r="V3" i="12"/>
  <c r="W3" i="12"/>
  <c r="X3" i="12"/>
  <c r="Y3" i="12"/>
  <c r="U4" i="12"/>
  <c r="V4" i="12"/>
  <c r="W4" i="12"/>
  <c r="X4" i="12"/>
  <c r="Y4" i="12"/>
  <c r="U5" i="12"/>
  <c r="V5" i="12"/>
  <c r="W5" i="12"/>
  <c r="X5" i="12"/>
  <c r="Y5" i="12"/>
  <c r="U6" i="12"/>
  <c r="V6" i="12"/>
  <c r="W6" i="12"/>
  <c r="X6" i="12"/>
  <c r="Y6" i="12"/>
  <c r="BC232" i="3"/>
  <c r="BC218" i="3"/>
  <c r="BC191" i="3"/>
  <c r="BC177" i="3"/>
  <c r="BC157" i="3"/>
  <c r="BC144" i="3"/>
  <c r="BC125" i="3"/>
  <c r="BC113" i="3"/>
  <c r="BC94" i="3"/>
  <c r="BC82" i="3"/>
  <c r="BG11" i="6"/>
  <c r="BG12" i="6"/>
  <c r="BG10" i="6"/>
  <c r="BG3" i="6"/>
  <c r="BG4" i="6"/>
  <c r="BG5" i="6"/>
  <c r="BG6" i="6"/>
  <c r="BG7" i="6"/>
  <c r="F81" i="4"/>
  <c r="F82" i="4"/>
  <c r="F83" i="4"/>
  <c r="F84" i="4"/>
  <c r="F85" i="4"/>
  <c r="F86" i="4"/>
  <c r="F87" i="4"/>
  <c r="F88" i="4"/>
  <c r="F89" i="4"/>
  <c r="F90" i="4"/>
  <c r="F80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32" i="4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W52" i="12"/>
  <c r="X52" i="12"/>
  <c r="Y52" i="12"/>
  <c r="Z52" i="12"/>
  <c r="AA52" i="12"/>
  <c r="AB52" i="12"/>
  <c r="Y84" i="13"/>
  <c r="Y218" i="13"/>
  <c r="H225" i="13"/>
  <c r="H226" i="13"/>
  <c r="BM217" i="13"/>
  <c r="BK217" i="13"/>
  <c r="BM216" i="13"/>
  <c r="BK216" i="13"/>
  <c r="AI216" i="13"/>
  <c r="AD216" i="13"/>
  <c r="BM215" i="13"/>
  <c r="BK215" i="13"/>
  <c r="AI215" i="13"/>
  <c r="AD215" i="13"/>
  <c r="BM213" i="13"/>
  <c r="BK213" i="13"/>
  <c r="AI213" i="13"/>
  <c r="AD213" i="13"/>
  <c r="B200" i="13"/>
  <c r="BK199" i="13"/>
  <c r="BW199" i="13"/>
  <c r="BM199" i="13"/>
  <c r="BY199" i="13"/>
  <c r="AI199" i="13"/>
  <c r="BK197" i="13"/>
  <c r="BW197" i="13"/>
  <c r="BM197" i="13"/>
  <c r="BY197" i="13"/>
  <c r="AI197" i="13"/>
  <c r="F197" i="13"/>
  <c r="BM196" i="13"/>
  <c r="BK196" i="13"/>
  <c r="AI196" i="13"/>
  <c r="F196" i="13"/>
  <c r="BM195" i="13"/>
  <c r="BK195" i="13"/>
  <c r="AI195" i="13"/>
  <c r="F195" i="13"/>
  <c r="F194" i="13"/>
  <c r="BM193" i="13"/>
  <c r="BK193" i="13"/>
  <c r="AI193" i="13"/>
  <c r="F193" i="13"/>
  <c r="F192" i="13"/>
  <c r="F191" i="13"/>
  <c r="F190" i="13"/>
  <c r="F189" i="13"/>
  <c r="F188" i="13"/>
  <c r="F187" i="13"/>
  <c r="F186" i="13"/>
  <c r="F185" i="13"/>
  <c r="F184" i="13"/>
  <c r="F183" i="13"/>
  <c r="F182" i="13"/>
  <c r="F181" i="13"/>
  <c r="B181" i="13"/>
  <c r="BK180" i="13"/>
  <c r="BW180" i="13"/>
  <c r="BM180" i="13"/>
  <c r="BY180" i="13"/>
  <c r="AI180" i="13"/>
  <c r="F180" i="13"/>
  <c r="BK178" i="13"/>
  <c r="BW178" i="13"/>
  <c r="BM178" i="13"/>
  <c r="BY178" i="13"/>
  <c r="AI178" i="13"/>
  <c r="F178" i="13"/>
  <c r="BK177" i="13"/>
  <c r="BW177" i="13"/>
  <c r="BM177" i="13"/>
  <c r="BY177" i="13"/>
  <c r="AI177" i="13"/>
  <c r="F177" i="13"/>
  <c r="BM176" i="13"/>
  <c r="BK176" i="13"/>
  <c r="AI176" i="13"/>
  <c r="F176" i="13"/>
  <c r="F175" i="13"/>
  <c r="BM174" i="13"/>
  <c r="BK174" i="13"/>
  <c r="AI174" i="13"/>
  <c r="F174" i="13"/>
  <c r="F173" i="13"/>
  <c r="F172" i="13"/>
  <c r="F171" i="13"/>
  <c r="F170" i="13"/>
  <c r="F169" i="13"/>
  <c r="F168" i="13"/>
  <c r="F167" i="13"/>
  <c r="F166" i="13"/>
  <c r="F165" i="13"/>
  <c r="F164" i="13"/>
  <c r="F163" i="13"/>
  <c r="B163" i="13"/>
  <c r="BK162" i="13"/>
  <c r="BW162" i="13"/>
  <c r="BM162" i="13"/>
  <c r="BY162" i="13"/>
  <c r="AI162" i="13"/>
  <c r="F162" i="13"/>
  <c r="BK160" i="13"/>
  <c r="BW160" i="13"/>
  <c r="BM160" i="13"/>
  <c r="BY160" i="13"/>
  <c r="AI160" i="13"/>
  <c r="F160" i="13"/>
  <c r="BK159" i="13"/>
  <c r="BW159" i="13"/>
  <c r="BM159" i="13"/>
  <c r="BY159" i="13"/>
  <c r="AI159" i="13"/>
  <c r="F159" i="13"/>
  <c r="BM158" i="13"/>
  <c r="BK158" i="13"/>
  <c r="AI158" i="13"/>
  <c r="F158" i="13"/>
  <c r="F157" i="13"/>
  <c r="BM156" i="13"/>
  <c r="BK156" i="13"/>
  <c r="AI156" i="13"/>
  <c r="F156" i="13"/>
  <c r="F155" i="13"/>
  <c r="F154" i="13"/>
  <c r="F153" i="13"/>
  <c r="F152" i="13"/>
  <c r="F151" i="13"/>
  <c r="F150" i="13"/>
  <c r="F149" i="13"/>
  <c r="F148" i="13"/>
  <c r="F147" i="13"/>
  <c r="F146" i="13"/>
  <c r="B146" i="13"/>
  <c r="BK145" i="13"/>
  <c r="BW145" i="13"/>
  <c r="BM145" i="13"/>
  <c r="BY145" i="13"/>
  <c r="AI145" i="13"/>
  <c r="F145" i="13"/>
  <c r="BK143" i="13"/>
  <c r="BW143" i="13"/>
  <c r="BM143" i="13"/>
  <c r="BY143" i="13"/>
  <c r="AI143" i="13"/>
  <c r="F143" i="13"/>
  <c r="BK142" i="13"/>
  <c r="BW142" i="13"/>
  <c r="BM142" i="13"/>
  <c r="BY142" i="13"/>
  <c r="AI142" i="13"/>
  <c r="F142" i="13"/>
  <c r="BM141" i="13"/>
  <c r="BK141" i="13"/>
  <c r="AI141" i="13"/>
  <c r="F141" i="13"/>
  <c r="BM140" i="13"/>
  <c r="BK140" i="13"/>
  <c r="AI140" i="13"/>
  <c r="F140" i="13"/>
  <c r="F139" i="13"/>
  <c r="F138" i="13"/>
  <c r="F137" i="13"/>
  <c r="F136" i="13"/>
  <c r="F135" i="13"/>
  <c r="F134" i="13"/>
  <c r="F133" i="13"/>
  <c r="F132" i="13"/>
  <c r="F131" i="13"/>
  <c r="F130" i="13"/>
  <c r="F129" i="13"/>
  <c r="B129" i="13"/>
  <c r="BK128" i="13"/>
  <c r="BW128" i="13"/>
  <c r="BM128" i="13"/>
  <c r="BY128" i="13"/>
  <c r="AI128" i="13"/>
  <c r="F128" i="13"/>
  <c r="BK126" i="13"/>
  <c r="BW126" i="13"/>
  <c r="BM126" i="13"/>
  <c r="BY126" i="13"/>
  <c r="AI126" i="13"/>
  <c r="F126" i="13"/>
  <c r="BK125" i="13"/>
  <c r="BW125" i="13"/>
  <c r="BM125" i="13"/>
  <c r="BY125" i="13"/>
  <c r="AI125" i="13"/>
  <c r="F125" i="13"/>
  <c r="BM124" i="13"/>
  <c r="BK124" i="13"/>
  <c r="AI124" i="13"/>
  <c r="F124" i="13"/>
  <c r="F123" i="13"/>
  <c r="BM122" i="13"/>
  <c r="BK122" i="13"/>
  <c r="AI122" i="13"/>
  <c r="F122" i="13"/>
  <c r="F121" i="13"/>
  <c r="F120" i="13"/>
  <c r="F119" i="13"/>
  <c r="F118" i="13"/>
  <c r="B118" i="13"/>
  <c r="BK117" i="13"/>
  <c r="BW117" i="13"/>
  <c r="BM117" i="13"/>
  <c r="BZ117" i="13"/>
  <c r="BY117" i="13"/>
  <c r="AI117" i="13"/>
  <c r="F117" i="13"/>
  <c r="BK115" i="13"/>
  <c r="BW115" i="13"/>
  <c r="BM115" i="13"/>
  <c r="BY115" i="13"/>
  <c r="AI115" i="13"/>
  <c r="F115" i="13"/>
  <c r="BM114" i="13"/>
  <c r="BK114" i="13"/>
  <c r="AI114" i="13"/>
  <c r="F114" i="13"/>
  <c r="BK113" i="13"/>
  <c r="BW113" i="13"/>
  <c r="BM113" i="13"/>
  <c r="BY113" i="13"/>
  <c r="AI113" i="13"/>
  <c r="F113" i="13"/>
  <c r="BM112" i="13"/>
  <c r="BK112" i="13"/>
  <c r="AI112" i="13"/>
  <c r="F112" i="13"/>
  <c r="F111" i="13"/>
  <c r="F110" i="13"/>
  <c r="F109" i="13"/>
  <c r="F108" i="13"/>
  <c r="F107" i="13"/>
  <c r="F106" i="13"/>
  <c r="F105" i="13"/>
  <c r="B105" i="13"/>
  <c r="BK104" i="13"/>
  <c r="BW104" i="13"/>
  <c r="BM104" i="13"/>
  <c r="BY104" i="13"/>
  <c r="AI104" i="13"/>
  <c r="F104" i="13"/>
  <c r="BK102" i="13"/>
  <c r="BW102" i="13"/>
  <c r="BM102" i="13"/>
  <c r="BY102" i="13"/>
  <c r="AV102" i="13"/>
  <c r="AI102" i="13"/>
  <c r="H102" i="13"/>
  <c r="F102" i="13"/>
  <c r="BM101" i="13"/>
  <c r="BK101" i="13"/>
  <c r="AV101" i="13"/>
  <c r="AI101" i="13"/>
  <c r="H101" i="13"/>
  <c r="F101" i="13"/>
  <c r="BK100" i="13"/>
  <c r="BW100" i="13"/>
  <c r="BM100" i="13"/>
  <c r="BY100" i="13"/>
  <c r="AV100" i="13"/>
  <c r="AI100" i="13"/>
  <c r="H100" i="13"/>
  <c r="F100" i="13"/>
  <c r="H99" i="13"/>
  <c r="F99" i="13"/>
  <c r="BM98" i="13"/>
  <c r="BK98" i="13"/>
  <c r="AV98" i="13"/>
  <c r="AI98" i="13"/>
  <c r="F98" i="13"/>
  <c r="H97" i="13"/>
  <c r="F97" i="13"/>
  <c r="F96" i="13"/>
  <c r="H95" i="13"/>
  <c r="F95" i="13"/>
  <c r="F94" i="13"/>
  <c r="H93" i="13"/>
  <c r="F93" i="13"/>
  <c r="F92" i="13"/>
  <c r="H91" i="13"/>
  <c r="F91" i="13"/>
  <c r="F90" i="13"/>
  <c r="H89" i="13"/>
  <c r="F89" i="13"/>
  <c r="B89" i="13"/>
  <c r="BK88" i="13"/>
  <c r="BW88" i="13"/>
  <c r="BM88" i="13"/>
  <c r="BY88" i="13"/>
  <c r="AV88" i="13"/>
  <c r="AI88" i="13"/>
  <c r="H88" i="13"/>
  <c r="F88" i="13"/>
  <c r="BM83" i="13"/>
  <c r="BK83" i="13"/>
  <c r="AI83" i="13"/>
  <c r="BM82" i="13"/>
  <c r="BK82" i="13"/>
  <c r="AI82" i="13"/>
  <c r="AD82" i="13"/>
  <c r="BM81" i="13"/>
  <c r="BK81" i="13"/>
  <c r="AI81" i="13"/>
  <c r="AD81" i="13"/>
  <c r="AI80" i="13"/>
  <c r="AD80" i="13"/>
  <c r="B74" i="13"/>
  <c r="BM73" i="13"/>
  <c r="BK73" i="13"/>
  <c r="AI73" i="13"/>
  <c r="AD73" i="13"/>
  <c r="BK71" i="13"/>
  <c r="BW71" i="13"/>
  <c r="BM71" i="13"/>
  <c r="BY71" i="13"/>
  <c r="AI71" i="13"/>
  <c r="F71" i="13"/>
  <c r="BK70" i="13"/>
  <c r="BW70" i="13"/>
  <c r="BM70" i="13"/>
  <c r="BY70" i="13"/>
  <c r="AI70" i="13"/>
  <c r="F70" i="13"/>
  <c r="BM69" i="13"/>
  <c r="BK69" i="13"/>
  <c r="AI69" i="13"/>
  <c r="F69" i="13"/>
  <c r="BM68" i="13"/>
  <c r="BK68" i="13"/>
  <c r="AI68" i="13"/>
  <c r="F68" i="13"/>
  <c r="F67" i="13"/>
  <c r="F66" i="13"/>
  <c r="F65" i="13"/>
  <c r="F64" i="13"/>
  <c r="F63" i="13"/>
  <c r="F62" i="13"/>
  <c r="B62" i="13"/>
  <c r="BK61" i="13"/>
  <c r="BW61" i="13"/>
  <c r="BM61" i="13"/>
  <c r="BY61" i="13"/>
  <c r="AI61" i="13"/>
  <c r="F61" i="13"/>
  <c r="BK59" i="13"/>
  <c r="BW59" i="13"/>
  <c r="BM59" i="13"/>
  <c r="BY59" i="13"/>
  <c r="AI59" i="13"/>
  <c r="F59" i="13"/>
  <c r="BK58" i="13"/>
  <c r="BW58" i="13"/>
  <c r="BM58" i="13"/>
  <c r="BY58" i="13"/>
  <c r="AI58" i="13"/>
  <c r="F58" i="13"/>
  <c r="AI57" i="13"/>
  <c r="F57" i="13"/>
  <c r="BM56" i="13"/>
  <c r="BK56" i="13"/>
  <c r="AI56" i="13"/>
  <c r="F56" i="13"/>
  <c r="BM55" i="13"/>
  <c r="BK55" i="13"/>
  <c r="AI55" i="13"/>
  <c r="F55" i="13"/>
  <c r="F54" i="13"/>
  <c r="F53" i="13"/>
  <c r="F52" i="13"/>
  <c r="F51" i="13"/>
  <c r="B51" i="13"/>
  <c r="BK50" i="13"/>
  <c r="BW50" i="13"/>
  <c r="BM50" i="13"/>
  <c r="BY50" i="13"/>
  <c r="AI50" i="13"/>
  <c r="BK48" i="13"/>
  <c r="BW48" i="13"/>
  <c r="BM48" i="13"/>
  <c r="BY48" i="13"/>
  <c r="AI48" i="13"/>
  <c r="F48" i="13"/>
  <c r="BK47" i="13"/>
  <c r="BW47" i="13"/>
  <c r="BM47" i="13"/>
  <c r="BY47" i="13"/>
  <c r="AI47" i="13"/>
  <c r="F47" i="13"/>
  <c r="BM46" i="13"/>
  <c r="BK46" i="13"/>
  <c r="AI46" i="13"/>
  <c r="F46" i="13"/>
  <c r="BM45" i="13"/>
  <c r="BK45" i="13"/>
  <c r="AI45" i="13"/>
  <c r="F45" i="13"/>
  <c r="F44" i="13"/>
  <c r="F43" i="13"/>
  <c r="F42" i="13"/>
  <c r="F41" i="13"/>
  <c r="B41" i="13"/>
  <c r="BK40" i="13"/>
  <c r="BW40" i="13"/>
  <c r="BM40" i="13"/>
  <c r="BY40" i="13"/>
  <c r="AI40" i="13"/>
  <c r="F40" i="13"/>
  <c r="BK38" i="13"/>
  <c r="BW38" i="13"/>
  <c r="BM38" i="13"/>
  <c r="BY38" i="13"/>
  <c r="AI38" i="13"/>
  <c r="F38" i="13"/>
  <c r="BK37" i="13"/>
  <c r="BW37" i="13"/>
  <c r="BM37" i="13"/>
  <c r="BY37" i="13"/>
  <c r="AI37" i="13"/>
  <c r="F37" i="13"/>
  <c r="BM36" i="13"/>
  <c r="BK36" i="13"/>
  <c r="AI36" i="13"/>
  <c r="F36" i="13"/>
  <c r="F35" i="13"/>
  <c r="BM34" i="13"/>
  <c r="BK34" i="13"/>
  <c r="AI34" i="13"/>
  <c r="F34" i="13"/>
  <c r="F33" i="13"/>
  <c r="F32" i="13"/>
  <c r="F31" i="13"/>
  <c r="B31" i="13"/>
  <c r="BK30" i="13"/>
  <c r="BW30" i="13"/>
  <c r="BM30" i="13"/>
  <c r="BY30" i="13"/>
  <c r="AI30" i="13"/>
  <c r="F30" i="13"/>
  <c r="BK28" i="13"/>
  <c r="BW28" i="13"/>
  <c r="BM28" i="13"/>
  <c r="BY28" i="13"/>
  <c r="AI28" i="13"/>
  <c r="F28" i="13"/>
  <c r="BK27" i="13"/>
  <c r="BW27" i="13"/>
  <c r="BM27" i="13"/>
  <c r="BY27" i="13"/>
  <c r="AI27" i="13"/>
  <c r="F27" i="13"/>
  <c r="BM26" i="13"/>
  <c r="BK26" i="13"/>
  <c r="AI26" i="13"/>
  <c r="F26" i="13"/>
  <c r="BM25" i="13"/>
  <c r="BK25" i="13"/>
  <c r="AI25" i="13"/>
  <c r="F25" i="13"/>
  <c r="F24" i="13"/>
  <c r="F23" i="13"/>
  <c r="B23" i="13"/>
  <c r="BK22" i="13"/>
  <c r="BW22" i="13"/>
  <c r="BM22" i="13"/>
  <c r="BY22" i="13"/>
  <c r="AI22" i="13"/>
  <c r="F22" i="13"/>
  <c r="BK20" i="13"/>
  <c r="BW20" i="13"/>
  <c r="BM20" i="13"/>
  <c r="BY20" i="13"/>
  <c r="AI20" i="13"/>
  <c r="F20" i="13"/>
  <c r="BM19" i="13"/>
  <c r="BK19" i="13"/>
  <c r="AI19" i="13"/>
  <c r="F19" i="13"/>
  <c r="BK18" i="13"/>
  <c r="BW18" i="13"/>
  <c r="BM18" i="13"/>
  <c r="BY18" i="13"/>
  <c r="AI18" i="13"/>
  <c r="F18" i="13"/>
  <c r="BM17" i="13"/>
  <c r="BK17" i="13"/>
  <c r="AI17" i="13"/>
  <c r="F17" i="13"/>
  <c r="F16" i="13"/>
  <c r="F15" i="13"/>
  <c r="F14" i="13"/>
  <c r="B14" i="13"/>
  <c r="BK13" i="13"/>
  <c r="BW13" i="13"/>
  <c r="BM13" i="13"/>
  <c r="BY13" i="13"/>
  <c r="AI13" i="13"/>
  <c r="F13" i="13"/>
  <c r="BK11" i="13"/>
  <c r="BW11" i="13"/>
  <c r="BM11" i="13"/>
  <c r="BY11" i="13"/>
  <c r="AV11" i="13"/>
  <c r="AI11" i="13"/>
  <c r="F11" i="13"/>
  <c r="BK10" i="13"/>
  <c r="BW10" i="13"/>
  <c r="BM10" i="13"/>
  <c r="BY10" i="13"/>
  <c r="AV10" i="13"/>
  <c r="AI10" i="13"/>
  <c r="H10" i="13"/>
  <c r="F10" i="13"/>
  <c r="BK9" i="13"/>
  <c r="BW9" i="13"/>
  <c r="BM9" i="13"/>
  <c r="BY9" i="13"/>
  <c r="AV9" i="13"/>
  <c r="AI9" i="13"/>
  <c r="H9" i="13"/>
  <c r="F9" i="13"/>
  <c r="H8" i="13"/>
  <c r="F8" i="13"/>
  <c r="BK7" i="13"/>
  <c r="BW7" i="13"/>
  <c r="BM7" i="13"/>
  <c r="BY7" i="13"/>
  <c r="AV7" i="13"/>
  <c r="AI7" i="13"/>
  <c r="H7" i="13"/>
  <c r="F7" i="13"/>
  <c r="H6" i="13"/>
  <c r="F6" i="13"/>
  <c r="H5" i="13"/>
  <c r="F5" i="13"/>
  <c r="H4" i="13"/>
  <c r="F4" i="13"/>
  <c r="B4" i="13"/>
  <c r="BK3" i="13"/>
  <c r="BW3" i="13"/>
  <c r="BM3" i="13"/>
  <c r="BY3" i="13"/>
  <c r="AV3" i="13"/>
  <c r="AI3" i="13"/>
  <c r="H3" i="13"/>
  <c r="F3" i="13"/>
  <c r="H33" i="9"/>
  <c r="AT118" i="6"/>
  <c r="AT117" i="6"/>
  <c r="AT116" i="6"/>
  <c r="AT115" i="6"/>
  <c r="AT114" i="6"/>
  <c r="AT111" i="6"/>
  <c r="AT110" i="6"/>
  <c r="AT109" i="6"/>
  <c r="AT108" i="6"/>
  <c r="AT107" i="6"/>
  <c r="AT104" i="6"/>
  <c r="AT103" i="6"/>
  <c r="AT102" i="6"/>
  <c r="AT101" i="6"/>
  <c r="AT100" i="6"/>
  <c r="AT97" i="6"/>
  <c r="AT96" i="6"/>
  <c r="AT95" i="6"/>
  <c r="AT94" i="6"/>
  <c r="AT93" i="6"/>
  <c r="AT90" i="6"/>
  <c r="AT89" i="6"/>
  <c r="AT88" i="6"/>
  <c r="AT87" i="6"/>
  <c r="AT86" i="6"/>
  <c r="AT83" i="6"/>
  <c r="AT82" i="6"/>
  <c r="AT81" i="6"/>
  <c r="AT80" i="6"/>
  <c r="AT79" i="6"/>
  <c r="AT76" i="6"/>
  <c r="AT75" i="6"/>
  <c r="AT74" i="6"/>
  <c r="AT73" i="6"/>
  <c r="AT72" i="6"/>
  <c r="AT69" i="6"/>
  <c r="AT68" i="6"/>
  <c r="AT67" i="6"/>
  <c r="AT66" i="6"/>
  <c r="AT65" i="6"/>
  <c r="AT52" i="6"/>
  <c r="AT54" i="6"/>
  <c r="AT55" i="6"/>
  <c r="AT49" i="6"/>
  <c r="AT48" i="6"/>
  <c r="AT47" i="6"/>
  <c r="AT46" i="6"/>
  <c r="AT45" i="6"/>
  <c r="AT42" i="6"/>
  <c r="AT41" i="6"/>
  <c r="AT40" i="6"/>
  <c r="AT39" i="6"/>
  <c r="AT38" i="6"/>
  <c r="AT35" i="6"/>
  <c r="AT34" i="6"/>
  <c r="AT33" i="6"/>
  <c r="AT32" i="6"/>
  <c r="AT31" i="6"/>
  <c r="AT28" i="6"/>
  <c r="AT27" i="6"/>
  <c r="AT26" i="6"/>
  <c r="AT25" i="6"/>
  <c r="AT24" i="6"/>
  <c r="AT21" i="6"/>
  <c r="AT20" i="6"/>
  <c r="AT19" i="6"/>
  <c r="AT18" i="6"/>
  <c r="AT17" i="6"/>
  <c r="AT14" i="6"/>
  <c r="AT13" i="6"/>
  <c r="AT12" i="6"/>
  <c r="AT11" i="6"/>
  <c r="AT10" i="6"/>
  <c r="AT4" i="6"/>
  <c r="AT5" i="6"/>
  <c r="AT6" i="6"/>
  <c r="AT7" i="6"/>
  <c r="AT3" i="6"/>
  <c r="A50" i="6"/>
  <c r="A56" i="6"/>
  <c r="B56" i="6"/>
  <c r="C56" i="6"/>
  <c r="D56" i="6"/>
  <c r="AA56" i="6"/>
  <c r="AB56" i="6"/>
  <c r="AC56" i="6"/>
  <c r="AD56" i="6"/>
  <c r="AF56" i="6"/>
  <c r="AG56" i="6"/>
  <c r="AH56" i="6"/>
  <c r="E27" i="12"/>
  <c r="A1" i="12"/>
  <c r="B1" i="12"/>
  <c r="C1" i="12"/>
  <c r="E1" i="12"/>
  <c r="F1" i="12"/>
  <c r="G1" i="12"/>
  <c r="L1" i="12"/>
  <c r="M1" i="12"/>
  <c r="N1" i="12"/>
  <c r="O1" i="12"/>
  <c r="P1" i="12"/>
  <c r="Q1" i="12"/>
  <c r="R1" i="12"/>
  <c r="S1" i="12"/>
  <c r="H1" i="12"/>
  <c r="I1" i="12"/>
  <c r="J1" i="12"/>
  <c r="K1" i="12"/>
  <c r="W1" i="12"/>
  <c r="X1" i="12"/>
  <c r="Y1" i="12"/>
  <c r="Z1" i="12"/>
  <c r="AA1" i="12"/>
  <c r="AB1" i="12"/>
  <c r="A2" i="12"/>
  <c r="B2" i="12"/>
  <c r="C2" i="12"/>
  <c r="E2" i="12"/>
  <c r="F2" i="12"/>
  <c r="G2" i="12"/>
  <c r="L2" i="12"/>
  <c r="M2" i="12"/>
  <c r="J2" i="12"/>
  <c r="K2" i="12"/>
  <c r="Z2" i="12"/>
  <c r="AA2" i="12"/>
  <c r="AB2" i="12"/>
  <c r="D3" i="12"/>
  <c r="E3" i="12"/>
  <c r="F3" i="12"/>
  <c r="G3" i="12"/>
  <c r="L3" i="12"/>
  <c r="M3" i="12"/>
  <c r="J3" i="12"/>
  <c r="K3" i="12"/>
  <c r="Z3" i="12"/>
  <c r="AA3" i="12"/>
  <c r="AB3" i="12"/>
  <c r="D4" i="12"/>
  <c r="E4" i="12"/>
  <c r="F4" i="12"/>
  <c r="G4" i="12"/>
  <c r="L4" i="12"/>
  <c r="M4" i="12"/>
  <c r="J4" i="12"/>
  <c r="K4" i="12"/>
  <c r="Z4" i="12"/>
  <c r="AA4" i="12"/>
  <c r="AB4" i="12"/>
  <c r="D5" i="12"/>
  <c r="E5" i="12"/>
  <c r="F5" i="12"/>
  <c r="G5" i="12"/>
  <c r="L5" i="12"/>
  <c r="M5" i="12"/>
  <c r="J5" i="12"/>
  <c r="K5" i="12"/>
  <c r="Z5" i="12"/>
  <c r="AA5" i="12"/>
  <c r="AB5" i="12"/>
  <c r="D6" i="12"/>
  <c r="E6" i="12"/>
  <c r="F6" i="12"/>
  <c r="G6" i="12"/>
  <c r="L6" i="12"/>
  <c r="M6" i="12"/>
  <c r="J6" i="12"/>
  <c r="K6" i="12"/>
  <c r="Z6" i="12"/>
  <c r="AA6" i="12"/>
  <c r="AB6" i="12"/>
  <c r="A8" i="12"/>
  <c r="B8" i="12"/>
  <c r="C8" i="12"/>
  <c r="E8" i="12"/>
  <c r="F8" i="12"/>
  <c r="G8" i="12"/>
  <c r="L8" i="12"/>
  <c r="M8" i="12"/>
  <c r="N8" i="12"/>
  <c r="O8" i="12"/>
  <c r="P8" i="12"/>
  <c r="Q8" i="12"/>
  <c r="R8" i="12"/>
  <c r="S8" i="12"/>
  <c r="H8" i="12"/>
  <c r="I8" i="12"/>
  <c r="J8" i="12"/>
  <c r="K8" i="12"/>
  <c r="W8" i="12"/>
  <c r="X8" i="12"/>
  <c r="Y8" i="12"/>
  <c r="Z8" i="12"/>
  <c r="AA8" i="12"/>
  <c r="AB8" i="12"/>
  <c r="A9" i="12"/>
  <c r="B9" i="12"/>
  <c r="C9" i="12"/>
  <c r="G9" i="12"/>
  <c r="L9" i="12"/>
  <c r="M9" i="12"/>
  <c r="N9" i="12"/>
  <c r="S10" i="6"/>
  <c r="O9" i="12"/>
  <c r="P9" i="12"/>
  <c r="Q9" i="12"/>
  <c r="V10" i="6"/>
  <c r="R9" i="12"/>
  <c r="W10" i="6"/>
  <c r="S9" i="12"/>
  <c r="X10" i="6"/>
  <c r="H9" i="12"/>
  <c r="Y10" i="6"/>
  <c r="I9" i="12"/>
  <c r="J9" i="12"/>
  <c r="K9" i="12"/>
  <c r="W9" i="12"/>
  <c r="X9" i="12"/>
  <c r="Y9" i="12"/>
  <c r="Z9" i="12"/>
  <c r="AA9" i="12"/>
  <c r="AB9" i="12"/>
  <c r="D10" i="12"/>
  <c r="G10" i="12"/>
  <c r="L10" i="12"/>
  <c r="M10" i="12"/>
  <c r="R11" i="6"/>
  <c r="N10" i="12"/>
  <c r="S11" i="6"/>
  <c r="O10" i="12"/>
  <c r="P10" i="12"/>
  <c r="Q10" i="12"/>
  <c r="V11" i="6"/>
  <c r="R10" i="12"/>
  <c r="W11" i="6"/>
  <c r="S10" i="12"/>
  <c r="X11" i="6"/>
  <c r="H10" i="12"/>
  <c r="Y11" i="6"/>
  <c r="I10" i="12"/>
  <c r="J10" i="12"/>
  <c r="K10" i="12"/>
  <c r="W10" i="12"/>
  <c r="X10" i="12"/>
  <c r="Y10" i="12"/>
  <c r="Z10" i="12"/>
  <c r="AA10" i="12"/>
  <c r="AB10" i="12"/>
  <c r="D11" i="12"/>
  <c r="G11" i="12"/>
  <c r="L11" i="12"/>
  <c r="M11" i="12"/>
  <c r="N11" i="12"/>
  <c r="S12" i="6"/>
  <c r="O11" i="12"/>
  <c r="P11" i="12"/>
  <c r="Q11" i="12"/>
  <c r="V12" i="6"/>
  <c r="R11" i="12"/>
  <c r="W12" i="6"/>
  <c r="S11" i="12"/>
  <c r="X12" i="6"/>
  <c r="H11" i="12"/>
  <c r="Y12" i="6"/>
  <c r="I11" i="12"/>
  <c r="J11" i="12"/>
  <c r="K11" i="12"/>
  <c r="W11" i="12"/>
  <c r="X11" i="12"/>
  <c r="Y11" i="12"/>
  <c r="Z11" i="12"/>
  <c r="AA11" i="12"/>
  <c r="AB11" i="12"/>
  <c r="D12" i="12"/>
  <c r="G12" i="12"/>
  <c r="L12" i="12"/>
  <c r="M12" i="12"/>
  <c r="N12" i="12"/>
  <c r="S13" i="6"/>
  <c r="O12" i="12"/>
  <c r="P12" i="12"/>
  <c r="Q12" i="12"/>
  <c r="V13" i="6"/>
  <c r="R12" i="12"/>
  <c r="W13" i="6"/>
  <c r="S12" i="12"/>
  <c r="X13" i="6"/>
  <c r="H12" i="12"/>
  <c r="Y13" i="6"/>
  <c r="I12" i="12"/>
  <c r="J12" i="12"/>
  <c r="K12" i="12"/>
  <c r="W12" i="12"/>
  <c r="X12" i="12"/>
  <c r="Y12" i="12"/>
  <c r="Z12" i="12"/>
  <c r="AA12" i="12"/>
  <c r="AB12" i="12"/>
  <c r="D13" i="12"/>
  <c r="G13" i="12"/>
  <c r="L13" i="12"/>
  <c r="M13" i="12"/>
  <c r="N13" i="12"/>
  <c r="S14" i="6"/>
  <c r="O13" i="12"/>
  <c r="P13" i="12"/>
  <c r="Q13" i="12"/>
  <c r="V14" i="6"/>
  <c r="R13" i="12"/>
  <c r="W14" i="6"/>
  <c r="S13" i="12"/>
  <c r="X14" i="6"/>
  <c r="H13" i="12"/>
  <c r="Y14" i="6"/>
  <c r="I13" i="12"/>
  <c r="J13" i="12"/>
  <c r="K13" i="12"/>
  <c r="W13" i="12"/>
  <c r="X13" i="12"/>
  <c r="Y13" i="12"/>
  <c r="Z13" i="12"/>
  <c r="AA13" i="12"/>
  <c r="AB13" i="12"/>
  <c r="A15" i="12"/>
  <c r="B15" i="12"/>
  <c r="C15" i="12"/>
  <c r="E15" i="12"/>
  <c r="F15" i="12"/>
  <c r="G15" i="12"/>
  <c r="L15" i="12"/>
  <c r="M15" i="12"/>
  <c r="N15" i="12"/>
  <c r="O15" i="12"/>
  <c r="P15" i="12"/>
  <c r="Q15" i="12"/>
  <c r="R15" i="12"/>
  <c r="S15" i="12"/>
  <c r="H15" i="12"/>
  <c r="I15" i="12"/>
  <c r="J15" i="12"/>
  <c r="K15" i="12"/>
  <c r="W15" i="12"/>
  <c r="X15" i="12"/>
  <c r="Y15" i="12"/>
  <c r="Z15" i="12"/>
  <c r="AA15" i="12"/>
  <c r="AB15" i="12"/>
  <c r="A16" i="12"/>
  <c r="B16" i="12"/>
  <c r="C16" i="12"/>
  <c r="G16" i="12"/>
  <c r="L16" i="12"/>
  <c r="M16" i="12"/>
  <c r="R17" i="6"/>
  <c r="N16" i="12"/>
  <c r="S17" i="6"/>
  <c r="O16" i="12"/>
  <c r="P16" i="12"/>
  <c r="Q16" i="12"/>
  <c r="V17" i="6"/>
  <c r="R16" i="12"/>
  <c r="W17" i="6"/>
  <c r="S16" i="12"/>
  <c r="X17" i="6"/>
  <c r="H16" i="12"/>
  <c r="Y17" i="6"/>
  <c r="I16" i="12"/>
  <c r="J16" i="12"/>
  <c r="K16" i="12"/>
  <c r="W16" i="12"/>
  <c r="X16" i="12"/>
  <c r="Y16" i="12"/>
  <c r="Z16" i="12"/>
  <c r="AA16" i="12"/>
  <c r="AB16" i="12"/>
  <c r="D17" i="12"/>
  <c r="G17" i="12"/>
  <c r="L17" i="12"/>
  <c r="M17" i="12"/>
  <c r="R18" i="6"/>
  <c r="N17" i="12"/>
  <c r="S18" i="6"/>
  <c r="O17" i="12"/>
  <c r="P17" i="12"/>
  <c r="Q17" i="12"/>
  <c r="V18" i="6"/>
  <c r="R17" i="12"/>
  <c r="W18" i="6"/>
  <c r="S17" i="12"/>
  <c r="X18" i="6"/>
  <c r="H17" i="12"/>
  <c r="Y18" i="6"/>
  <c r="I17" i="12"/>
  <c r="J17" i="12"/>
  <c r="K17" i="12"/>
  <c r="W17" i="12"/>
  <c r="X17" i="12"/>
  <c r="Y17" i="12"/>
  <c r="Z17" i="12"/>
  <c r="AA17" i="12"/>
  <c r="AB17" i="12"/>
  <c r="D18" i="12"/>
  <c r="G18" i="12"/>
  <c r="L18" i="12"/>
  <c r="M18" i="12"/>
  <c r="R19" i="6"/>
  <c r="N18" i="12"/>
  <c r="S19" i="6"/>
  <c r="O18" i="12"/>
  <c r="P18" i="12"/>
  <c r="Q18" i="12"/>
  <c r="V19" i="6"/>
  <c r="R18" i="12"/>
  <c r="W19" i="6"/>
  <c r="S18" i="12"/>
  <c r="X19" i="6"/>
  <c r="H18" i="12"/>
  <c r="Y19" i="6"/>
  <c r="I18" i="12"/>
  <c r="J18" i="12"/>
  <c r="K18" i="12"/>
  <c r="W18" i="12"/>
  <c r="X18" i="12"/>
  <c r="Y18" i="12"/>
  <c r="Z18" i="12"/>
  <c r="AA18" i="12"/>
  <c r="AB18" i="12"/>
  <c r="D19" i="12"/>
  <c r="G19" i="12"/>
  <c r="L19" i="12"/>
  <c r="M19" i="12"/>
  <c r="R20" i="6"/>
  <c r="N19" i="12"/>
  <c r="S20" i="6"/>
  <c r="O19" i="12"/>
  <c r="P19" i="12"/>
  <c r="Q19" i="12"/>
  <c r="V20" i="6"/>
  <c r="R19" i="12"/>
  <c r="W20" i="6"/>
  <c r="S19" i="12"/>
  <c r="X20" i="6"/>
  <c r="H19" i="12"/>
  <c r="Y20" i="6"/>
  <c r="I19" i="12"/>
  <c r="J19" i="12"/>
  <c r="K19" i="12"/>
  <c r="W19" i="12"/>
  <c r="X19" i="12"/>
  <c r="Y19" i="12"/>
  <c r="Z19" i="12"/>
  <c r="AA19" i="12"/>
  <c r="AB19" i="12"/>
  <c r="D20" i="12"/>
  <c r="G20" i="12"/>
  <c r="L20" i="12"/>
  <c r="M20" i="12"/>
  <c r="R21" i="6"/>
  <c r="N20" i="12"/>
  <c r="S21" i="6"/>
  <c r="O20" i="12"/>
  <c r="P20" i="12"/>
  <c r="Q20" i="12"/>
  <c r="V21" i="6"/>
  <c r="R20" i="12"/>
  <c r="W21" i="6"/>
  <c r="S20" i="12"/>
  <c r="X21" i="6"/>
  <c r="H20" i="12"/>
  <c r="Y21" i="6"/>
  <c r="I20" i="12"/>
  <c r="J20" i="12"/>
  <c r="K20" i="12"/>
  <c r="W20" i="12"/>
  <c r="X20" i="12"/>
  <c r="Y20" i="12"/>
  <c r="Z20" i="12"/>
  <c r="AA20" i="12"/>
  <c r="AB20" i="12"/>
  <c r="A22" i="12"/>
  <c r="B22" i="12"/>
  <c r="C22" i="12"/>
  <c r="E22" i="12"/>
  <c r="F22" i="12"/>
  <c r="G22" i="12"/>
  <c r="L22" i="12"/>
  <c r="M22" i="12"/>
  <c r="N22" i="12"/>
  <c r="O22" i="12"/>
  <c r="P22" i="12"/>
  <c r="Q22" i="12"/>
  <c r="R22" i="12"/>
  <c r="S22" i="12"/>
  <c r="H22" i="12"/>
  <c r="I22" i="12"/>
  <c r="J22" i="12"/>
  <c r="K22" i="12"/>
  <c r="W22" i="12"/>
  <c r="X22" i="12"/>
  <c r="Y22" i="12"/>
  <c r="Z22" i="12"/>
  <c r="AA22" i="12"/>
  <c r="AB22" i="12"/>
  <c r="A23" i="12"/>
  <c r="B23" i="12"/>
  <c r="C23" i="12"/>
  <c r="G23" i="12"/>
  <c r="L23" i="12"/>
  <c r="M23" i="12"/>
  <c r="R24" i="6"/>
  <c r="N23" i="12"/>
  <c r="S24" i="6"/>
  <c r="O23" i="12"/>
  <c r="P23" i="12"/>
  <c r="Q23" i="12"/>
  <c r="V24" i="6"/>
  <c r="R23" i="12"/>
  <c r="W24" i="6"/>
  <c r="S23" i="12"/>
  <c r="X24" i="6"/>
  <c r="H23" i="12"/>
  <c r="Y24" i="6"/>
  <c r="I23" i="12"/>
  <c r="J23" i="12"/>
  <c r="K23" i="12"/>
  <c r="W23" i="12"/>
  <c r="X23" i="12"/>
  <c r="Y23" i="12"/>
  <c r="Z23" i="12"/>
  <c r="AA23" i="12"/>
  <c r="AB23" i="12"/>
  <c r="D24" i="12"/>
  <c r="G24" i="12"/>
  <c r="L24" i="12"/>
  <c r="M24" i="12"/>
  <c r="R25" i="6"/>
  <c r="N24" i="12"/>
  <c r="S25" i="6"/>
  <c r="O24" i="12"/>
  <c r="P24" i="12"/>
  <c r="Q24" i="12"/>
  <c r="V25" i="6"/>
  <c r="R24" i="12"/>
  <c r="W25" i="6"/>
  <c r="S24" i="12"/>
  <c r="X25" i="6"/>
  <c r="H24" i="12"/>
  <c r="Y25" i="6"/>
  <c r="I24" i="12"/>
  <c r="J24" i="12"/>
  <c r="K24" i="12"/>
  <c r="W24" i="12"/>
  <c r="X24" i="12"/>
  <c r="Y24" i="12"/>
  <c r="Z24" i="12"/>
  <c r="AA24" i="12"/>
  <c r="AB24" i="12"/>
  <c r="D25" i="12"/>
  <c r="G25" i="12"/>
  <c r="L25" i="12"/>
  <c r="M25" i="12"/>
  <c r="R26" i="6"/>
  <c r="N25" i="12"/>
  <c r="S26" i="6"/>
  <c r="O25" i="12"/>
  <c r="P25" i="12"/>
  <c r="Q25" i="12"/>
  <c r="V26" i="6"/>
  <c r="R25" i="12"/>
  <c r="W26" i="6"/>
  <c r="S25" i="12"/>
  <c r="X26" i="6"/>
  <c r="H25" i="12"/>
  <c r="Y26" i="6"/>
  <c r="I25" i="12"/>
  <c r="J25" i="12"/>
  <c r="K25" i="12"/>
  <c r="W25" i="12"/>
  <c r="X25" i="12"/>
  <c r="Y25" i="12"/>
  <c r="Z25" i="12"/>
  <c r="AA25" i="12"/>
  <c r="AB25" i="12"/>
  <c r="D26" i="12"/>
  <c r="G26" i="12"/>
  <c r="L26" i="12"/>
  <c r="M26" i="12"/>
  <c r="R27" i="6"/>
  <c r="N26" i="12"/>
  <c r="S27" i="6"/>
  <c r="O26" i="12"/>
  <c r="P26" i="12"/>
  <c r="Q26" i="12"/>
  <c r="V27" i="6"/>
  <c r="R26" i="12"/>
  <c r="W27" i="6"/>
  <c r="S26" i="12"/>
  <c r="X27" i="6"/>
  <c r="H26" i="12"/>
  <c r="Y27" i="6"/>
  <c r="I26" i="12"/>
  <c r="J26" i="12"/>
  <c r="K26" i="12"/>
  <c r="W26" i="12"/>
  <c r="X26" i="12"/>
  <c r="Y26" i="12"/>
  <c r="Z26" i="12"/>
  <c r="AA26" i="12"/>
  <c r="AB26" i="12"/>
  <c r="D27" i="12"/>
  <c r="G27" i="12"/>
  <c r="L27" i="12"/>
  <c r="M27" i="12"/>
  <c r="R28" i="6"/>
  <c r="N27" i="12"/>
  <c r="S28" i="6"/>
  <c r="O27" i="12"/>
  <c r="P27" i="12"/>
  <c r="Q27" i="12"/>
  <c r="V28" i="6"/>
  <c r="R27" i="12"/>
  <c r="W28" i="6"/>
  <c r="S27" i="12"/>
  <c r="X28" i="6"/>
  <c r="H27" i="12"/>
  <c r="Y28" i="6"/>
  <c r="I27" i="12"/>
  <c r="J27" i="12"/>
  <c r="K27" i="12"/>
  <c r="W27" i="12"/>
  <c r="X27" i="12"/>
  <c r="Y27" i="12"/>
  <c r="Z27" i="12"/>
  <c r="AA27" i="12"/>
  <c r="AB27" i="12"/>
  <c r="A29" i="12"/>
  <c r="B29" i="12"/>
  <c r="C29" i="12"/>
  <c r="E29" i="12"/>
  <c r="F29" i="12"/>
  <c r="G29" i="12"/>
  <c r="L29" i="12"/>
  <c r="M29" i="12"/>
  <c r="N29" i="12"/>
  <c r="O29" i="12"/>
  <c r="P29" i="12"/>
  <c r="Q29" i="12"/>
  <c r="R29" i="12"/>
  <c r="S29" i="12"/>
  <c r="H29" i="12"/>
  <c r="I29" i="12"/>
  <c r="J29" i="12"/>
  <c r="K29" i="12"/>
  <c r="W29" i="12"/>
  <c r="X29" i="12"/>
  <c r="Y29" i="12"/>
  <c r="Z29" i="12"/>
  <c r="AA29" i="12"/>
  <c r="AB29" i="12"/>
  <c r="A30" i="12"/>
  <c r="B30" i="12"/>
  <c r="C30" i="12"/>
  <c r="E30" i="12"/>
  <c r="G30" i="12"/>
  <c r="L30" i="12"/>
  <c r="M30" i="12"/>
  <c r="R31" i="6"/>
  <c r="N30" i="12"/>
  <c r="S31" i="6"/>
  <c r="O30" i="12"/>
  <c r="P30" i="12"/>
  <c r="Q30" i="12"/>
  <c r="V31" i="6"/>
  <c r="R30" i="12"/>
  <c r="W31" i="6"/>
  <c r="S30" i="12"/>
  <c r="X31" i="6"/>
  <c r="H30" i="12"/>
  <c r="Y31" i="6"/>
  <c r="I30" i="12"/>
  <c r="J30" i="12"/>
  <c r="K30" i="12"/>
  <c r="W30" i="12"/>
  <c r="X30" i="12"/>
  <c r="Y30" i="12"/>
  <c r="Z30" i="12"/>
  <c r="AA30" i="12"/>
  <c r="AB30" i="12"/>
  <c r="D31" i="12"/>
  <c r="E31" i="12"/>
  <c r="G31" i="12"/>
  <c r="L31" i="12"/>
  <c r="M31" i="12"/>
  <c r="R32" i="6"/>
  <c r="N31" i="12"/>
  <c r="S32" i="6"/>
  <c r="O31" i="12"/>
  <c r="P31" i="12"/>
  <c r="Q31" i="12"/>
  <c r="V32" i="6"/>
  <c r="R31" i="12"/>
  <c r="W32" i="6"/>
  <c r="S31" i="12"/>
  <c r="X32" i="6"/>
  <c r="H31" i="12"/>
  <c r="Y32" i="6"/>
  <c r="I31" i="12"/>
  <c r="J31" i="12"/>
  <c r="K31" i="12"/>
  <c r="W31" i="12"/>
  <c r="X31" i="12"/>
  <c r="Y31" i="12"/>
  <c r="Z31" i="12"/>
  <c r="AA31" i="12"/>
  <c r="AB31" i="12"/>
  <c r="D32" i="12"/>
  <c r="G32" i="12"/>
  <c r="L32" i="12"/>
  <c r="M32" i="12"/>
  <c r="R33" i="6"/>
  <c r="N32" i="12"/>
  <c r="S33" i="6"/>
  <c r="O32" i="12"/>
  <c r="P32" i="12"/>
  <c r="Q32" i="12"/>
  <c r="V33" i="6"/>
  <c r="R32" i="12"/>
  <c r="W33" i="6"/>
  <c r="S32" i="12"/>
  <c r="X33" i="6"/>
  <c r="H32" i="12"/>
  <c r="Y33" i="6"/>
  <c r="I32" i="12"/>
  <c r="J32" i="12"/>
  <c r="K32" i="12"/>
  <c r="W32" i="12"/>
  <c r="X32" i="12"/>
  <c r="Y32" i="12"/>
  <c r="Z32" i="12"/>
  <c r="AA32" i="12"/>
  <c r="AB32" i="12"/>
  <c r="D33" i="12"/>
  <c r="G33" i="12"/>
  <c r="L33" i="12"/>
  <c r="M33" i="12"/>
  <c r="R34" i="6"/>
  <c r="N33" i="12"/>
  <c r="S34" i="6"/>
  <c r="O33" i="12"/>
  <c r="P33" i="12"/>
  <c r="Q33" i="12"/>
  <c r="V34" i="6"/>
  <c r="R33" i="12"/>
  <c r="W34" i="6"/>
  <c r="S33" i="12"/>
  <c r="X34" i="6"/>
  <c r="H33" i="12"/>
  <c r="Y34" i="6"/>
  <c r="I33" i="12"/>
  <c r="J33" i="12"/>
  <c r="K33" i="12"/>
  <c r="W33" i="12"/>
  <c r="X33" i="12"/>
  <c r="Y33" i="12"/>
  <c r="Z33" i="12"/>
  <c r="AA33" i="12"/>
  <c r="AB33" i="12"/>
  <c r="D34" i="12"/>
  <c r="E34" i="12"/>
  <c r="G34" i="12"/>
  <c r="L34" i="12"/>
  <c r="M34" i="12"/>
  <c r="R35" i="6"/>
  <c r="N34" i="12"/>
  <c r="S35" i="6"/>
  <c r="O34" i="12"/>
  <c r="P34" i="12"/>
  <c r="Q34" i="12"/>
  <c r="V35" i="6"/>
  <c r="R34" i="12"/>
  <c r="W35" i="6"/>
  <c r="S34" i="12"/>
  <c r="X35" i="6"/>
  <c r="H34" i="12"/>
  <c r="Y35" i="6"/>
  <c r="I34" i="12"/>
  <c r="J34" i="12"/>
  <c r="K34" i="12"/>
  <c r="W34" i="12"/>
  <c r="X34" i="12"/>
  <c r="Y34" i="12"/>
  <c r="Z34" i="12"/>
  <c r="AA34" i="12"/>
  <c r="AB34" i="12"/>
  <c r="A36" i="12"/>
  <c r="B36" i="12"/>
  <c r="C36" i="12"/>
  <c r="E36" i="12"/>
  <c r="F36" i="12"/>
  <c r="G36" i="12"/>
  <c r="L36" i="12"/>
  <c r="M36" i="12"/>
  <c r="N36" i="12"/>
  <c r="O36" i="12"/>
  <c r="P36" i="12"/>
  <c r="Q36" i="12"/>
  <c r="R36" i="12"/>
  <c r="S36" i="12"/>
  <c r="H36" i="12"/>
  <c r="I36" i="12"/>
  <c r="J36" i="12"/>
  <c r="K36" i="12"/>
  <c r="W36" i="12"/>
  <c r="X36" i="12"/>
  <c r="Y36" i="12"/>
  <c r="Z36" i="12"/>
  <c r="AA36" i="12"/>
  <c r="AB36" i="12"/>
  <c r="A37" i="12"/>
  <c r="B37" i="12"/>
  <c r="C37" i="12"/>
  <c r="E37" i="12"/>
  <c r="F37" i="12"/>
  <c r="G37" i="12"/>
  <c r="L37" i="12"/>
  <c r="M37" i="12"/>
  <c r="R38" i="6"/>
  <c r="N37" i="12"/>
  <c r="S38" i="6"/>
  <c r="O37" i="12"/>
  <c r="P37" i="12"/>
  <c r="Q37" i="12"/>
  <c r="V38" i="6"/>
  <c r="R37" i="12"/>
  <c r="W38" i="6"/>
  <c r="S37" i="12"/>
  <c r="X38" i="6"/>
  <c r="H37" i="12"/>
  <c r="Y38" i="6"/>
  <c r="I37" i="12"/>
  <c r="J37" i="12"/>
  <c r="K37" i="12"/>
  <c r="W37" i="12"/>
  <c r="X37" i="12"/>
  <c r="Y37" i="12"/>
  <c r="Z37" i="12"/>
  <c r="AA37" i="12"/>
  <c r="AB37" i="12"/>
  <c r="D38" i="12"/>
  <c r="G38" i="12"/>
  <c r="L38" i="12"/>
  <c r="M38" i="12"/>
  <c r="R39" i="6"/>
  <c r="N38" i="12"/>
  <c r="S39" i="6"/>
  <c r="O38" i="12"/>
  <c r="P38" i="12"/>
  <c r="Q38" i="12"/>
  <c r="V39" i="6"/>
  <c r="R38" i="12"/>
  <c r="W39" i="6"/>
  <c r="S38" i="12"/>
  <c r="X39" i="6"/>
  <c r="H38" i="12"/>
  <c r="Y39" i="6"/>
  <c r="I38" i="12"/>
  <c r="J38" i="12"/>
  <c r="K38" i="12"/>
  <c r="W38" i="12"/>
  <c r="X38" i="12"/>
  <c r="Y38" i="12"/>
  <c r="Z38" i="12"/>
  <c r="AA38" i="12"/>
  <c r="AB38" i="12"/>
  <c r="D39" i="12"/>
  <c r="G39" i="12"/>
  <c r="L39" i="12"/>
  <c r="M39" i="12"/>
  <c r="R40" i="6"/>
  <c r="N39" i="12"/>
  <c r="S40" i="6"/>
  <c r="O39" i="12"/>
  <c r="P39" i="12"/>
  <c r="Q39" i="12"/>
  <c r="V40" i="6"/>
  <c r="R39" i="12"/>
  <c r="W40" i="6"/>
  <c r="S39" i="12"/>
  <c r="X40" i="6"/>
  <c r="H39" i="12"/>
  <c r="Y40" i="6"/>
  <c r="I39" i="12"/>
  <c r="J39" i="12"/>
  <c r="K39" i="12"/>
  <c r="W39" i="12"/>
  <c r="X39" i="12"/>
  <c r="Y39" i="12"/>
  <c r="Z39" i="12"/>
  <c r="AA39" i="12"/>
  <c r="AB39" i="12"/>
  <c r="D40" i="12"/>
  <c r="G40" i="12"/>
  <c r="L40" i="12"/>
  <c r="M40" i="12"/>
  <c r="R41" i="6"/>
  <c r="N40" i="12"/>
  <c r="S41" i="6"/>
  <c r="O40" i="12"/>
  <c r="P40" i="12"/>
  <c r="Q40" i="12"/>
  <c r="V41" i="6"/>
  <c r="R40" i="12"/>
  <c r="W41" i="6"/>
  <c r="S40" i="12"/>
  <c r="X41" i="6"/>
  <c r="H40" i="12"/>
  <c r="Y41" i="6"/>
  <c r="I40" i="12"/>
  <c r="J40" i="12"/>
  <c r="K40" i="12"/>
  <c r="W40" i="12"/>
  <c r="X40" i="12"/>
  <c r="Y40" i="12"/>
  <c r="Z40" i="12"/>
  <c r="AA40" i="12"/>
  <c r="AB40" i="12"/>
  <c r="D41" i="12"/>
  <c r="G41" i="12"/>
  <c r="L41" i="12"/>
  <c r="M41" i="12"/>
  <c r="R42" i="6"/>
  <c r="N41" i="12"/>
  <c r="S42" i="6"/>
  <c r="O41" i="12"/>
  <c r="P41" i="12"/>
  <c r="Q41" i="12"/>
  <c r="V42" i="6"/>
  <c r="R41" i="12"/>
  <c r="W42" i="6"/>
  <c r="S41" i="12"/>
  <c r="X42" i="6"/>
  <c r="H41" i="12"/>
  <c r="Y42" i="6"/>
  <c r="I41" i="12"/>
  <c r="J41" i="12"/>
  <c r="K41" i="12"/>
  <c r="W41" i="12"/>
  <c r="X41" i="12"/>
  <c r="Y41" i="12"/>
  <c r="Z41" i="12"/>
  <c r="AA41" i="12"/>
  <c r="AB41" i="12"/>
  <c r="A43" i="12"/>
  <c r="B43" i="12"/>
  <c r="C43" i="12"/>
  <c r="E43" i="12"/>
  <c r="F43" i="12"/>
  <c r="G43" i="12"/>
  <c r="L43" i="12"/>
  <c r="M43" i="12"/>
  <c r="N43" i="12"/>
  <c r="O43" i="12"/>
  <c r="P43" i="12"/>
  <c r="Q43" i="12"/>
  <c r="R43" i="12"/>
  <c r="S43" i="12"/>
  <c r="H43" i="12"/>
  <c r="I43" i="12"/>
  <c r="J43" i="12"/>
  <c r="K43" i="12"/>
  <c r="W43" i="12"/>
  <c r="X43" i="12"/>
  <c r="Y43" i="12"/>
  <c r="Z43" i="12"/>
  <c r="AA43" i="12"/>
  <c r="AB43" i="12"/>
  <c r="A44" i="12"/>
  <c r="B44" i="12"/>
  <c r="C44" i="12"/>
  <c r="G44" i="12"/>
  <c r="L44" i="12"/>
  <c r="M44" i="12"/>
  <c r="R45" i="6"/>
  <c r="N44" i="12"/>
  <c r="S45" i="6"/>
  <c r="O44" i="12"/>
  <c r="P44" i="12"/>
  <c r="Q44" i="12"/>
  <c r="V45" i="6"/>
  <c r="R44" i="12"/>
  <c r="W45" i="6"/>
  <c r="S44" i="12"/>
  <c r="X45" i="6"/>
  <c r="H44" i="12"/>
  <c r="Y45" i="6"/>
  <c r="I44" i="12"/>
  <c r="J44" i="12"/>
  <c r="K44" i="12"/>
  <c r="W44" i="12"/>
  <c r="X44" i="12"/>
  <c r="Y44" i="12"/>
  <c r="Z44" i="12"/>
  <c r="AA44" i="12"/>
  <c r="AB44" i="12"/>
  <c r="D45" i="12"/>
  <c r="G45" i="12"/>
  <c r="L45" i="12"/>
  <c r="M45" i="12"/>
  <c r="R46" i="6"/>
  <c r="N45" i="12"/>
  <c r="S46" i="6"/>
  <c r="O45" i="12"/>
  <c r="P45" i="12"/>
  <c r="Q45" i="12"/>
  <c r="V46" i="6"/>
  <c r="R45" i="12"/>
  <c r="W46" i="6"/>
  <c r="S45" i="12"/>
  <c r="X46" i="6"/>
  <c r="H45" i="12"/>
  <c r="Y46" i="6"/>
  <c r="I45" i="12"/>
  <c r="J45" i="12"/>
  <c r="K45" i="12"/>
  <c r="W45" i="12"/>
  <c r="X45" i="12"/>
  <c r="Y45" i="12"/>
  <c r="Z45" i="12"/>
  <c r="AA45" i="12"/>
  <c r="AB45" i="12"/>
  <c r="D46" i="12"/>
  <c r="G46" i="12"/>
  <c r="L46" i="12"/>
  <c r="M46" i="12"/>
  <c r="R47" i="6"/>
  <c r="N46" i="12"/>
  <c r="S47" i="6"/>
  <c r="O46" i="12"/>
  <c r="P46" i="12"/>
  <c r="Q46" i="12"/>
  <c r="V47" i="6"/>
  <c r="R46" i="12"/>
  <c r="W47" i="6"/>
  <c r="S46" i="12"/>
  <c r="X47" i="6"/>
  <c r="H46" i="12"/>
  <c r="Y47" i="6"/>
  <c r="I46" i="12"/>
  <c r="J46" i="12"/>
  <c r="K46" i="12"/>
  <c r="W46" i="12"/>
  <c r="X46" i="12"/>
  <c r="Y46" i="12"/>
  <c r="Z46" i="12"/>
  <c r="AA46" i="12"/>
  <c r="AB46" i="12"/>
  <c r="D47" i="12"/>
  <c r="G47" i="12"/>
  <c r="L47" i="12"/>
  <c r="M47" i="12"/>
  <c r="R48" i="6"/>
  <c r="N47" i="12"/>
  <c r="S48" i="6"/>
  <c r="O47" i="12"/>
  <c r="P47" i="12"/>
  <c r="Q47" i="12"/>
  <c r="V48" i="6"/>
  <c r="R47" i="12"/>
  <c r="W48" i="6"/>
  <c r="S47" i="12"/>
  <c r="X48" i="6"/>
  <c r="H47" i="12"/>
  <c r="Y48" i="6"/>
  <c r="I47" i="12"/>
  <c r="J47" i="12"/>
  <c r="K47" i="12"/>
  <c r="W47" i="12"/>
  <c r="X47" i="12"/>
  <c r="Y47" i="12"/>
  <c r="Z47" i="12"/>
  <c r="AA47" i="12"/>
  <c r="AB47" i="12"/>
  <c r="D48" i="12"/>
  <c r="G48" i="12"/>
  <c r="L48" i="12"/>
  <c r="M48" i="12"/>
  <c r="R49" i="6"/>
  <c r="N48" i="12"/>
  <c r="S49" i="6"/>
  <c r="O48" i="12"/>
  <c r="P48" i="12"/>
  <c r="Q48" i="12"/>
  <c r="V49" i="6"/>
  <c r="R48" i="12"/>
  <c r="W49" i="6"/>
  <c r="S48" i="12"/>
  <c r="X49" i="6"/>
  <c r="H48" i="12"/>
  <c r="Y49" i="6"/>
  <c r="I48" i="12"/>
  <c r="J48" i="12"/>
  <c r="K48" i="12"/>
  <c r="W48" i="12"/>
  <c r="X48" i="12"/>
  <c r="Y48" i="12"/>
  <c r="Z48" i="12"/>
  <c r="AA48" i="12"/>
  <c r="AB48" i="12"/>
  <c r="A50" i="12"/>
  <c r="B50" i="12"/>
  <c r="C50" i="12"/>
  <c r="D51" i="6"/>
  <c r="D50" i="12"/>
  <c r="E50" i="12"/>
  <c r="F50" i="12"/>
  <c r="G50" i="12"/>
  <c r="L50" i="12"/>
  <c r="M50" i="12"/>
  <c r="N50" i="12"/>
  <c r="O50" i="12"/>
  <c r="P50" i="12"/>
  <c r="Q50" i="12"/>
  <c r="R50" i="12"/>
  <c r="S50" i="12"/>
  <c r="H50" i="12"/>
  <c r="I50" i="12"/>
  <c r="J50" i="12"/>
  <c r="K50" i="12"/>
  <c r="W50" i="12"/>
  <c r="X50" i="12"/>
  <c r="Y50" i="12"/>
  <c r="Z50" i="12"/>
  <c r="AA50" i="12"/>
  <c r="AB50" i="12"/>
  <c r="A51" i="12"/>
  <c r="B51" i="12"/>
  <c r="C51" i="12"/>
  <c r="D51" i="12"/>
  <c r="E51" i="12"/>
  <c r="F51" i="12"/>
  <c r="G51" i="12"/>
  <c r="L51" i="12"/>
  <c r="M51" i="12"/>
  <c r="R52" i="6"/>
  <c r="N51" i="12"/>
  <c r="S52" i="6"/>
  <c r="O51" i="12"/>
  <c r="P51" i="12"/>
  <c r="Q51" i="12"/>
  <c r="V52" i="6"/>
  <c r="R51" i="12"/>
  <c r="W52" i="6"/>
  <c r="S51" i="12"/>
  <c r="X52" i="6"/>
  <c r="H51" i="12"/>
  <c r="Y52" i="6"/>
  <c r="I51" i="12"/>
  <c r="J51" i="12"/>
  <c r="K51" i="12"/>
  <c r="W51" i="12"/>
  <c r="X51" i="12"/>
  <c r="Y51" i="12"/>
  <c r="Z51" i="12"/>
  <c r="AA51" i="12"/>
  <c r="AB51" i="12"/>
  <c r="D53" i="12"/>
  <c r="E53" i="12"/>
  <c r="F53" i="12"/>
  <c r="G53" i="12"/>
  <c r="L53" i="12"/>
  <c r="M53" i="12"/>
  <c r="R53" i="6"/>
  <c r="N53" i="12"/>
  <c r="S53" i="6"/>
  <c r="O53" i="12"/>
  <c r="P53" i="12"/>
  <c r="Q53" i="12"/>
  <c r="V53" i="6"/>
  <c r="R53" i="12"/>
  <c r="W53" i="6"/>
  <c r="S53" i="12"/>
  <c r="X53" i="6"/>
  <c r="H53" i="12"/>
  <c r="Y53" i="6"/>
  <c r="I53" i="12"/>
  <c r="J53" i="12"/>
  <c r="K53" i="12"/>
  <c r="W53" i="12"/>
  <c r="X53" i="12"/>
  <c r="Y53" i="12"/>
  <c r="Z53" i="12"/>
  <c r="AA53" i="12"/>
  <c r="AB53" i="12"/>
  <c r="D54" i="12"/>
  <c r="E54" i="12"/>
  <c r="F54" i="12"/>
  <c r="G54" i="12"/>
  <c r="L54" i="12"/>
  <c r="M54" i="12"/>
  <c r="R54" i="6"/>
  <c r="N54" i="12"/>
  <c r="S54" i="6"/>
  <c r="O54" i="12"/>
  <c r="P54" i="12"/>
  <c r="Q54" i="12"/>
  <c r="V54" i="6"/>
  <c r="R54" i="12"/>
  <c r="W54" i="6"/>
  <c r="S54" i="12"/>
  <c r="X54" i="6"/>
  <c r="H54" i="12"/>
  <c r="Y54" i="6"/>
  <c r="I54" i="12"/>
  <c r="J54" i="12"/>
  <c r="K54" i="12"/>
  <c r="W54" i="12"/>
  <c r="X54" i="12"/>
  <c r="Y54" i="12"/>
  <c r="Z54" i="12"/>
  <c r="AA54" i="12"/>
  <c r="AB54" i="12"/>
  <c r="D55" i="12"/>
  <c r="E55" i="12"/>
  <c r="F55" i="12"/>
  <c r="G55" i="12"/>
  <c r="L55" i="12"/>
  <c r="M55" i="12"/>
  <c r="R55" i="6"/>
  <c r="N55" i="12"/>
  <c r="S55" i="6"/>
  <c r="O55" i="12"/>
  <c r="P55" i="12"/>
  <c r="Q55" i="12"/>
  <c r="V55" i="6"/>
  <c r="R55" i="12"/>
  <c r="W55" i="6"/>
  <c r="S55" i="12"/>
  <c r="X55" i="6"/>
  <c r="H55" i="12"/>
  <c r="Y55" i="6"/>
  <c r="I55" i="12"/>
  <c r="J55" i="12"/>
  <c r="K55" i="12"/>
  <c r="W55" i="12"/>
  <c r="X55" i="12"/>
  <c r="Y55" i="12"/>
  <c r="Z55" i="12"/>
  <c r="AA55" i="12"/>
  <c r="AB55" i="12"/>
  <c r="A57" i="12"/>
  <c r="B57" i="12"/>
  <c r="C57" i="12"/>
  <c r="E57" i="12"/>
  <c r="F57" i="12"/>
  <c r="G57" i="12"/>
  <c r="L57" i="12"/>
  <c r="M57" i="12"/>
  <c r="N57" i="12"/>
  <c r="O57" i="12"/>
  <c r="P57" i="12"/>
  <c r="Q57" i="12"/>
  <c r="R57" i="12"/>
  <c r="S57" i="12"/>
  <c r="H57" i="12"/>
  <c r="I57" i="12"/>
  <c r="J57" i="12"/>
  <c r="K57" i="12"/>
  <c r="W57" i="12"/>
  <c r="X57" i="12"/>
  <c r="Y57" i="12"/>
  <c r="Z57" i="12"/>
  <c r="AA57" i="12"/>
  <c r="AB57" i="12"/>
  <c r="G58" i="12"/>
  <c r="L58" i="12"/>
  <c r="M58" i="12"/>
  <c r="R58" i="6"/>
  <c r="N58" i="12"/>
  <c r="S58" i="6"/>
  <c r="O58" i="12"/>
  <c r="P58" i="12"/>
  <c r="Q58" i="12"/>
  <c r="R58" i="12"/>
  <c r="S58" i="12"/>
  <c r="H58" i="12"/>
  <c r="I58" i="12"/>
  <c r="J58" i="12"/>
  <c r="K58" i="12"/>
  <c r="W58" i="12"/>
  <c r="X58" i="12"/>
  <c r="Y58" i="12"/>
  <c r="Z58" i="12"/>
  <c r="AA58" i="12"/>
  <c r="AB58" i="12"/>
  <c r="A60" i="12"/>
  <c r="B60" i="12"/>
  <c r="C60" i="12"/>
  <c r="D60" i="6"/>
  <c r="D60" i="12"/>
  <c r="E60" i="12"/>
  <c r="F60" i="12"/>
  <c r="G60" i="12"/>
  <c r="L60" i="12"/>
  <c r="M60" i="12"/>
  <c r="N60" i="12"/>
  <c r="O60" i="12"/>
  <c r="P60" i="12"/>
  <c r="Q60" i="12"/>
  <c r="R60" i="12"/>
  <c r="S60" i="12"/>
  <c r="H60" i="12"/>
  <c r="I60" i="12"/>
  <c r="J60" i="12"/>
  <c r="K60" i="12"/>
  <c r="W60" i="12"/>
  <c r="X60" i="12"/>
  <c r="Y60" i="12"/>
  <c r="Z60" i="12"/>
  <c r="AA60" i="12"/>
  <c r="AB60" i="12"/>
  <c r="D61" i="12"/>
  <c r="E61" i="12"/>
  <c r="F61" i="12"/>
  <c r="G61" i="12"/>
  <c r="L61" i="12"/>
  <c r="M61" i="12"/>
  <c r="R61" i="6"/>
  <c r="N61" i="12"/>
  <c r="S61" i="6"/>
  <c r="O61" i="12"/>
  <c r="P61" i="12"/>
  <c r="Q61" i="12"/>
  <c r="R61" i="12"/>
  <c r="S61" i="12"/>
  <c r="H61" i="12"/>
  <c r="I61" i="12"/>
  <c r="J61" i="12"/>
  <c r="K61" i="12"/>
  <c r="W61" i="12"/>
  <c r="X61" i="12"/>
  <c r="Y61" i="12"/>
  <c r="Z61" i="12"/>
  <c r="AA61" i="12"/>
  <c r="AB61" i="12"/>
  <c r="A64" i="12"/>
  <c r="B64" i="12"/>
  <c r="C64" i="12"/>
  <c r="E64" i="12"/>
  <c r="F64" i="12"/>
  <c r="G64" i="12"/>
  <c r="L64" i="12"/>
  <c r="M64" i="12"/>
  <c r="N64" i="12"/>
  <c r="O64" i="12"/>
  <c r="P64" i="12"/>
  <c r="Q64" i="12"/>
  <c r="R64" i="12"/>
  <c r="S64" i="12"/>
  <c r="H64" i="12"/>
  <c r="I64" i="12"/>
  <c r="J64" i="12"/>
  <c r="K64" i="12"/>
  <c r="Z64" i="12"/>
  <c r="AA64" i="12"/>
  <c r="AB64" i="12"/>
  <c r="A65" i="12"/>
  <c r="B65" i="12"/>
  <c r="C65" i="12"/>
  <c r="G65" i="12"/>
  <c r="L65" i="12"/>
  <c r="M65" i="12"/>
  <c r="J65" i="12"/>
  <c r="K65" i="12"/>
  <c r="Z65" i="12"/>
  <c r="AA65" i="12"/>
  <c r="AB65" i="12"/>
  <c r="D66" i="12"/>
  <c r="G66" i="12"/>
  <c r="L66" i="12"/>
  <c r="M66" i="12"/>
  <c r="J66" i="12"/>
  <c r="K66" i="12"/>
  <c r="Z66" i="12"/>
  <c r="AA66" i="12"/>
  <c r="AB66" i="12"/>
  <c r="D67" i="12"/>
  <c r="G67" i="12"/>
  <c r="L67" i="12"/>
  <c r="M67" i="12"/>
  <c r="J67" i="12"/>
  <c r="K67" i="12"/>
  <c r="Z67" i="12"/>
  <c r="AA67" i="12"/>
  <c r="AB67" i="12"/>
  <c r="D68" i="12"/>
  <c r="G68" i="12"/>
  <c r="L68" i="12"/>
  <c r="M68" i="12"/>
  <c r="J68" i="12"/>
  <c r="K68" i="12"/>
  <c r="Z68" i="12"/>
  <c r="AA68" i="12"/>
  <c r="AB68" i="12"/>
  <c r="D69" i="12"/>
  <c r="G69" i="12"/>
  <c r="L69" i="12"/>
  <c r="M69" i="12"/>
  <c r="J69" i="12"/>
  <c r="K69" i="12"/>
  <c r="Z69" i="12"/>
  <c r="AA69" i="12"/>
  <c r="AB69" i="12"/>
  <c r="A71" i="12"/>
  <c r="B71" i="12"/>
  <c r="C71" i="12"/>
  <c r="E71" i="12"/>
  <c r="F71" i="12"/>
  <c r="G71" i="12"/>
  <c r="L71" i="12"/>
  <c r="M71" i="12"/>
  <c r="N71" i="12"/>
  <c r="O71" i="12"/>
  <c r="P71" i="12"/>
  <c r="Q71" i="12"/>
  <c r="R71" i="12"/>
  <c r="S71" i="12"/>
  <c r="H71" i="12"/>
  <c r="I71" i="12"/>
  <c r="J71" i="12"/>
  <c r="K71" i="12"/>
  <c r="W71" i="12"/>
  <c r="X71" i="12"/>
  <c r="Y71" i="12"/>
  <c r="Z71" i="12"/>
  <c r="AA71" i="12"/>
  <c r="AB71" i="12"/>
  <c r="A72" i="12"/>
  <c r="B72" i="12"/>
  <c r="C72" i="12"/>
  <c r="G72" i="12"/>
  <c r="L72" i="12"/>
  <c r="M72" i="12"/>
  <c r="R72" i="6"/>
  <c r="N72" i="12"/>
  <c r="S72" i="6"/>
  <c r="O72" i="12"/>
  <c r="P72" i="12"/>
  <c r="Q72" i="12"/>
  <c r="V72" i="6"/>
  <c r="R72" i="12"/>
  <c r="W72" i="6"/>
  <c r="S72" i="12"/>
  <c r="X72" i="6"/>
  <c r="H72" i="12"/>
  <c r="Y72" i="6"/>
  <c r="I72" i="12"/>
  <c r="J72" i="12"/>
  <c r="K72" i="12"/>
  <c r="W72" i="12"/>
  <c r="X72" i="12"/>
  <c r="Y72" i="12"/>
  <c r="Z72" i="12"/>
  <c r="AA72" i="12"/>
  <c r="AB72" i="12"/>
  <c r="D73" i="12"/>
  <c r="G73" i="12"/>
  <c r="L73" i="12"/>
  <c r="M73" i="12"/>
  <c r="R73" i="6"/>
  <c r="N73" i="12"/>
  <c r="S73" i="6"/>
  <c r="O73" i="12"/>
  <c r="P73" i="12"/>
  <c r="Q73" i="12"/>
  <c r="V73" i="6"/>
  <c r="R73" i="12"/>
  <c r="W73" i="6"/>
  <c r="S73" i="12"/>
  <c r="X73" i="6"/>
  <c r="H73" i="12"/>
  <c r="Y73" i="6"/>
  <c r="I73" i="12"/>
  <c r="J73" i="12"/>
  <c r="K73" i="12"/>
  <c r="W73" i="12"/>
  <c r="X73" i="12"/>
  <c r="Y73" i="12"/>
  <c r="Z73" i="12"/>
  <c r="AA73" i="12"/>
  <c r="AB73" i="12"/>
  <c r="D74" i="12"/>
  <c r="G74" i="12"/>
  <c r="L74" i="12"/>
  <c r="M74" i="12"/>
  <c r="R74" i="6"/>
  <c r="N74" i="12"/>
  <c r="S74" i="6"/>
  <c r="O74" i="12"/>
  <c r="P74" i="12"/>
  <c r="Q74" i="12"/>
  <c r="V74" i="6"/>
  <c r="R74" i="12"/>
  <c r="W74" i="6"/>
  <c r="S74" i="12"/>
  <c r="X74" i="6"/>
  <c r="H74" i="12"/>
  <c r="Y74" i="6"/>
  <c r="I74" i="12"/>
  <c r="J74" i="12"/>
  <c r="K74" i="12"/>
  <c r="W74" i="12"/>
  <c r="X74" i="12"/>
  <c r="Y74" i="12"/>
  <c r="Z74" i="12"/>
  <c r="AA74" i="12"/>
  <c r="AB74" i="12"/>
  <c r="D75" i="12"/>
  <c r="G75" i="12"/>
  <c r="L75" i="12"/>
  <c r="M75" i="12"/>
  <c r="R75" i="6"/>
  <c r="N75" i="12"/>
  <c r="S75" i="6"/>
  <c r="O75" i="12"/>
  <c r="P75" i="12"/>
  <c r="Q75" i="12"/>
  <c r="V75" i="6"/>
  <c r="R75" i="12"/>
  <c r="W75" i="6"/>
  <c r="S75" i="12"/>
  <c r="X75" i="6"/>
  <c r="H75" i="12"/>
  <c r="Y75" i="6"/>
  <c r="I75" i="12"/>
  <c r="J75" i="12"/>
  <c r="K75" i="12"/>
  <c r="W75" i="12"/>
  <c r="X75" i="12"/>
  <c r="Y75" i="12"/>
  <c r="Z75" i="12"/>
  <c r="AA75" i="12"/>
  <c r="AB75" i="12"/>
  <c r="D76" i="12"/>
  <c r="G76" i="12"/>
  <c r="L76" i="12"/>
  <c r="M76" i="12"/>
  <c r="R76" i="6"/>
  <c r="N76" i="12"/>
  <c r="S76" i="6"/>
  <c r="O76" i="12"/>
  <c r="P76" i="12"/>
  <c r="Q76" i="12"/>
  <c r="V76" i="6"/>
  <c r="R76" i="12"/>
  <c r="W76" i="6"/>
  <c r="S76" i="12"/>
  <c r="X76" i="6"/>
  <c r="H76" i="12"/>
  <c r="Y76" i="6"/>
  <c r="I76" i="12"/>
  <c r="J76" i="12"/>
  <c r="K76" i="12"/>
  <c r="W76" i="12"/>
  <c r="X76" i="12"/>
  <c r="Y76" i="12"/>
  <c r="Z76" i="12"/>
  <c r="AA76" i="12"/>
  <c r="AB76" i="12"/>
  <c r="A78" i="12"/>
  <c r="B78" i="12"/>
  <c r="C78" i="12"/>
  <c r="D78" i="6"/>
  <c r="D78" i="12"/>
  <c r="E78" i="12"/>
  <c r="F78" i="12"/>
  <c r="G78" i="12"/>
  <c r="L78" i="12"/>
  <c r="M78" i="12"/>
  <c r="N78" i="12"/>
  <c r="O78" i="12"/>
  <c r="P78" i="12"/>
  <c r="Q78" i="12"/>
  <c r="R78" i="12"/>
  <c r="S78" i="12"/>
  <c r="H78" i="12"/>
  <c r="I78" i="12"/>
  <c r="J78" i="12"/>
  <c r="K78" i="12"/>
  <c r="W78" i="12"/>
  <c r="X78" i="12"/>
  <c r="Y78" i="12"/>
  <c r="Z78" i="12"/>
  <c r="AA78" i="12"/>
  <c r="AB78" i="12"/>
  <c r="A79" i="12"/>
  <c r="B79" i="12"/>
  <c r="C79" i="12"/>
  <c r="G79" i="12"/>
  <c r="L79" i="12"/>
  <c r="M79" i="12"/>
  <c r="R79" i="6"/>
  <c r="N79" i="12"/>
  <c r="S79" i="6"/>
  <c r="O79" i="12"/>
  <c r="P79" i="12"/>
  <c r="Q79" i="12"/>
  <c r="V79" i="6"/>
  <c r="R79" i="12"/>
  <c r="W79" i="6"/>
  <c r="S79" i="12"/>
  <c r="X79" i="6"/>
  <c r="H79" i="12"/>
  <c r="Y79" i="6"/>
  <c r="I79" i="12"/>
  <c r="J79" i="12"/>
  <c r="K79" i="12"/>
  <c r="W79" i="12"/>
  <c r="X79" i="12"/>
  <c r="Y79" i="12"/>
  <c r="Z79" i="12"/>
  <c r="AA79" i="12"/>
  <c r="AB79" i="12"/>
  <c r="D80" i="12"/>
  <c r="G80" i="12"/>
  <c r="L80" i="12"/>
  <c r="M80" i="12"/>
  <c r="R80" i="6"/>
  <c r="N80" i="12"/>
  <c r="S80" i="6"/>
  <c r="O80" i="12"/>
  <c r="P80" i="12"/>
  <c r="Q80" i="12"/>
  <c r="V80" i="6"/>
  <c r="R80" i="12"/>
  <c r="W80" i="6"/>
  <c r="S80" i="12"/>
  <c r="X80" i="6"/>
  <c r="H80" i="12"/>
  <c r="Y80" i="6"/>
  <c r="I80" i="12"/>
  <c r="J80" i="12"/>
  <c r="K80" i="12"/>
  <c r="W80" i="12"/>
  <c r="X80" i="12"/>
  <c r="Y80" i="12"/>
  <c r="Z80" i="12"/>
  <c r="AA80" i="12"/>
  <c r="AB80" i="12"/>
  <c r="D81" i="12"/>
  <c r="G81" i="12"/>
  <c r="L81" i="12"/>
  <c r="M81" i="12"/>
  <c r="R81" i="6"/>
  <c r="N81" i="12"/>
  <c r="S81" i="6"/>
  <c r="O81" i="12"/>
  <c r="P81" i="12"/>
  <c r="Q81" i="12"/>
  <c r="V81" i="6"/>
  <c r="R81" i="12"/>
  <c r="W81" i="6"/>
  <c r="S81" i="12"/>
  <c r="X81" i="6"/>
  <c r="H81" i="12"/>
  <c r="Y81" i="6"/>
  <c r="I81" i="12"/>
  <c r="J81" i="12"/>
  <c r="K81" i="12"/>
  <c r="W81" i="12"/>
  <c r="X81" i="12"/>
  <c r="Y81" i="12"/>
  <c r="Z81" i="12"/>
  <c r="AA81" i="12"/>
  <c r="AB81" i="12"/>
  <c r="D82" i="12"/>
  <c r="G82" i="12"/>
  <c r="L82" i="12"/>
  <c r="M82" i="12"/>
  <c r="R82" i="6"/>
  <c r="N82" i="12"/>
  <c r="S82" i="6"/>
  <c r="O82" i="12"/>
  <c r="P82" i="12"/>
  <c r="Q82" i="12"/>
  <c r="V82" i="6"/>
  <c r="R82" i="12"/>
  <c r="W82" i="6"/>
  <c r="S82" i="12"/>
  <c r="X82" i="6"/>
  <c r="H82" i="12"/>
  <c r="Y82" i="6"/>
  <c r="I82" i="12"/>
  <c r="J82" i="12"/>
  <c r="K82" i="12"/>
  <c r="W82" i="12"/>
  <c r="X82" i="12"/>
  <c r="Y82" i="12"/>
  <c r="Z82" i="12"/>
  <c r="AA82" i="12"/>
  <c r="AB82" i="12"/>
  <c r="D83" i="12"/>
  <c r="G83" i="12"/>
  <c r="L83" i="12"/>
  <c r="M83" i="12"/>
  <c r="R83" i="6"/>
  <c r="N83" i="12"/>
  <c r="S83" i="6"/>
  <c r="O83" i="12"/>
  <c r="P83" i="12"/>
  <c r="Q83" i="12"/>
  <c r="V83" i="6"/>
  <c r="R83" i="12"/>
  <c r="W83" i="6"/>
  <c r="S83" i="12"/>
  <c r="X83" i="6"/>
  <c r="H83" i="12"/>
  <c r="Y83" i="6"/>
  <c r="I83" i="12"/>
  <c r="J83" i="12"/>
  <c r="K83" i="12"/>
  <c r="W83" i="12"/>
  <c r="X83" i="12"/>
  <c r="Y83" i="12"/>
  <c r="Z83" i="12"/>
  <c r="AA83" i="12"/>
  <c r="AB83" i="12"/>
  <c r="A85" i="12"/>
  <c r="B85" i="12"/>
  <c r="C85" i="12"/>
  <c r="E85" i="12"/>
  <c r="F85" i="12"/>
  <c r="G85" i="12"/>
  <c r="L85" i="12"/>
  <c r="M85" i="12"/>
  <c r="N85" i="12"/>
  <c r="O85" i="12"/>
  <c r="P85" i="12"/>
  <c r="Q85" i="12"/>
  <c r="R85" i="12"/>
  <c r="S85" i="12"/>
  <c r="H85" i="12"/>
  <c r="I85" i="12"/>
  <c r="J85" i="12"/>
  <c r="K85" i="12"/>
  <c r="W85" i="12"/>
  <c r="X85" i="12"/>
  <c r="Y85" i="12"/>
  <c r="Z85" i="12"/>
  <c r="AA85" i="12"/>
  <c r="AB85" i="12"/>
  <c r="A86" i="12"/>
  <c r="B86" i="12"/>
  <c r="C86" i="12"/>
  <c r="G86" i="12"/>
  <c r="L86" i="12"/>
  <c r="M86" i="12"/>
  <c r="R86" i="6"/>
  <c r="N86" i="12"/>
  <c r="S86" i="6"/>
  <c r="O86" i="12"/>
  <c r="P86" i="12"/>
  <c r="Q86" i="12"/>
  <c r="V86" i="6"/>
  <c r="R86" i="12"/>
  <c r="W86" i="6"/>
  <c r="S86" i="12"/>
  <c r="X86" i="6"/>
  <c r="H86" i="12"/>
  <c r="Y86" i="6"/>
  <c r="I86" i="12"/>
  <c r="J86" i="12"/>
  <c r="K86" i="12"/>
  <c r="W86" i="12"/>
  <c r="X86" i="12"/>
  <c r="Y86" i="12"/>
  <c r="Z86" i="12"/>
  <c r="AA86" i="12"/>
  <c r="AB86" i="12"/>
  <c r="D87" i="12"/>
  <c r="G87" i="12"/>
  <c r="L87" i="12"/>
  <c r="M87" i="12"/>
  <c r="R87" i="6"/>
  <c r="N87" i="12"/>
  <c r="S87" i="6"/>
  <c r="O87" i="12"/>
  <c r="P87" i="12"/>
  <c r="Q87" i="12"/>
  <c r="V87" i="6"/>
  <c r="R87" i="12"/>
  <c r="W87" i="6"/>
  <c r="S87" i="12"/>
  <c r="X87" i="6"/>
  <c r="H87" i="12"/>
  <c r="Y87" i="6"/>
  <c r="I87" i="12"/>
  <c r="J87" i="12"/>
  <c r="K87" i="12"/>
  <c r="W87" i="12"/>
  <c r="X87" i="12"/>
  <c r="Y87" i="12"/>
  <c r="Z87" i="12"/>
  <c r="AA87" i="12"/>
  <c r="AB87" i="12"/>
  <c r="D88" i="12"/>
  <c r="G88" i="12"/>
  <c r="L88" i="12"/>
  <c r="M88" i="12"/>
  <c r="R88" i="6"/>
  <c r="N88" i="12"/>
  <c r="S88" i="6"/>
  <c r="O88" i="12"/>
  <c r="P88" i="12"/>
  <c r="Q88" i="12"/>
  <c r="V88" i="6"/>
  <c r="R88" i="12"/>
  <c r="W88" i="6"/>
  <c r="S88" i="12"/>
  <c r="X88" i="6"/>
  <c r="H88" i="12"/>
  <c r="Y88" i="6"/>
  <c r="I88" i="12"/>
  <c r="J88" i="12"/>
  <c r="K88" i="12"/>
  <c r="W88" i="12"/>
  <c r="X88" i="12"/>
  <c r="Y88" i="12"/>
  <c r="Z88" i="12"/>
  <c r="AA88" i="12"/>
  <c r="AB88" i="12"/>
  <c r="D89" i="12"/>
  <c r="G89" i="12"/>
  <c r="L89" i="12"/>
  <c r="M89" i="12"/>
  <c r="R89" i="6"/>
  <c r="N89" i="12"/>
  <c r="S89" i="6"/>
  <c r="O89" i="12"/>
  <c r="P89" i="12"/>
  <c r="Q89" i="12"/>
  <c r="V89" i="6"/>
  <c r="R89" i="12"/>
  <c r="W89" i="6"/>
  <c r="S89" i="12"/>
  <c r="X89" i="6"/>
  <c r="H89" i="12"/>
  <c r="Y89" i="6"/>
  <c r="I89" i="12"/>
  <c r="J89" i="12"/>
  <c r="K89" i="12"/>
  <c r="W89" i="12"/>
  <c r="X89" i="12"/>
  <c r="Y89" i="12"/>
  <c r="Z89" i="12"/>
  <c r="AA89" i="12"/>
  <c r="AB89" i="12"/>
  <c r="D90" i="12"/>
  <c r="G90" i="12"/>
  <c r="L90" i="12"/>
  <c r="M90" i="12"/>
  <c r="R90" i="6"/>
  <c r="N90" i="12"/>
  <c r="S90" i="6"/>
  <c r="O90" i="12"/>
  <c r="P90" i="12"/>
  <c r="Q90" i="12"/>
  <c r="V90" i="6"/>
  <c r="R90" i="12"/>
  <c r="W90" i="6"/>
  <c r="S90" i="12"/>
  <c r="X90" i="6"/>
  <c r="H90" i="12"/>
  <c r="Y90" i="6"/>
  <c r="I90" i="12"/>
  <c r="J90" i="12"/>
  <c r="K90" i="12"/>
  <c r="W90" i="12"/>
  <c r="X90" i="12"/>
  <c r="Y90" i="12"/>
  <c r="Z90" i="12"/>
  <c r="AA90" i="12"/>
  <c r="AB90" i="12"/>
  <c r="A92" i="12"/>
  <c r="B92" i="12"/>
  <c r="C92" i="12"/>
  <c r="E92" i="12"/>
  <c r="F92" i="12"/>
  <c r="G92" i="12"/>
  <c r="L92" i="12"/>
  <c r="M92" i="12"/>
  <c r="N92" i="12"/>
  <c r="O92" i="12"/>
  <c r="P92" i="12"/>
  <c r="Q92" i="12"/>
  <c r="R92" i="12"/>
  <c r="S92" i="12"/>
  <c r="H92" i="12"/>
  <c r="I92" i="12"/>
  <c r="J92" i="12"/>
  <c r="K92" i="12"/>
  <c r="W92" i="12"/>
  <c r="X92" i="12"/>
  <c r="Y92" i="12"/>
  <c r="Z92" i="12"/>
  <c r="AA92" i="12"/>
  <c r="AB92" i="12"/>
  <c r="A93" i="12"/>
  <c r="B93" i="12"/>
  <c r="C93" i="12"/>
  <c r="G93" i="12"/>
  <c r="L93" i="12"/>
  <c r="M93" i="12"/>
  <c r="R93" i="6"/>
  <c r="N93" i="12"/>
  <c r="S93" i="6"/>
  <c r="O93" i="12"/>
  <c r="P93" i="12"/>
  <c r="Q93" i="12"/>
  <c r="V93" i="6"/>
  <c r="R93" i="12"/>
  <c r="W93" i="6"/>
  <c r="S93" i="12"/>
  <c r="X93" i="6"/>
  <c r="H93" i="12"/>
  <c r="Y93" i="6"/>
  <c r="I93" i="12"/>
  <c r="J93" i="12"/>
  <c r="K93" i="12"/>
  <c r="W93" i="12"/>
  <c r="X93" i="12"/>
  <c r="Y93" i="12"/>
  <c r="Z93" i="12"/>
  <c r="AA93" i="12"/>
  <c r="AB93" i="12"/>
  <c r="D94" i="12"/>
  <c r="G94" i="12"/>
  <c r="L94" i="12"/>
  <c r="M94" i="12"/>
  <c r="R94" i="6"/>
  <c r="N94" i="12"/>
  <c r="S94" i="6"/>
  <c r="O94" i="12"/>
  <c r="P94" i="12"/>
  <c r="Q94" i="12"/>
  <c r="V94" i="6"/>
  <c r="R94" i="12"/>
  <c r="W94" i="6"/>
  <c r="S94" i="12"/>
  <c r="X94" i="6"/>
  <c r="H94" i="12"/>
  <c r="Y94" i="6"/>
  <c r="I94" i="12"/>
  <c r="J94" i="12"/>
  <c r="K94" i="12"/>
  <c r="W94" i="12"/>
  <c r="X94" i="12"/>
  <c r="Y94" i="12"/>
  <c r="Z94" i="12"/>
  <c r="AA94" i="12"/>
  <c r="AB94" i="12"/>
  <c r="D95" i="12"/>
  <c r="G95" i="12"/>
  <c r="L95" i="12"/>
  <c r="M95" i="12"/>
  <c r="R95" i="6"/>
  <c r="N95" i="12"/>
  <c r="S95" i="6"/>
  <c r="O95" i="12"/>
  <c r="P95" i="12"/>
  <c r="Q95" i="12"/>
  <c r="V95" i="6"/>
  <c r="R95" i="12"/>
  <c r="W95" i="6"/>
  <c r="S95" i="12"/>
  <c r="X95" i="6"/>
  <c r="H95" i="12"/>
  <c r="Y95" i="6"/>
  <c r="I95" i="12"/>
  <c r="J95" i="12"/>
  <c r="K95" i="12"/>
  <c r="W95" i="12"/>
  <c r="X95" i="12"/>
  <c r="Y95" i="12"/>
  <c r="Z95" i="12"/>
  <c r="AA95" i="12"/>
  <c r="AB95" i="12"/>
  <c r="D96" i="12"/>
  <c r="G96" i="12"/>
  <c r="L96" i="12"/>
  <c r="M96" i="12"/>
  <c r="R96" i="6"/>
  <c r="N96" i="12"/>
  <c r="S96" i="6"/>
  <c r="O96" i="12"/>
  <c r="P96" i="12"/>
  <c r="Q96" i="12"/>
  <c r="V96" i="6"/>
  <c r="R96" i="12"/>
  <c r="W96" i="6"/>
  <c r="S96" i="12"/>
  <c r="X96" i="6"/>
  <c r="H96" i="12"/>
  <c r="Y96" i="6"/>
  <c r="I96" i="12"/>
  <c r="J96" i="12"/>
  <c r="K96" i="12"/>
  <c r="W96" i="12"/>
  <c r="X96" i="12"/>
  <c r="Y96" i="12"/>
  <c r="Z96" i="12"/>
  <c r="AA96" i="12"/>
  <c r="AB96" i="12"/>
  <c r="D97" i="12"/>
  <c r="G97" i="12"/>
  <c r="L97" i="12"/>
  <c r="M97" i="12"/>
  <c r="R97" i="6"/>
  <c r="N97" i="12"/>
  <c r="S97" i="6"/>
  <c r="O97" i="12"/>
  <c r="P97" i="12"/>
  <c r="Q97" i="12"/>
  <c r="V97" i="6"/>
  <c r="R97" i="12"/>
  <c r="W97" i="6"/>
  <c r="S97" i="12"/>
  <c r="X97" i="6"/>
  <c r="H97" i="12"/>
  <c r="Y97" i="6"/>
  <c r="I97" i="12"/>
  <c r="J97" i="12"/>
  <c r="K97" i="12"/>
  <c r="W97" i="12"/>
  <c r="X97" i="12"/>
  <c r="Y97" i="12"/>
  <c r="Z97" i="12"/>
  <c r="AA97" i="12"/>
  <c r="AB97" i="12"/>
  <c r="A99" i="12"/>
  <c r="B99" i="12"/>
  <c r="C99" i="12"/>
  <c r="E99" i="12"/>
  <c r="F99" i="12"/>
  <c r="G99" i="12"/>
  <c r="L99" i="12"/>
  <c r="M99" i="12"/>
  <c r="N99" i="12"/>
  <c r="O99" i="12"/>
  <c r="P99" i="12"/>
  <c r="Q99" i="12"/>
  <c r="R99" i="12"/>
  <c r="S99" i="12"/>
  <c r="H99" i="12"/>
  <c r="I99" i="12"/>
  <c r="J99" i="12"/>
  <c r="K99" i="12"/>
  <c r="W99" i="12"/>
  <c r="X99" i="12"/>
  <c r="Y99" i="12"/>
  <c r="Z99" i="12"/>
  <c r="AA99" i="12"/>
  <c r="AB99" i="12"/>
  <c r="A100" i="12"/>
  <c r="B100" i="12"/>
  <c r="C100" i="12"/>
  <c r="G100" i="12"/>
  <c r="L100" i="12"/>
  <c r="M100" i="12"/>
  <c r="R100" i="6"/>
  <c r="N100" i="12"/>
  <c r="S100" i="6"/>
  <c r="O100" i="12"/>
  <c r="P100" i="12"/>
  <c r="Q100" i="12"/>
  <c r="V100" i="6"/>
  <c r="R100" i="12"/>
  <c r="W100" i="6"/>
  <c r="S100" i="12"/>
  <c r="X100" i="6"/>
  <c r="H100" i="12"/>
  <c r="Y100" i="6"/>
  <c r="I100" i="12"/>
  <c r="J100" i="12"/>
  <c r="K100" i="12"/>
  <c r="W100" i="12"/>
  <c r="X100" i="12"/>
  <c r="Y100" i="12"/>
  <c r="Z100" i="12"/>
  <c r="AA100" i="12"/>
  <c r="AB100" i="12"/>
  <c r="D101" i="12"/>
  <c r="G101" i="12"/>
  <c r="L101" i="12"/>
  <c r="M101" i="12"/>
  <c r="R101" i="6"/>
  <c r="N101" i="12"/>
  <c r="S101" i="6"/>
  <c r="O101" i="12"/>
  <c r="P101" i="12"/>
  <c r="Q101" i="12"/>
  <c r="V101" i="6"/>
  <c r="R101" i="12"/>
  <c r="W101" i="6"/>
  <c r="S101" i="12"/>
  <c r="X101" i="6"/>
  <c r="H101" i="12"/>
  <c r="Y101" i="6"/>
  <c r="I101" i="12"/>
  <c r="J101" i="12"/>
  <c r="K101" i="12"/>
  <c r="W101" i="12"/>
  <c r="X101" i="12"/>
  <c r="Y101" i="12"/>
  <c r="Z101" i="12"/>
  <c r="AA101" i="12"/>
  <c r="AB101" i="12"/>
  <c r="D102" i="12"/>
  <c r="G102" i="12"/>
  <c r="L102" i="12"/>
  <c r="M102" i="12"/>
  <c r="R102" i="6"/>
  <c r="N102" i="12"/>
  <c r="S102" i="6"/>
  <c r="O102" i="12"/>
  <c r="P102" i="12"/>
  <c r="Q102" i="12"/>
  <c r="V102" i="6"/>
  <c r="R102" i="12"/>
  <c r="W102" i="6"/>
  <c r="S102" i="12"/>
  <c r="X102" i="6"/>
  <c r="H102" i="12"/>
  <c r="Y102" i="6"/>
  <c r="I102" i="12"/>
  <c r="J102" i="12"/>
  <c r="K102" i="12"/>
  <c r="W102" i="12"/>
  <c r="X102" i="12"/>
  <c r="Y102" i="12"/>
  <c r="Z102" i="12"/>
  <c r="AA102" i="12"/>
  <c r="AB102" i="12"/>
  <c r="D103" i="12"/>
  <c r="G103" i="12"/>
  <c r="L103" i="12"/>
  <c r="M103" i="12"/>
  <c r="R103" i="6"/>
  <c r="N103" i="12"/>
  <c r="S103" i="6"/>
  <c r="O103" i="12"/>
  <c r="P103" i="12"/>
  <c r="Q103" i="12"/>
  <c r="V103" i="6"/>
  <c r="R103" i="12"/>
  <c r="W103" i="6"/>
  <c r="S103" i="12"/>
  <c r="X103" i="6"/>
  <c r="H103" i="12"/>
  <c r="Y103" i="6"/>
  <c r="I103" i="12"/>
  <c r="J103" i="12"/>
  <c r="K103" i="12"/>
  <c r="W103" i="12"/>
  <c r="X103" i="12"/>
  <c r="Y103" i="12"/>
  <c r="Z103" i="12"/>
  <c r="AA103" i="12"/>
  <c r="AB103" i="12"/>
  <c r="D104" i="12"/>
  <c r="G104" i="12"/>
  <c r="L104" i="12"/>
  <c r="M104" i="12"/>
  <c r="R104" i="6"/>
  <c r="N104" i="12"/>
  <c r="S104" i="6"/>
  <c r="O104" i="12"/>
  <c r="P104" i="12"/>
  <c r="Q104" i="12"/>
  <c r="V104" i="6"/>
  <c r="R104" i="12"/>
  <c r="W104" i="6"/>
  <c r="S104" i="12"/>
  <c r="X104" i="6"/>
  <c r="H104" i="12"/>
  <c r="Y104" i="6"/>
  <c r="I104" i="12"/>
  <c r="J104" i="12"/>
  <c r="K104" i="12"/>
  <c r="W104" i="12"/>
  <c r="X104" i="12"/>
  <c r="Y104" i="12"/>
  <c r="Z104" i="12"/>
  <c r="AA104" i="12"/>
  <c r="AB104" i="12"/>
  <c r="A106" i="12"/>
  <c r="B106" i="12"/>
  <c r="C106" i="12"/>
  <c r="E106" i="12"/>
  <c r="F106" i="12"/>
  <c r="G106" i="12"/>
  <c r="L106" i="12"/>
  <c r="M106" i="12"/>
  <c r="N106" i="12"/>
  <c r="O106" i="12"/>
  <c r="P106" i="12"/>
  <c r="Q106" i="12"/>
  <c r="R106" i="12"/>
  <c r="S106" i="12"/>
  <c r="H106" i="12"/>
  <c r="I106" i="12"/>
  <c r="J106" i="12"/>
  <c r="K106" i="12"/>
  <c r="W106" i="12"/>
  <c r="X106" i="12"/>
  <c r="Y106" i="12"/>
  <c r="Z106" i="12"/>
  <c r="AA106" i="12"/>
  <c r="AB106" i="12"/>
  <c r="A107" i="12"/>
  <c r="B107" i="12"/>
  <c r="C107" i="12"/>
  <c r="G107" i="12"/>
  <c r="L107" i="12"/>
  <c r="M107" i="12"/>
  <c r="R107" i="6"/>
  <c r="N107" i="12"/>
  <c r="S107" i="6"/>
  <c r="O107" i="12"/>
  <c r="P107" i="12"/>
  <c r="Q107" i="12"/>
  <c r="V107" i="6"/>
  <c r="R107" i="12"/>
  <c r="W107" i="6"/>
  <c r="S107" i="12"/>
  <c r="X107" i="6"/>
  <c r="H107" i="12"/>
  <c r="Y107" i="6"/>
  <c r="I107" i="12"/>
  <c r="J107" i="12"/>
  <c r="K107" i="12"/>
  <c r="W107" i="12"/>
  <c r="X107" i="12"/>
  <c r="Y107" i="12"/>
  <c r="Z107" i="12"/>
  <c r="AA107" i="12"/>
  <c r="AB107" i="12"/>
  <c r="D108" i="12"/>
  <c r="F108" i="6"/>
  <c r="F108" i="12"/>
  <c r="G108" i="12"/>
  <c r="L108" i="12"/>
  <c r="M108" i="12"/>
  <c r="R108" i="6"/>
  <c r="N108" i="12"/>
  <c r="S108" i="6"/>
  <c r="O108" i="12"/>
  <c r="P108" i="12"/>
  <c r="Q108" i="12"/>
  <c r="V108" i="6"/>
  <c r="R108" i="12"/>
  <c r="W108" i="6"/>
  <c r="S108" i="12"/>
  <c r="X108" i="6"/>
  <c r="H108" i="12"/>
  <c r="Y108" i="6"/>
  <c r="I108" i="12"/>
  <c r="J108" i="12"/>
  <c r="K108" i="12"/>
  <c r="W108" i="12"/>
  <c r="X108" i="12"/>
  <c r="Y108" i="12"/>
  <c r="Z108" i="12"/>
  <c r="AA108" i="12"/>
  <c r="AB108" i="12"/>
  <c r="D109" i="12"/>
  <c r="F109" i="6"/>
  <c r="F109" i="12"/>
  <c r="G109" i="12"/>
  <c r="L109" i="12"/>
  <c r="M109" i="12"/>
  <c r="R109" i="6"/>
  <c r="N109" i="12"/>
  <c r="S109" i="6"/>
  <c r="O109" i="12"/>
  <c r="P109" i="12"/>
  <c r="Q109" i="12"/>
  <c r="V109" i="6"/>
  <c r="R109" i="12"/>
  <c r="W109" i="6"/>
  <c r="S109" i="12"/>
  <c r="X109" i="6"/>
  <c r="H109" i="12"/>
  <c r="Y109" i="6"/>
  <c r="I109" i="12"/>
  <c r="J109" i="12"/>
  <c r="K109" i="12"/>
  <c r="W109" i="12"/>
  <c r="X109" i="12"/>
  <c r="Y109" i="12"/>
  <c r="Z109" i="12"/>
  <c r="AA109" i="12"/>
  <c r="AB109" i="12"/>
  <c r="D110" i="12"/>
  <c r="G110" i="12"/>
  <c r="L110" i="12"/>
  <c r="M110" i="12"/>
  <c r="R110" i="6"/>
  <c r="N110" i="12"/>
  <c r="S110" i="6"/>
  <c r="O110" i="12"/>
  <c r="P110" i="12"/>
  <c r="Q110" i="12"/>
  <c r="V110" i="6"/>
  <c r="R110" i="12"/>
  <c r="W110" i="6"/>
  <c r="S110" i="12"/>
  <c r="X110" i="6"/>
  <c r="H110" i="12"/>
  <c r="Y110" i="6"/>
  <c r="I110" i="12"/>
  <c r="J110" i="12"/>
  <c r="K110" i="12"/>
  <c r="W110" i="12"/>
  <c r="X110" i="12"/>
  <c r="Y110" i="12"/>
  <c r="Z110" i="12"/>
  <c r="AA110" i="12"/>
  <c r="AB110" i="12"/>
  <c r="D111" i="12"/>
  <c r="G111" i="12"/>
  <c r="L111" i="12"/>
  <c r="M111" i="12"/>
  <c r="R111" i="6"/>
  <c r="N111" i="12"/>
  <c r="S111" i="6"/>
  <c r="O111" i="12"/>
  <c r="P111" i="12"/>
  <c r="Q111" i="12"/>
  <c r="V111" i="6"/>
  <c r="R111" i="12"/>
  <c r="W111" i="6"/>
  <c r="S111" i="12"/>
  <c r="X111" i="6"/>
  <c r="H111" i="12"/>
  <c r="Y111" i="6"/>
  <c r="I111" i="12"/>
  <c r="J111" i="12"/>
  <c r="K111" i="12"/>
  <c r="W111" i="12"/>
  <c r="X111" i="12"/>
  <c r="Y111" i="12"/>
  <c r="Z111" i="12"/>
  <c r="AA111" i="12"/>
  <c r="AB111" i="12"/>
  <c r="A113" i="12"/>
  <c r="B113" i="12"/>
  <c r="C113" i="12"/>
  <c r="D113" i="6"/>
  <c r="D113" i="12"/>
  <c r="E113" i="12"/>
  <c r="F113" i="12"/>
  <c r="G113" i="12"/>
  <c r="L113" i="12"/>
  <c r="M113" i="12"/>
  <c r="N113" i="12"/>
  <c r="O113" i="12"/>
  <c r="P113" i="12"/>
  <c r="Q113" i="12"/>
  <c r="R113" i="12"/>
  <c r="S113" i="12"/>
  <c r="H113" i="12"/>
  <c r="I113" i="12"/>
  <c r="J113" i="12"/>
  <c r="K113" i="12"/>
  <c r="W113" i="12"/>
  <c r="X113" i="12"/>
  <c r="Y113" i="12"/>
  <c r="Z113" i="12"/>
  <c r="AA113" i="12"/>
  <c r="AB113" i="12"/>
  <c r="A114" i="12"/>
  <c r="B114" i="12"/>
  <c r="C114" i="12"/>
  <c r="D114" i="12"/>
  <c r="E114" i="12"/>
  <c r="F114" i="12"/>
  <c r="G114" i="12"/>
  <c r="L114" i="12"/>
  <c r="M114" i="12"/>
  <c r="R114" i="6"/>
  <c r="N114" i="12"/>
  <c r="S114" i="6"/>
  <c r="O114" i="12"/>
  <c r="P114" i="12"/>
  <c r="Q114" i="12"/>
  <c r="V114" i="6"/>
  <c r="R114" i="12"/>
  <c r="W114" i="6"/>
  <c r="S114" i="12"/>
  <c r="X114" i="6"/>
  <c r="H114" i="12"/>
  <c r="Y114" i="6"/>
  <c r="I114" i="12"/>
  <c r="J114" i="12"/>
  <c r="K114" i="12"/>
  <c r="W114" i="12"/>
  <c r="X114" i="12"/>
  <c r="Y114" i="12"/>
  <c r="Z114" i="12"/>
  <c r="AA114" i="12"/>
  <c r="AB114" i="12"/>
  <c r="D115" i="12"/>
  <c r="E115" i="12"/>
  <c r="F115" i="12"/>
  <c r="O115" i="6"/>
  <c r="G115" i="12"/>
  <c r="L115" i="12"/>
  <c r="M115" i="12"/>
  <c r="R115" i="6"/>
  <c r="N115" i="12"/>
  <c r="S115" i="6"/>
  <c r="O115" i="12"/>
  <c r="P115" i="12"/>
  <c r="Q115" i="12"/>
  <c r="V115" i="6"/>
  <c r="R115" i="12"/>
  <c r="W115" i="6"/>
  <c r="S115" i="12"/>
  <c r="X115" i="6"/>
  <c r="H115" i="12"/>
  <c r="Y115" i="6"/>
  <c r="I115" i="12"/>
  <c r="J115" i="12"/>
  <c r="K115" i="12"/>
  <c r="W115" i="12"/>
  <c r="X115" i="12"/>
  <c r="Y115" i="12"/>
  <c r="Z115" i="12"/>
  <c r="AA115" i="12"/>
  <c r="AB115" i="12"/>
  <c r="D116" i="12"/>
  <c r="E116" i="12"/>
  <c r="F116" i="12"/>
  <c r="O117" i="6"/>
  <c r="O116" i="6"/>
  <c r="G116" i="12"/>
  <c r="L116" i="12"/>
  <c r="M116" i="12"/>
  <c r="R116" i="6"/>
  <c r="N116" i="12"/>
  <c r="S116" i="6"/>
  <c r="O116" i="12"/>
  <c r="P116" i="12"/>
  <c r="Q116" i="12"/>
  <c r="V116" i="6"/>
  <c r="R116" i="12"/>
  <c r="W116" i="6"/>
  <c r="S116" i="12"/>
  <c r="X116" i="6"/>
  <c r="H116" i="12"/>
  <c r="Y116" i="6"/>
  <c r="I116" i="12"/>
  <c r="J116" i="12"/>
  <c r="K116" i="12"/>
  <c r="W116" i="12"/>
  <c r="X116" i="12"/>
  <c r="Y116" i="12"/>
  <c r="Z116" i="12"/>
  <c r="AA116" i="12"/>
  <c r="AB116" i="12"/>
  <c r="D117" i="12"/>
  <c r="E117" i="12"/>
  <c r="F117" i="12"/>
  <c r="G117" i="12"/>
  <c r="L117" i="12"/>
  <c r="M117" i="12"/>
  <c r="R117" i="6"/>
  <c r="N117" i="12"/>
  <c r="S117" i="6"/>
  <c r="O117" i="12"/>
  <c r="P117" i="12"/>
  <c r="Q117" i="12"/>
  <c r="V117" i="6"/>
  <c r="R117" i="12"/>
  <c r="W117" i="6"/>
  <c r="S117" i="12"/>
  <c r="X117" i="6"/>
  <c r="H117" i="12"/>
  <c r="Y117" i="6"/>
  <c r="I117" i="12"/>
  <c r="J117" i="12"/>
  <c r="K117" i="12"/>
  <c r="W117" i="12"/>
  <c r="X117" i="12"/>
  <c r="Y117" i="12"/>
  <c r="Z117" i="12"/>
  <c r="AA117" i="12"/>
  <c r="AB117" i="12"/>
  <c r="D118" i="12"/>
  <c r="E118" i="12"/>
  <c r="F118" i="12"/>
  <c r="G118" i="12"/>
  <c r="P118" i="12"/>
  <c r="Q118" i="12"/>
  <c r="V118" i="6"/>
  <c r="R118" i="12"/>
  <c r="W118" i="6"/>
  <c r="S118" i="12"/>
  <c r="J118" i="12"/>
  <c r="K118" i="12"/>
  <c r="W118" i="12"/>
  <c r="X118" i="12"/>
  <c r="Y118" i="12"/>
  <c r="Z118" i="12"/>
  <c r="AA118" i="12"/>
  <c r="AB118" i="12"/>
  <c r="BK232" i="4"/>
  <c r="BW232" i="4"/>
  <c r="CB232" i="11"/>
  <c r="BK227" i="4"/>
  <c r="BQ227" i="11"/>
  <c r="BW227" i="4"/>
  <c r="BK210" i="4"/>
  <c r="BQ210" i="11"/>
  <c r="BW210" i="4"/>
  <c r="BK205" i="4"/>
  <c r="BQ205" i="11"/>
  <c r="BW205" i="4"/>
  <c r="CB205" i="11"/>
  <c r="BK204" i="4"/>
  <c r="BW204" i="4"/>
  <c r="CB204" i="11"/>
  <c r="BK189" i="4"/>
  <c r="BQ189" i="11"/>
  <c r="BW189" i="4"/>
  <c r="CB189" i="11"/>
  <c r="BK184" i="4"/>
  <c r="BQ184" i="11"/>
  <c r="BW184" i="4"/>
  <c r="BK183" i="4"/>
  <c r="BW183" i="4"/>
  <c r="BK169" i="4"/>
  <c r="BW169" i="4"/>
  <c r="CB169" i="11"/>
  <c r="BK164" i="4"/>
  <c r="BW164" i="4"/>
  <c r="CB164" i="11"/>
  <c r="BK163" i="4"/>
  <c r="BQ163" i="11"/>
  <c r="BW163" i="4"/>
  <c r="BK149" i="4"/>
  <c r="BQ149" i="11"/>
  <c r="BW149" i="4"/>
  <c r="BK144" i="4"/>
  <c r="BK143" i="4"/>
  <c r="BQ143" i="11"/>
  <c r="BW143" i="4"/>
  <c r="CB143" i="11"/>
  <c r="BK135" i="4"/>
  <c r="BW135" i="4"/>
  <c r="BK130" i="4"/>
  <c r="BW130" i="4"/>
  <c r="BK128" i="4"/>
  <c r="BQ128" i="11"/>
  <c r="BW128" i="4"/>
  <c r="CB128" i="11"/>
  <c r="BK119" i="4"/>
  <c r="BW119" i="4"/>
  <c r="CB119" i="11"/>
  <c r="BK114" i="4"/>
  <c r="BQ114" i="11"/>
  <c r="BW114" i="4"/>
  <c r="BW112" i="4"/>
  <c r="BW77" i="4"/>
  <c r="BW76" i="4"/>
  <c r="BK67" i="4"/>
  <c r="BW67" i="4"/>
  <c r="BK63" i="4"/>
  <c r="BW63" i="4"/>
  <c r="CB63" i="11"/>
  <c r="BK52" i="4"/>
  <c r="BW52" i="4"/>
  <c r="CB52" i="11"/>
  <c r="BK51" i="4"/>
  <c r="BW51" i="4"/>
  <c r="BW44" i="4"/>
  <c r="BW41" i="4"/>
  <c r="BW40" i="4"/>
  <c r="BW33" i="4"/>
  <c r="CB33" i="11"/>
  <c r="BW24" i="4"/>
  <c r="CB24" i="11"/>
  <c r="BW21" i="4"/>
  <c r="CB21" i="11"/>
  <c r="BK19" i="4"/>
  <c r="BQ19" i="11"/>
  <c r="BW19" i="4"/>
  <c r="BK14" i="4"/>
  <c r="BQ14" i="11"/>
  <c r="BW14" i="4"/>
  <c r="BK9" i="4"/>
  <c r="BQ9" i="11"/>
  <c r="BW9" i="4"/>
  <c r="BW7" i="4"/>
  <c r="CB7" i="11"/>
  <c r="BK3" i="4"/>
  <c r="BQ3" i="11"/>
  <c r="BW3" i="4"/>
  <c r="CB3" i="11"/>
  <c r="H259" i="4"/>
  <c r="H258" i="4"/>
  <c r="BS71" i="7"/>
  <c r="BK71" i="7"/>
  <c r="BS72" i="7"/>
  <c r="BK72" i="7"/>
  <c r="BS66" i="7"/>
  <c r="BK66" i="7"/>
  <c r="BS67" i="7"/>
  <c r="BK67" i="7"/>
  <c r="BS68" i="7"/>
  <c r="BK68" i="7"/>
  <c r="BS61" i="7"/>
  <c r="BK61" i="7"/>
  <c r="BS62" i="7"/>
  <c r="BK62" i="7"/>
  <c r="BS63" i="7"/>
  <c r="BK63" i="7"/>
  <c r="BS56" i="7"/>
  <c r="BK56" i="7"/>
  <c r="BS57" i="7"/>
  <c r="BK57" i="7"/>
  <c r="BS58" i="7"/>
  <c r="BK58" i="7"/>
  <c r="BK51" i="7"/>
  <c r="BU51" i="7"/>
  <c r="BS52" i="7"/>
  <c r="BK52" i="7"/>
  <c r="BS53" i="7"/>
  <c r="BK53" i="7"/>
  <c r="BS46" i="7"/>
  <c r="BK46" i="7"/>
  <c r="BS47" i="7"/>
  <c r="BK47" i="7"/>
  <c r="BS48" i="7"/>
  <c r="BK48" i="7"/>
  <c r="BS41" i="7"/>
  <c r="BK41" i="7"/>
  <c r="BS42" i="7"/>
  <c r="BK42" i="7"/>
  <c r="BS43" i="7"/>
  <c r="BK43" i="7"/>
  <c r="R84" i="6"/>
  <c r="Z84" i="6"/>
  <c r="BM84" i="6"/>
  <c r="R91" i="6"/>
  <c r="Z91" i="6"/>
  <c r="BM91" i="6"/>
  <c r="R98" i="6"/>
  <c r="Z98" i="6"/>
  <c r="BM98" i="6"/>
  <c r="R105" i="6"/>
  <c r="Z105" i="6"/>
  <c r="BM105" i="6"/>
  <c r="R112" i="6"/>
  <c r="Z112" i="6"/>
  <c r="BM112" i="6"/>
  <c r="BM72" i="6"/>
  <c r="BM73" i="6"/>
  <c r="BM74" i="6"/>
  <c r="BM75" i="6"/>
  <c r="BM76" i="6"/>
  <c r="BM79" i="6"/>
  <c r="BM80" i="6"/>
  <c r="BM81" i="6"/>
  <c r="BM82" i="6"/>
  <c r="BM83" i="6"/>
  <c r="BM86" i="6"/>
  <c r="BM87" i="6"/>
  <c r="BM88" i="6"/>
  <c r="BM89" i="6"/>
  <c r="BM90" i="6"/>
  <c r="BM93" i="6"/>
  <c r="BM94" i="6"/>
  <c r="BM95" i="6"/>
  <c r="BM96" i="6"/>
  <c r="BM97" i="6"/>
  <c r="BM100" i="6"/>
  <c r="BM101" i="6"/>
  <c r="BM102" i="6"/>
  <c r="BM103" i="6"/>
  <c r="BM104" i="6"/>
  <c r="BM107" i="6"/>
  <c r="BM108" i="6"/>
  <c r="BM109" i="6"/>
  <c r="BM110" i="6"/>
  <c r="BM111" i="6"/>
  <c r="BM114" i="6"/>
  <c r="BM115" i="6"/>
  <c r="BM116" i="6"/>
  <c r="BM117" i="6"/>
  <c r="BM120" i="6"/>
  <c r="BN72" i="6"/>
  <c r="BN73" i="6"/>
  <c r="BN74" i="6"/>
  <c r="BN75" i="6"/>
  <c r="BN76" i="6"/>
  <c r="BN79" i="6"/>
  <c r="BN80" i="6"/>
  <c r="BN81" i="6"/>
  <c r="BN82" i="6"/>
  <c r="BN83" i="6"/>
  <c r="BN86" i="6"/>
  <c r="BN87" i="6"/>
  <c r="BN88" i="6"/>
  <c r="BN89" i="6"/>
  <c r="BN90" i="6"/>
  <c r="BN93" i="6"/>
  <c r="BN94" i="6"/>
  <c r="BN95" i="6"/>
  <c r="BN96" i="6"/>
  <c r="BN97" i="6"/>
  <c r="BN100" i="6"/>
  <c r="BN101" i="6"/>
  <c r="BN102" i="6"/>
  <c r="BN103" i="6"/>
  <c r="BN104" i="6"/>
  <c r="BN107" i="6"/>
  <c r="BN108" i="6"/>
  <c r="BN109" i="6"/>
  <c r="BN110" i="6"/>
  <c r="BN111" i="6"/>
  <c r="BN114" i="6"/>
  <c r="BN115" i="6"/>
  <c r="BN116" i="6"/>
  <c r="BN117" i="6"/>
  <c r="BN118" i="6"/>
  <c r="BN120" i="6"/>
  <c r="BL65" i="6"/>
  <c r="BL66" i="6"/>
  <c r="BL67" i="6"/>
  <c r="BL68" i="6"/>
  <c r="BL69" i="6"/>
  <c r="BL72" i="6"/>
  <c r="BL73" i="6"/>
  <c r="BL74" i="6"/>
  <c r="BL75" i="6"/>
  <c r="BL76" i="6"/>
  <c r="BL79" i="6"/>
  <c r="BL80" i="6"/>
  <c r="BL81" i="6"/>
  <c r="BL82" i="6"/>
  <c r="BL83" i="6"/>
  <c r="P84" i="6"/>
  <c r="BL84" i="6"/>
  <c r="BL86" i="6"/>
  <c r="BL87" i="6"/>
  <c r="BL88" i="6"/>
  <c r="BL89" i="6"/>
  <c r="BL90" i="6"/>
  <c r="P91" i="6"/>
  <c r="BL91" i="6"/>
  <c r="BL93" i="6"/>
  <c r="BL94" i="6"/>
  <c r="BL95" i="6"/>
  <c r="BL96" i="6"/>
  <c r="BL97" i="6"/>
  <c r="P98" i="6"/>
  <c r="BL98" i="6"/>
  <c r="BL100" i="6"/>
  <c r="BL101" i="6"/>
  <c r="BL102" i="6"/>
  <c r="BL103" i="6"/>
  <c r="BL104" i="6"/>
  <c r="P105" i="6"/>
  <c r="BL105" i="6"/>
  <c r="BL107" i="6"/>
  <c r="BL108" i="6"/>
  <c r="BL109" i="6"/>
  <c r="BL110" i="6"/>
  <c r="BL111" i="6"/>
  <c r="P112" i="6"/>
  <c r="BL112" i="6"/>
  <c r="BL114" i="6"/>
  <c r="BL115" i="6"/>
  <c r="BL116" i="6"/>
  <c r="BL117" i="6"/>
  <c r="BL120" i="6"/>
  <c r="BL11" i="6"/>
  <c r="BM11" i="6"/>
  <c r="BN11" i="6"/>
  <c r="BL12" i="6"/>
  <c r="BM12" i="6"/>
  <c r="BN12" i="6"/>
  <c r="BL13" i="6"/>
  <c r="BM13" i="6"/>
  <c r="BN13" i="6"/>
  <c r="BL14" i="6"/>
  <c r="BM14" i="6"/>
  <c r="BN14" i="6"/>
  <c r="P15" i="6"/>
  <c r="Z15" i="6"/>
  <c r="BL15" i="6"/>
  <c r="R15" i="6"/>
  <c r="BM15" i="6"/>
  <c r="V15" i="6"/>
  <c r="BN15" i="6"/>
  <c r="BL16" i="6"/>
  <c r="BM16" i="6"/>
  <c r="BN16" i="6"/>
  <c r="BL17" i="6"/>
  <c r="BM17" i="6"/>
  <c r="BN17" i="6"/>
  <c r="BL18" i="6"/>
  <c r="BM18" i="6"/>
  <c r="BN18" i="6"/>
  <c r="BL19" i="6"/>
  <c r="BM19" i="6"/>
  <c r="BN19" i="6"/>
  <c r="BL20" i="6"/>
  <c r="BM20" i="6"/>
  <c r="BN20" i="6"/>
  <c r="BL21" i="6"/>
  <c r="BM21" i="6"/>
  <c r="BN21" i="6"/>
  <c r="P22" i="6"/>
  <c r="Z22" i="6"/>
  <c r="BL22" i="6"/>
  <c r="R22" i="6"/>
  <c r="BM22" i="6"/>
  <c r="V22" i="6"/>
  <c r="BN22" i="6"/>
  <c r="BL23" i="6"/>
  <c r="BM23" i="6"/>
  <c r="BN23" i="6"/>
  <c r="BL24" i="6"/>
  <c r="BM24" i="6"/>
  <c r="BN24" i="6"/>
  <c r="BL25" i="6"/>
  <c r="BM25" i="6"/>
  <c r="BN25" i="6"/>
  <c r="BL26" i="6"/>
  <c r="BM26" i="6"/>
  <c r="BN26" i="6"/>
  <c r="BL27" i="6"/>
  <c r="BM27" i="6"/>
  <c r="BN27" i="6"/>
  <c r="BL28" i="6"/>
  <c r="BM28" i="6"/>
  <c r="BN28" i="6"/>
  <c r="P29" i="6"/>
  <c r="Z29" i="6"/>
  <c r="BL29" i="6"/>
  <c r="R29" i="6"/>
  <c r="BM29" i="6"/>
  <c r="V29" i="6"/>
  <c r="BN29" i="6"/>
  <c r="BL30" i="6"/>
  <c r="BM30" i="6"/>
  <c r="BN30" i="6"/>
  <c r="BL31" i="6"/>
  <c r="BM31" i="6"/>
  <c r="BN31" i="6"/>
  <c r="BL32" i="6"/>
  <c r="BM32" i="6"/>
  <c r="BN32" i="6"/>
  <c r="BL33" i="6"/>
  <c r="BM33" i="6"/>
  <c r="BN33" i="6"/>
  <c r="BL34" i="6"/>
  <c r="BM34" i="6"/>
  <c r="BN34" i="6"/>
  <c r="BL35" i="6"/>
  <c r="BM35" i="6"/>
  <c r="BN35" i="6"/>
  <c r="P36" i="6"/>
  <c r="Z36" i="6"/>
  <c r="BL36" i="6"/>
  <c r="R36" i="6"/>
  <c r="BM36" i="6"/>
  <c r="V36" i="6"/>
  <c r="BN36" i="6"/>
  <c r="BL37" i="6"/>
  <c r="BM37" i="6"/>
  <c r="BN37" i="6"/>
  <c r="BL38" i="6"/>
  <c r="BM38" i="6"/>
  <c r="BN38" i="6"/>
  <c r="BL39" i="6"/>
  <c r="BM39" i="6"/>
  <c r="BN39" i="6"/>
  <c r="BL40" i="6"/>
  <c r="BM40" i="6"/>
  <c r="BN40" i="6"/>
  <c r="BL41" i="6"/>
  <c r="BM41" i="6"/>
  <c r="BN41" i="6"/>
  <c r="BL42" i="6"/>
  <c r="BM42" i="6"/>
  <c r="BN42" i="6"/>
  <c r="P43" i="6"/>
  <c r="Z43" i="6"/>
  <c r="BL43" i="6"/>
  <c r="R43" i="6"/>
  <c r="BM43" i="6"/>
  <c r="V43" i="6"/>
  <c r="BN43" i="6"/>
  <c r="BL44" i="6"/>
  <c r="BM44" i="6"/>
  <c r="BN44" i="6"/>
  <c r="BL45" i="6"/>
  <c r="BM45" i="6"/>
  <c r="BN45" i="6"/>
  <c r="BL46" i="6"/>
  <c r="BM46" i="6"/>
  <c r="BN46" i="6"/>
  <c r="BL47" i="6"/>
  <c r="BM47" i="6"/>
  <c r="BN47" i="6"/>
  <c r="BL48" i="6"/>
  <c r="BM48" i="6"/>
  <c r="BN48" i="6"/>
  <c r="BL49" i="6"/>
  <c r="BM49" i="6"/>
  <c r="BN49" i="6"/>
  <c r="P50" i="6"/>
  <c r="Z50" i="6"/>
  <c r="BL50" i="6"/>
  <c r="R50" i="6"/>
  <c r="BM50" i="6"/>
  <c r="V50" i="6"/>
  <c r="BN50" i="6"/>
  <c r="BL51" i="6"/>
  <c r="BM51" i="6"/>
  <c r="BN51" i="6"/>
  <c r="BL52" i="6"/>
  <c r="BM52" i="6"/>
  <c r="BN52" i="6"/>
  <c r="BL53" i="6"/>
  <c r="BM53" i="6"/>
  <c r="BN53" i="6"/>
  <c r="BL54" i="6"/>
  <c r="BM54" i="6"/>
  <c r="BN54" i="6"/>
  <c r="BL55" i="6"/>
  <c r="BM55" i="6"/>
  <c r="BN55" i="6"/>
  <c r="BL56" i="6"/>
  <c r="BM56" i="6"/>
  <c r="BN56" i="6"/>
  <c r="BM10" i="6"/>
  <c r="BN10" i="6"/>
  <c r="BL4" i="6"/>
  <c r="BL5" i="6"/>
  <c r="BL6" i="6"/>
  <c r="BL7" i="6"/>
  <c r="P8" i="6"/>
  <c r="Z8" i="6"/>
  <c r="BL8" i="6"/>
  <c r="BL10" i="6"/>
  <c r="BL3" i="6"/>
  <c r="AV9" i="4"/>
  <c r="AJ5" i="6"/>
  <c r="AV11" i="4"/>
  <c r="AJ7" i="6"/>
  <c r="AV112" i="4"/>
  <c r="AJ67" i="6"/>
  <c r="AV113" i="4"/>
  <c r="AJ68" i="6"/>
  <c r="AV114" i="4"/>
  <c r="AJ69" i="6"/>
  <c r="AV100" i="4"/>
  <c r="AJ65" i="6"/>
  <c r="AV3" i="4"/>
  <c r="AJ3" i="6"/>
  <c r="U1" i="9"/>
  <c r="V1" i="9"/>
  <c r="W1" i="9"/>
  <c r="X1" i="9"/>
  <c r="Y1" i="9"/>
  <c r="Z1" i="9"/>
  <c r="U2" i="9"/>
  <c r="V2" i="9"/>
  <c r="AF8" i="6"/>
  <c r="W2" i="9"/>
  <c r="AG8" i="6"/>
  <c r="X2" i="9"/>
  <c r="AH8" i="6"/>
  <c r="Y2" i="9"/>
  <c r="Z2" i="9"/>
  <c r="AD15" i="6"/>
  <c r="U3" i="9"/>
  <c r="V3" i="9"/>
  <c r="AF15" i="6"/>
  <c r="W3" i="9"/>
  <c r="AG15" i="6"/>
  <c r="X3" i="9"/>
  <c r="AH15" i="6"/>
  <c r="Y3" i="9"/>
  <c r="Z3" i="9"/>
  <c r="AD22" i="6"/>
  <c r="U4" i="9"/>
  <c r="V4" i="9"/>
  <c r="AF22" i="6"/>
  <c r="W4" i="9"/>
  <c r="AG22" i="6"/>
  <c r="X4" i="9"/>
  <c r="AH22" i="6"/>
  <c r="Y4" i="9"/>
  <c r="Z4" i="9"/>
  <c r="AD29" i="6"/>
  <c r="U5" i="9"/>
  <c r="V5" i="9"/>
  <c r="AF29" i="6"/>
  <c r="W5" i="9"/>
  <c r="AG29" i="6"/>
  <c r="X5" i="9"/>
  <c r="AH29" i="6"/>
  <c r="Y5" i="9"/>
  <c r="Z5" i="9"/>
  <c r="AD36" i="6"/>
  <c r="U6" i="9"/>
  <c r="V6" i="9"/>
  <c r="AF36" i="6"/>
  <c r="W6" i="9"/>
  <c r="AG36" i="6"/>
  <c r="X6" i="9"/>
  <c r="AH36" i="6"/>
  <c r="Y6" i="9"/>
  <c r="Z6" i="9"/>
  <c r="AD43" i="6"/>
  <c r="U7" i="9"/>
  <c r="V7" i="9"/>
  <c r="AF43" i="6"/>
  <c r="W7" i="9"/>
  <c r="AG43" i="6"/>
  <c r="X7" i="9"/>
  <c r="AH43" i="6"/>
  <c r="Y7" i="9"/>
  <c r="Z7" i="9"/>
  <c r="AD50" i="6"/>
  <c r="U8" i="9"/>
  <c r="V8" i="9"/>
  <c r="AF50" i="6"/>
  <c r="W8" i="9"/>
  <c r="AG50" i="6"/>
  <c r="X8" i="9"/>
  <c r="AH50" i="6"/>
  <c r="Y8" i="9"/>
  <c r="Z8" i="9"/>
  <c r="U9" i="9"/>
  <c r="V9" i="9"/>
  <c r="W9" i="9"/>
  <c r="X9" i="9"/>
  <c r="Y9" i="9"/>
  <c r="Z9" i="9"/>
  <c r="U12" i="9"/>
  <c r="V12" i="9"/>
  <c r="W12" i="9"/>
  <c r="X12" i="9"/>
  <c r="Y12" i="9"/>
  <c r="Z12" i="9"/>
  <c r="U13" i="9"/>
  <c r="V13" i="9"/>
  <c r="AF70" i="6"/>
  <c r="W13" i="9"/>
  <c r="AG70" i="6"/>
  <c r="X13" i="9"/>
  <c r="AH70" i="6"/>
  <c r="Y13" i="9"/>
  <c r="Z13" i="9"/>
  <c r="AD77" i="6"/>
  <c r="U14" i="9"/>
  <c r="V14" i="9"/>
  <c r="AF77" i="6"/>
  <c r="W14" i="9"/>
  <c r="AG77" i="6"/>
  <c r="X14" i="9"/>
  <c r="AH77" i="6"/>
  <c r="Y14" i="9"/>
  <c r="Z14" i="9"/>
  <c r="AD84" i="6"/>
  <c r="U15" i="9"/>
  <c r="V15" i="9"/>
  <c r="AF84" i="6"/>
  <c r="W15" i="9"/>
  <c r="AG84" i="6"/>
  <c r="X15" i="9"/>
  <c r="AH84" i="6"/>
  <c r="Y15" i="9"/>
  <c r="Z15" i="9"/>
  <c r="AD91" i="6"/>
  <c r="U16" i="9"/>
  <c r="V16" i="9"/>
  <c r="AF91" i="6"/>
  <c r="W16" i="9"/>
  <c r="AG91" i="6"/>
  <c r="X16" i="9"/>
  <c r="AH91" i="6"/>
  <c r="Y16" i="9"/>
  <c r="Z16" i="9"/>
  <c r="AD98" i="6"/>
  <c r="U17" i="9"/>
  <c r="V17" i="9"/>
  <c r="AF98" i="6"/>
  <c r="W17" i="9"/>
  <c r="AG98" i="6"/>
  <c r="X17" i="9"/>
  <c r="AH98" i="6"/>
  <c r="Y17" i="9"/>
  <c r="Z17" i="9"/>
  <c r="AD105" i="6"/>
  <c r="U18" i="9"/>
  <c r="V18" i="9"/>
  <c r="AF105" i="6"/>
  <c r="W18" i="9"/>
  <c r="AG105" i="6"/>
  <c r="X18" i="9"/>
  <c r="AH105" i="6"/>
  <c r="Y18" i="9"/>
  <c r="Z18" i="9"/>
  <c r="AD112" i="6"/>
  <c r="U19" i="9"/>
  <c r="V19" i="9"/>
  <c r="AF112" i="6"/>
  <c r="W19" i="9"/>
  <c r="AG112" i="6"/>
  <c r="X19" i="9"/>
  <c r="AH112" i="6"/>
  <c r="Y19" i="9"/>
  <c r="Z19" i="9"/>
  <c r="AD119" i="6"/>
  <c r="U20" i="9"/>
  <c r="V20" i="9"/>
  <c r="AF119" i="6"/>
  <c r="W20" i="9"/>
  <c r="AG119" i="6"/>
  <c r="X20" i="9"/>
  <c r="AH119" i="6"/>
  <c r="Y20" i="9"/>
  <c r="Z20" i="9"/>
  <c r="O1" i="9"/>
  <c r="P1" i="9"/>
  <c r="Q1" i="9"/>
  <c r="R1" i="9"/>
  <c r="S1" i="9"/>
  <c r="T1" i="9"/>
  <c r="O2" i="9"/>
  <c r="P2" i="9"/>
  <c r="Q2" i="9"/>
  <c r="AA8" i="6"/>
  <c r="R2" i="9"/>
  <c r="S2" i="9"/>
  <c r="T2" i="9"/>
  <c r="O3" i="9"/>
  <c r="W15" i="6"/>
  <c r="P3" i="9"/>
  <c r="Q3" i="9"/>
  <c r="AA15" i="6"/>
  <c r="R3" i="9"/>
  <c r="AB15" i="6"/>
  <c r="S3" i="9"/>
  <c r="AC15" i="6"/>
  <c r="T3" i="9"/>
  <c r="O4" i="9"/>
  <c r="W22" i="6"/>
  <c r="P4" i="9"/>
  <c r="Q4" i="9"/>
  <c r="AA22" i="6"/>
  <c r="R4" i="9"/>
  <c r="AB22" i="6"/>
  <c r="S4" i="9"/>
  <c r="AC22" i="6"/>
  <c r="T4" i="9"/>
  <c r="O5" i="9"/>
  <c r="W29" i="6"/>
  <c r="P5" i="9"/>
  <c r="Q5" i="9"/>
  <c r="AA29" i="6"/>
  <c r="R5" i="9"/>
  <c r="AB29" i="6"/>
  <c r="S5" i="9"/>
  <c r="AC29" i="6"/>
  <c r="T5" i="9"/>
  <c r="O6" i="9"/>
  <c r="W36" i="6"/>
  <c r="P6" i="9"/>
  <c r="Q6" i="9"/>
  <c r="AA36" i="6"/>
  <c r="R6" i="9"/>
  <c r="AB36" i="6"/>
  <c r="S6" i="9"/>
  <c r="AC36" i="6"/>
  <c r="T6" i="9"/>
  <c r="O7" i="9"/>
  <c r="W43" i="6"/>
  <c r="P7" i="9"/>
  <c r="Q7" i="9"/>
  <c r="AA43" i="6"/>
  <c r="R7" i="9"/>
  <c r="AB43" i="6"/>
  <c r="S7" i="9"/>
  <c r="AC43" i="6"/>
  <c r="T7" i="9"/>
  <c r="O8" i="9"/>
  <c r="W50" i="6"/>
  <c r="P8" i="9"/>
  <c r="Q8" i="9"/>
  <c r="AA50" i="6"/>
  <c r="R8" i="9"/>
  <c r="AB50" i="6"/>
  <c r="S8" i="9"/>
  <c r="AC50" i="6"/>
  <c r="T8" i="9"/>
  <c r="R9" i="9"/>
  <c r="S9" i="9"/>
  <c r="T9" i="9"/>
  <c r="O12" i="9"/>
  <c r="P12" i="9"/>
  <c r="Q12" i="9"/>
  <c r="R12" i="9"/>
  <c r="S12" i="9"/>
  <c r="T12" i="9"/>
  <c r="O13" i="9"/>
  <c r="P13" i="9"/>
  <c r="Z70" i="6"/>
  <c r="Q13" i="9"/>
  <c r="AA70" i="6"/>
  <c r="R13" i="9"/>
  <c r="S13" i="9"/>
  <c r="T13" i="9"/>
  <c r="V77" i="6"/>
  <c r="O14" i="9"/>
  <c r="W77" i="6"/>
  <c r="P14" i="9"/>
  <c r="Z77" i="6"/>
  <c r="Q14" i="9"/>
  <c r="AA77" i="6"/>
  <c r="R14" i="9"/>
  <c r="AB77" i="6"/>
  <c r="S14" i="9"/>
  <c r="AC77" i="6"/>
  <c r="T14" i="9"/>
  <c r="V84" i="6"/>
  <c r="O15" i="9"/>
  <c r="W84" i="6"/>
  <c r="P15" i="9"/>
  <c r="Q15" i="9"/>
  <c r="AA84" i="6"/>
  <c r="R15" i="9"/>
  <c r="AB84" i="6"/>
  <c r="S15" i="9"/>
  <c r="AC84" i="6"/>
  <c r="T15" i="9"/>
  <c r="V91" i="6"/>
  <c r="O16" i="9"/>
  <c r="W91" i="6"/>
  <c r="P16" i="9"/>
  <c r="Q16" i="9"/>
  <c r="AA91" i="6"/>
  <c r="R16" i="9"/>
  <c r="AB91" i="6"/>
  <c r="S16" i="9"/>
  <c r="AC91" i="6"/>
  <c r="T16" i="9"/>
  <c r="V98" i="6"/>
  <c r="O17" i="9"/>
  <c r="W98" i="6"/>
  <c r="P17" i="9"/>
  <c r="Q17" i="9"/>
  <c r="AA98" i="6"/>
  <c r="R17" i="9"/>
  <c r="AB98" i="6"/>
  <c r="S17" i="9"/>
  <c r="AC98" i="6"/>
  <c r="T17" i="9"/>
  <c r="V105" i="6"/>
  <c r="O18" i="9"/>
  <c r="W105" i="6"/>
  <c r="P18" i="9"/>
  <c r="Q18" i="9"/>
  <c r="AA105" i="6"/>
  <c r="R18" i="9"/>
  <c r="AB105" i="6"/>
  <c r="S18" i="9"/>
  <c r="AC105" i="6"/>
  <c r="T18" i="9"/>
  <c r="V112" i="6"/>
  <c r="O19" i="9"/>
  <c r="W112" i="6"/>
  <c r="P19" i="9"/>
  <c r="Q19" i="9"/>
  <c r="AA112" i="6"/>
  <c r="R19" i="9"/>
  <c r="AB112" i="6"/>
  <c r="S19" i="9"/>
  <c r="AC112" i="6"/>
  <c r="T19" i="9"/>
  <c r="V119" i="6"/>
  <c r="O20" i="9"/>
  <c r="W119" i="6"/>
  <c r="P20" i="9"/>
  <c r="Z119" i="6"/>
  <c r="Q20" i="9"/>
  <c r="AA119" i="6"/>
  <c r="R20" i="9"/>
  <c r="AB119" i="6"/>
  <c r="S20" i="9"/>
  <c r="AC119" i="6"/>
  <c r="T20" i="9"/>
  <c r="K1" i="9"/>
  <c r="L1" i="9"/>
  <c r="M1" i="9"/>
  <c r="N1" i="9"/>
  <c r="K2" i="9"/>
  <c r="L2" i="9"/>
  <c r="M2" i="9"/>
  <c r="N2" i="9"/>
  <c r="K3" i="9"/>
  <c r="S15" i="6"/>
  <c r="L3" i="9"/>
  <c r="T15" i="6"/>
  <c r="M3" i="9"/>
  <c r="U15" i="6"/>
  <c r="N3" i="9"/>
  <c r="K4" i="9"/>
  <c r="S22" i="6"/>
  <c r="L4" i="9"/>
  <c r="T22" i="6"/>
  <c r="M4" i="9"/>
  <c r="U22" i="6"/>
  <c r="N4" i="9"/>
  <c r="K5" i="9"/>
  <c r="S29" i="6"/>
  <c r="L5" i="9"/>
  <c r="T29" i="6"/>
  <c r="M5" i="9"/>
  <c r="U29" i="6"/>
  <c r="N5" i="9"/>
  <c r="K6" i="9"/>
  <c r="S36" i="6"/>
  <c r="L6" i="9"/>
  <c r="T36" i="6"/>
  <c r="M6" i="9"/>
  <c r="U36" i="6"/>
  <c r="N6" i="9"/>
  <c r="K7" i="9"/>
  <c r="S43" i="6"/>
  <c r="L7" i="9"/>
  <c r="T43" i="6"/>
  <c r="M7" i="9"/>
  <c r="U43" i="6"/>
  <c r="N7" i="9"/>
  <c r="K8" i="9"/>
  <c r="S50" i="6"/>
  <c r="L8" i="9"/>
  <c r="T50" i="6"/>
  <c r="M8" i="9"/>
  <c r="U50" i="6"/>
  <c r="N8" i="9"/>
  <c r="K12" i="9"/>
  <c r="L12" i="9"/>
  <c r="M12" i="9"/>
  <c r="N12" i="9"/>
  <c r="K13" i="9"/>
  <c r="L13" i="9"/>
  <c r="M13" i="9"/>
  <c r="N13" i="9"/>
  <c r="R77" i="6"/>
  <c r="K14" i="9"/>
  <c r="S77" i="6"/>
  <c r="L14" i="9"/>
  <c r="T77" i="6"/>
  <c r="M14" i="9"/>
  <c r="U77" i="6"/>
  <c r="N14" i="9"/>
  <c r="K15" i="9"/>
  <c r="S84" i="6"/>
  <c r="L15" i="9"/>
  <c r="T84" i="6"/>
  <c r="M15" i="9"/>
  <c r="U84" i="6"/>
  <c r="N15" i="9"/>
  <c r="K16" i="9"/>
  <c r="S91" i="6"/>
  <c r="L16" i="9"/>
  <c r="T91" i="6"/>
  <c r="M16" i="9"/>
  <c r="U91" i="6"/>
  <c r="N16" i="9"/>
  <c r="K17" i="9"/>
  <c r="S98" i="6"/>
  <c r="L17" i="9"/>
  <c r="T98" i="6"/>
  <c r="M17" i="9"/>
  <c r="U98" i="6"/>
  <c r="N17" i="9"/>
  <c r="K18" i="9"/>
  <c r="S105" i="6"/>
  <c r="L18" i="9"/>
  <c r="T105" i="6"/>
  <c r="M18" i="9"/>
  <c r="U105" i="6"/>
  <c r="N18" i="9"/>
  <c r="K19" i="9"/>
  <c r="S112" i="6"/>
  <c r="L19" i="9"/>
  <c r="T112" i="6"/>
  <c r="M19" i="9"/>
  <c r="U112" i="6"/>
  <c r="N19" i="9"/>
  <c r="R119" i="6"/>
  <c r="K20" i="9"/>
  <c r="S119" i="6"/>
  <c r="L20" i="9"/>
  <c r="T119" i="6"/>
  <c r="M20" i="9"/>
  <c r="U119" i="6"/>
  <c r="N20" i="9"/>
  <c r="AK11" i="7"/>
  <c r="AL11" i="7"/>
  <c r="AK12" i="7"/>
  <c r="AL12" i="7"/>
  <c r="AK15" i="7"/>
  <c r="AL15" i="7"/>
  <c r="AK16" i="7"/>
  <c r="AL16" i="7"/>
  <c r="AK17" i="7"/>
  <c r="AL17" i="7"/>
  <c r="AK20" i="7"/>
  <c r="AL20" i="7"/>
  <c r="AK21" i="7"/>
  <c r="AL21" i="7"/>
  <c r="AK22" i="7"/>
  <c r="AL22" i="7"/>
  <c r="AK25" i="7"/>
  <c r="AL25" i="7"/>
  <c r="AK26" i="7"/>
  <c r="AL26" i="7"/>
  <c r="AK27" i="7"/>
  <c r="AL27" i="7"/>
  <c r="AK30" i="7"/>
  <c r="AL30" i="7"/>
  <c r="AK31" i="7"/>
  <c r="AL31" i="7"/>
  <c r="AK32" i="7"/>
  <c r="AL32" i="7"/>
  <c r="AK35" i="7"/>
  <c r="AL35" i="7"/>
  <c r="AK36" i="7"/>
  <c r="AL36" i="7"/>
  <c r="AK37" i="7"/>
  <c r="AL37" i="7"/>
  <c r="AK41" i="7"/>
  <c r="AL41" i="7"/>
  <c r="AK42" i="7"/>
  <c r="AL42" i="7"/>
  <c r="AK43" i="7"/>
  <c r="AL43" i="7"/>
  <c r="AK46" i="7"/>
  <c r="AL46" i="7"/>
  <c r="AK47" i="7"/>
  <c r="AL47" i="7"/>
  <c r="AK48" i="7"/>
  <c r="AL48" i="7"/>
  <c r="AK51" i="7"/>
  <c r="AL51" i="7"/>
  <c r="AK52" i="7"/>
  <c r="AL52" i="7"/>
  <c r="AK53" i="7"/>
  <c r="AL53" i="7"/>
  <c r="AK56" i="7"/>
  <c r="AL56" i="7"/>
  <c r="AK57" i="7"/>
  <c r="AL57" i="7"/>
  <c r="AK58" i="7"/>
  <c r="AL58" i="7"/>
  <c r="AK61" i="7"/>
  <c r="AL61" i="7"/>
  <c r="AK62" i="7"/>
  <c r="AL62" i="7"/>
  <c r="AK63" i="7"/>
  <c r="AL63" i="7"/>
  <c r="AK66" i="7"/>
  <c r="AL66" i="7"/>
  <c r="AK67" i="7"/>
  <c r="AL67" i="7"/>
  <c r="AK68" i="7"/>
  <c r="AL68" i="7"/>
  <c r="AK71" i="7"/>
  <c r="AL71" i="7"/>
  <c r="AK72" i="7"/>
  <c r="AL72" i="7"/>
  <c r="AK75" i="7"/>
  <c r="AL75" i="7"/>
  <c r="AL10" i="7"/>
  <c r="AK10" i="7"/>
  <c r="AG11" i="7"/>
  <c r="AH11" i="7"/>
  <c r="AG12" i="7"/>
  <c r="AH12" i="7"/>
  <c r="AG15" i="7"/>
  <c r="AH15" i="7"/>
  <c r="AG16" i="7"/>
  <c r="AH16" i="7"/>
  <c r="AG17" i="7"/>
  <c r="AH17" i="7"/>
  <c r="AG20" i="7"/>
  <c r="AH20" i="7"/>
  <c r="AG21" i="7"/>
  <c r="AH21" i="7"/>
  <c r="AG22" i="7"/>
  <c r="AH22" i="7"/>
  <c r="AG25" i="7"/>
  <c r="AH25" i="7"/>
  <c r="AG26" i="7"/>
  <c r="AH26" i="7"/>
  <c r="AG27" i="7"/>
  <c r="AH27" i="7"/>
  <c r="AG30" i="7"/>
  <c r="AH30" i="7"/>
  <c r="AG31" i="7"/>
  <c r="AH31" i="7"/>
  <c r="AG32" i="7"/>
  <c r="AH32" i="7"/>
  <c r="AG35" i="7"/>
  <c r="AH35" i="7"/>
  <c r="AG36" i="7"/>
  <c r="AH36" i="7"/>
  <c r="AG37" i="7"/>
  <c r="AH37" i="7"/>
  <c r="AG41" i="7"/>
  <c r="AH41" i="7"/>
  <c r="AG42" i="7"/>
  <c r="AH42" i="7"/>
  <c r="AG43" i="7"/>
  <c r="AH43" i="7"/>
  <c r="AG46" i="7"/>
  <c r="AH46" i="7"/>
  <c r="AG47" i="7"/>
  <c r="AH47" i="7"/>
  <c r="AG48" i="7"/>
  <c r="AH48" i="7"/>
  <c r="AG51" i="7"/>
  <c r="AH51" i="7"/>
  <c r="AG52" i="7"/>
  <c r="AH52" i="7"/>
  <c r="AG53" i="7"/>
  <c r="AH53" i="7"/>
  <c r="AG56" i="7"/>
  <c r="AH56" i="7"/>
  <c r="AG57" i="7"/>
  <c r="AH57" i="7"/>
  <c r="AG58" i="7"/>
  <c r="AH58" i="7"/>
  <c r="AG61" i="7"/>
  <c r="AH61" i="7"/>
  <c r="AG62" i="7"/>
  <c r="AH62" i="7"/>
  <c r="AG63" i="7"/>
  <c r="AH63" i="7"/>
  <c r="AG66" i="7"/>
  <c r="AH66" i="7"/>
  <c r="AG67" i="7"/>
  <c r="AH67" i="7"/>
  <c r="AG68" i="7"/>
  <c r="AH68" i="7"/>
  <c r="AG71" i="7"/>
  <c r="AH71" i="7"/>
  <c r="AG72" i="7"/>
  <c r="AH72" i="7"/>
  <c r="AG75" i="7"/>
  <c r="AH75" i="7"/>
  <c r="AH10" i="7"/>
  <c r="AG10" i="7"/>
  <c r="AX73" i="6"/>
  <c r="AX74" i="6"/>
  <c r="AX75" i="6"/>
  <c r="AX76" i="6"/>
  <c r="AQ58" i="10"/>
  <c r="BK20" i="4"/>
  <c r="BQ20" i="11"/>
  <c r="CF20" i="11"/>
  <c r="BK27" i="4"/>
  <c r="BQ27" i="11"/>
  <c r="CF27" i="11"/>
  <c r="BK49" i="4"/>
  <c r="BQ49" i="11"/>
  <c r="CF49" i="11"/>
  <c r="BK60" i="4"/>
  <c r="BQ60" i="11"/>
  <c r="CF60" i="11"/>
  <c r="BQ67" i="11"/>
  <c r="BK74" i="4"/>
  <c r="BQ74" i="11"/>
  <c r="CF74" i="11"/>
  <c r="BK75" i="4"/>
  <c r="BQ75" i="11"/>
  <c r="CF75" i="11"/>
  <c r="BK80" i="4"/>
  <c r="BQ80" i="11"/>
  <c r="CF80" i="11"/>
  <c r="BK88" i="4"/>
  <c r="BQ88" i="11"/>
  <c r="CF88" i="11"/>
  <c r="BK89" i="4"/>
  <c r="BQ89" i="11"/>
  <c r="CF89" i="11"/>
  <c r="BK90" i="4"/>
  <c r="BQ90" i="11"/>
  <c r="CF90" i="11"/>
  <c r="BK96" i="4"/>
  <c r="BQ96" i="11"/>
  <c r="CF96" i="11"/>
  <c r="BK110" i="4"/>
  <c r="BQ110" i="11"/>
  <c r="CF110" i="11"/>
  <c r="BK127" i="4"/>
  <c r="BQ127" i="11"/>
  <c r="CF127" i="11"/>
  <c r="BK140" i="4"/>
  <c r="BQ140" i="11"/>
  <c r="CF140" i="11"/>
  <c r="BK161" i="4"/>
  <c r="BQ161" i="11"/>
  <c r="CF161" i="11"/>
  <c r="BK182" i="4"/>
  <c r="BQ182" i="11"/>
  <c r="CF182" i="11"/>
  <c r="BK203" i="4"/>
  <c r="BQ203" i="11"/>
  <c r="CF203" i="11"/>
  <c r="BK223" i="4"/>
  <c r="BQ223" i="11"/>
  <c r="CF223" i="11"/>
  <c r="BK225" i="4"/>
  <c r="BQ225" i="11"/>
  <c r="CF225" i="11"/>
  <c r="BK226" i="4"/>
  <c r="BQ226" i="11"/>
  <c r="CF226" i="11"/>
  <c r="AV7" i="11"/>
  <c r="AU7" i="11"/>
  <c r="AT7" i="11"/>
  <c r="AV9" i="11"/>
  <c r="AU9" i="11"/>
  <c r="AT9" i="11"/>
  <c r="AV10" i="11"/>
  <c r="AU10" i="11"/>
  <c r="AT10" i="11"/>
  <c r="AV11" i="11"/>
  <c r="AU11" i="11"/>
  <c r="AT11" i="11"/>
  <c r="AV14" i="11"/>
  <c r="AU14" i="11"/>
  <c r="AT14" i="11"/>
  <c r="AV18" i="11"/>
  <c r="AU18" i="11"/>
  <c r="AT18" i="11"/>
  <c r="AV19" i="11"/>
  <c r="AU19" i="11"/>
  <c r="AT19" i="11"/>
  <c r="AV20" i="11"/>
  <c r="AU20" i="11"/>
  <c r="AT20" i="11"/>
  <c r="AV21" i="11"/>
  <c r="AU21" i="11"/>
  <c r="AT21" i="11"/>
  <c r="AV24" i="11"/>
  <c r="AU24" i="11"/>
  <c r="AT24" i="11"/>
  <c r="AV27" i="11"/>
  <c r="AU27" i="11"/>
  <c r="AT27" i="11"/>
  <c r="AV28" i="11"/>
  <c r="AU28" i="11"/>
  <c r="AT28" i="11"/>
  <c r="AV29" i="11"/>
  <c r="AU29" i="11"/>
  <c r="AT29" i="11"/>
  <c r="AV30" i="11"/>
  <c r="AU30" i="11"/>
  <c r="AT30" i="11"/>
  <c r="AV33" i="11"/>
  <c r="AU33" i="11"/>
  <c r="AT33" i="11"/>
  <c r="AV37" i="11"/>
  <c r="AU37" i="11"/>
  <c r="AT37" i="11"/>
  <c r="AV39" i="11"/>
  <c r="AU39" i="11"/>
  <c r="AT39" i="11"/>
  <c r="AV40" i="11"/>
  <c r="AU40" i="11"/>
  <c r="AT40" i="11"/>
  <c r="AV41" i="11"/>
  <c r="AU41" i="11"/>
  <c r="AT41" i="11"/>
  <c r="AV44" i="11"/>
  <c r="AU44" i="11"/>
  <c r="AT44" i="11"/>
  <c r="AV49" i="11"/>
  <c r="AU49" i="11"/>
  <c r="AT49" i="11"/>
  <c r="AV50" i="11"/>
  <c r="AU50" i="11"/>
  <c r="AT50" i="11"/>
  <c r="AV51" i="11"/>
  <c r="AU51" i="11"/>
  <c r="AT51" i="11"/>
  <c r="AV52" i="11"/>
  <c r="AU52" i="11"/>
  <c r="AT52" i="11"/>
  <c r="AV55" i="11"/>
  <c r="AU55" i="11"/>
  <c r="AT55" i="11"/>
  <c r="AV60" i="11"/>
  <c r="AU60" i="11"/>
  <c r="AT60" i="11"/>
  <c r="AV61" i="11"/>
  <c r="AU61" i="11"/>
  <c r="AT61" i="11"/>
  <c r="AV63" i="11"/>
  <c r="AU63" i="11"/>
  <c r="AT63" i="11"/>
  <c r="AV64" i="11"/>
  <c r="AU64" i="11"/>
  <c r="AT64" i="11"/>
  <c r="AV67" i="11"/>
  <c r="AU67" i="11"/>
  <c r="AT67" i="11"/>
  <c r="AV74" i="11"/>
  <c r="AU74" i="11"/>
  <c r="AT74" i="11"/>
  <c r="AV75" i="11"/>
  <c r="AU75" i="11"/>
  <c r="AT75" i="11"/>
  <c r="AV76" i="11"/>
  <c r="AU76" i="11"/>
  <c r="AT76" i="11"/>
  <c r="AV77" i="11"/>
  <c r="AU77" i="11"/>
  <c r="AT77" i="11"/>
  <c r="AV80" i="11"/>
  <c r="AU80" i="11"/>
  <c r="AT80" i="11"/>
  <c r="AV87" i="11"/>
  <c r="AU87" i="11"/>
  <c r="AT87" i="11"/>
  <c r="AV88" i="11"/>
  <c r="AU88" i="11"/>
  <c r="AT88" i="11"/>
  <c r="AV89" i="11"/>
  <c r="AU89" i="11"/>
  <c r="AT89" i="11"/>
  <c r="AV90" i="11"/>
  <c r="AU90" i="11"/>
  <c r="AT90" i="11"/>
  <c r="AV100" i="11"/>
  <c r="AU100" i="11"/>
  <c r="AT100" i="11"/>
  <c r="AV110" i="11"/>
  <c r="AU110" i="11"/>
  <c r="AT110" i="11"/>
  <c r="AV112" i="11"/>
  <c r="AU112" i="11"/>
  <c r="AT112" i="11"/>
  <c r="AV113" i="11"/>
  <c r="AU113" i="11"/>
  <c r="AT113" i="11"/>
  <c r="AV114" i="11"/>
  <c r="AU114" i="11"/>
  <c r="AT114" i="11"/>
  <c r="AV118" i="11"/>
  <c r="AU118" i="11"/>
  <c r="AT118" i="11"/>
  <c r="AW118" i="11"/>
  <c r="AV119" i="11"/>
  <c r="AU119" i="11"/>
  <c r="AT119" i="11"/>
  <c r="AV127" i="11"/>
  <c r="AU127" i="11"/>
  <c r="AT127" i="11"/>
  <c r="AV128" i="11"/>
  <c r="AU128" i="11"/>
  <c r="AT128" i="11"/>
  <c r="AV129" i="11"/>
  <c r="AU129" i="11"/>
  <c r="AT129" i="11"/>
  <c r="AV130" i="11"/>
  <c r="AU130" i="11"/>
  <c r="AT130" i="11"/>
  <c r="AV135" i="11"/>
  <c r="AU135" i="11"/>
  <c r="AT135" i="11"/>
  <c r="AV140" i="11"/>
  <c r="AU140" i="11"/>
  <c r="AT140" i="11"/>
  <c r="AV142" i="11"/>
  <c r="AU142" i="11"/>
  <c r="AT142" i="11"/>
  <c r="AV143" i="11"/>
  <c r="AU143" i="11"/>
  <c r="AT143" i="11"/>
  <c r="AV144" i="11"/>
  <c r="AU144" i="11"/>
  <c r="AT144" i="11"/>
  <c r="AV149" i="11"/>
  <c r="AU149" i="11"/>
  <c r="AT149" i="11"/>
  <c r="AV161" i="11"/>
  <c r="AU161" i="11"/>
  <c r="AT161" i="11"/>
  <c r="AV162" i="11"/>
  <c r="AU162" i="11"/>
  <c r="AT162" i="11"/>
  <c r="AV163" i="11"/>
  <c r="AU163" i="11"/>
  <c r="AT163" i="11"/>
  <c r="AV164" i="11"/>
  <c r="AU164" i="11"/>
  <c r="AT164" i="11"/>
  <c r="AV169" i="11"/>
  <c r="AU169" i="11"/>
  <c r="AT169" i="11"/>
  <c r="AV180" i="11"/>
  <c r="AU180" i="11"/>
  <c r="AT180" i="11"/>
  <c r="AV182" i="11"/>
  <c r="AU182" i="11"/>
  <c r="AT182" i="11"/>
  <c r="AV183" i="11"/>
  <c r="AU183" i="11"/>
  <c r="AT183" i="11"/>
  <c r="AV184" i="11"/>
  <c r="AU184" i="11"/>
  <c r="AT184" i="11"/>
  <c r="AV189" i="11"/>
  <c r="AU189" i="11"/>
  <c r="AT189" i="11"/>
  <c r="AV201" i="11"/>
  <c r="AU201" i="11"/>
  <c r="AT201" i="11"/>
  <c r="AV203" i="11"/>
  <c r="AU203" i="11"/>
  <c r="AT203" i="11"/>
  <c r="AV204" i="11"/>
  <c r="AU204" i="11"/>
  <c r="AT204" i="11"/>
  <c r="AV205" i="11"/>
  <c r="AU205" i="11"/>
  <c r="AT205" i="11"/>
  <c r="AV210" i="11"/>
  <c r="AU210" i="11"/>
  <c r="AT210" i="11"/>
  <c r="AV223" i="11"/>
  <c r="AU223" i="11"/>
  <c r="AT223" i="11"/>
  <c r="AV225" i="11"/>
  <c r="AU225" i="11"/>
  <c r="AT225" i="11"/>
  <c r="AV226" i="11"/>
  <c r="AU226" i="11"/>
  <c r="AT226" i="11"/>
  <c r="AV227" i="11"/>
  <c r="AU227" i="11"/>
  <c r="AT227" i="11"/>
  <c r="AV232" i="11"/>
  <c r="AU232" i="11"/>
  <c r="AT232" i="11"/>
  <c r="AV246" i="11"/>
  <c r="AU246" i="11"/>
  <c r="AT246" i="11"/>
  <c r="AV248" i="11"/>
  <c r="AU248" i="11"/>
  <c r="AT248" i="11"/>
  <c r="AV249" i="11"/>
  <c r="AU249" i="11"/>
  <c r="AT249" i="11"/>
  <c r="AV250" i="11"/>
  <c r="AU250" i="11"/>
  <c r="AT250" i="11"/>
  <c r="AT3" i="11"/>
  <c r="AV3" i="11"/>
  <c r="AU3" i="11"/>
  <c r="AM7" i="11"/>
  <c r="AO7" i="11"/>
  <c r="AO1" i="11"/>
  <c r="AN7" i="11"/>
  <c r="AM9" i="11"/>
  <c r="AO9" i="11"/>
  <c r="AP9" i="11"/>
  <c r="AM10" i="11"/>
  <c r="AO10" i="11"/>
  <c r="AN10" i="11"/>
  <c r="AM11" i="11"/>
  <c r="AO11" i="11"/>
  <c r="AN11" i="11"/>
  <c r="AM14" i="11"/>
  <c r="AO14" i="11"/>
  <c r="AN14" i="11"/>
  <c r="AM18" i="11"/>
  <c r="AO18" i="11"/>
  <c r="AN18" i="11"/>
  <c r="AM19" i="11"/>
  <c r="AO19" i="11"/>
  <c r="AN19" i="11"/>
  <c r="AM20" i="11"/>
  <c r="AO20" i="11"/>
  <c r="AN20" i="11"/>
  <c r="AM21" i="11"/>
  <c r="AO21" i="11"/>
  <c r="AN21" i="11"/>
  <c r="AM24" i="11"/>
  <c r="AO24" i="11"/>
  <c r="AN24" i="11"/>
  <c r="AM27" i="11"/>
  <c r="AO27" i="11"/>
  <c r="AN27" i="11"/>
  <c r="AM28" i="11"/>
  <c r="AO28" i="11"/>
  <c r="AN28" i="11"/>
  <c r="AM29" i="11"/>
  <c r="AO29" i="11"/>
  <c r="AN29" i="11"/>
  <c r="AM30" i="11"/>
  <c r="AO30" i="11"/>
  <c r="AN30" i="11"/>
  <c r="AM33" i="11"/>
  <c r="AO33" i="11"/>
  <c r="AN33" i="11"/>
  <c r="AM37" i="11"/>
  <c r="AO37" i="11"/>
  <c r="AN37" i="11"/>
  <c r="AM39" i="11"/>
  <c r="AO39" i="11"/>
  <c r="AN39" i="11"/>
  <c r="AM40" i="11"/>
  <c r="AO40" i="11"/>
  <c r="AN40" i="11"/>
  <c r="AM41" i="11"/>
  <c r="AO41" i="11"/>
  <c r="AN41" i="11"/>
  <c r="AM44" i="11"/>
  <c r="AO44" i="11"/>
  <c r="AN44" i="11"/>
  <c r="AM49" i="11"/>
  <c r="AO49" i="11"/>
  <c r="AN49" i="11"/>
  <c r="AM50" i="11"/>
  <c r="AO50" i="11"/>
  <c r="AN50" i="11"/>
  <c r="AM51" i="11"/>
  <c r="AO51" i="11"/>
  <c r="AN51" i="11"/>
  <c r="AM52" i="11"/>
  <c r="AO52" i="11"/>
  <c r="AN52" i="11"/>
  <c r="AM55" i="11"/>
  <c r="AO55" i="11"/>
  <c r="AN55" i="11"/>
  <c r="AM60" i="11"/>
  <c r="AO60" i="11"/>
  <c r="AN60" i="11"/>
  <c r="AM61" i="11"/>
  <c r="AO61" i="11"/>
  <c r="AN61" i="11"/>
  <c r="AM63" i="11"/>
  <c r="AO63" i="11"/>
  <c r="AN63" i="11"/>
  <c r="AM64" i="11"/>
  <c r="AO64" i="11"/>
  <c r="AN64" i="11"/>
  <c r="AM67" i="11"/>
  <c r="AO67" i="11"/>
  <c r="AN67" i="11"/>
  <c r="AM74" i="11"/>
  <c r="AO74" i="11"/>
  <c r="AN74" i="11"/>
  <c r="AM75" i="11"/>
  <c r="AO75" i="11"/>
  <c r="AN75" i="11"/>
  <c r="AM76" i="11"/>
  <c r="AO76" i="11"/>
  <c r="AN76" i="11"/>
  <c r="AM77" i="11"/>
  <c r="AO77" i="11"/>
  <c r="AN77" i="11"/>
  <c r="AM80" i="11"/>
  <c r="AO80" i="11"/>
  <c r="AN80" i="11"/>
  <c r="AM87" i="11"/>
  <c r="AO87" i="11"/>
  <c r="AN87" i="11"/>
  <c r="AM88" i="11"/>
  <c r="AO88" i="11"/>
  <c r="AN88" i="11"/>
  <c r="AM89" i="11"/>
  <c r="AO89" i="11"/>
  <c r="AN89" i="11"/>
  <c r="AM90" i="11"/>
  <c r="AO90" i="11"/>
  <c r="AN90" i="11"/>
  <c r="AM100" i="11"/>
  <c r="AO100" i="11"/>
  <c r="AN100" i="11"/>
  <c r="AM110" i="11"/>
  <c r="AO110" i="11"/>
  <c r="AN110" i="11"/>
  <c r="AM112" i="11"/>
  <c r="AO112" i="11"/>
  <c r="AN112" i="11"/>
  <c r="AM113" i="11"/>
  <c r="AO113" i="11"/>
  <c r="AN113" i="11"/>
  <c r="AM114" i="11"/>
  <c r="AO114" i="11"/>
  <c r="AN114" i="11"/>
  <c r="AM119" i="11"/>
  <c r="AO119" i="11"/>
  <c r="AN119" i="11"/>
  <c r="AM127" i="11"/>
  <c r="AO127" i="11"/>
  <c r="AN127" i="11"/>
  <c r="AM128" i="11"/>
  <c r="AO128" i="11"/>
  <c r="AN128" i="11"/>
  <c r="AM129" i="11"/>
  <c r="AO129" i="11"/>
  <c r="AN129" i="11"/>
  <c r="AM130" i="11"/>
  <c r="AO130" i="11"/>
  <c r="AN130" i="11"/>
  <c r="AM135" i="11"/>
  <c r="AO135" i="11"/>
  <c r="AN135" i="11"/>
  <c r="AM140" i="11"/>
  <c r="AO140" i="11"/>
  <c r="AN140" i="11"/>
  <c r="AM142" i="11"/>
  <c r="AO142" i="11"/>
  <c r="AN142" i="11"/>
  <c r="AM143" i="11"/>
  <c r="AO143" i="11"/>
  <c r="AN143" i="11"/>
  <c r="AM144" i="11"/>
  <c r="AO144" i="11"/>
  <c r="AN144" i="11"/>
  <c r="AM149" i="11"/>
  <c r="AO149" i="11"/>
  <c r="AN149" i="11"/>
  <c r="AM161" i="11"/>
  <c r="AO161" i="11"/>
  <c r="AN161" i="11"/>
  <c r="AM162" i="11"/>
  <c r="AO162" i="11"/>
  <c r="AN162" i="11"/>
  <c r="AM163" i="11"/>
  <c r="AO163" i="11"/>
  <c r="AN163" i="11"/>
  <c r="AM164" i="11"/>
  <c r="AO164" i="11"/>
  <c r="AN164" i="11"/>
  <c r="AM169" i="11"/>
  <c r="AO169" i="11"/>
  <c r="AN169" i="11"/>
  <c r="AM180" i="11"/>
  <c r="AO180" i="11"/>
  <c r="AN180" i="11"/>
  <c r="AM182" i="11"/>
  <c r="AO182" i="11"/>
  <c r="AN182" i="11"/>
  <c r="AM183" i="11"/>
  <c r="AO183" i="11"/>
  <c r="AN183" i="11"/>
  <c r="AM184" i="11"/>
  <c r="AO184" i="11"/>
  <c r="AN184" i="11"/>
  <c r="AM189" i="11"/>
  <c r="AO189" i="11"/>
  <c r="AN189" i="11"/>
  <c r="AM201" i="11"/>
  <c r="AO201" i="11"/>
  <c r="AN201" i="11"/>
  <c r="AM203" i="11"/>
  <c r="AO203" i="11"/>
  <c r="AN203" i="11"/>
  <c r="AM204" i="11"/>
  <c r="AO204" i="11"/>
  <c r="AN204" i="11"/>
  <c r="AM205" i="11"/>
  <c r="AO205" i="11"/>
  <c r="AN205" i="11"/>
  <c r="AM210" i="11"/>
  <c r="AO210" i="11"/>
  <c r="AN210" i="11"/>
  <c r="AM223" i="11"/>
  <c r="AO223" i="11"/>
  <c r="AN223" i="11"/>
  <c r="AM225" i="11"/>
  <c r="AO225" i="11"/>
  <c r="AN225" i="11"/>
  <c r="AM226" i="11"/>
  <c r="AO226" i="11"/>
  <c r="AN226" i="11"/>
  <c r="AM227" i="11"/>
  <c r="AO227" i="11"/>
  <c r="AN227" i="11"/>
  <c r="AM232" i="11"/>
  <c r="AO232" i="11"/>
  <c r="AN232" i="11"/>
  <c r="AM246" i="11"/>
  <c r="AO246" i="11"/>
  <c r="AN246" i="11"/>
  <c r="AM248" i="11"/>
  <c r="AO248" i="11"/>
  <c r="AN248" i="11"/>
  <c r="AM249" i="11"/>
  <c r="AO249" i="11"/>
  <c r="AN249" i="11"/>
  <c r="AM250" i="11"/>
  <c r="AO250" i="11"/>
  <c r="AN250" i="11"/>
  <c r="AM3" i="11"/>
  <c r="AO3" i="11"/>
  <c r="AN3" i="11"/>
  <c r="AI19" i="11"/>
  <c r="AF1" i="11"/>
  <c r="AK19" i="11"/>
  <c r="AJ19" i="11"/>
  <c r="AL19" i="11"/>
  <c r="AI20" i="11"/>
  <c r="AK20" i="11"/>
  <c r="AJ20" i="11"/>
  <c r="AL20" i="11"/>
  <c r="AI21" i="11"/>
  <c r="AK21" i="11"/>
  <c r="AJ21" i="11"/>
  <c r="AL21" i="11"/>
  <c r="AI24" i="11"/>
  <c r="AK24" i="11"/>
  <c r="AJ24" i="11"/>
  <c r="AL24" i="11"/>
  <c r="AI27" i="11"/>
  <c r="AK27" i="11"/>
  <c r="AJ27" i="11"/>
  <c r="AL27" i="11"/>
  <c r="AI28" i="11"/>
  <c r="AK28" i="11"/>
  <c r="AJ28" i="11"/>
  <c r="AL28" i="11"/>
  <c r="AI29" i="11"/>
  <c r="AK29" i="11"/>
  <c r="AJ29" i="11"/>
  <c r="AL29" i="11"/>
  <c r="AI30" i="11"/>
  <c r="AK30" i="11"/>
  <c r="AJ30" i="11"/>
  <c r="AL30" i="11"/>
  <c r="AI33" i="11"/>
  <c r="AK33" i="11"/>
  <c r="AJ33" i="11"/>
  <c r="AL33" i="11"/>
  <c r="AI37" i="11"/>
  <c r="AK37" i="11"/>
  <c r="AJ37" i="11"/>
  <c r="AL37" i="11"/>
  <c r="AI39" i="11"/>
  <c r="AK39" i="11"/>
  <c r="AJ39" i="11"/>
  <c r="AL39" i="11"/>
  <c r="AI40" i="11"/>
  <c r="AK40" i="11"/>
  <c r="AJ40" i="11"/>
  <c r="AL40" i="11"/>
  <c r="AI41" i="11"/>
  <c r="AK41" i="11"/>
  <c r="AJ41" i="11"/>
  <c r="AL41" i="11"/>
  <c r="AI44" i="11"/>
  <c r="AK44" i="11"/>
  <c r="AJ44" i="11"/>
  <c r="AL44" i="11"/>
  <c r="AI49" i="11"/>
  <c r="AK49" i="11"/>
  <c r="AJ49" i="11"/>
  <c r="AL49" i="11"/>
  <c r="AI50" i="11"/>
  <c r="AK50" i="11"/>
  <c r="AJ50" i="11"/>
  <c r="AL50" i="11"/>
  <c r="AI51" i="11"/>
  <c r="AK51" i="11"/>
  <c r="AJ51" i="11"/>
  <c r="AL51" i="11"/>
  <c r="AI52" i="11"/>
  <c r="AK52" i="11"/>
  <c r="AJ52" i="11"/>
  <c r="AL52" i="11"/>
  <c r="AI55" i="11"/>
  <c r="AK55" i="11"/>
  <c r="AJ55" i="11"/>
  <c r="AL55" i="11"/>
  <c r="AI60" i="11"/>
  <c r="AK60" i="11"/>
  <c r="AJ60" i="11"/>
  <c r="AL60" i="11"/>
  <c r="AI61" i="11"/>
  <c r="AK61" i="11"/>
  <c r="AJ61" i="11"/>
  <c r="AL61" i="11"/>
  <c r="AI63" i="11"/>
  <c r="AK63" i="11"/>
  <c r="AJ63" i="11"/>
  <c r="AL63" i="11"/>
  <c r="AI64" i="11"/>
  <c r="AK64" i="11"/>
  <c r="AJ64" i="11"/>
  <c r="AL64" i="11"/>
  <c r="AI67" i="11"/>
  <c r="AK67" i="11"/>
  <c r="AJ67" i="11"/>
  <c r="AL67" i="11"/>
  <c r="AI74" i="11"/>
  <c r="AK74" i="11"/>
  <c r="AJ74" i="11"/>
  <c r="AL74" i="11"/>
  <c r="AI75" i="11"/>
  <c r="AK75" i="11"/>
  <c r="AJ75" i="11"/>
  <c r="AL75" i="11"/>
  <c r="AI76" i="11"/>
  <c r="AK76" i="11"/>
  <c r="AJ76" i="11"/>
  <c r="AL76" i="11"/>
  <c r="AI77" i="11"/>
  <c r="AK77" i="11"/>
  <c r="AJ77" i="11"/>
  <c r="AL77" i="11"/>
  <c r="AI80" i="11"/>
  <c r="AK80" i="11"/>
  <c r="AJ80" i="11"/>
  <c r="AL80" i="11"/>
  <c r="AI87" i="11"/>
  <c r="AK87" i="11"/>
  <c r="AJ87" i="11"/>
  <c r="AL87" i="11"/>
  <c r="AI88" i="11"/>
  <c r="AK88" i="11"/>
  <c r="AJ88" i="11"/>
  <c r="AL88" i="11"/>
  <c r="AI89" i="11"/>
  <c r="AK89" i="11"/>
  <c r="AJ89" i="11"/>
  <c r="AL89" i="11"/>
  <c r="AI90" i="11"/>
  <c r="AK90" i="11"/>
  <c r="AJ90" i="11"/>
  <c r="AL90" i="11"/>
  <c r="AI93" i="11"/>
  <c r="AK93" i="11"/>
  <c r="AJ93" i="11"/>
  <c r="AL93" i="11"/>
  <c r="AI96" i="11"/>
  <c r="AK96" i="11"/>
  <c r="AJ96" i="11"/>
  <c r="AL96" i="11"/>
  <c r="AI100" i="11"/>
  <c r="AK100" i="11"/>
  <c r="AJ100" i="11"/>
  <c r="AL100" i="11"/>
  <c r="AI119" i="11"/>
  <c r="AK119" i="11"/>
  <c r="AJ119" i="11"/>
  <c r="AL119" i="11"/>
  <c r="AI127" i="11"/>
  <c r="AK127" i="11"/>
  <c r="AJ127" i="11"/>
  <c r="AL127" i="11"/>
  <c r="AI128" i="11"/>
  <c r="AK128" i="11"/>
  <c r="AJ128" i="11"/>
  <c r="AL128" i="11"/>
  <c r="AI129" i="11"/>
  <c r="AK129" i="11"/>
  <c r="AJ129" i="11"/>
  <c r="AL129" i="11"/>
  <c r="AI130" i="11"/>
  <c r="AK130" i="11"/>
  <c r="AJ130" i="11"/>
  <c r="AL130" i="11"/>
  <c r="AI135" i="11"/>
  <c r="AK135" i="11"/>
  <c r="AJ135" i="11"/>
  <c r="AL135" i="11"/>
  <c r="AI140" i="11"/>
  <c r="AK140" i="11"/>
  <c r="AJ140" i="11"/>
  <c r="AL140" i="11"/>
  <c r="AI142" i="11"/>
  <c r="AK142" i="11"/>
  <c r="AJ142" i="11"/>
  <c r="AL142" i="11"/>
  <c r="AI143" i="11"/>
  <c r="AK143" i="11"/>
  <c r="AJ143" i="11"/>
  <c r="AL143" i="11"/>
  <c r="AI144" i="11"/>
  <c r="AK144" i="11"/>
  <c r="AJ144" i="11"/>
  <c r="AL144" i="11"/>
  <c r="AI149" i="11"/>
  <c r="AK149" i="11"/>
  <c r="AJ149" i="11"/>
  <c r="AL149" i="11"/>
  <c r="AI161" i="11"/>
  <c r="AK161" i="11"/>
  <c r="AJ161" i="11"/>
  <c r="AL161" i="11"/>
  <c r="AI162" i="11"/>
  <c r="AK162" i="11"/>
  <c r="AJ162" i="11"/>
  <c r="AL162" i="11"/>
  <c r="AI163" i="11"/>
  <c r="AK163" i="11"/>
  <c r="AJ163" i="11"/>
  <c r="AL163" i="11"/>
  <c r="AI164" i="11"/>
  <c r="AK164" i="11"/>
  <c r="AJ164" i="11"/>
  <c r="AL164" i="11"/>
  <c r="AI169" i="11"/>
  <c r="AK169" i="11"/>
  <c r="AJ169" i="11"/>
  <c r="AL169" i="11"/>
  <c r="AI180" i="11"/>
  <c r="AK180" i="11"/>
  <c r="AJ180" i="11"/>
  <c r="AL180" i="11"/>
  <c r="AI182" i="11"/>
  <c r="AK182" i="11"/>
  <c r="AJ182" i="11"/>
  <c r="AL182" i="11"/>
  <c r="AI183" i="11"/>
  <c r="AK183" i="11"/>
  <c r="AJ183" i="11"/>
  <c r="AL183" i="11"/>
  <c r="AI184" i="11"/>
  <c r="AK184" i="11"/>
  <c r="AJ184" i="11"/>
  <c r="AL184" i="11"/>
  <c r="AJ188" i="11"/>
  <c r="AI189" i="11"/>
  <c r="AK189" i="11"/>
  <c r="AJ189" i="11"/>
  <c r="AL189" i="11"/>
  <c r="AI201" i="11"/>
  <c r="AK201" i="11"/>
  <c r="AJ201" i="11"/>
  <c r="AL201" i="11"/>
  <c r="AI203" i="11"/>
  <c r="AK203" i="11"/>
  <c r="AJ203" i="11"/>
  <c r="AL203" i="11"/>
  <c r="AI204" i="11"/>
  <c r="AK204" i="11"/>
  <c r="AJ204" i="11"/>
  <c r="AL204" i="11"/>
  <c r="AI205" i="11"/>
  <c r="AK205" i="11"/>
  <c r="AJ205" i="11"/>
  <c r="AL205" i="11"/>
  <c r="AK209" i="11"/>
  <c r="AJ209" i="11"/>
  <c r="AI210" i="11"/>
  <c r="AK210" i="11"/>
  <c r="AJ210" i="11"/>
  <c r="AL210" i="11"/>
  <c r="AI223" i="11"/>
  <c r="AK223" i="11"/>
  <c r="AJ223" i="11"/>
  <c r="AL223" i="11"/>
  <c r="AI225" i="11"/>
  <c r="AK225" i="11"/>
  <c r="AJ225" i="11"/>
  <c r="AL225" i="11"/>
  <c r="AI226" i="11"/>
  <c r="AK226" i="11"/>
  <c r="AJ226" i="11"/>
  <c r="AL226" i="11"/>
  <c r="AI227" i="11"/>
  <c r="AK227" i="11"/>
  <c r="AJ227" i="11"/>
  <c r="AL227" i="11"/>
  <c r="AI231" i="11"/>
  <c r="AJ231" i="11"/>
  <c r="AI232" i="11"/>
  <c r="AK232" i="11"/>
  <c r="AJ232" i="11"/>
  <c r="AL232" i="11"/>
  <c r="AI246" i="11"/>
  <c r="AK246" i="11"/>
  <c r="AJ246" i="11"/>
  <c r="AL246" i="11"/>
  <c r="AI248" i="11"/>
  <c r="AK248" i="11"/>
  <c r="AJ248" i="11"/>
  <c r="AL248" i="11"/>
  <c r="AI249" i="11"/>
  <c r="AK249" i="11"/>
  <c r="AJ249" i="11"/>
  <c r="AL249" i="11"/>
  <c r="AI250" i="11"/>
  <c r="AK250" i="11"/>
  <c r="AJ250" i="11"/>
  <c r="AL250" i="11"/>
  <c r="AI18" i="11"/>
  <c r="AK18" i="11"/>
  <c r="AJ18" i="11"/>
  <c r="AL18" i="11"/>
  <c r="AI14" i="11"/>
  <c r="AK14" i="11"/>
  <c r="AJ14" i="11"/>
  <c r="AL14" i="11"/>
  <c r="AE24" i="11"/>
  <c r="AG24" i="11"/>
  <c r="AF24" i="11"/>
  <c r="AE27" i="11"/>
  <c r="AG27" i="11"/>
  <c r="AF27" i="11"/>
  <c r="AE28" i="11"/>
  <c r="AG28" i="11"/>
  <c r="AF28" i="11"/>
  <c r="AE29" i="11"/>
  <c r="AG29" i="11"/>
  <c r="AF29" i="11"/>
  <c r="AE30" i="11"/>
  <c r="AG30" i="11"/>
  <c r="AF30" i="11"/>
  <c r="AE33" i="11"/>
  <c r="AG33" i="11"/>
  <c r="AF33" i="11"/>
  <c r="AE37" i="11"/>
  <c r="AG37" i="11"/>
  <c r="AF37" i="11"/>
  <c r="AE39" i="11"/>
  <c r="AG39" i="11"/>
  <c r="AF39" i="11"/>
  <c r="AE40" i="11"/>
  <c r="AG40" i="11"/>
  <c r="AF40" i="11"/>
  <c r="AE41" i="11"/>
  <c r="AG41" i="11"/>
  <c r="AF41" i="11"/>
  <c r="AE44" i="11"/>
  <c r="AG44" i="11"/>
  <c r="AF44" i="11"/>
  <c r="AE49" i="11"/>
  <c r="AG49" i="11"/>
  <c r="AF49" i="11"/>
  <c r="AE50" i="11"/>
  <c r="AG50" i="11"/>
  <c r="AF50" i="11"/>
  <c r="AE51" i="11"/>
  <c r="AG51" i="11"/>
  <c r="AF51" i="11"/>
  <c r="AE52" i="11"/>
  <c r="AG52" i="11"/>
  <c r="AF52" i="11"/>
  <c r="AE54" i="11"/>
  <c r="AE55" i="11"/>
  <c r="AG55" i="11"/>
  <c r="AF55" i="11"/>
  <c r="AE60" i="11"/>
  <c r="AG60" i="11"/>
  <c r="AF60" i="11"/>
  <c r="AE61" i="11"/>
  <c r="AG61" i="11"/>
  <c r="AF61" i="11"/>
  <c r="AE63" i="11"/>
  <c r="AG63" i="11"/>
  <c r="AF63" i="11"/>
  <c r="AE64" i="11"/>
  <c r="AG64" i="11"/>
  <c r="AF64" i="11"/>
  <c r="AE67" i="11"/>
  <c r="AG67" i="11"/>
  <c r="AF67" i="11"/>
  <c r="AE74" i="11"/>
  <c r="AG74" i="11"/>
  <c r="AF74" i="11"/>
  <c r="AE75" i="11"/>
  <c r="AG75" i="11"/>
  <c r="AF75" i="11"/>
  <c r="AE76" i="11"/>
  <c r="AG76" i="11"/>
  <c r="AF76" i="11"/>
  <c r="AE77" i="11"/>
  <c r="AG77" i="11"/>
  <c r="AF77" i="11"/>
  <c r="AE80" i="11"/>
  <c r="AG80" i="11"/>
  <c r="AF80" i="11"/>
  <c r="AE87" i="11"/>
  <c r="AG87" i="11"/>
  <c r="AF87" i="11"/>
  <c r="AE88" i="11"/>
  <c r="AG88" i="11"/>
  <c r="AF88" i="11"/>
  <c r="AE89" i="11"/>
  <c r="AG89" i="11"/>
  <c r="AF89" i="11"/>
  <c r="AE90" i="11"/>
  <c r="AG90" i="11"/>
  <c r="AF90" i="11"/>
  <c r="AE93" i="11"/>
  <c r="AG93" i="11"/>
  <c r="AF93" i="11"/>
  <c r="AE96" i="11"/>
  <c r="AG96" i="11"/>
  <c r="AF96" i="11"/>
  <c r="AE99" i="11"/>
  <c r="AF99" i="11"/>
  <c r="AE100" i="11"/>
  <c r="AG100" i="11"/>
  <c r="AF100" i="11"/>
  <c r="AE110" i="11"/>
  <c r="AG110" i="11"/>
  <c r="AF110" i="11"/>
  <c r="AE112" i="11"/>
  <c r="AG112" i="11"/>
  <c r="AF112" i="11"/>
  <c r="AE113" i="11"/>
  <c r="AG113" i="11"/>
  <c r="AF113" i="11"/>
  <c r="AE114" i="11"/>
  <c r="AG114" i="11"/>
  <c r="AF114" i="11"/>
  <c r="AF118" i="11"/>
  <c r="AE119" i="11"/>
  <c r="AG119" i="11"/>
  <c r="AF119" i="11"/>
  <c r="AE127" i="11"/>
  <c r="AG127" i="11"/>
  <c r="AF127" i="11"/>
  <c r="AE128" i="11"/>
  <c r="AG128" i="11"/>
  <c r="AF128" i="11"/>
  <c r="AE129" i="11"/>
  <c r="AG129" i="11"/>
  <c r="AF129" i="11"/>
  <c r="AE130" i="11"/>
  <c r="AG130" i="11"/>
  <c r="AF130" i="11"/>
  <c r="AE135" i="11"/>
  <c r="AG135" i="11"/>
  <c r="AF135" i="11"/>
  <c r="AE140" i="11"/>
  <c r="AG140" i="11"/>
  <c r="AF140" i="11"/>
  <c r="AE142" i="11"/>
  <c r="AG142" i="11"/>
  <c r="AF142" i="11"/>
  <c r="AE143" i="11"/>
  <c r="AG143" i="11"/>
  <c r="AF143" i="11"/>
  <c r="AE144" i="11"/>
  <c r="AG144" i="11"/>
  <c r="AF144" i="11"/>
  <c r="AE149" i="11"/>
  <c r="AG149" i="11"/>
  <c r="AF149" i="11"/>
  <c r="AE161" i="11"/>
  <c r="AG161" i="11"/>
  <c r="AF161" i="11"/>
  <c r="AE162" i="11"/>
  <c r="AG162" i="11"/>
  <c r="AF162" i="11"/>
  <c r="AE163" i="11"/>
  <c r="AG163" i="11"/>
  <c r="AF163" i="11"/>
  <c r="AE164" i="11"/>
  <c r="AG164" i="11"/>
  <c r="AF164" i="11"/>
  <c r="AE169" i="11"/>
  <c r="AG169" i="11"/>
  <c r="AF169" i="11"/>
  <c r="AE180" i="11"/>
  <c r="AG180" i="11"/>
  <c r="AF180" i="11"/>
  <c r="AE182" i="11"/>
  <c r="AG182" i="11"/>
  <c r="AF182" i="11"/>
  <c r="AE183" i="11"/>
  <c r="AG183" i="11"/>
  <c r="AF183" i="11"/>
  <c r="AE184" i="11"/>
  <c r="AG184" i="11"/>
  <c r="AF184" i="11"/>
  <c r="AF188" i="11"/>
  <c r="AE189" i="11"/>
  <c r="AG189" i="11"/>
  <c r="AF189" i="11"/>
  <c r="AE201" i="11"/>
  <c r="AG201" i="11"/>
  <c r="AF201" i="11"/>
  <c r="AE203" i="11"/>
  <c r="AG203" i="11"/>
  <c r="AF203" i="11"/>
  <c r="AE204" i="11"/>
  <c r="AG204" i="11"/>
  <c r="AF204" i="11"/>
  <c r="AE205" i="11"/>
  <c r="AG205" i="11"/>
  <c r="AF205" i="11"/>
  <c r="AF209" i="11"/>
  <c r="AE210" i="11"/>
  <c r="AG210" i="11"/>
  <c r="AF210" i="11"/>
  <c r="AE223" i="11"/>
  <c r="AG223" i="11"/>
  <c r="AF223" i="11"/>
  <c r="AE225" i="11"/>
  <c r="AG225" i="11"/>
  <c r="AF225" i="11"/>
  <c r="AE226" i="11"/>
  <c r="AG226" i="11"/>
  <c r="AF226" i="11"/>
  <c r="AE227" i="11"/>
  <c r="AG227" i="11"/>
  <c r="AF227" i="11"/>
  <c r="AE231" i="11"/>
  <c r="AF231" i="11"/>
  <c r="AE232" i="11"/>
  <c r="AG232" i="11"/>
  <c r="AF232" i="11"/>
  <c r="AE246" i="11"/>
  <c r="AG246" i="11"/>
  <c r="AF246" i="11"/>
  <c r="AE248" i="11"/>
  <c r="AG248" i="11"/>
  <c r="AF248" i="11"/>
  <c r="AE249" i="11"/>
  <c r="AG249" i="11"/>
  <c r="AF249" i="11"/>
  <c r="AE19" i="11"/>
  <c r="AG19" i="11"/>
  <c r="AF19" i="11"/>
  <c r="AE20" i="11"/>
  <c r="AG20" i="11"/>
  <c r="AF20" i="11"/>
  <c r="AE21" i="11"/>
  <c r="AG21" i="11"/>
  <c r="AF21" i="11"/>
  <c r="AE18" i="11"/>
  <c r="AG18" i="11"/>
  <c r="AF18" i="11"/>
  <c r="AE14" i="11"/>
  <c r="AG14" i="11"/>
  <c r="AF14" i="11"/>
  <c r="AE10" i="11"/>
  <c r="AG10" i="11"/>
  <c r="AF10" i="11"/>
  <c r="AE11" i="11"/>
  <c r="AG11" i="11"/>
  <c r="AF11" i="11"/>
  <c r="AE9" i="11"/>
  <c r="AG9" i="11"/>
  <c r="AF9" i="11"/>
  <c r="AE7" i="11"/>
  <c r="AG7" i="11"/>
  <c r="AF7" i="11"/>
  <c r="AE3" i="11"/>
  <c r="AG3" i="11"/>
  <c r="AF3" i="11"/>
  <c r="AD140" i="11"/>
  <c r="AE1" i="11"/>
  <c r="AM1" i="11"/>
  <c r="AT1" i="11"/>
  <c r="BJ1" i="11"/>
  <c r="BK1" i="11"/>
  <c r="BM1" i="11"/>
  <c r="BQ1" i="11"/>
  <c r="BS1" i="11"/>
  <c r="A2" i="11"/>
  <c r="B2" i="11"/>
  <c r="C2" i="11"/>
  <c r="D2" i="11"/>
  <c r="E2" i="11"/>
  <c r="F2" i="11"/>
  <c r="G2" i="11"/>
  <c r="J2" i="11"/>
  <c r="L2" i="11"/>
  <c r="M2" i="11"/>
  <c r="O2" i="11"/>
  <c r="Q2" i="11"/>
  <c r="R2" i="11"/>
  <c r="K2" i="11"/>
  <c r="P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I2" i="11"/>
  <c r="AJ2" i="11"/>
  <c r="AM2" i="11"/>
  <c r="AN2" i="11"/>
  <c r="AT2" i="11"/>
  <c r="AU2" i="11"/>
  <c r="AX2" i="11"/>
  <c r="AY2" i="11"/>
  <c r="AZ2" i="11"/>
  <c r="BA2" i="11"/>
  <c r="BD2" i="11"/>
  <c r="BE2" i="11"/>
  <c r="AR2" i="11"/>
  <c r="AS2" i="11"/>
  <c r="BF2" i="11"/>
  <c r="BI2" i="11"/>
  <c r="BJ2" i="11"/>
  <c r="BK2" i="11"/>
  <c r="BL2" i="11"/>
  <c r="BM2" i="11"/>
  <c r="BN2" i="11"/>
  <c r="BO2" i="11"/>
  <c r="BP2" i="11"/>
  <c r="BQ2" i="11"/>
  <c r="BR2" i="11"/>
  <c r="BS2" i="11"/>
  <c r="BU2" i="11"/>
  <c r="BV2" i="11"/>
  <c r="BW2" i="11"/>
  <c r="BX2" i="11"/>
  <c r="BY2" i="11"/>
  <c r="BZ2" i="11"/>
  <c r="CA2" i="11"/>
  <c r="CB2" i="11"/>
  <c r="CC2" i="11"/>
  <c r="CD2" i="11"/>
  <c r="CE2" i="11"/>
  <c r="A3" i="11"/>
  <c r="B3" i="11"/>
  <c r="C3" i="11"/>
  <c r="D3" i="11"/>
  <c r="G3" i="11"/>
  <c r="H3" i="4"/>
  <c r="J3" i="11"/>
  <c r="L3" i="11"/>
  <c r="M3" i="11"/>
  <c r="O3" i="11"/>
  <c r="Q3" i="11"/>
  <c r="R3" i="11"/>
  <c r="K3" i="11"/>
  <c r="P3" i="11"/>
  <c r="S3" i="11"/>
  <c r="T3" i="11"/>
  <c r="V3" i="11"/>
  <c r="W3" i="11"/>
  <c r="X3" i="11"/>
  <c r="Y3" i="11"/>
  <c r="Z3" i="11"/>
  <c r="AA3" i="11"/>
  <c r="AB3" i="11"/>
  <c r="AC3" i="11"/>
  <c r="AD3" i="11"/>
  <c r="AX3" i="11"/>
  <c r="AY3" i="11"/>
  <c r="BA3" i="11"/>
  <c r="BI3" i="11"/>
  <c r="BJ3" i="11"/>
  <c r="BK3" i="11"/>
  <c r="BL3" i="11"/>
  <c r="BM3" i="11"/>
  <c r="BN3" i="11"/>
  <c r="BO3" i="11"/>
  <c r="BM3" i="4"/>
  <c r="BS3" i="11"/>
  <c r="BU3" i="11"/>
  <c r="BV3" i="11"/>
  <c r="BW3" i="11"/>
  <c r="BX3" i="11"/>
  <c r="BY3" i="11"/>
  <c r="BZ3" i="11"/>
  <c r="A4" i="11"/>
  <c r="B4" i="4"/>
  <c r="B4" i="11"/>
  <c r="C4" i="11"/>
  <c r="D4" i="11"/>
  <c r="G4" i="11"/>
  <c r="U4" i="11"/>
  <c r="L4" i="11"/>
  <c r="M4" i="11"/>
  <c r="O4" i="11"/>
  <c r="Q4" i="11"/>
  <c r="R4" i="11"/>
  <c r="K4" i="11"/>
  <c r="P4" i="11"/>
  <c r="S4" i="11"/>
  <c r="T4" i="11"/>
  <c r="V4" i="11"/>
  <c r="W4" i="11"/>
  <c r="X4" i="11"/>
  <c r="Y4" i="11"/>
  <c r="Z4" i="11"/>
  <c r="AA4" i="11"/>
  <c r="AB4" i="11"/>
  <c r="AC4" i="11"/>
  <c r="A5" i="11"/>
  <c r="B5" i="11"/>
  <c r="C5" i="11"/>
  <c r="D5" i="11"/>
  <c r="G5" i="11"/>
  <c r="L5" i="11"/>
  <c r="M5" i="11"/>
  <c r="O5" i="11"/>
  <c r="Q5" i="11"/>
  <c r="R5" i="11"/>
  <c r="K5" i="11"/>
  <c r="P5" i="11"/>
  <c r="S5" i="11"/>
  <c r="T5" i="11"/>
  <c r="V5" i="11"/>
  <c r="W5" i="11"/>
  <c r="X5" i="11"/>
  <c r="Y5" i="11"/>
  <c r="Z5" i="11"/>
  <c r="AA5" i="11"/>
  <c r="AB5" i="11"/>
  <c r="AC5" i="11"/>
  <c r="A6" i="11"/>
  <c r="B6" i="11"/>
  <c r="C6" i="11"/>
  <c r="D6" i="11"/>
  <c r="G6" i="11"/>
  <c r="H6" i="4"/>
  <c r="J6" i="11"/>
  <c r="L6" i="11"/>
  <c r="M6" i="11"/>
  <c r="O6" i="11"/>
  <c r="Q6" i="11"/>
  <c r="R6" i="11"/>
  <c r="K6" i="11"/>
  <c r="P6" i="11"/>
  <c r="S6" i="11"/>
  <c r="T6" i="11"/>
  <c r="V6" i="11"/>
  <c r="W6" i="11"/>
  <c r="X6" i="11"/>
  <c r="Y6" i="11"/>
  <c r="Z6" i="11"/>
  <c r="AA6" i="11"/>
  <c r="AB6" i="11"/>
  <c r="AC6" i="11"/>
  <c r="A7" i="11"/>
  <c r="B7" i="11"/>
  <c r="C7" i="11"/>
  <c r="D7" i="11"/>
  <c r="G7" i="11"/>
  <c r="H7" i="4"/>
  <c r="J7" i="11"/>
  <c r="L7" i="11"/>
  <c r="M7" i="11"/>
  <c r="O7" i="11"/>
  <c r="Q7" i="11"/>
  <c r="R7" i="11"/>
  <c r="K7" i="11"/>
  <c r="P7" i="11"/>
  <c r="S7" i="11"/>
  <c r="T7" i="11"/>
  <c r="V7" i="11"/>
  <c r="W7" i="11"/>
  <c r="X7" i="11"/>
  <c r="Y7" i="11"/>
  <c r="Z7" i="11"/>
  <c r="AA7" i="11"/>
  <c r="AB7" i="11"/>
  <c r="AC7" i="11"/>
  <c r="AD7" i="11"/>
  <c r="AX7" i="11"/>
  <c r="AY7" i="11"/>
  <c r="BA7" i="11"/>
  <c r="BI7" i="11"/>
  <c r="BJ7" i="11"/>
  <c r="BK7" i="11"/>
  <c r="BL7" i="11"/>
  <c r="BM7" i="11"/>
  <c r="BN7" i="11"/>
  <c r="BO7" i="11"/>
  <c r="BM7" i="4"/>
  <c r="BS7" i="11"/>
  <c r="BU7" i="11"/>
  <c r="BV7" i="11"/>
  <c r="BW7" i="11"/>
  <c r="BX7" i="11"/>
  <c r="BY7" i="11"/>
  <c r="BZ7" i="11"/>
  <c r="A8" i="11"/>
  <c r="B8" i="11"/>
  <c r="C8" i="11"/>
  <c r="D8" i="11"/>
  <c r="G8" i="11"/>
  <c r="L8" i="11"/>
  <c r="M8" i="11"/>
  <c r="O8" i="11"/>
  <c r="Q8" i="11"/>
  <c r="R8" i="11"/>
  <c r="K8" i="11"/>
  <c r="P8" i="11"/>
  <c r="S8" i="11"/>
  <c r="T8" i="11"/>
  <c r="V8" i="11"/>
  <c r="W8" i="11"/>
  <c r="X8" i="11"/>
  <c r="Y8" i="11"/>
  <c r="Z8" i="11"/>
  <c r="AA8" i="11"/>
  <c r="AB8" i="11"/>
  <c r="AC8" i="11"/>
  <c r="A9" i="11"/>
  <c r="B9" i="11"/>
  <c r="C9" i="11"/>
  <c r="D9" i="11"/>
  <c r="G9" i="11"/>
  <c r="H9" i="4"/>
  <c r="J9" i="11"/>
  <c r="L9" i="11"/>
  <c r="M9" i="11"/>
  <c r="O9" i="11"/>
  <c r="Q9" i="11"/>
  <c r="R9" i="11"/>
  <c r="K9" i="11"/>
  <c r="P9" i="11"/>
  <c r="S9" i="11"/>
  <c r="T9" i="11"/>
  <c r="V9" i="11"/>
  <c r="W9" i="11"/>
  <c r="X9" i="11"/>
  <c r="Y9" i="11"/>
  <c r="Z9" i="11"/>
  <c r="AA9" i="11"/>
  <c r="AB9" i="11"/>
  <c r="AC9" i="11"/>
  <c r="AD9" i="11"/>
  <c r="AX9" i="11"/>
  <c r="AY9" i="11"/>
  <c r="BA9" i="11"/>
  <c r="BI9" i="11"/>
  <c r="BJ9" i="11"/>
  <c r="BK9" i="11"/>
  <c r="BL9" i="11"/>
  <c r="BM9" i="11"/>
  <c r="BN9" i="11"/>
  <c r="BO9" i="11"/>
  <c r="BU9" i="11"/>
  <c r="BV9" i="11"/>
  <c r="BW9" i="11"/>
  <c r="BX9" i="11"/>
  <c r="BY9" i="11"/>
  <c r="BZ9" i="11"/>
  <c r="A10" i="11"/>
  <c r="B10" i="11"/>
  <c r="C10" i="11"/>
  <c r="D10" i="11"/>
  <c r="E10" i="11"/>
  <c r="G10" i="11"/>
  <c r="L10" i="11"/>
  <c r="M10" i="11"/>
  <c r="O10" i="11"/>
  <c r="Q10" i="11"/>
  <c r="R10" i="11"/>
  <c r="K10" i="11"/>
  <c r="P10" i="11"/>
  <c r="S10" i="11"/>
  <c r="T10" i="11"/>
  <c r="V10" i="11"/>
  <c r="W10" i="11"/>
  <c r="X10" i="11"/>
  <c r="Y10" i="11"/>
  <c r="Z10" i="11"/>
  <c r="AA10" i="11"/>
  <c r="AB10" i="11"/>
  <c r="AC10" i="11"/>
  <c r="AD10" i="11"/>
  <c r="AX10" i="11"/>
  <c r="AY10" i="11"/>
  <c r="BA10" i="11"/>
  <c r="BI10" i="11"/>
  <c r="BJ10" i="11"/>
  <c r="BK10" i="11"/>
  <c r="BL10" i="11"/>
  <c r="BM10" i="11"/>
  <c r="BN10" i="11"/>
  <c r="BO10" i="11"/>
  <c r="BU10" i="11"/>
  <c r="BV10" i="11"/>
  <c r="BW10" i="11"/>
  <c r="BX10" i="11"/>
  <c r="BY10" i="11"/>
  <c r="BZ10" i="11"/>
  <c r="A11" i="11"/>
  <c r="B11" i="11"/>
  <c r="C11" i="11"/>
  <c r="D11" i="11"/>
  <c r="G11" i="11"/>
  <c r="J11" i="11"/>
  <c r="L11" i="11"/>
  <c r="M11" i="11"/>
  <c r="O11" i="11"/>
  <c r="Q11" i="11"/>
  <c r="R11" i="11"/>
  <c r="K11" i="11"/>
  <c r="P11" i="11"/>
  <c r="AD11" i="11"/>
  <c r="AX11" i="11"/>
  <c r="AY11" i="11"/>
  <c r="BA11" i="11"/>
  <c r="BI11" i="11"/>
  <c r="BJ11" i="11"/>
  <c r="BK11" i="11"/>
  <c r="BL11" i="11"/>
  <c r="BM11" i="11"/>
  <c r="BN11" i="11"/>
  <c r="BO11" i="11"/>
  <c r="BU11" i="11"/>
  <c r="BV11" i="11"/>
  <c r="BW11" i="11"/>
  <c r="BX11" i="11"/>
  <c r="BY11" i="11"/>
  <c r="BZ11" i="11"/>
  <c r="BY11" i="4"/>
  <c r="A13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F13" i="11"/>
  <c r="AJ13" i="11"/>
  <c r="AM13" i="11"/>
  <c r="AN13" i="11"/>
  <c r="AT13" i="11"/>
  <c r="AU13" i="11"/>
  <c r="AV13" i="11"/>
  <c r="AX13" i="11"/>
  <c r="AY13" i="11"/>
  <c r="AZ13" i="11"/>
  <c r="BA13" i="11"/>
  <c r="BD13" i="11"/>
  <c r="BE13" i="11"/>
  <c r="AR13" i="11"/>
  <c r="AS13" i="11"/>
  <c r="A14" i="11"/>
  <c r="B14" i="11"/>
  <c r="C14" i="11"/>
  <c r="D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X14" i="11"/>
  <c r="AY14" i="11"/>
  <c r="AZ14" i="11"/>
  <c r="BA14" i="11"/>
  <c r="BD14" i="11"/>
  <c r="BE14" i="11"/>
  <c r="AR14" i="11"/>
  <c r="AS14" i="11"/>
  <c r="BI14" i="11"/>
  <c r="BJ14" i="11"/>
  <c r="BK14" i="11"/>
  <c r="BL14" i="11"/>
  <c r="BM14" i="11"/>
  <c r="BN14" i="11"/>
  <c r="BO14" i="11"/>
  <c r="BU14" i="11"/>
  <c r="BV14" i="11"/>
  <c r="BW14" i="11"/>
  <c r="BX14" i="11"/>
  <c r="BY14" i="11"/>
  <c r="BZ14" i="11"/>
  <c r="A15" i="11"/>
  <c r="B15" i="4"/>
  <c r="B15" i="11"/>
  <c r="C15" i="11"/>
  <c r="D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16" i="11"/>
  <c r="B16" i="11"/>
  <c r="C16" i="11"/>
  <c r="D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17" i="11"/>
  <c r="B17" i="11"/>
  <c r="C17" i="11"/>
  <c r="D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18" i="11"/>
  <c r="B18" i="11"/>
  <c r="C18" i="11"/>
  <c r="D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X18" i="11"/>
  <c r="AY18" i="11"/>
  <c r="AZ18" i="11"/>
  <c r="BA18" i="11"/>
  <c r="BD18" i="11"/>
  <c r="BE18" i="11"/>
  <c r="AR18" i="11"/>
  <c r="AS18" i="11"/>
  <c r="A19" i="11"/>
  <c r="B19" i="11"/>
  <c r="C19" i="11"/>
  <c r="D19" i="11"/>
  <c r="F19" i="4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X19" i="11"/>
  <c r="AY19" i="11"/>
  <c r="AZ19" i="11"/>
  <c r="BA19" i="11"/>
  <c r="BD19" i="11"/>
  <c r="BE19" i="11"/>
  <c r="AR19" i="11"/>
  <c r="AS19" i="11"/>
  <c r="BI19" i="11"/>
  <c r="BJ19" i="11"/>
  <c r="BK19" i="11"/>
  <c r="BL19" i="11"/>
  <c r="BM19" i="11"/>
  <c r="BN19" i="11"/>
  <c r="BO19" i="11"/>
  <c r="BU19" i="11"/>
  <c r="BV19" i="11"/>
  <c r="BW19" i="11"/>
  <c r="BX19" i="11"/>
  <c r="BY19" i="11"/>
  <c r="BZ19" i="11"/>
  <c r="A20" i="11"/>
  <c r="B20" i="11"/>
  <c r="C20" i="11"/>
  <c r="D20" i="11"/>
  <c r="E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X20" i="11"/>
  <c r="AY20" i="11"/>
  <c r="AZ20" i="11"/>
  <c r="BA20" i="11"/>
  <c r="BD20" i="11"/>
  <c r="BE20" i="11"/>
  <c r="AR20" i="11"/>
  <c r="AS20" i="11"/>
  <c r="BI20" i="11"/>
  <c r="BJ20" i="11"/>
  <c r="BK20" i="11"/>
  <c r="BL20" i="11"/>
  <c r="BM20" i="11"/>
  <c r="BN20" i="11"/>
  <c r="BO20" i="11"/>
  <c r="A21" i="11"/>
  <c r="B21" i="11"/>
  <c r="C21" i="11"/>
  <c r="D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X21" i="11"/>
  <c r="AY21" i="11"/>
  <c r="AZ21" i="11"/>
  <c r="BA21" i="11"/>
  <c r="BD21" i="11"/>
  <c r="BE21" i="11"/>
  <c r="AR21" i="11"/>
  <c r="AS21" i="11"/>
  <c r="BI21" i="11"/>
  <c r="BJ21" i="11"/>
  <c r="BK21" i="11"/>
  <c r="BL21" i="11"/>
  <c r="BM21" i="11"/>
  <c r="BN21" i="11"/>
  <c r="BO21" i="11"/>
  <c r="BR21" i="11"/>
  <c r="BU21" i="11"/>
  <c r="BV21" i="11"/>
  <c r="BW21" i="11"/>
  <c r="BX21" i="11"/>
  <c r="BY21" i="11"/>
  <c r="BZ21" i="11"/>
  <c r="A23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T23" i="11"/>
  <c r="AU23" i="11"/>
  <c r="AV23" i="11"/>
  <c r="AX23" i="11"/>
  <c r="AY23" i="11"/>
  <c r="AZ23" i="11"/>
  <c r="BA23" i="11"/>
  <c r="BD23" i="11"/>
  <c r="BE23" i="11"/>
  <c r="AR23" i="11"/>
  <c r="AS23" i="11"/>
  <c r="A24" i="11"/>
  <c r="B24" i="11"/>
  <c r="C24" i="11"/>
  <c r="D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X24" i="11"/>
  <c r="AY24" i="11"/>
  <c r="AZ24" i="11"/>
  <c r="BA24" i="11"/>
  <c r="BD24" i="11"/>
  <c r="BE24" i="11"/>
  <c r="AR24" i="11"/>
  <c r="AS24" i="11"/>
  <c r="BI24" i="11"/>
  <c r="BJ24" i="11"/>
  <c r="BK24" i="11"/>
  <c r="BL24" i="11"/>
  <c r="BM24" i="11"/>
  <c r="BN24" i="11"/>
  <c r="BO24" i="11"/>
  <c r="BU24" i="11"/>
  <c r="BV24" i="11"/>
  <c r="BW24" i="11"/>
  <c r="BX24" i="11"/>
  <c r="BY24" i="11"/>
  <c r="BZ24" i="11"/>
  <c r="CC24" i="11"/>
  <c r="A25" i="11"/>
  <c r="B25" i="4"/>
  <c r="B25" i="11"/>
  <c r="C25" i="11"/>
  <c r="D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26" i="11"/>
  <c r="B26" i="11"/>
  <c r="C26" i="11"/>
  <c r="D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27" i="11"/>
  <c r="B27" i="11"/>
  <c r="C27" i="11"/>
  <c r="D27" i="11"/>
  <c r="E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X27" i="11"/>
  <c r="AY27" i="11"/>
  <c r="AZ27" i="11"/>
  <c r="BA27" i="11"/>
  <c r="BD27" i="11"/>
  <c r="BE27" i="11"/>
  <c r="AR27" i="11"/>
  <c r="AS27" i="11"/>
  <c r="BI27" i="11"/>
  <c r="BJ27" i="11"/>
  <c r="BK27" i="11"/>
  <c r="BL27" i="11"/>
  <c r="BM27" i="11"/>
  <c r="BN27" i="11"/>
  <c r="BO27" i="11"/>
  <c r="A28" i="11"/>
  <c r="B28" i="11"/>
  <c r="C28" i="11"/>
  <c r="D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X28" i="11"/>
  <c r="AY28" i="11"/>
  <c r="AZ28" i="11"/>
  <c r="BA28" i="11"/>
  <c r="BD28" i="11"/>
  <c r="BE28" i="11"/>
  <c r="AR28" i="11"/>
  <c r="AS28" i="11"/>
  <c r="BI28" i="11"/>
  <c r="BJ28" i="11"/>
  <c r="BK28" i="11"/>
  <c r="BL28" i="11"/>
  <c r="BM28" i="11"/>
  <c r="BN28" i="11"/>
  <c r="BO28" i="11"/>
  <c r="A29" i="11"/>
  <c r="B29" i="11"/>
  <c r="C29" i="11"/>
  <c r="D29" i="11"/>
  <c r="F29" i="4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X29" i="11"/>
  <c r="AY29" i="11"/>
  <c r="AZ29" i="11"/>
  <c r="BA29" i="11"/>
  <c r="BD29" i="11"/>
  <c r="BE29" i="11"/>
  <c r="AR29" i="11"/>
  <c r="AS29" i="11"/>
  <c r="BI29" i="11"/>
  <c r="BJ29" i="11"/>
  <c r="BK29" i="11"/>
  <c r="BL29" i="11"/>
  <c r="BM29" i="11"/>
  <c r="BN29" i="11"/>
  <c r="BO29" i="11"/>
  <c r="BU29" i="11"/>
  <c r="BV29" i="11"/>
  <c r="BW29" i="11"/>
  <c r="BX29" i="11"/>
  <c r="BY29" i="11"/>
  <c r="BZ29" i="11"/>
  <c r="A30" i="11"/>
  <c r="B30" i="11"/>
  <c r="C30" i="11"/>
  <c r="D30" i="11"/>
  <c r="E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X30" i="11"/>
  <c r="AY30" i="11"/>
  <c r="AZ30" i="11"/>
  <c r="BA30" i="11"/>
  <c r="BD30" i="11"/>
  <c r="BE30" i="11"/>
  <c r="AR30" i="11"/>
  <c r="AS30" i="11"/>
  <c r="BI30" i="11"/>
  <c r="BJ30" i="11"/>
  <c r="BK30" i="11"/>
  <c r="BL30" i="11"/>
  <c r="BM30" i="11"/>
  <c r="BN30" i="11"/>
  <c r="BO30" i="11"/>
  <c r="BU30" i="11"/>
  <c r="BV30" i="11"/>
  <c r="BW30" i="11"/>
  <c r="BX30" i="11"/>
  <c r="BY30" i="11"/>
  <c r="BZ30" i="11"/>
  <c r="A32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T32" i="11"/>
  <c r="AU32" i="11"/>
  <c r="AV32" i="11"/>
  <c r="AX32" i="11"/>
  <c r="AY32" i="11"/>
  <c r="AZ32" i="11"/>
  <c r="BA32" i="11"/>
  <c r="BD32" i="11"/>
  <c r="BE32" i="11"/>
  <c r="AR32" i="11"/>
  <c r="AS32" i="11"/>
  <c r="BF32" i="11"/>
  <c r="BG32" i="11"/>
  <c r="BI32" i="11"/>
  <c r="BJ32" i="11"/>
  <c r="BK32" i="11"/>
  <c r="BL32" i="11"/>
  <c r="BM32" i="11"/>
  <c r="BN32" i="11"/>
  <c r="BO32" i="11"/>
  <c r="BP32" i="11"/>
  <c r="BQ32" i="11"/>
  <c r="BR32" i="11"/>
  <c r="BS32" i="11"/>
  <c r="A33" i="11"/>
  <c r="B33" i="11"/>
  <c r="C33" i="11"/>
  <c r="D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X33" i="11"/>
  <c r="AY33" i="11"/>
  <c r="AZ33" i="11"/>
  <c r="BA33" i="11"/>
  <c r="BD33" i="11"/>
  <c r="BE33" i="11"/>
  <c r="AR33" i="11"/>
  <c r="AS33" i="11"/>
  <c r="BF33" i="11"/>
  <c r="BG33" i="11"/>
  <c r="BI33" i="11"/>
  <c r="BJ33" i="11"/>
  <c r="BK33" i="11"/>
  <c r="BL33" i="11"/>
  <c r="BM33" i="11"/>
  <c r="BN33" i="11"/>
  <c r="BO33" i="11"/>
  <c r="BM33" i="4"/>
  <c r="BS33" i="11"/>
  <c r="BU33" i="11"/>
  <c r="BV33" i="11"/>
  <c r="BW33" i="11"/>
  <c r="BX33" i="11"/>
  <c r="BY33" i="11"/>
  <c r="BZ33" i="11"/>
  <c r="BY33" i="4"/>
  <c r="A34" i="11"/>
  <c r="B34" i="4"/>
  <c r="B34" i="11"/>
  <c r="C34" i="11"/>
  <c r="D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BF34" i="11"/>
  <c r="BG34" i="11"/>
  <c r="A35" i="11"/>
  <c r="B35" i="11"/>
  <c r="C35" i="11"/>
  <c r="D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BF35" i="11"/>
  <c r="BG35" i="11"/>
  <c r="A36" i="11"/>
  <c r="B36" i="11"/>
  <c r="C36" i="11"/>
  <c r="D36" i="11"/>
  <c r="F36" i="4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BF36" i="11"/>
  <c r="BG36" i="11"/>
  <c r="A37" i="11"/>
  <c r="B37" i="11"/>
  <c r="C37" i="11"/>
  <c r="D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X37" i="11"/>
  <c r="AY37" i="11"/>
  <c r="AZ37" i="11"/>
  <c r="BA37" i="11"/>
  <c r="BD37" i="11"/>
  <c r="BE37" i="11"/>
  <c r="AR37" i="11"/>
  <c r="AS37" i="11"/>
  <c r="BF37" i="11"/>
  <c r="BG37" i="11"/>
  <c r="BI37" i="11"/>
  <c r="BJ37" i="11"/>
  <c r="BK37" i="11"/>
  <c r="BL37" i="11"/>
  <c r="BM37" i="11"/>
  <c r="BN37" i="11"/>
  <c r="BO37" i="11"/>
  <c r="A38" i="11"/>
  <c r="B38" i="11"/>
  <c r="C38" i="11"/>
  <c r="D38" i="11"/>
  <c r="E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39" i="11"/>
  <c r="B39" i="11"/>
  <c r="C39" i="11"/>
  <c r="D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X39" i="11"/>
  <c r="AY39" i="11"/>
  <c r="AZ39" i="11"/>
  <c r="BA39" i="11"/>
  <c r="BD39" i="11"/>
  <c r="BE39" i="11"/>
  <c r="AR39" i="11"/>
  <c r="AS39" i="11"/>
  <c r="BI39" i="11"/>
  <c r="BJ39" i="11"/>
  <c r="BK39" i="11"/>
  <c r="BL39" i="11"/>
  <c r="BM39" i="11"/>
  <c r="BN39" i="11"/>
  <c r="BO39" i="11"/>
  <c r="A40" i="11"/>
  <c r="B40" i="11"/>
  <c r="C40" i="11"/>
  <c r="D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AD40" i="11"/>
  <c r="AX40" i="11"/>
  <c r="AY40" i="11"/>
  <c r="AZ40" i="11"/>
  <c r="BA40" i="11"/>
  <c r="BD40" i="11"/>
  <c r="BE40" i="11"/>
  <c r="AR40" i="11"/>
  <c r="AS40" i="11"/>
  <c r="BI40" i="11"/>
  <c r="BJ40" i="11"/>
  <c r="BK40" i="11"/>
  <c r="BL40" i="11"/>
  <c r="BM40" i="11"/>
  <c r="BN40" i="11"/>
  <c r="BO40" i="11"/>
  <c r="BU40" i="11"/>
  <c r="BV40" i="11"/>
  <c r="BW40" i="11"/>
  <c r="BX40" i="11"/>
  <c r="BY40" i="11"/>
  <c r="BZ40" i="11"/>
  <c r="A41" i="11"/>
  <c r="B41" i="11"/>
  <c r="C41" i="11"/>
  <c r="D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AD41" i="11"/>
  <c r="AX41" i="11"/>
  <c r="AY41" i="11"/>
  <c r="AZ41" i="11"/>
  <c r="BA41" i="11"/>
  <c r="BD41" i="11"/>
  <c r="BE41" i="11"/>
  <c r="AR41" i="11"/>
  <c r="AS41" i="11"/>
  <c r="BI41" i="11"/>
  <c r="BJ41" i="11"/>
  <c r="BK41" i="11"/>
  <c r="BL41" i="11"/>
  <c r="BM41" i="11"/>
  <c r="BN41" i="11"/>
  <c r="BO41" i="11"/>
  <c r="BU41" i="11"/>
  <c r="BV41" i="11"/>
  <c r="BW41" i="11"/>
  <c r="BX41" i="11"/>
  <c r="BY41" i="11"/>
  <c r="BZ41" i="11"/>
  <c r="A43" i="11"/>
  <c r="B43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T43" i="11"/>
  <c r="AU43" i="11"/>
  <c r="AV43" i="11"/>
  <c r="AX43" i="11"/>
  <c r="AY43" i="11"/>
  <c r="AZ43" i="11"/>
  <c r="BA43" i="11"/>
  <c r="BD43" i="11"/>
  <c r="BE43" i="11"/>
  <c r="AR43" i="11"/>
  <c r="AS43" i="11"/>
  <c r="BF43" i="11"/>
  <c r="BG43" i="11"/>
  <c r="BI43" i="11"/>
  <c r="BJ43" i="11"/>
  <c r="BK43" i="11"/>
  <c r="BL43" i="11"/>
  <c r="BM43" i="11"/>
  <c r="BN43" i="11"/>
  <c r="BO43" i="11"/>
  <c r="BP43" i="11"/>
  <c r="BQ43" i="11"/>
  <c r="BR43" i="11"/>
  <c r="BS43" i="11"/>
  <c r="A44" i="11"/>
  <c r="B44" i="11"/>
  <c r="C44" i="11"/>
  <c r="D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X44" i="11"/>
  <c r="AY44" i="11"/>
  <c r="AZ44" i="11"/>
  <c r="BA44" i="11"/>
  <c r="BD44" i="11"/>
  <c r="BE44" i="11"/>
  <c r="AR44" i="11"/>
  <c r="AS44" i="11"/>
  <c r="BF44" i="11"/>
  <c r="BG44" i="11"/>
  <c r="BI44" i="11"/>
  <c r="BJ44" i="11"/>
  <c r="BK44" i="11"/>
  <c r="BL44" i="11"/>
  <c r="BM44" i="11"/>
  <c r="BN44" i="11"/>
  <c r="BO44" i="11"/>
  <c r="BR44" i="11"/>
  <c r="BU44" i="11"/>
  <c r="BV44" i="11"/>
  <c r="BW44" i="11"/>
  <c r="BX44" i="11"/>
  <c r="BY44" i="11"/>
  <c r="BZ44" i="11"/>
  <c r="A45" i="11"/>
  <c r="B45" i="4"/>
  <c r="B45" i="11"/>
  <c r="C45" i="11"/>
  <c r="D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BF45" i="11"/>
  <c r="BG45" i="11"/>
  <c r="A46" i="11"/>
  <c r="B46" i="11"/>
  <c r="C46" i="11"/>
  <c r="D46" i="11"/>
  <c r="F46" i="4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BF46" i="11"/>
  <c r="BG46" i="11"/>
  <c r="A47" i="11"/>
  <c r="B47" i="11"/>
  <c r="C47" i="11"/>
  <c r="D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BF47" i="11"/>
  <c r="BG47" i="11"/>
  <c r="A48" i="11"/>
  <c r="B48" i="11"/>
  <c r="C48" i="11"/>
  <c r="D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BF48" i="11"/>
  <c r="BG48" i="11"/>
  <c r="A49" i="11"/>
  <c r="B49" i="11"/>
  <c r="C49" i="11"/>
  <c r="D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X49" i="11"/>
  <c r="AY49" i="11"/>
  <c r="AZ49" i="11"/>
  <c r="BA49" i="11"/>
  <c r="BD49" i="11"/>
  <c r="BE49" i="11"/>
  <c r="AR49" i="11"/>
  <c r="AS49" i="11"/>
  <c r="BF49" i="11"/>
  <c r="BG49" i="11"/>
  <c r="BI49" i="11"/>
  <c r="BJ49" i="11"/>
  <c r="BK49" i="11"/>
  <c r="BL49" i="11"/>
  <c r="BM49" i="11"/>
  <c r="BN49" i="11"/>
  <c r="BO49" i="11"/>
  <c r="A50" i="11"/>
  <c r="B50" i="11"/>
  <c r="C50" i="11"/>
  <c r="D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X50" i="11"/>
  <c r="AY50" i="11"/>
  <c r="AZ50" i="11"/>
  <c r="BA50" i="11"/>
  <c r="BD50" i="11"/>
  <c r="BE50" i="11"/>
  <c r="AR50" i="11"/>
  <c r="AS50" i="11"/>
  <c r="BI50" i="11"/>
  <c r="BJ50" i="11"/>
  <c r="BK50" i="11"/>
  <c r="BL50" i="11"/>
  <c r="BM50" i="11"/>
  <c r="BN50" i="11"/>
  <c r="BO50" i="11"/>
  <c r="A51" i="11"/>
  <c r="B51" i="11"/>
  <c r="C51" i="11"/>
  <c r="D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AD51" i="11"/>
  <c r="AX51" i="11"/>
  <c r="AY51" i="11"/>
  <c r="AZ51" i="11"/>
  <c r="BA51" i="11"/>
  <c r="BD51" i="11"/>
  <c r="BE51" i="11"/>
  <c r="AR51" i="11"/>
  <c r="AS51" i="11"/>
  <c r="BI51" i="11"/>
  <c r="BJ51" i="11"/>
  <c r="BK51" i="11"/>
  <c r="BL51" i="11"/>
  <c r="BM51" i="11"/>
  <c r="BN51" i="11"/>
  <c r="BO51" i="11"/>
  <c r="BR51" i="11"/>
  <c r="BU51" i="11"/>
  <c r="BV51" i="11"/>
  <c r="BW51" i="11"/>
  <c r="BX51" i="11"/>
  <c r="BY51" i="11"/>
  <c r="BZ51" i="11"/>
  <c r="A52" i="11"/>
  <c r="B52" i="11"/>
  <c r="C52" i="11"/>
  <c r="D52" i="11"/>
  <c r="F52" i="4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AD52" i="11"/>
  <c r="AX52" i="11"/>
  <c r="AY52" i="11"/>
  <c r="AZ52" i="11"/>
  <c r="BA52" i="11"/>
  <c r="BD52" i="11"/>
  <c r="BE52" i="11"/>
  <c r="AR52" i="11"/>
  <c r="AS52" i="11"/>
  <c r="BI52" i="11"/>
  <c r="BJ52" i="11"/>
  <c r="BK52" i="11"/>
  <c r="BL52" i="11"/>
  <c r="BM52" i="11"/>
  <c r="BN52" i="11"/>
  <c r="BO52" i="11"/>
  <c r="BM52" i="4"/>
  <c r="BS52" i="11"/>
  <c r="BU52" i="11"/>
  <c r="BV52" i="11"/>
  <c r="BW52" i="11"/>
  <c r="BX52" i="11"/>
  <c r="BY52" i="11"/>
  <c r="BZ52" i="11"/>
  <c r="A54" i="11"/>
  <c r="B54" i="11"/>
  <c r="C54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T54" i="11"/>
  <c r="AU54" i="11"/>
  <c r="AV54" i="11"/>
  <c r="AX54" i="11"/>
  <c r="AY54" i="11"/>
  <c r="AZ54" i="11"/>
  <c r="BA54" i="11"/>
  <c r="BD54" i="11"/>
  <c r="BE54" i="11"/>
  <c r="AR54" i="11"/>
  <c r="AS54" i="11"/>
  <c r="BF54" i="11"/>
  <c r="BG54" i="11"/>
  <c r="BI54" i="11"/>
  <c r="BJ54" i="11"/>
  <c r="BK54" i="11"/>
  <c r="BL54" i="11"/>
  <c r="BM54" i="11"/>
  <c r="BN54" i="11"/>
  <c r="BO54" i="11"/>
  <c r="BP54" i="11"/>
  <c r="BQ54" i="11"/>
  <c r="BR54" i="11"/>
  <c r="BS54" i="11"/>
  <c r="A55" i="11"/>
  <c r="B55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X55" i="11"/>
  <c r="AY55" i="11"/>
  <c r="AZ55" i="11"/>
  <c r="BA55" i="11"/>
  <c r="BD55" i="11"/>
  <c r="BE55" i="11"/>
  <c r="AR55" i="11"/>
  <c r="AS55" i="11"/>
  <c r="BF55" i="11"/>
  <c r="BG55" i="11"/>
  <c r="BI55" i="11"/>
  <c r="BJ55" i="11"/>
  <c r="BK55" i="11"/>
  <c r="BL55" i="11"/>
  <c r="BM55" i="11"/>
  <c r="BN55" i="11"/>
  <c r="BO55" i="11"/>
  <c r="BR55" i="11"/>
  <c r="BU55" i="11"/>
  <c r="BV55" i="11"/>
  <c r="BW55" i="11"/>
  <c r="BX55" i="11"/>
  <c r="BY55" i="11"/>
  <c r="BZ55" i="11"/>
  <c r="A56" i="11"/>
  <c r="B56" i="4"/>
  <c r="B56" i="11"/>
  <c r="C56" i="11"/>
  <c r="D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BF56" i="11"/>
  <c r="BG56" i="11"/>
  <c r="A57" i="11"/>
  <c r="B57" i="11"/>
  <c r="C57" i="11"/>
  <c r="D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BF57" i="11"/>
  <c r="BG57" i="11"/>
  <c r="A58" i="11"/>
  <c r="B58" i="11"/>
  <c r="C58" i="11"/>
  <c r="D58" i="11"/>
  <c r="F58" i="4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BF58" i="11"/>
  <c r="BG58" i="11"/>
  <c r="A59" i="11"/>
  <c r="B59" i="11"/>
  <c r="C59" i="11"/>
  <c r="D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BF59" i="11"/>
  <c r="BG59" i="11"/>
  <c r="A60" i="11"/>
  <c r="B60" i="11"/>
  <c r="C60" i="11"/>
  <c r="D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X60" i="11"/>
  <c r="AY60" i="11"/>
  <c r="AZ60" i="11"/>
  <c r="BA60" i="11"/>
  <c r="BD60" i="11"/>
  <c r="BE60" i="11"/>
  <c r="AR60" i="11"/>
  <c r="AS60" i="11"/>
  <c r="BF60" i="11"/>
  <c r="BG60" i="11"/>
  <c r="BI60" i="11"/>
  <c r="BJ60" i="11"/>
  <c r="BK60" i="11"/>
  <c r="BL60" i="11"/>
  <c r="BM60" i="11"/>
  <c r="BN60" i="11"/>
  <c r="BO60" i="11"/>
  <c r="A61" i="11"/>
  <c r="B61" i="11"/>
  <c r="C61" i="11"/>
  <c r="D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X61" i="11"/>
  <c r="AY61" i="11"/>
  <c r="AZ61" i="11"/>
  <c r="BA61" i="11"/>
  <c r="BD61" i="11"/>
  <c r="BE61" i="11"/>
  <c r="AR61" i="11"/>
  <c r="AS61" i="11"/>
  <c r="BI61" i="11"/>
  <c r="BJ61" i="11"/>
  <c r="BK61" i="11"/>
  <c r="BL61" i="11"/>
  <c r="BM61" i="11"/>
  <c r="BN61" i="11"/>
  <c r="BO61" i="11"/>
  <c r="A62" i="11"/>
  <c r="B62" i="11"/>
  <c r="C62" i="11"/>
  <c r="D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A63" i="11"/>
  <c r="B63" i="11"/>
  <c r="C63" i="11"/>
  <c r="D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AD63" i="11"/>
  <c r="AX63" i="11"/>
  <c r="AY63" i="11"/>
  <c r="AZ63" i="11"/>
  <c r="BA63" i="11"/>
  <c r="BD63" i="11"/>
  <c r="BE63" i="11"/>
  <c r="AR63" i="11"/>
  <c r="AS63" i="11"/>
  <c r="BI63" i="11"/>
  <c r="BJ63" i="11"/>
  <c r="BK63" i="11"/>
  <c r="BL63" i="11"/>
  <c r="BM63" i="11"/>
  <c r="BN63" i="11"/>
  <c r="BO63" i="11"/>
  <c r="BR63" i="11"/>
  <c r="BU63" i="11"/>
  <c r="BV63" i="11"/>
  <c r="BW63" i="11"/>
  <c r="BX63" i="11"/>
  <c r="BY63" i="11"/>
  <c r="BZ63" i="11"/>
  <c r="A64" i="11"/>
  <c r="B64" i="11"/>
  <c r="C64" i="11"/>
  <c r="D64" i="11"/>
  <c r="F64" i="4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AD64" i="11"/>
  <c r="AX64" i="11"/>
  <c r="AY64" i="11"/>
  <c r="AZ64" i="11"/>
  <c r="BA64" i="11"/>
  <c r="BD64" i="11"/>
  <c r="BE64" i="11"/>
  <c r="AR64" i="11"/>
  <c r="AS64" i="11"/>
  <c r="BI64" i="11"/>
  <c r="BJ64" i="11"/>
  <c r="BK64" i="11"/>
  <c r="BL64" i="11"/>
  <c r="BM64" i="11"/>
  <c r="BN64" i="11"/>
  <c r="BO64" i="11"/>
  <c r="BM64" i="4"/>
  <c r="BU64" i="11"/>
  <c r="BV64" i="11"/>
  <c r="BW64" i="11"/>
  <c r="BX64" i="11"/>
  <c r="BY64" i="11"/>
  <c r="BZ64" i="11"/>
  <c r="A66" i="11"/>
  <c r="B66" i="11"/>
  <c r="C66" i="11"/>
  <c r="D66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T66" i="11"/>
  <c r="AU66" i="11"/>
  <c r="AV66" i="11"/>
  <c r="AX66" i="11"/>
  <c r="AY66" i="11"/>
  <c r="AZ66" i="11"/>
  <c r="BA66" i="11"/>
  <c r="BD66" i="11"/>
  <c r="BE66" i="11"/>
  <c r="AR66" i="11"/>
  <c r="AS66" i="11"/>
  <c r="BF66" i="11"/>
  <c r="BG66" i="11"/>
  <c r="BI66" i="11"/>
  <c r="BJ66" i="11"/>
  <c r="BK66" i="11"/>
  <c r="BL66" i="11"/>
  <c r="BM66" i="11"/>
  <c r="BN66" i="11"/>
  <c r="BO66" i="11"/>
  <c r="BP66" i="11"/>
  <c r="BQ66" i="11"/>
  <c r="BR66" i="11"/>
  <c r="BS66" i="11"/>
  <c r="A67" i="11"/>
  <c r="B67" i="11"/>
  <c r="C67" i="11"/>
  <c r="D67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X67" i="11"/>
  <c r="AY67" i="11"/>
  <c r="AZ67" i="11"/>
  <c r="BA67" i="11"/>
  <c r="BD67" i="11"/>
  <c r="BE67" i="11"/>
  <c r="AR67" i="11"/>
  <c r="AS67" i="11"/>
  <c r="BF67" i="11"/>
  <c r="BG67" i="11"/>
  <c r="BI67" i="11"/>
  <c r="BJ67" i="11"/>
  <c r="BK67" i="11"/>
  <c r="BL67" i="11"/>
  <c r="BM67" i="11"/>
  <c r="BN67" i="11"/>
  <c r="BO67" i="11"/>
  <c r="BU67" i="11"/>
  <c r="BV67" i="11"/>
  <c r="BW67" i="11"/>
  <c r="BX67" i="11"/>
  <c r="BY67" i="11"/>
  <c r="BZ67" i="11"/>
  <c r="BY67" i="4"/>
  <c r="A68" i="11"/>
  <c r="B68" i="4"/>
  <c r="B68" i="11"/>
  <c r="C68" i="11"/>
  <c r="D68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BF68" i="11"/>
  <c r="BG68" i="11"/>
  <c r="A69" i="11"/>
  <c r="B69" i="11"/>
  <c r="C69" i="11"/>
  <c r="D69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BF69" i="11"/>
  <c r="BG69" i="11"/>
  <c r="A70" i="11"/>
  <c r="B70" i="11"/>
  <c r="C70" i="11"/>
  <c r="D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BF70" i="11"/>
  <c r="BG70" i="11"/>
  <c r="A71" i="11"/>
  <c r="B71" i="11"/>
  <c r="C71" i="11"/>
  <c r="D71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BF71" i="11"/>
  <c r="BG71" i="11"/>
  <c r="A72" i="11"/>
  <c r="B72" i="11"/>
  <c r="C72" i="11"/>
  <c r="D72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BF72" i="11"/>
  <c r="BG72" i="11"/>
  <c r="A73" i="11"/>
  <c r="B73" i="11"/>
  <c r="C73" i="11"/>
  <c r="D73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74" i="11"/>
  <c r="B74" i="11"/>
  <c r="C74" i="11"/>
  <c r="D74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AD74" i="11"/>
  <c r="AX74" i="11"/>
  <c r="AY74" i="11"/>
  <c r="AZ74" i="11"/>
  <c r="BA74" i="11"/>
  <c r="BD74" i="11"/>
  <c r="BE74" i="11"/>
  <c r="AR74" i="11"/>
  <c r="AS74" i="11"/>
  <c r="BI74" i="11"/>
  <c r="BJ74" i="11"/>
  <c r="BK74" i="11"/>
  <c r="BL74" i="11"/>
  <c r="BM74" i="11"/>
  <c r="BN74" i="11"/>
  <c r="BO74" i="11"/>
  <c r="A75" i="11"/>
  <c r="B75" i="11"/>
  <c r="C75" i="11"/>
  <c r="D75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AD75" i="11"/>
  <c r="AX75" i="11"/>
  <c r="AY75" i="11"/>
  <c r="AZ75" i="11"/>
  <c r="BA75" i="11"/>
  <c r="BD75" i="11"/>
  <c r="BE75" i="11"/>
  <c r="AR75" i="11"/>
  <c r="AS75" i="11"/>
  <c r="BI75" i="11"/>
  <c r="BJ75" i="11"/>
  <c r="BK75" i="11"/>
  <c r="BL75" i="11"/>
  <c r="BM75" i="11"/>
  <c r="BN75" i="11"/>
  <c r="BO75" i="11"/>
  <c r="A76" i="11"/>
  <c r="B76" i="11"/>
  <c r="C76" i="11"/>
  <c r="D76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AD76" i="11"/>
  <c r="AX76" i="11"/>
  <c r="AY76" i="11"/>
  <c r="AZ76" i="11"/>
  <c r="BA76" i="11"/>
  <c r="BD76" i="11"/>
  <c r="BE76" i="11"/>
  <c r="AR76" i="11"/>
  <c r="AS76" i="11"/>
  <c r="BI76" i="11"/>
  <c r="BJ76" i="11"/>
  <c r="BK76" i="11"/>
  <c r="BL76" i="11"/>
  <c r="BM76" i="11"/>
  <c r="BN76" i="11"/>
  <c r="BO76" i="11"/>
  <c r="BR76" i="11"/>
  <c r="BU76" i="11"/>
  <c r="BV76" i="11"/>
  <c r="BW76" i="11"/>
  <c r="BX76" i="11"/>
  <c r="BY76" i="11"/>
  <c r="BZ76" i="11"/>
  <c r="A77" i="11"/>
  <c r="B77" i="11"/>
  <c r="C77" i="11"/>
  <c r="D77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AD77" i="11"/>
  <c r="AX77" i="11"/>
  <c r="AY77" i="11"/>
  <c r="AZ77" i="11"/>
  <c r="BA77" i="11"/>
  <c r="BD77" i="11"/>
  <c r="BE77" i="11"/>
  <c r="AR77" i="11"/>
  <c r="AS77" i="11"/>
  <c r="BI77" i="11"/>
  <c r="BJ77" i="11"/>
  <c r="BK77" i="11"/>
  <c r="BL77" i="11"/>
  <c r="BM77" i="11"/>
  <c r="BN77" i="11"/>
  <c r="BO77" i="11"/>
  <c r="BM77" i="4"/>
  <c r="BU77" i="11"/>
  <c r="BV77" i="11"/>
  <c r="BW77" i="11"/>
  <c r="BX77" i="11"/>
  <c r="BY77" i="11"/>
  <c r="BZ77" i="11"/>
  <c r="CC77" i="11"/>
  <c r="A79" i="11"/>
  <c r="B79" i="11"/>
  <c r="C79" i="11"/>
  <c r="D79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T79" i="11"/>
  <c r="AU79" i="11"/>
  <c r="AV79" i="11"/>
  <c r="AX79" i="11"/>
  <c r="AY79" i="11"/>
  <c r="AZ79" i="11"/>
  <c r="BA79" i="11"/>
  <c r="BD79" i="11"/>
  <c r="BE79" i="11"/>
  <c r="AR79" i="11"/>
  <c r="AS79" i="11"/>
  <c r="BF79" i="11"/>
  <c r="BI79" i="11"/>
  <c r="BJ79" i="11"/>
  <c r="BK79" i="11"/>
  <c r="BL79" i="11"/>
  <c r="BM79" i="11"/>
  <c r="BN79" i="11"/>
  <c r="BO79" i="11"/>
  <c r="BP79" i="11"/>
  <c r="BQ79" i="11"/>
  <c r="BR79" i="11"/>
  <c r="BS79" i="11"/>
  <c r="A80" i="11"/>
  <c r="B80" i="11"/>
  <c r="C80" i="11"/>
  <c r="D80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4"/>
  <c r="AD80" i="11"/>
  <c r="AX80" i="11"/>
  <c r="AY80" i="11"/>
  <c r="AZ80" i="11"/>
  <c r="BA80" i="11"/>
  <c r="BD80" i="11"/>
  <c r="BE80" i="11"/>
  <c r="AR80" i="11"/>
  <c r="AS80" i="11"/>
  <c r="BF80" i="11"/>
  <c r="BG80" i="11"/>
  <c r="BI80" i="11"/>
  <c r="BJ80" i="11"/>
  <c r="BK80" i="11"/>
  <c r="BL80" i="11"/>
  <c r="BM80" i="11"/>
  <c r="BN80" i="11"/>
  <c r="BO80" i="11"/>
  <c r="A81" i="11"/>
  <c r="B81" i="4"/>
  <c r="B81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BF81" i="11"/>
  <c r="BG81" i="11"/>
  <c r="A82" i="11"/>
  <c r="B82" i="11"/>
  <c r="C82" i="11"/>
  <c r="D82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BF82" i="11"/>
  <c r="BG82" i="11"/>
  <c r="A83" i="11"/>
  <c r="B83" i="11"/>
  <c r="C83" i="11"/>
  <c r="D83" i="11"/>
  <c r="E83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BF83" i="11"/>
  <c r="BG83" i="11"/>
  <c r="A84" i="11"/>
  <c r="B84" i="11"/>
  <c r="C84" i="11"/>
  <c r="D84" i="11"/>
  <c r="E84" i="11"/>
  <c r="F84" i="11"/>
  <c r="G84" i="11"/>
  <c r="H84" i="11"/>
  <c r="I84" i="11"/>
  <c r="J84" i="11"/>
  <c r="K84" i="11"/>
  <c r="L84" i="11"/>
  <c r="M84" i="11"/>
  <c r="N84" i="11"/>
  <c r="O84" i="11"/>
  <c r="P84" i="11"/>
  <c r="Q84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BF84" i="11"/>
  <c r="BG84" i="11"/>
  <c r="A85" i="11"/>
  <c r="B85" i="11"/>
  <c r="C85" i="11"/>
  <c r="D85" i="11"/>
  <c r="E85" i="11"/>
  <c r="F85" i="11"/>
  <c r="G85" i="11"/>
  <c r="H85" i="11"/>
  <c r="I85" i="11"/>
  <c r="J85" i="11"/>
  <c r="K85" i="11"/>
  <c r="L85" i="11"/>
  <c r="M85" i="11"/>
  <c r="N85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BF85" i="11"/>
  <c r="BG85" i="11"/>
  <c r="A86" i="11"/>
  <c r="B86" i="11"/>
  <c r="C86" i="11"/>
  <c r="D86" i="11"/>
  <c r="E86" i="11"/>
  <c r="F86" i="11"/>
  <c r="G86" i="11"/>
  <c r="H86" i="11"/>
  <c r="I86" i="11"/>
  <c r="J86" i="11"/>
  <c r="K86" i="11"/>
  <c r="L86" i="11"/>
  <c r="M86" i="11"/>
  <c r="N86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87" i="11"/>
  <c r="B87" i="11"/>
  <c r="C87" i="11"/>
  <c r="D87" i="11"/>
  <c r="E87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AD89" i="4"/>
  <c r="AD88" i="4"/>
  <c r="AD87" i="4"/>
  <c r="AD87" i="11"/>
  <c r="AX87" i="11"/>
  <c r="AY87" i="11"/>
  <c r="AZ87" i="11"/>
  <c r="BA87" i="11"/>
  <c r="BD87" i="11"/>
  <c r="BE87" i="11"/>
  <c r="AR87" i="11"/>
  <c r="AS87" i="11"/>
  <c r="A88" i="11"/>
  <c r="B88" i="11"/>
  <c r="C88" i="11"/>
  <c r="D88" i="11"/>
  <c r="E88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AD88" i="11"/>
  <c r="AX88" i="11"/>
  <c r="AY88" i="11"/>
  <c r="AZ88" i="11"/>
  <c r="BA88" i="11"/>
  <c r="BD88" i="11"/>
  <c r="BE88" i="11"/>
  <c r="AR88" i="11"/>
  <c r="AS88" i="11"/>
  <c r="BI88" i="11"/>
  <c r="BJ88" i="11"/>
  <c r="BK88" i="11"/>
  <c r="BL88" i="11"/>
  <c r="BM88" i="11"/>
  <c r="BN88" i="11"/>
  <c r="BO88" i="11"/>
  <c r="A89" i="11"/>
  <c r="B89" i="11"/>
  <c r="C89" i="11"/>
  <c r="D89" i="11"/>
  <c r="E89" i="11"/>
  <c r="F89" i="11"/>
  <c r="G89" i="11"/>
  <c r="H89" i="11"/>
  <c r="I89" i="11"/>
  <c r="J89" i="11"/>
  <c r="K89" i="11"/>
  <c r="L89" i="11"/>
  <c r="M89" i="11"/>
  <c r="N89" i="11"/>
  <c r="O89" i="11"/>
  <c r="P89" i="11"/>
  <c r="Q89" i="11"/>
  <c r="R89" i="11"/>
  <c r="AD89" i="11"/>
  <c r="AX89" i="11"/>
  <c r="AY89" i="11"/>
  <c r="AZ89" i="11"/>
  <c r="BA89" i="11"/>
  <c r="BD89" i="11"/>
  <c r="BE89" i="11"/>
  <c r="AR89" i="11"/>
  <c r="AS89" i="11"/>
  <c r="BI89" i="11"/>
  <c r="BJ89" i="11"/>
  <c r="BK89" i="11"/>
  <c r="BL89" i="11"/>
  <c r="BM89" i="11"/>
  <c r="BN89" i="11"/>
  <c r="BO89" i="11"/>
  <c r="BM89" i="4"/>
  <c r="BS89" i="11"/>
  <c r="A90" i="11"/>
  <c r="B90" i="11"/>
  <c r="C90" i="11"/>
  <c r="D90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AD90" i="11"/>
  <c r="AX90" i="11"/>
  <c r="AY90" i="11"/>
  <c r="AZ90" i="11"/>
  <c r="BA90" i="11"/>
  <c r="BD90" i="11"/>
  <c r="BE90" i="11"/>
  <c r="AR90" i="11"/>
  <c r="AS90" i="11"/>
  <c r="BI90" i="11"/>
  <c r="BJ90" i="11"/>
  <c r="BK90" i="11"/>
  <c r="BL90" i="11"/>
  <c r="BM90" i="11"/>
  <c r="BN90" i="11"/>
  <c r="BO90" i="11"/>
  <c r="A92" i="11"/>
  <c r="B92" i="11"/>
  <c r="C92" i="11"/>
  <c r="D92" i="11"/>
  <c r="E92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AD92" i="11"/>
  <c r="AT92" i="11"/>
  <c r="AU92" i="11"/>
  <c r="AV92" i="11"/>
  <c r="AX92" i="11"/>
  <c r="AY92" i="11"/>
  <c r="AZ92" i="11"/>
  <c r="BA92" i="11"/>
  <c r="BD92" i="11"/>
  <c r="BE92" i="11"/>
  <c r="AR92" i="11"/>
  <c r="AS92" i="11"/>
  <c r="BI92" i="11"/>
  <c r="BJ92" i="11"/>
  <c r="BK92" i="11"/>
  <c r="BL92" i="11"/>
  <c r="BM92" i="11"/>
  <c r="BN92" i="11"/>
  <c r="BO92" i="11"/>
  <c r="BP92" i="11"/>
  <c r="BQ92" i="11"/>
  <c r="BR92" i="11"/>
  <c r="BS92" i="11"/>
  <c r="A93" i="11"/>
  <c r="B93" i="11"/>
  <c r="C93" i="11"/>
  <c r="D93" i="11"/>
  <c r="G93" i="11"/>
  <c r="H93" i="11"/>
  <c r="I93" i="11"/>
  <c r="J93" i="11"/>
  <c r="K93" i="11"/>
  <c r="L93" i="11"/>
  <c r="M93" i="11"/>
  <c r="N93" i="11"/>
  <c r="O93" i="11"/>
  <c r="P93" i="11"/>
  <c r="Q93" i="11"/>
  <c r="R93" i="11"/>
  <c r="AD93" i="11"/>
  <c r="AX93" i="11"/>
  <c r="AY93" i="11"/>
  <c r="AZ93" i="11"/>
  <c r="BA93" i="11"/>
  <c r="BD93" i="11"/>
  <c r="BE93" i="11"/>
  <c r="AR93" i="11"/>
  <c r="AS93" i="11"/>
  <c r="BI93" i="11"/>
  <c r="BJ93" i="11"/>
  <c r="BK93" i="11"/>
  <c r="BL93" i="11"/>
  <c r="BM93" i="11"/>
  <c r="BN93" i="11"/>
  <c r="BO93" i="11"/>
  <c r="BM93" i="4"/>
  <c r="BS93" i="11"/>
  <c r="A95" i="11"/>
  <c r="B95" i="11"/>
  <c r="C95" i="11"/>
  <c r="D95" i="11"/>
  <c r="E95" i="11"/>
  <c r="F95" i="11"/>
  <c r="G95" i="11"/>
  <c r="H95" i="11"/>
  <c r="I95" i="11"/>
  <c r="J95" i="11"/>
  <c r="K95" i="11"/>
  <c r="L95" i="11"/>
  <c r="M95" i="11"/>
  <c r="N95" i="11"/>
  <c r="O95" i="11"/>
  <c r="P95" i="11"/>
  <c r="Q95" i="11"/>
  <c r="R95" i="11"/>
  <c r="AD95" i="11"/>
  <c r="AT95" i="11"/>
  <c r="AU95" i="11"/>
  <c r="AX95" i="11"/>
  <c r="AY95" i="11"/>
  <c r="AZ95" i="11"/>
  <c r="BA95" i="11"/>
  <c r="BD95" i="11"/>
  <c r="BE95" i="11"/>
  <c r="AR95" i="11"/>
  <c r="AS95" i="11"/>
  <c r="BF95" i="11"/>
  <c r="BG95" i="11"/>
  <c r="BI95" i="11"/>
  <c r="BJ95" i="11"/>
  <c r="BK95" i="11"/>
  <c r="BL95" i="11"/>
  <c r="BM95" i="11"/>
  <c r="BN95" i="11"/>
  <c r="BO95" i="11"/>
  <c r="BP95" i="11"/>
  <c r="BQ95" i="11"/>
  <c r="BR95" i="11"/>
  <c r="BS95" i="11"/>
  <c r="A96" i="11"/>
  <c r="B96" i="11"/>
  <c r="C96" i="11"/>
  <c r="D96" i="11"/>
  <c r="E96" i="11"/>
  <c r="F96" i="11"/>
  <c r="G96" i="11"/>
  <c r="H96" i="11"/>
  <c r="I96" i="11"/>
  <c r="J96" i="11"/>
  <c r="K96" i="11"/>
  <c r="L96" i="11"/>
  <c r="M96" i="11"/>
  <c r="N96" i="11"/>
  <c r="O96" i="11"/>
  <c r="P96" i="11"/>
  <c r="Q96" i="11"/>
  <c r="R96" i="11"/>
  <c r="AD96" i="11"/>
  <c r="AX96" i="11"/>
  <c r="AY96" i="11"/>
  <c r="AZ96" i="11"/>
  <c r="BA96" i="11"/>
  <c r="BD96" i="11"/>
  <c r="BE96" i="11"/>
  <c r="AR96" i="11"/>
  <c r="AS96" i="11"/>
  <c r="BI96" i="11"/>
  <c r="BJ96" i="11"/>
  <c r="BK96" i="11"/>
  <c r="BL96" i="11"/>
  <c r="BM96" i="11"/>
  <c r="BN96" i="11"/>
  <c r="BO96" i="11"/>
  <c r="BM96" i="4"/>
  <c r="BS96" i="11"/>
  <c r="A99" i="11"/>
  <c r="B99" i="11"/>
  <c r="C99" i="11"/>
  <c r="D99" i="11"/>
  <c r="E99" i="11"/>
  <c r="F99" i="11"/>
  <c r="G99" i="11"/>
  <c r="I99" i="11"/>
  <c r="L99" i="11"/>
  <c r="M99" i="11"/>
  <c r="O99" i="11"/>
  <c r="P99" i="11"/>
  <c r="Q99" i="11"/>
  <c r="R99" i="11"/>
  <c r="K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T99" i="11"/>
  <c r="AU99" i="11"/>
  <c r="AV99" i="11"/>
  <c r="AX99" i="11"/>
  <c r="AY99" i="11"/>
  <c r="AZ99" i="11"/>
  <c r="BA99" i="11"/>
  <c r="BI99" i="11"/>
  <c r="BJ99" i="11"/>
  <c r="BK99" i="11"/>
  <c r="BL99" i="11"/>
  <c r="BM99" i="11"/>
  <c r="BN99" i="11"/>
  <c r="BO99" i="11"/>
  <c r="BP99" i="11"/>
  <c r="BQ99" i="11"/>
  <c r="BR99" i="11"/>
  <c r="BS99" i="11"/>
  <c r="BU99" i="11"/>
  <c r="BV99" i="11"/>
  <c r="BW99" i="11"/>
  <c r="BX99" i="11"/>
  <c r="BY99" i="11"/>
  <c r="BZ99" i="11"/>
  <c r="CA99" i="11"/>
  <c r="CB99" i="11"/>
  <c r="CC99" i="11"/>
  <c r="A100" i="11"/>
  <c r="B100" i="11"/>
  <c r="C100" i="11"/>
  <c r="D100" i="11"/>
  <c r="G100" i="11"/>
  <c r="H100" i="4"/>
  <c r="I100" i="11"/>
  <c r="L100" i="11"/>
  <c r="M100" i="11"/>
  <c r="O100" i="11"/>
  <c r="P100" i="11"/>
  <c r="Q100" i="11"/>
  <c r="R100" i="11"/>
  <c r="K100" i="11"/>
  <c r="S100" i="11"/>
  <c r="T100" i="11"/>
  <c r="V100" i="11"/>
  <c r="W100" i="11"/>
  <c r="X100" i="11"/>
  <c r="Y100" i="11"/>
  <c r="Z100" i="11"/>
  <c r="AA100" i="11"/>
  <c r="AB100" i="11"/>
  <c r="AC100" i="11"/>
  <c r="AD100" i="11"/>
  <c r="AX100" i="11"/>
  <c r="AY100" i="11"/>
  <c r="BA100" i="11"/>
  <c r="BI100" i="11"/>
  <c r="BJ100" i="11"/>
  <c r="BK100" i="11"/>
  <c r="BL100" i="11"/>
  <c r="BM100" i="11"/>
  <c r="BN100" i="11"/>
  <c r="BO100" i="11"/>
  <c r="BU100" i="11"/>
  <c r="BV100" i="11"/>
  <c r="BW100" i="11"/>
  <c r="BX100" i="11"/>
  <c r="BY100" i="11"/>
  <c r="BZ100" i="11"/>
  <c r="A101" i="11"/>
  <c r="B101" i="4"/>
  <c r="B101" i="11"/>
  <c r="C101" i="11"/>
  <c r="D101" i="11"/>
  <c r="G101" i="11"/>
  <c r="L101" i="11"/>
  <c r="M101" i="11"/>
  <c r="O101" i="11"/>
  <c r="P101" i="11"/>
  <c r="Q101" i="11"/>
  <c r="R101" i="11"/>
  <c r="K101" i="11"/>
  <c r="S101" i="11"/>
  <c r="T101" i="11"/>
  <c r="V101" i="11"/>
  <c r="W101" i="11"/>
  <c r="X101" i="11"/>
  <c r="Y101" i="11"/>
  <c r="Z101" i="11"/>
  <c r="AA101" i="11"/>
  <c r="AB101" i="11"/>
  <c r="AC101" i="11"/>
  <c r="A102" i="11"/>
  <c r="B102" i="11"/>
  <c r="C102" i="11"/>
  <c r="D102" i="11"/>
  <c r="G102" i="11"/>
  <c r="I102" i="11"/>
  <c r="L102" i="11"/>
  <c r="M102" i="11"/>
  <c r="O102" i="11"/>
  <c r="P102" i="11"/>
  <c r="Q102" i="11"/>
  <c r="R102" i="11"/>
  <c r="K102" i="11"/>
  <c r="S102" i="11"/>
  <c r="T102" i="11"/>
  <c r="V102" i="11"/>
  <c r="W102" i="11"/>
  <c r="X102" i="11"/>
  <c r="Y102" i="11"/>
  <c r="Z102" i="11"/>
  <c r="AA102" i="11"/>
  <c r="AB102" i="11"/>
  <c r="AC102" i="11"/>
  <c r="A103" i="11"/>
  <c r="B103" i="11"/>
  <c r="C103" i="11"/>
  <c r="D103" i="11"/>
  <c r="G103" i="11"/>
  <c r="L103" i="11"/>
  <c r="M103" i="11"/>
  <c r="O103" i="11"/>
  <c r="P103" i="11"/>
  <c r="Q103" i="11"/>
  <c r="R103" i="11"/>
  <c r="K103" i="11"/>
  <c r="S103" i="11"/>
  <c r="T103" i="11"/>
  <c r="V103" i="11"/>
  <c r="W103" i="11"/>
  <c r="X103" i="11"/>
  <c r="Y103" i="11"/>
  <c r="Z103" i="11"/>
  <c r="AA103" i="11"/>
  <c r="AB103" i="11"/>
  <c r="AC103" i="11"/>
  <c r="A104" i="11"/>
  <c r="B104" i="11"/>
  <c r="C104" i="11"/>
  <c r="D104" i="11"/>
  <c r="G104" i="11"/>
  <c r="I104" i="11"/>
  <c r="L104" i="11"/>
  <c r="M104" i="11"/>
  <c r="O104" i="11"/>
  <c r="P104" i="11"/>
  <c r="Q104" i="11"/>
  <c r="R104" i="11"/>
  <c r="K104" i="11"/>
  <c r="S104" i="11"/>
  <c r="T104" i="11"/>
  <c r="V104" i="11"/>
  <c r="W104" i="11"/>
  <c r="X104" i="11"/>
  <c r="Y104" i="11"/>
  <c r="Z104" i="11"/>
  <c r="AA104" i="11"/>
  <c r="AB104" i="11"/>
  <c r="AC104" i="11"/>
  <c r="A105" i="11"/>
  <c r="B105" i="11"/>
  <c r="C105" i="11"/>
  <c r="D105" i="11"/>
  <c r="G105" i="11"/>
  <c r="L105" i="11"/>
  <c r="M105" i="11"/>
  <c r="O105" i="11"/>
  <c r="P105" i="11"/>
  <c r="Q105" i="11"/>
  <c r="R105" i="11"/>
  <c r="K105" i="11"/>
  <c r="S105" i="11"/>
  <c r="T105" i="11"/>
  <c r="H109" i="4"/>
  <c r="I109" i="11"/>
  <c r="V105" i="11"/>
  <c r="W105" i="11"/>
  <c r="X105" i="11"/>
  <c r="Y105" i="11"/>
  <c r="Z105" i="11"/>
  <c r="AA105" i="11"/>
  <c r="AB105" i="11"/>
  <c r="AC105" i="11"/>
  <c r="A106" i="11"/>
  <c r="B106" i="11"/>
  <c r="C106" i="11"/>
  <c r="D106" i="11"/>
  <c r="G106" i="11"/>
  <c r="I106" i="11"/>
  <c r="L106" i="11"/>
  <c r="M106" i="11"/>
  <c r="O106" i="11"/>
  <c r="P106" i="11"/>
  <c r="Q106" i="11"/>
  <c r="R106" i="11"/>
  <c r="K106" i="11"/>
  <c r="S106" i="11"/>
  <c r="T106" i="11"/>
  <c r="V106" i="11"/>
  <c r="W106" i="11"/>
  <c r="X106" i="11"/>
  <c r="Y106" i="11"/>
  <c r="Z106" i="11"/>
  <c r="AA106" i="11"/>
  <c r="AB106" i="11"/>
  <c r="AC106" i="11"/>
  <c r="A107" i="11"/>
  <c r="B107" i="11"/>
  <c r="C107" i="11"/>
  <c r="D107" i="11"/>
  <c r="F107" i="4"/>
  <c r="F107" i="11"/>
  <c r="G107" i="11"/>
  <c r="L107" i="11"/>
  <c r="M107" i="11"/>
  <c r="O107" i="11"/>
  <c r="P107" i="11"/>
  <c r="Q107" i="11"/>
  <c r="R107" i="11"/>
  <c r="K107" i="11"/>
  <c r="S107" i="11"/>
  <c r="T107" i="11"/>
  <c r="V107" i="11"/>
  <c r="W107" i="11"/>
  <c r="X107" i="11"/>
  <c r="Y107" i="11"/>
  <c r="Z107" i="11"/>
  <c r="AA107" i="11"/>
  <c r="AB107" i="11"/>
  <c r="AC107" i="11"/>
  <c r="A108" i="11"/>
  <c r="B108" i="11"/>
  <c r="C108" i="11"/>
  <c r="D108" i="11"/>
  <c r="G108" i="11"/>
  <c r="I108" i="11"/>
  <c r="L108" i="11"/>
  <c r="M108" i="11"/>
  <c r="O108" i="11"/>
  <c r="P108" i="11"/>
  <c r="Q108" i="11"/>
  <c r="R108" i="11"/>
  <c r="K108" i="11"/>
  <c r="S108" i="11"/>
  <c r="T108" i="11"/>
  <c r="V108" i="11"/>
  <c r="W108" i="11"/>
  <c r="X108" i="11"/>
  <c r="Y108" i="11"/>
  <c r="Z108" i="11"/>
  <c r="AA108" i="11"/>
  <c r="AB108" i="11"/>
  <c r="AC108" i="11"/>
  <c r="A109" i="11"/>
  <c r="B109" i="11"/>
  <c r="C109" i="11"/>
  <c r="D109" i="11"/>
  <c r="G109" i="11"/>
  <c r="L109" i="11"/>
  <c r="M109" i="11"/>
  <c r="O109" i="11"/>
  <c r="P109" i="11"/>
  <c r="Q109" i="11"/>
  <c r="R109" i="11"/>
  <c r="K109" i="11"/>
  <c r="S109" i="11"/>
  <c r="T109" i="11"/>
  <c r="V109" i="11"/>
  <c r="W109" i="11"/>
  <c r="X109" i="11"/>
  <c r="Y109" i="11"/>
  <c r="Z109" i="11"/>
  <c r="AA109" i="11"/>
  <c r="AB109" i="11"/>
  <c r="AC109" i="11"/>
  <c r="A110" i="11"/>
  <c r="B110" i="11"/>
  <c r="C110" i="11"/>
  <c r="D110" i="11"/>
  <c r="G110" i="11"/>
  <c r="I110" i="11"/>
  <c r="L110" i="11"/>
  <c r="M110" i="11"/>
  <c r="O110" i="11"/>
  <c r="P110" i="11"/>
  <c r="Q110" i="11"/>
  <c r="R110" i="11"/>
  <c r="K110" i="11"/>
  <c r="AD110" i="11"/>
  <c r="AX110" i="11"/>
  <c r="AY110" i="11"/>
  <c r="BA110" i="11"/>
  <c r="BI110" i="11"/>
  <c r="BJ110" i="11"/>
  <c r="BK110" i="11"/>
  <c r="BL110" i="11"/>
  <c r="BM110" i="11"/>
  <c r="BN110" i="11"/>
  <c r="BO110" i="11"/>
  <c r="A111" i="11"/>
  <c r="B111" i="11"/>
  <c r="C111" i="11"/>
  <c r="D111" i="11"/>
  <c r="G111" i="11"/>
  <c r="L111" i="11"/>
  <c r="M111" i="11"/>
  <c r="O111" i="11"/>
  <c r="P111" i="11"/>
  <c r="Q111" i="11"/>
  <c r="R111" i="11"/>
  <c r="K111" i="11"/>
  <c r="A112" i="11"/>
  <c r="B112" i="11"/>
  <c r="C112" i="11"/>
  <c r="D112" i="11"/>
  <c r="G112" i="11"/>
  <c r="L112" i="11"/>
  <c r="M112" i="11"/>
  <c r="O112" i="11"/>
  <c r="P112" i="11"/>
  <c r="Q112" i="11"/>
  <c r="R112" i="11"/>
  <c r="K112" i="11"/>
  <c r="AD112" i="11"/>
  <c r="AX112" i="11"/>
  <c r="AY112" i="11"/>
  <c r="BA112" i="11"/>
  <c r="BI112" i="11"/>
  <c r="BJ112" i="11"/>
  <c r="BK112" i="11"/>
  <c r="BL112" i="11"/>
  <c r="BM112" i="11"/>
  <c r="BN112" i="11"/>
  <c r="BO112" i="11"/>
  <c r="BR112" i="11"/>
  <c r="BU112" i="11"/>
  <c r="BV112" i="11"/>
  <c r="BW112" i="11"/>
  <c r="BX112" i="11"/>
  <c r="BY112" i="11"/>
  <c r="BZ112" i="11"/>
  <c r="A113" i="11"/>
  <c r="B113" i="11"/>
  <c r="C113" i="11"/>
  <c r="D113" i="11"/>
  <c r="G113" i="11"/>
  <c r="L113" i="11"/>
  <c r="M113" i="11"/>
  <c r="O113" i="11"/>
  <c r="P113" i="11"/>
  <c r="Q113" i="11"/>
  <c r="R113" i="11"/>
  <c r="K113" i="11"/>
  <c r="AD113" i="11"/>
  <c r="AX113" i="11"/>
  <c r="AY113" i="11"/>
  <c r="BA113" i="11"/>
  <c r="BI113" i="11"/>
  <c r="BJ113" i="11"/>
  <c r="BK113" i="11"/>
  <c r="BL113" i="11"/>
  <c r="BM113" i="11"/>
  <c r="BN113" i="11"/>
  <c r="BO113" i="11"/>
  <c r="A114" i="11"/>
  <c r="B114" i="11"/>
  <c r="C114" i="11"/>
  <c r="D114" i="11"/>
  <c r="G114" i="11"/>
  <c r="L114" i="11"/>
  <c r="M114" i="11"/>
  <c r="O114" i="11"/>
  <c r="P114" i="11"/>
  <c r="Q114" i="11"/>
  <c r="R114" i="11"/>
  <c r="K114" i="11"/>
  <c r="AD114" i="11"/>
  <c r="AX114" i="11"/>
  <c r="AY114" i="11"/>
  <c r="BA114" i="11"/>
  <c r="BI114" i="11"/>
  <c r="BJ114" i="11"/>
  <c r="BK114" i="11"/>
  <c r="BL114" i="11"/>
  <c r="BM114" i="11"/>
  <c r="BN114" i="11"/>
  <c r="BO114" i="11"/>
  <c r="BM114" i="4"/>
  <c r="BU114" i="11"/>
  <c r="BV114" i="11"/>
  <c r="BW114" i="11"/>
  <c r="BX114" i="11"/>
  <c r="BY114" i="11"/>
  <c r="BZ114" i="11"/>
  <c r="A118" i="11"/>
  <c r="B118" i="11"/>
  <c r="C118" i="11"/>
  <c r="D118" i="11"/>
  <c r="E118" i="11"/>
  <c r="F118" i="11"/>
  <c r="G118" i="11"/>
  <c r="H118" i="11"/>
  <c r="I118" i="11"/>
  <c r="J118" i="11"/>
  <c r="K118" i="11"/>
  <c r="L118" i="11"/>
  <c r="M118" i="11"/>
  <c r="N118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X118" i="11"/>
  <c r="AY118" i="11"/>
  <c r="AZ118" i="11"/>
  <c r="BA118" i="11"/>
  <c r="BD118" i="11"/>
  <c r="BE118" i="11"/>
  <c r="AR118" i="11"/>
  <c r="AS118" i="11"/>
  <c r="BI118" i="11"/>
  <c r="BJ118" i="11"/>
  <c r="BK118" i="11"/>
  <c r="BL118" i="11"/>
  <c r="BM118" i="11"/>
  <c r="BN118" i="11"/>
  <c r="BO118" i="11"/>
  <c r="BP118" i="11"/>
  <c r="BQ118" i="11"/>
  <c r="BR118" i="11"/>
  <c r="BS118" i="11"/>
  <c r="A119" i="11"/>
  <c r="B119" i="11"/>
  <c r="C119" i="11"/>
  <c r="D119" i="11"/>
  <c r="F119" i="4"/>
  <c r="F119" i="11"/>
  <c r="G119" i="11"/>
  <c r="H119" i="11"/>
  <c r="I119" i="11"/>
  <c r="J119" i="11"/>
  <c r="K119" i="11"/>
  <c r="L119" i="11"/>
  <c r="M119" i="11"/>
  <c r="N119" i="11"/>
  <c r="O119" i="11"/>
  <c r="P119" i="11"/>
  <c r="Q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X119" i="11"/>
  <c r="AY119" i="11"/>
  <c r="AZ119" i="11"/>
  <c r="BA119" i="11"/>
  <c r="BD119" i="11"/>
  <c r="BE119" i="11"/>
  <c r="AR119" i="11"/>
  <c r="AS119" i="11"/>
  <c r="BI119" i="11"/>
  <c r="BJ119" i="11"/>
  <c r="BK119" i="11"/>
  <c r="BL119" i="11"/>
  <c r="BM119" i="11"/>
  <c r="BN119" i="11"/>
  <c r="BO119" i="11"/>
  <c r="BM119" i="4"/>
  <c r="BS119" i="11"/>
  <c r="BU119" i="11"/>
  <c r="BV119" i="11"/>
  <c r="BW119" i="11"/>
  <c r="BX119" i="11"/>
  <c r="BY119" i="11"/>
  <c r="BZ119" i="11"/>
  <c r="BY119" i="4"/>
  <c r="CD119" i="11"/>
  <c r="A120" i="11"/>
  <c r="B120" i="4"/>
  <c r="B120" i="11"/>
  <c r="C120" i="11"/>
  <c r="D120" i="11"/>
  <c r="G120" i="11"/>
  <c r="H120" i="11"/>
  <c r="I120" i="11"/>
  <c r="J120" i="11"/>
  <c r="K120" i="11"/>
  <c r="L120" i="11"/>
  <c r="M120" i="11"/>
  <c r="N120" i="11"/>
  <c r="O120" i="11"/>
  <c r="P120" i="11"/>
  <c r="Q120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121" i="11"/>
  <c r="B121" i="11"/>
  <c r="C121" i="11"/>
  <c r="D121" i="11"/>
  <c r="F121" i="4"/>
  <c r="F121" i="11"/>
  <c r="G121" i="11"/>
  <c r="H121" i="11"/>
  <c r="I121" i="11"/>
  <c r="J121" i="11"/>
  <c r="K121" i="11"/>
  <c r="L121" i="11"/>
  <c r="M121" i="11"/>
  <c r="N121" i="11"/>
  <c r="O121" i="11"/>
  <c r="P121" i="11"/>
  <c r="Q121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122" i="11"/>
  <c r="B122" i="11"/>
  <c r="C122" i="11"/>
  <c r="D122" i="11"/>
  <c r="G122" i="11"/>
  <c r="H122" i="11"/>
  <c r="I122" i="11"/>
  <c r="J122" i="11"/>
  <c r="K122" i="11"/>
  <c r="L122" i="11"/>
  <c r="M122" i="11"/>
  <c r="N122" i="11"/>
  <c r="O122" i="11"/>
  <c r="P122" i="11"/>
  <c r="Q122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123" i="11"/>
  <c r="B123" i="11"/>
  <c r="C123" i="11"/>
  <c r="D123" i="11"/>
  <c r="G123" i="11"/>
  <c r="H123" i="11"/>
  <c r="I123" i="11"/>
  <c r="J123" i="11"/>
  <c r="K123" i="11"/>
  <c r="L123" i="11"/>
  <c r="M123" i="11"/>
  <c r="N123" i="11"/>
  <c r="O123" i="11"/>
  <c r="P123" i="11"/>
  <c r="Q123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124" i="11"/>
  <c r="B124" i="11"/>
  <c r="C124" i="11"/>
  <c r="D124" i="11"/>
  <c r="G124" i="11"/>
  <c r="H124" i="11"/>
  <c r="I124" i="11"/>
  <c r="J124" i="11"/>
  <c r="K124" i="11"/>
  <c r="L124" i="11"/>
  <c r="M124" i="11"/>
  <c r="N124" i="11"/>
  <c r="O124" i="11"/>
  <c r="P124" i="11"/>
  <c r="Q124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125" i="11"/>
  <c r="B125" i="11"/>
  <c r="C125" i="11"/>
  <c r="D125" i="11"/>
  <c r="G125" i="11"/>
  <c r="H125" i="11"/>
  <c r="I125" i="11"/>
  <c r="J125" i="11"/>
  <c r="K125" i="11"/>
  <c r="L125" i="11"/>
  <c r="M125" i="11"/>
  <c r="N125" i="11"/>
  <c r="O125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126" i="11"/>
  <c r="B126" i="11"/>
  <c r="C126" i="11"/>
  <c r="D126" i="11"/>
  <c r="G126" i="11"/>
  <c r="H126" i="11"/>
  <c r="I126" i="11"/>
  <c r="J126" i="11"/>
  <c r="K126" i="11"/>
  <c r="L126" i="11"/>
  <c r="M126" i="11"/>
  <c r="N126" i="11"/>
  <c r="O126" i="11"/>
  <c r="P126" i="11"/>
  <c r="Q126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127" i="11"/>
  <c r="B127" i="11"/>
  <c r="C127" i="11"/>
  <c r="D127" i="11"/>
  <c r="F127" i="4"/>
  <c r="F127" i="11"/>
  <c r="G127" i="11"/>
  <c r="H127" i="11"/>
  <c r="I127" i="11"/>
  <c r="J127" i="11"/>
  <c r="K127" i="11"/>
  <c r="L127" i="11"/>
  <c r="M127" i="11"/>
  <c r="N127" i="11"/>
  <c r="O127" i="11"/>
  <c r="P127" i="11"/>
  <c r="Q127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X127" i="11"/>
  <c r="AY127" i="11"/>
  <c r="AZ127" i="11"/>
  <c r="BA127" i="11"/>
  <c r="BD127" i="11"/>
  <c r="BE127" i="11"/>
  <c r="AR127" i="11"/>
  <c r="AS127" i="11"/>
  <c r="BI127" i="11"/>
  <c r="BJ127" i="11"/>
  <c r="BK127" i="11"/>
  <c r="BL127" i="11"/>
  <c r="BM127" i="11"/>
  <c r="BN127" i="11"/>
  <c r="BO127" i="11"/>
  <c r="BR127" i="11"/>
  <c r="A128" i="11"/>
  <c r="B128" i="11"/>
  <c r="C128" i="11"/>
  <c r="D128" i="11"/>
  <c r="F128" i="4"/>
  <c r="F128" i="11"/>
  <c r="G128" i="11"/>
  <c r="H128" i="11"/>
  <c r="I128" i="11"/>
  <c r="J128" i="11"/>
  <c r="K128" i="11"/>
  <c r="L128" i="11"/>
  <c r="M128" i="11"/>
  <c r="N128" i="11"/>
  <c r="O128" i="11"/>
  <c r="P128" i="11"/>
  <c r="Q128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X128" i="11"/>
  <c r="AY128" i="11"/>
  <c r="AZ128" i="11"/>
  <c r="BA128" i="11"/>
  <c r="BD128" i="11"/>
  <c r="BE128" i="11"/>
  <c r="AR128" i="11"/>
  <c r="AS128" i="11"/>
  <c r="BI128" i="11"/>
  <c r="BJ128" i="11"/>
  <c r="BK128" i="11"/>
  <c r="BL128" i="11"/>
  <c r="BM128" i="11"/>
  <c r="BN128" i="11"/>
  <c r="BO128" i="11"/>
  <c r="BU128" i="11"/>
  <c r="BV128" i="11"/>
  <c r="BW128" i="11"/>
  <c r="BX128" i="11"/>
  <c r="BY128" i="11"/>
  <c r="BZ128" i="11"/>
  <c r="A129" i="11"/>
  <c r="B129" i="11"/>
  <c r="C129" i="11"/>
  <c r="D129" i="11"/>
  <c r="G129" i="11"/>
  <c r="H129" i="11"/>
  <c r="I129" i="11"/>
  <c r="J129" i="11"/>
  <c r="K129" i="11"/>
  <c r="L129" i="11"/>
  <c r="M129" i="11"/>
  <c r="N129" i="11"/>
  <c r="O129" i="11"/>
  <c r="P129" i="11"/>
  <c r="Q129" i="11"/>
  <c r="R129" i="11"/>
  <c r="AD129" i="11"/>
  <c r="AX129" i="11"/>
  <c r="AY129" i="11"/>
  <c r="AZ129" i="11"/>
  <c r="BA129" i="11"/>
  <c r="BD129" i="11"/>
  <c r="BE129" i="11"/>
  <c r="AR129" i="11"/>
  <c r="AS129" i="11"/>
  <c r="BI129" i="11"/>
  <c r="BJ129" i="11"/>
  <c r="BK129" i="11"/>
  <c r="BL129" i="11"/>
  <c r="BM129" i="11"/>
  <c r="BN129" i="11"/>
  <c r="BO129" i="11"/>
  <c r="A130" i="11"/>
  <c r="B130" i="11"/>
  <c r="C130" i="11"/>
  <c r="D130" i="11"/>
  <c r="G130" i="11"/>
  <c r="H130" i="11"/>
  <c r="I130" i="11"/>
  <c r="J130" i="11"/>
  <c r="K130" i="11"/>
  <c r="L130" i="11"/>
  <c r="M130" i="11"/>
  <c r="N130" i="11"/>
  <c r="O130" i="11"/>
  <c r="P130" i="11"/>
  <c r="Q130" i="11"/>
  <c r="R130" i="11"/>
  <c r="AD130" i="11"/>
  <c r="AX130" i="11"/>
  <c r="AY130" i="11"/>
  <c r="AZ130" i="11"/>
  <c r="BA130" i="11"/>
  <c r="BD130" i="11"/>
  <c r="BE130" i="11"/>
  <c r="AR130" i="11"/>
  <c r="AS130" i="11"/>
  <c r="BI130" i="11"/>
  <c r="BJ130" i="11"/>
  <c r="BK130" i="11"/>
  <c r="BL130" i="11"/>
  <c r="BM130" i="11"/>
  <c r="BN130" i="11"/>
  <c r="BO130" i="11"/>
  <c r="BR130" i="11"/>
  <c r="BU130" i="11"/>
  <c r="BV130" i="11"/>
  <c r="BW130" i="11"/>
  <c r="BX130" i="11"/>
  <c r="BY130" i="11"/>
  <c r="BZ130" i="11"/>
  <c r="A134" i="11"/>
  <c r="B134" i="11"/>
  <c r="C134" i="11"/>
  <c r="D134" i="11"/>
  <c r="E134" i="11"/>
  <c r="F134" i="11"/>
  <c r="G134" i="11"/>
  <c r="H134" i="11"/>
  <c r="I134" i="11"/>
  <c r="J134" i="11"/>
  <c r="K134" i="11"/>
  <c r="L134" i="11"/>
  <c r="M134" i="11"/>
  <c r="N134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Y134" i="11"/>
  <c r="AZ134" i="11"/>
  <c r="BA134" i="11"/>
  <c r="BD134" i="11"/>
  <c r="BE134" i="11"/>
  <c r="AR134" i="11"/>
  <c r="AS134" i="11"/>
  <c r="BI134" i="11"/>
  <c r="BJ134" i="11"/>
  <c r="BK134" i="11"/>
  <c r="BL134" i="11"/>
  <c r="BM134" i="11"/>
  <c r="BN134" i="11"/>
  <c r="BO134" i="11"/>
  <c r="BP134" i="11"/>
  <c r="BQ134" i="11"/>
  <c r="BR134" i="11"/>
  <c r="BS134" i="11"/>
  <c r="A135" i="11"/>
  <c r="B135" i="11"/>
  <c r="C135" i="11"/>
  <c r="D135" i="11"/>
  <c r="G135" i="11"/>
  <c r="H135" i="11"/>
  <c r="I135" i="11"/>
  <c r="J135" i="11"/>
  <c r="K135" i="11"/>
  <c r="L135" i="11"/>
  <c r="M135" i="11"/>
  <c r="N135" i="11"/>
  <c r="O135" i="11"/>
  <c r="P135" i="11"/>
  <c r="Q135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X135" i="11"/>
  <c r="AY135" i="11"/>
  <c r="AZ135" i="11"/>
  <c r="BA135" i="11"/>
  <c r="BD135" i="11"/>
  <c r="BE135" i="11"/>
  <c r="AR135" i="11"/>
  <c r="AS135" i="11"/>
  <c r="BI135" i="11"/>
  <c r="BJ135" i="11"/>
  <c r="BK135" i="11"/>
  <c r="BL135" i="11"/>
  <c r="BM135" i="11"/>
  <c r="BN135" i="11"/>
  <c r="BO135" i="11"/>
  <c r="BR135" i="11"/>
  <c r="BU135" i="11"/>
  <c r="BV135" i="11"/>
  <c r="BW135" i="11"/>
  <c r="BX135" i="11"/>
  <c r="BY135" i="11"/>
  <c r="BZ135" i="11"/>
  <c r="CC135" i="11"/>
  <c r="BY135" i="4"/>
  <c r="CD135" i="11"/>
  <c r="A136" i="11"/>
  <c r="B136" i="4"/>
  <c r="B136" i="11"/>
  <c r="C136" i="11"/>
  <c r="D136" i="11"/>
  <c r="G136" i="11"/>
  <c r="H136" i="11"/>
  <c r="I136" i="11"/>
  <c r="J136" i="11"/>
  <c r="K136" i="11"/>
  <c r="L136" i="11"/>
  <c r="M136" i="11"/>
  <c r="N136" i="11"/>
  <c r="O136" i="11"/>
  <c r="P136" i="11"/>
  <c r="Q136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137" i="11"/>
  <c r="B137" i="11"/>
  <c r="C137" i="11"/>
  <c r="D137" i="11"/>
  <c r="G137" i="11"/>
  <c r="H137" i="11"/>
  <c r="I137" i="11"/>
  <c r="J137" i="11"/>
  <c r="K137" i="11"/>
  <c r="L137" i="11"/>
  <c r="M137" i="11"/>
  <c r="N137" i="11"/>
  <c r="O137" i="11"/>
  <c r="P137" i="11"/>
  <c r="Q137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138" i="11"/>
  <c r="B138" i="11"/>
  <c r="C138" i="11"/>
  <c r="D138" i="11"/>
  <c r="G138" i="11"/>
  <c r="H138" i="11"/>
  <c r="I138" i="11"/>
  <c r="J138" i="11"/>
  <c r="K138" i="11"/>
  <c r="L138" i="11"/>
  <c r="M138" i="11"/>
  <c r="N138" i="11"/>
  <c r="O138" i="11"/>
  <c r="P138" i="11"/>
  <c r="Q138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139" i="11"/>
  <c r="B139" i="11"/>
  <c r="C139" i="11"/>
  <c r="D139" i="11"/>
  <c r="F139" i="4"/>
  <c r="F139" i="11"/>
  <c r="G139" i="11"/>
  <c r="H139" i="11"/>
  <c r="I139" i="11"/>
  <c r="J139" i="11"/>
  <c r="K139" i="11"/>
  <c r="L139" i="11"/>
  <c r="M139" i="11"/>
  <c r="N139" i="11"/>
  <c r="O139" i="11"/>
  <c r="P139" i="11"/>
  <c r="Q139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140" i="11"/>
  <c r="B140" i="11"/>
  <c r="C140" i="11"/>
  <c r="D140" i="11"/>
  <c r="E140" i="11"/>
  <c r="G140" i="11"/>
  <c r="H140" i="11"/>
  <c r="I140" i="11"/>
  <c r="J140" i="11"/>
  <c r="K140" i="11"/>
  <c r="L140" i="11"/>
  <c r="M140" i="11"/>
  <c r="N140" i="11"/>
  <c r="O140" i="11"/>
  <c r="P140" i="11"/>
  <c r="Q140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X140" i="11"/>
  <c r="AY140" i="11"/>
  <c r="AZ140" i="11"/>
  <c r="BA140" i="11"/>
  <c r="BD140" i="11"/>
  <c r="BE140" i="11"/>
  <c r="AR140" i="11"/>
  <c r="AS140" i="11"/>
  <c r="BI140" i="11"/>
  <c r="BJ140" i="11"/>
  <c r="BK140" i="11"/>
  <c r="BL140" i="11"/>
  <c r="BM140" i="11"/>
  <c r="BN140" i="11"/>
  <c r="BO140" i="11"/>
  <c r="A141" i="11"/>
  <c r="B141" i="11"/>
  <c r="C141" i="11"/>
  <c r="D141" i="11"/>
  <c r="G141" i="11"/>
  <c r="H141" i="11"/>
  <c r="I141" i="11"/>
  <c r="J141" i="11"/>
  <c r="K141" i="11"/>
  <c r="L141" i="11"/>
  <c r="M141" i="11"/>
  <c r="N141" i="11"/>
  <c r="O141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142" i="11"/>
  <c r="B142" i="11"/>
  <c r="C142" i="11"/>
  <c r="D142" i="11"/>
  <c r="G142" i="11"/>
  <c r="H142" i="11"/>
  <c r="I142" i="11"/>
  <c r="J142" i="11"/>
  <c r="K142" i="11"/>
  <c r="L142" i="11"/>
  <c r="M142" i="11"/>
  <c r="N142" i="11"/>
  <c r="O142" i="11"/>
  <c r="P142" i="11"/>
  <c r="Q142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X142" i="11"/>
  <c r="AY142" i="11"/>
  <c r="AZ142" i="11"/>
  <c r="BA142" i="11"/>
  <c r="BD142" i="11"/>
  <c r="BE142" i="11"/>
  <c r="AR142" i="11"/>
  <c r="AS142" i="11"/>
  <c r="BI142" i="11"/>
  <c r="BJ142" i="11"/>
  <c r="BK142" i="11"/>
  <c r="BL142" i="11"/>
  <c r="BM142" i="11"/>
  <c r="BN142" i="11"/>
  <c r="BO142" i="11"/>
  <c r="BR142" i="11"/>
  <c r="A143" i="11"/>
  <c r="B143" i="11"/>
  <c r="C143" i="11"/>
  <c r="D143" i="11"/>
  <c r="G143" i="11"/>
  <c r="H143" i="11"/>
  <c r="I143" i="11"/>
  <c r="J143" i="11"/>
  <c r="K143" i="11"/>
  <c r="L143" i="11"/>
  <c r="M143" i="11"/>
  <c r="N143" i="11"/>
  <c r="O143" i="11"/>
  <c r="P143" i="11"/>
  <c r="Q143" i="11"/>
  <c r="R143" i="11"/>
  <c r="AD143" i="11"/>
  <c r="AX143" i="11"/>
  <c r="AY143" i="11"/>
  <c r="AZ143" i="11"/>
  <c r="BA143" i="11"/>
  <c r="BD143" i="11"/>
  <c r="BE143" i="11"/>
  <c r="AR143" i="11"/>
  <c r="AS143" i="11"/>
  <c r="BI143" i="11"/>
  <c r="BJ143" i="11"/>
  <c r="BK143" i="11"/>
  <c r="BL143" i="11"/>
  <c r="BM143" i="11"/>
  <c r="BN143" i="11"/>
  <c r="BO143" i="11"/>
  <c r="BU143" i="11"/>
  <c r="BV143" i="11"/>
  <c r="BW143" i="11"/>
  <c r="BX143" i="11"/>
  <c r="BY143" i="11"/>
  <c r="BZ143" i="11"/>
  <c r="BY143" i="4"/>
  <c r="CD143" i="11"/>
  <c r="A144" i="11"/>
  <c r="B144" i="11"/>
  <c r="C144" i="11"/>
  <c r="D144" i="11"/>
  <c r="E144" i="11"/>
  <c r="G144" i="11"/>
  <c r="H144" i="11"/>
  <c r="I144" i="11"/>
  <c r="J144" i="11"/>
  <c r="K144" i="11"/>
  <c r="L144" i="11"/>
  <c r="M144" i="11"/>
  <c r="N144" i="11"/>
  <c r="O144" i="11"/>
  <c r="P144" i="11"/>
  <c r="Q144" i="11"/>
  <c r="R144" i="11"/>
  <c r="AD144" i="11"/>
  <c r="AX144" i="11"/>
  <c r="AY144" i="11"/>
  <c r="AZ144" i="11"/>
  <c r="BA144" i="11"/>
  <c r="BD144" i="11"/>
  <c r="BE144" i="11"/>
  <c r="AR144" i="11"/>
  <c r="AS144" i="11"/>
  <c r="BI144" i="11"/>
  <c r="BJ144" i="11"/>
  <c r="BK144" i="11"/>
  <c r="BL144" i="11"/>
  <c r="BM144" i="11"/>
  <c r="BN144" i="11"/>
  <c r="BO144" i="11"/>
  <c r="BR144" i="11"/>
  <c r="BU144" i="11"/>
  <c r="BV144" i="11"/>
  <c r="BW144" i="11"/>
  <c r="BX144" i="11"/>
  <c r="BY144" i="11"/>
  <c r="BZ144" i="11"/>
  <c r="A148" i="11"/>
  <c r="B148" i="11"/>
  <c r="C148" i="11"/>
  <c r="D148" i="11"/>
  <c r="E148" i="11"/>
  <c r="F148" i="11"/>
  <c r="G148" i="11"/>
  <c r="H148" i="11"/>
  <c r="I148" i="11"/>
  <c r="J148" i="11"/>
  <c r="K148" i="11"/>
  <c r="L148" i="11"/>
  <c r="M148" i="11"/>
  <c r="N148" i="11"/>
  <c r="O148" i="11"/>
  <c r="P148" i="11"/>
  <c r="Q148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X148" i="11"/>
  <c r="AY148" i="11"/>
  <c r="AZ148" i="11"/>
  <c r="BA148" i="11"/>
  <c r="BD148" i="11"/>
  <c r="BE148" i="11"/>
  <c r="AR148" i="11"/>
  <c r="AS148" i="11"/>
  <c r="BF148" i="11"/>
  <c r="BG148" i="11"/>
  <c r="BI148" i="11"/>
  <c r="BJ148" i="11"/>
  <c r="BK148" i="11"/>
  <c r="BL148" i="11"/>
  <c r="BM148" i="11"/>
  <c r="BN148" i="11"/>
  <c r="BO148" i="11"/>
  <c r="BP148" i="11"/>
  <c r="BQ148" i="11"/>
  <c r="BR148" i="11"/>
  <c r="BS148" i="11"/>
  <c r="A149" i="11"/>
  <c r="B149" i="11"/>
  <c r="C149" i="11"/>
  <c r="D149" i="11"/>
  <c r="F149" i="4"/>
  <c r="F149" i="11"/>
  <c r="G149" i="11"/>
  <c r="H149" i="11"/>
  <c r="I149" i="11"/>
  <c r="J149" i="11"/>
  <c r="K149" i="11"/>
  <c r="L149" i="11"/>
  <c r="M149" i="11"/>
  <c r="N149" i="11"/>
  <c r="O149" i="11"/>
  <c r="P149" i="11"/>
  <c r="Q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X149" i="11"/>
  <c r="AY149" i="11"/>
  <c r="AZ149" i="11"/>
  <c r="BA149" i="11"/>
  <c r="BD149" i="11"/>
  <c r="BE149" i="11"/>
  <c r="AR149" i="11"/>
  <c r="AS149" i="11"/>
  <c r="BF149" i="11"/>
  <c r="BG149" i="11"/>
  <c r="BI149" i="11"/>
  <c r="BJ149" i="11"/>
  <c r="BK149" i="11"/>
  <c r="BL149" i="11"/>
  <c r="BM149" i="11"/>
  <c r="BN149" i="11"/>
  <c r="BO149" i="11"/>
  <c r="BU149" i="11"/>
  <c r="BV149" i="11"/>
  <c r="BW149" i="11"/>
  <c r="BX149" i="11"/>
  <c r="BY149" i="11"/>
  <c r="BZ149" i="11"/>
  <c r="A150" i="11"/>
  <c r="B150" i="4"/>
  <c r="B150" i="11"/>
  <c r="C150" i="11"/>
  <c r="D150" i="11"/>
  <c r="G150" i="11"/>
  <c r="H150" i="11"/>
  <c r="I150" i="11"/>
  <c r="J150" i="11"/>
  <c r="K150" i="11"/>
  <c r="L150" i="11"/>
  <c r="M150" i="11"/>
  <c r="N150" i="11"/>
  <c r="O150" i="11"/>
  <c r="P150" i="11"/>
  <c r="Q150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BF150" i="11"/>
  <c r="BG150" i="11"/>
  <c r="A151" i="11"/>
  <c r="B151" i="11"/>
  <c r="C151" i="11"/>
  <c r="D151" i="11"/>
  <c r="E151" i="11"/>
  <c r="G151" i="11"/>
  <c r="H151" i="11"/>
  <c r="I151" i="11"/>
  <c r="J151" i="11"/>
  <c r="K151" i="11"/>
  <c r="L151" i="11"/>
  <c r="M151" i="11"/>
  <c r="N151" i="11"/>
  <c r="O151" i="11"/>
  <c r="P151" i="11"/>
  <c r="Q151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BF151" i="11"/>
  <c r="BG151" i="11"/>
  <c r="A152" i="11"/>
  <c r="B152" i="11"/>
  <c r="C152" i="11"/>
  <c r="D152" i="11"/>
  <c r="G152" i="11"/>
  <c r="H152" i="11"/>
  <c r="I152" i="11"/>
  <c r="J152" i="11"/>
  <c r="K152" i="11"/>
  <c r="L152" i="11"/>
  <c r="M152" i="11"/>
  <c r="N152" i="11"/>
  <c r="O152" i="11"/>
  <c r="P152" i="11"/>
  <c r="Q152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BF152" i="11"/>
  <c r="BG152" i="11"/>
  <c r="A153" i="11"/>
  <c r="B153" i="11"/>
  <c r="C153" i="11"/>
  <c r="D153" i="11"/>
  <c r="G153" i="11"/>
  <c r="H153" i="11"/>
  <c r="I153" i="11"/>
  <c r="J153" i="11"/>
  <c r="K153" i="11"/>
  <c r="L153" i="11"/>
  <c r="M153" i="11"/>
  <c r="N153" i="11"/>
  <c r="O153" i="11"/>
  <c r="P153" i="11"/>
  <c r="Q153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BF153" i="11"/>
  <c r="BG153" i="11"/>
  <c r="A154" i="11"/>
  <c r="B154" i="11"/>
  <c r="C154" i="11"/>
  <c r="D154" i="11"/>
  <c r="F154" i="4"/>
  <c r="F154" i="11"/>
  <c r="G154" i="11"/>
  <c r="H154" i="11"/>
  <c r="I154" i="11"/>
  <c r="J154" i="11"/>
  <c r="K154" i="11"/>
  <c r="L154" i="11"/>
  <c r="M154" i="11"/>
  <c r="N154" i="11"/>
  <c r="O154" i="11"/>
  <c r="P154" i="11"/>
  <c r="Q154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155" i="11"/>
  <c r="B155" i="11"/>
  <c r="C155" i="11"/>
  <c r="D155" i="11"/>
  <c r="F155" i="4"/>
  <c r="F155" i="11"/>
  <c r="G155" i="11"/>
  <c r="H155" i="11"/>
  <c r="I155" i="11"/>
  <c r="J155" i="11"/>
  <c r="K155" i="11"/>
  <c r="L155" i="11"/>
  <c r="M155" i="11"/>
  <c r="N155" i="11"/>
  <c r="O155" i="11"/>
  <c r="P155" i="11"/>
  <c r="Q155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156" i="11"/>
  <c r="B156" i="11"/>
  <c r="C156" i="11"/>
  <c r="D156" i="11"/>
  <c r="G156" i="11"/>
  <c r="H156" i="11"/>
  <c r="I156" i="11"/>
  <c r="J156" i="11"/>
  <c r="K156" i="11"/>
  <c r="L156" i="11"/>
  <c r="M156" i="11"/>
  <c r="N156" i="11"/>
  <c r="O156" i="11"/>
  <c r="P156" i="11"/>
  <c r="Q156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157" i="11"/>
  <c r="B157" i="11"/>
  <c r="C157" i="11"/>
  <c r="D157" i="11"/>
  <c r="E157" i="11"/>
  <c r="G157" i="11"/>
  <c r="H157" i="11"/>
  <c r="I157" i="11"/>
  <c r="J157" i="11"/>
  <c r="K157" i="11"/>
  <c r="L157" i="11"/>
  <c r="M157" i="11"/>
  <c r="N157" i="11"/>
  <c r="O157" i="11"/>
  <c r="P157" i="11"/>
  <c r="Q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158" i="11"/>
  <c r="B158" i="11"/>
  <c r="C158" i="11"/>
  <c r="D158" i="11"/>
  <c r="F158" i="4"/>
  <c r="F158" i="11"/>
  <c r="G158" i="11"/>
  <c r="H158" i="11"/>
  <c r="I158" i="11"/>
  <c r="J158" i="11"/>
  <c r="K158" i="11"/>
  <c r="L158" i="11"/>
  <c r="M158" i="11"/>
  <c r="N158" i="11"/>
  <c r="O158" i="11"/>
  <c r="P158" i="11"/>
  <c r="Q158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159" i="11"/>
  <c r="B159" i="11"/>
  <c r="C159" i="11"/>
  <c r="D159" i="11"/>
  <c r="E159" i="11"/>
  <c r="G159" i="11"/>
  <c r="H159" i="11"/>
  <c r="I159" i="11"/>
  <c r="J159" i="11"/>
  <c r="K159" i="11"/>
  <c r="L159" i="11"/>
  <c r="M159" i="11"/>
  <c r="N159" i="11"/>
  <c r="O159" i="11"/>
  <c r="P159" i="11"/>
  <c r="Q159" i="11"/>
  <c r="R159" i="11"/>
  <c r="A160" i="11"/>
  <c r="B160" i="11"/>
  <c r="C160" i="11"/>
  <c r="D160" i="11"/>
  <c r="G160" i="11"/>
  <c r="H160" i="11"/>
  <c r="I160" i="11"/>
  <c r="J160" i="11"/>
  <c r="K160" i="11"/>
  <c r="L160" i="11"/>
  <c r="M160" i="11"/>
  <c r="N160" i="11"/>
  <c r="O160" i="11"/>
  <c r="P160" i="11"/>
  <c r="Q160" i="11"/>
  <c r="R160" i="11"/>
  <c r="A161" i="11"/>
  <c r="B161" i="11"/>
  <c r="C161" i="11"/>
  <c r="D161" i="11"/>
  <c r="G161" i="11"/>
  <c r="H161" i="11"/>
  <c r="I161" i="11"/>
  <c r="J161" i="11"/>
  <c r="K161" i="11"/>
  <c r="L161" i="11"/>
  <c r="M161" i="11"/>
  <c r="N161" i="11"/>
  <c r="O161" i="11"/>
  <c r="P161" i="11"/>
  <c r="Q161" i="11"/>
  <c r="R161" i="11"/>
  <c r="AD161" i="11"/>
  <c r="AX161" i="11"/>
  <c r="AY161" i="11"/>
  <c r="AZ161" i="11"/>
  <c r="BA161" i="11"/>
  <c r="BD161" i="11"/>
  <c r="BE161" i="11"/>
  <c r="AR161" i="11"/>
  <c r="AS161" i="11"/>
  <c r="BI161" i="11"/>
  <c r="BJ161" i="11"/>
  <c r="BK161" i="11"/>
  <c r="BL161" i="11"/>
  <c r="BM161" i="11"/>
  <c r="BN161" i="11"/>
  <c r="BO161" i="11"/>
  <c r="BR161" i="11"/>
  <c r="A162" i="11"/>
  <c r="B162" i="11"/>
  <c r="C162" i="11"/>
  <c r="D162" i="11"/>
  <c r="F162" i="4"/>
  <c r="F162" i="11"/>
  <c r="G162" i="11"/>
  <c r="H162" i="11"/>
  <c r="I162" i="11"/>
  <c r="J162" i="11"/>
  <c r="K162" i="11"/>
  <c r="L162" i="11"/>
  <c r="M162" i="11"/>
  <c r="N162" i="11"/>
  <c r="O162" i="11"/>
  <c r="P162" i="11"/>
  <c r="Q162" i="11"/>
  <c r="R162" i="11"/>
  <c r="AD162" i="11"/>
  <c r="AX162" i="11"/>
  <c r="AY162" i="11"/>
  <c r="AZ162" i="11"/>
  <c r="BA162" i="11"/>
  <c r="BD162" i="11"/>
  <c r="BE162" i="11"/>
  <c r="AR162" i="11"/>
  <c r="AS162" i="11"/>
  <c r="BI162" i="11"/>
  <c r="BJ162" i="11"/>
  <c r="BK162" i="11"/>
  <c r="BL162" i="11"/>
  <c r="BM162" i="11"/>
  <c r="BN162" i="11"/>
  <c r="BO162" i="11"/>
  <c r="BR162" i="11"/>
  <c r="A163" i="11"/>
  <c r="B163" i="11"/>
  <c r="C163" i="11"/>
  <c r="D163" i="11"/>
  <c r="G163" i="11"/>
  <c r="H163" i="11"/>
  <c r="I163" i="11"/>
  <c r="J163" i="11"/>
  <c r="K163" i="11"/>
  <c r="L163" i="11"/>
  <c r="M163" i="11"/>
  <c r="N163" i="11"/>
  <c r="O163" i="11"/>
  <c r="P163" i="11"/>
  <c r="Q163" i="11"/>
  <c r="R163" i="11"/>
  <c r="AD163" i="11"/>
  <c r="AX163" i="11"/>
  <c r="AY163" i="11"/>
  <c r="AZ163" i="11"/>
  <c r="BA163" i="11"/>
  <c r="BD163" i="11"/>
  <c r="BE163" i="11"/>
  <c r="AR163" i="11"/>
  <c r="AS163" i="11"/>
  <c r="BI163" i="11"/>
  <c r="BJ163" i="11"/>
  <c r="BK163" i="11"/>
  <c r="BL163" i="11"/>
  <c r="BM163" i="11"/>
  <c r="BN163" i="11"/>
  <c r="BO163" i="11"/>
  <c r="BM163" i="4"/>
  <c r="BU163" i="11"/>
  <c r="BV163" i="11"/>
  <c r="BW163" i="11"/>
  <c r="BX163" i="11"/>
  <c r="BY163" i="11"/>
  <c r="BZ163" i="11"/>
  <c r="A164" i="11"/>
  <c r="B164" i="11"/>
  <c r="C164" i="11"/>
  <c r="D164" i="11"/>
  <c r="G164" i="11"/>
  <c r="H164" i="11"/>
  <c r="I164" i="11"/>
  <c r="J164" i="11"/>
  <c r="K164" i="11"/>
  <c r="L164" i="11"/>
  <c r="M164" i="11"/>
  <c r="N164" i="11"/>
  <c r="O164" i="11"/>
  <c r="P164" i="11"/>
  <c r="Q164" i="11"/>
  <c r="R164" i="11"/>
  <c r="AD164" i="11"/>
  <c r="AX164" i="11"/>
  <c r="AY164" i="11"/>
  <c r="AZ164" i="11"/>
  <c r="BA164" i="11"/>
  <c r="BD164" i="11"/>
  <c r="BE164" i="11"/>
  <c r="AR164" i="11"/>
  <c r="AS164" i="11"/>
  <c r="BI164" i="11"/>
  <c r="BJ164" i="11"/>
  <c r="BK164" i="11"/>
  <c r="BL164" i="11"/>
  <c r="BM164" i="11"/>
  <c r="BN164" i="11"/>
  <c r="BO164" i="11"/>
  <c r="BM164" i="4"/>
  <c r="BU164" i="11"/>
  <c r="BV164" i="11"/>
  <c r="BW164" i="11"/>
  <c r="BX164" i="11"/>
  <c r="BY164" i="11"/>
  <c r="BZ164" i="11"/>
  <c r="A168" i="11"/>
  <c r="B168" i="11"/>
  <c r="C168" i="11"/>
  <c r="D168" i="11"/>
  <c r="E168" i="11"/>
  <c r="F168" i="11"/>
  <c r="G168" i="11"/>
  <c r="H168" i="11"/>
  <c r="I168" i="11"/>
  <c r="J168" i="11"/>
  <c r="K168" i="11"/>
  <c r="L168" i="11"/>
  <c r="M168" i="11"/>
  <c r="N168" i="11"/>
  <c r="O168" i="11"/>
  <c r="P168" i="11"/>
  <c r="Q168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X168" i="11"/>
  <c r="AY168" i="11"/>
  <c r="AZ168" i="11"/>
  <c r="BA168" i="11"/>
  <c r="BD168" i="11"/>
  <c r="BE168" i="11"/>
  <c r="AR168" i="11"/>
  <c r="AS168" i="11"/>
  <c r="BF168" i="11"/>
  <c r="BG168" i="11"/>
  <c r="BI168" i="11"/>
  <c r="BJ168" i="11"/>
  <c r="BK168" i="11"/>
  <c r="BL168" i="11"/>
  <c r="BM168" i="11"/>
  <c r="BN168" i="11"/>
  <c r="BO168" i="11"/>
  <c r="BP168" i="11"/>
  <c r="BQ168" i="11"/>
  <c r="BR168" i="11"/>
  <c r="BS168" i="11"/>
  <c r="A169" i="11"/>
  <c r="B169" i="11"/>
  <c r="C169" i="11"/>
  <c r="D169" i="11"/>
  <c r="G169" i="11"/>
  <c r="H169" i="11"/>
  <c r="I169" i="11"/>
  <c r="J169" i="11"/>
  <c r="K169" i="11"/>
  <c r="L169" i="11"/>
  <c r="M169" i="11"/>
  <c r="N169" i="11"/>
  <c r="O169" i="11"/>
  <c r="P169" i="11"/>
  <c r="Q169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X169" i="11"/>
  <c r="AY169" i="11"/>
  <c r="AZ169" i="11"/>
  <c r="BA169" i="11"/>
  <c r="BD169" i="11"/>
  <c r="BE169" i="11"/>
  <c r="AR169" i="11"/>
  <c r="AS169" i="11"/>
  <c r="BF169" i="11"/>
  <c r="BG169" i="11"/>
  <c r="BI169" i="11"/>
  <c r="BJ169" i="11"/>
  <c r="BK169" i="11"/>
  <c r="BL169" i="11"/>
  <c r="BM169" i="11"/>
  <c r="BN169" i="11"/>
  <c r="BO169" i="11"/>
  <c r="BU169" i="11"/>
  <c r="BV169" i="11"/>
  <c r="BW169" i="11"/>
  <c r="BX169" i="11"/>
  <c r="BY169" i="11"/>
  <c r="BZ169" i="11"/>
  <c r="CC169" i="11"/>
  <c r="A170" i="11"/>
  <c r="B170" i="4"/>
  <c r="B170" i="11"/>
  <c r="C170" i="11"/>
  <c r="D170" i="11"/>
  <c r="G170" i="11"/>
  <c r="H170" i="11"/>
  <c r="I170" i="11"/>
  <c r="J170" i="11"/>
  <c r="K170" i="11"/>
  <c r="L170" i="11"/>
  <c r="M170" i="11"/>
  <c r="N170" i="11"/>
  <c r="O170" i="11"/>
  <c r="P170" i="11"/>
  <c r="Q170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BF170" i="11"/>
  <c r="BG170" i="11"/>
  <c r="A171" i="11"/>
  <c r="B171" i="11"/>
  <c r="C171" i="11"/>
  <c r="D171" i="11"/>
  <c r="F171" i="4"/>
  <c r="F171" i="11"/>
  <c r="G171" i="11"/>
  <c r="H171" i="11"/>
  <c r="I171" i="11"/>
  <c r="J171" i="11"/>
  <c r="K171" i="11"/>
  <c r="L171" i="11"/>
  <c r="M171" i="11"/>
  <c r="N171" i="11"/>
  <c r="O171" i="11"/>
  <c r="P171" i="11"/>
  <c r="Q171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BF171" i="11"/>
  <c r="BG171" i="11"/>
  <c r="A172" i="11"/>
  <c r="B172" i="11"/>
  <c r="C172" i="11"/>
  <c r="D172" i="11"/>
  <c r="E172" i="11"/>
  <c r="G172" i="11"/>
  <c r="H172" i="11"/>
  <c r="I172" i="11"/>
  <c r="J172" i="11"/>
  <c r="K172" i="11"/>
  <c r="L172" i="11"/>
  <c r="M172" i="11"/>
  <c r="N172" i="11"/>
  <c r="O172" i="11"/>
  <c r="P172" i="11"/>
  <c r="Q172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BF172" i="11"/>
  <c r="BG172" i="11"/>
  <c r="A173" i="11"/>
  <c r="B173" i="11"/>
  <c r="C173" i="11"/>
  <c r="D173" i="11"/>
  <c r="E173" i="11"/>
  <c r="G173" i="11"/>
  <c r="H173" i="11"/>
  <c r="I173" i="11"/>
  <c r="J173" i="11"/>
  <c r="K173" i="11"/>
  <c r="L173" i="11"/>
  <c r="M173" i="11"/>
  <c r="N173" i="11"/>
  <c r="O173" i="11"/>
  <c r="P173" i="11"/>
  <c r="Q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BF173" i="11"/>
  <c r="BG173" i="11"/>
  <c r="A174" i="11"/>
  <c r="B174" i="11"/>
  <c r="C174" i="11"/>
  <c r="D174" i="11"/>
  <c r="F174" i="4"/>
  <c r="F174" i="11"/>
  <c r="G174" i="11"/>
  <c r="H174" i="11"/>
  <c r="I174" i="11"/>
  <c r="J174" i="11"/>
  <c r="K174" i="11"/>
  <c r="L174" i="11"/>
  <c r="M174" i="11"/>
  <c r="N174" i="11"/>
  <c r="O174" i="11"/>
  <c r="P174" i="11"/>
  <c r="Q174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BF174" i="11"/>
  <c r="BG174" i="11"/>
  <c r="A175" i="11"/>
  <c r="B175" i="11"/>
  <c r="C175" i="11"/>
  <c r="D175" i="11"/>
  <c r="G175" i="11"/>
  <c r="H175" i="11"/>
  <c r="I175" i="11"/>
  <c r="J175" i="11"/>
  <c r="K175" i="11"/>
  <c r="L175" i="11"/>
  <c r="M175" i="11"/>
  <c r="N175" i="11"/>
  <c r="O175" i="11"/>
  <c r="P175" i="11"/>
  <c r="Q175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176" i="11"/>
  <c r="B176" i="11"/>
  <c r="C176" i="11"/>
  <c r="D176" i="11"/>
  <c r="F176" i="4"/>
  <c r="F176" i="11"/>
  <c r="G176" i="11"/>
  <c r="H176" i="11"/>
  <c r="I176" i="11"/>
  <c r="J176" i="11"/>
  <c r="K176" i="11"/>
  <c r="L176" i="11"/>
  <c r="M176" i="11"/>
  <c r="N176" i="11"/>
  <c r="O176" i="11"/>
  <c r="P176" i="11"/>
  <c r="Q176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177" i="11"/>
  <c r="B177" i="11"/>
  <c r="C177" i="11"/>
  <c r="D177" i="11"/>
  <c r="E177" i="11"/>
  <c r="G177" i="11"/>
  <c r="H177" i="11"/>
  <c r="I177" i="11"/>
  <c r="J177" i="11"/>
  <c r="K177" i="11"/>
  <c r="L177" i="11"/>
  <c r="M177" i="11"/>
  <c r="N177" i="11"/>
  <c r="O177" i="11"/>
  <c r="P177" i="11"/>
  <c r="Q177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178" i="11"/>
  <c r="B178" i="11"/>
  <c r="C178" i="11"/>
  <c r="D178" i="11"/>
  <c r="G178" i="11"/>
  <c r="H178" i="11"/>
  <c r="I178" i="11"/>
  <c r="J178" i="11"/>
  <c r="K178" i="11"/>
  <c r="L178" i="11"/>
  <c r="M178" i="11"/>
  <c r="N178" i="11"/>
  <c r="O178" i="11"/>
  <c r="P178" i="11"/>
  <c r="Q178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179" i="11"/>
  <c r="B179" i="11"/>
  <c r="C179" i="11"/>
  <c r="D179" i="11"/>
  <c r="G179" i="11"/>
  <c r="H179" i="11"/>
  <c r="I179" i="11"/>
  <c r="J179" i="11"/>
  <c r="K179" i="11"/>
  <c r="L179" i="11"/>
  <c r="M179" i="11"/>
  <c r="N179" i="11"/>
  <c r="O179" i="11"/>
  <c r="P179" i="11"/>
  <c r="Q179" i="11"/>
  <c r="R179" i="11"/>
  <c r="A180" i="11"/>
  <c r="B180" i="11"/>
  <c r="C180" i="11"/>
  <c r="D180" i="11"/>
  <c r="G180" i="11"/>
  <c r="H180" i="11"/>
  <c r="I180" i="11"/>
  <c r="J180" i="11"/>
  <c r="K180" i="11"/>
  <c r="L180" i="11"/>
  <c r="M180" i="11"/>
  <c r="N180" i="11"/>
  <c r="O180" i="11"/>
  <c r="P180" i="11"/>
  <c r="Q180" i="11"/>
  <c r="R180" i="11"/>
  <c r="AD180" i="11"/>
  <c r="AX180" i="11"/>
  <c r="AY180" i="11"/>
  <c r="AZ180" i="11"/>
  <c r="BA180" i="11"/>
  <c r="BD180" i="11"/>
  <c r="BE180" i="11"/>
  <c r="AR180" i="11"/>
  <c r="AS180" i="11"/>
  <c r="BI180" i="11"/>
  <c r="BJ180" i="11"/>
  <c r="BK180" i="11"/>
  <c r="BL180" i="11"/>
  <c r="BM180" i="11"/>
  <c r="BN180" i="11"/>
  <c r="BO180" i="11"/>
  <c r="A181" i="11"/>
  <c r="B181" i="11"/>
  <c r="C181" i="11"/>
  <c r="D181" i="11"/>
  <c r="G181" i="11"/>
  <c r="H181" i="11"/>
  <c r="I181" i="11"/>
  <c r="J181" i="11"/>
  <c r="K181" i="11"/>
  <c r="L181" i="11"/>
  <c r="M181" i="11"/>
  <c r="N181" i="11"/>
  <c r="O181" i="11"/>
  <c r="P181" i="11"/>
  <c r="Q181" i="11"/>
  <c r="R181" i="11"/>
  <c r="A182" i="11"/>
  <c r="B182" i="11"/>
  <c r="C182" i="11"/>
  <c r="D182" i="11"/>
  <c r="G182" i="11"/>
  <c r="H182" i="11"/>
  <c r="I182" i="11"/>
  <c r="J182" i="11"/>
  <c r="K182" i="11"/>
  <c r="L182" i="11"/>
  <c r="M182" i="11"/>
  <c r="N182" i="11"/>
  <c r="O182" i="11"/>
  <c r="P182" i="11"/>
  <c r="Q182" i="11"/>
  <c r="R182" i="11"/>
  <c r="AD182" i="11"/>
  <c r="AX182" i="11"/>
  <c r="AY182" i="11"/>
  <c r="AZ182" i="11"/>
  <c r="BA182" i="11"/>
  <c r="BD182" i="11"/>
  <c r="BE182" i="11"/>
  <c r="AR182" i="11"/>
  <c r="AS182" i="11"/>
  <c r="BI182" i="11"/>
  <c r="BJ182" i="11"/>
  <c r="BK182" i="11"/>
  <c r="BL182" i="11"/>
  <c r="BM182" i="11"/>
  <c r="BN182" i="11"/>
  <c r="BO182" i="11"/>
  <c r="A183" i="11"/>
  <c r="B183" i="11"/>
  <c r="C183" i="11"/>
  <c r="D183" i="11"/>
  <c r="G183" i="11"/>
  <c r="H183" i="11"/>
  <c r="I183" i="11"/>
  <c r="J183" i="11"/>
  <c r="K183" i="11"/>
  <c r="L183" i="11"/>
  <c r="M183" i="11"/>
  <c r="N183" i="11"/>
  <c r="O183" i="11"/>
  <c r="P183" i="11"/>
  <c r="Q183" i="11"/>
  <c r="R183" i="11"/>
  <c r="AD183" i="11"/>
  <c r="AX183" i="11"/>
  <c r="AY183" i="11"/>
  <c r="AZ183" i="11"/>
  <c r="BA183" i="11"/>
  <c r="BD183" i="11"/>
  <c r="BE183" i="11"/>
  <c r="AR183" i="11"/>
  <c r="AS183" i="11"/>
  <c r="BI183" i="11"/>
  <c r="BJ183" i="11"/>
  <c r="BK183" i="11"/>
  <c r="BL183" i="11"/>
  <c r="BM183" i="11"/>
  <c r="BN183" i="11"/>
  <c r="BO183" i="11"/>
  <c r="BU183" i="11"/>
  <c r="BV183" i="11"/>
  <c r="BW183" i="11"/>
  <c r="BX183" i="11"/>
  <c r="BY183" i="11"/>
  <c r="BZ183" i="11"/>
  <c r="CC183" i="11"/>
  <c r="A184" i="11"/>
  <c r="B184" i="11"/>
  <c r="C184" i="11"/>
  <c r="D184" i="11"/>
  <c r="G184" i="11"/>
  <c r="H184" i="11"/>
  <c r="I184" i="11"/>
  <c r="J184" i="11"/>
  <c r="K184" i="11"/>
  <c r="L184" i="11"/>
  <c r="M184" i="11"/>
  <c r="N184" i="11"/>
  <c r="O184" i="11"/>
  <c r="P184" i="11"/>
  <c r="Q184" i="11"/>
  <c r="R184" i="11"/>
  <c r="AD184" i="11"/>
  <c r="AX184" i="11"/>
  <c r="AY184" i="11"/>
  <c r="AZ184" i="11"/>
  <c r="BA184" i="11"/>
  <c r="BD184" i="11"/>
  <c r="BE184" i="11"/>
  <c r="AR184" i="11"/>
  <c r="AS184" i="11"/>
  <c r="BI184" i="11"/>
  <c r="BJ184" i="11"/>
  <c r="BK184" i="11"/>
  <c r="BL184" i="11"/>
  <c r="BM184" i="11"/>
  <c r="BN184" i="11"/>
  <c r="BO184" i="11"/>
  <c r="BR184" i="11"/>
  <c r="BU184" i="11"/>
  <c r="BV184" i="11"/>
  <c r="BW184" i="11"/>
  <c r="BX184" i="11"/>
  <c r="BY184" i="11"/>
  <c r="BZ184" i="11"/>
  <c r="A188" i="11"/>
  <c r="B188" i="11"/>
  <c r="C188" i="11"/>
  <c r="D188" i="11"/>
  <c r="E188" i="11"/>
  <c r="F188" i="11"/>
  <c r="G188" i="11"/>
  <c r="H188" i="11"/>
  <c r="I188" i="11"/>
  <c r="J188" i="11"/>
  <c r="K188" i="11"/>
  <c r="L188" i="11"/>
  <c r="M188" i="11"/>
  <c r="N188" i="11"/>
  <c r="O188" i="11"/>
  <c r="P188" i="11"/>
  <c r="Q188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M188" i="11"/>
  <c r="AN188" i="11"/>
  <c r="AT188" i="11"/>
  <c r="AU188" i="11"/>
  <c r="AV188" i="11"/>
  <c r="AX188" i="11"/>
  <c r="AY188" i="11"/>
  <c r="AZ188" i="11"/>
  <c r="BA188" i="11"/>
  <c r="BD188" i="11"/>
  <c r="BE188" i="11"/>
  <c r="AR188" i="11"/>
  <c r="AS188" i="11"/>
  <c r="BF188" i="11"/>
  <c r="BG188" i="11"/>
  <c r="BI188" i="11"/>
  <c r="BJ188" i="11"/>
  <c r="BK188" i="11"/>
  <c r="BL188" i="11"/>
  <c r="BM188" i="11"/>
  <c r="BN188" i="11"/>
  <c r="BO188" i="11"/>
  <c r="BP188" i="11"/>
  <c r="BQ188" i="11"/>
  <c r="BR188" i="11"/>
  <c r="BS188" i="11"/>
  <c r="A189" i="11"/>
  <c r="B189" i="11"/>
  <c r="C189" i="11"/>
  <c r="D189" i="11"/>
  <c r="F189" i="4"/>
  <c r="F189" i="11"/>
  <c r="G189" i="11"/>
  <c r="H189" i="11"/>
  <c r="I189" i="11"/>
  <c r="J189" i="11"/>
  <c r="K189" i="11"/>
  <c r="L189" i="11"/>
  <c r="M189" i="11"/>
  <c r="N189" i="11"/>
  <c r="O189" i="11"/>
  <c r="P189" i="11"/>
  <c r="Q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X189" i="11"/>
  <c r="AY189" i="11"/>
  <c r="AZ189" i="11"/>
  <c r="BA189" i="11"/>
  <c r="BD189" i="11"/>
  <c r="BE189" i="11"/>
  <c r="AR189" i="11"/>
  <c r="AS189" i="11"/>
  <c r="BF189" i="11"/>
  <c r="BG189" i="11"/>
  <c r="BI189" i="11"/>
  <c r="BJ189" i="11"/>
  <c r="BK189" i="11"/>
  <c r="BL189" i="11"/>
  <c r="BM189" i="11"/>
  <c r="BN189" i="11"/>
  <c r="BO189" i="11"/>
  <c r="BM189" i="4"/>
  <c r="BU189" i="11"/>
  <c r="BV189" i="11"/>
  <c r="BW189" i="11"/>
  <c r="BX189" i="11"/>
  <c r="BY189" i="11"/>
  <c r="BZ189" i="11"/>
  <c r="BY189" i="4"/>
  <c r="CD189" i="11"/>
  <c r="A190" i="11"/>
  <c r="B190" i="4"/>
  <c r="B190" i="11"/>
  <c r="C190" i="11"/>
  <c r="D190" i="11"/>
  <c r="F190" i="4"/>
  <c r="F190" i="11"/>
  <c r="G190" i="11"/>
  <c r="H190" i="11"/>
  <c r="I190" i="11"/>
  <c r="J190" i="11"/>
  <c r="K190" i="11"/>
  <c r="L190" i="11"/>
  <c r="M190" i="11"/>
  <c r="N190" i="11"/>
  <c r="O190" i="11"/>
  <c r="P190" i="11"/>
  <c r="Q190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BF190" i="11"/>
  <c r="BG190" i="11"/>
  <c r="A191" i="11"/>
  <c r="B191" i="11"/>
  <c r="C191" i="11"/>
  <c r="D191" i="11"/>
  <c r="G191" i="11"/>
  <c r="H191" i="11"/>
  <c r="I191" i="11"/>
  <c r="J191" i="11"/>
  <c r="K191" i="11"/>
  <c r="L191" i="11"/>
  <c r="M191" i="11"/>
  <c r="N191" i="11"/>
  <c r="O191" i="11"/>
  <c r="P191" i="11"/>
  <c r="Q191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BF191" i="11"/>
  <c r="BG191" i="11"/>
  <c r="A192" i="11"/>
  <c r="B192" i="11"/>
  <c r="C192" i="11"/>
  <c r="D192" i="11"/>
  <c r="G192" i="11"/>
  <c r="H192" i="11"/>
  <c r="I192" i="11"/>
  <c r="J192" i="11"/>
  <c r="K192" i="11"/>
  <c r="L192" i="11"/>
  <c r="M192" i="11"/>
  <c r="N192" i="11"/>
  <c r="O192" i="11"/>
  <c r="P192" i="11"/>
  <c r="Q192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BF192" i="11"/>
  <c r="BG192" i="11"/>
  <c r="A193" i="11"/>
  <c r="B193" i="11"/>
  <c r="C193" i="11"/>
  <c r="D193" i="11"/>
  <c r="G193" i="11"/>
  <c r="H193" i="11"/>
  <c r="I193" i="11"/>
  <c r="J193" i="11"/>
  <c r="K193" i="11"/>
  <c r="L193" i="11"/>
  <c r="M193" i="11"/>
  <c r="N193" i="11"/>
  <c r="O193" i="11"/>
  <c r="P193" i="11"/>
  <c r="Q193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BF193" i="11"/>
  <c r="BG193" i="11"/>
  <c r="A194" i="11"/>
  <c r="B194" i="11"/>
  <c r="C194" i="11"/>
  <c r="D194" i="11"/>
  <c r="E194" i="11"/>
  <c r="G194" i="11"/>
  <c r="H194" i="11"/>
  <c r="I194" i="11"/>
  <c r="J194" i="11"/>
  <c r="K194" i="11"/>
  <c r="L194" i="11"/>
  <c r="M194" i="11"/>
  <c r="N194" i="11"/>
  <c r="O194" i="11"/>
  <c r="P194" i="11"/>
  <c r="Q194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BF194" i="11"/>
  <c r="BG194" i="11"/>
  <c r="A195" i="11"/>
  <c r="B195" i="11"/>
  <c r="C195" i="11"/>
  <c r="D195" i="11"/>
  <c r="E195" i="11"/>
  <c r="G195" i="11"/>
  <c r="H195" i="11"/>
  <c r="I195" i="11"/>
  <c r="J195" i="11"/>
  <c r="K195" i="11"/>
  <c r="L195" i="11"/>
  <c r="M195" i="11"/>
  <c r="N195" i="11"/>
  <c r="O195" i="11"/>
  <c r="P195" i="11"/>
  <c r="Q195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BF195" i="11"/>
  <c r="BG195" i="11"/>
  <c r="A196" i="11"/>
  <c r="B196" i="11"/>
  <c r="C196" i="11"/>
  <c r="D196" i="11"/>
  <c r="F196" i="4"/>
  <c r="F196" i="11"/>
  <c r="G196" i="11"/>
  <c r="H196" i="11"/>
  <c r="I196" i="11"/>
  <c r="J196" i="11"/>
  <c r="K196" i="11"/>
  <c r="L196" i="11"/>
  <c r="M196" i="11"/>
  <c r="N196" i="11"/>
  <c r="O196" i="11"/>
  <c r="P196" i="11"/>
  <c r="Q196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BF196" i="11"/>
  <c r="BG196" i="11"/>
  <c r="A197" i="11"/>
  <c r="B197" i="11"/>
  <c r="C197" i="11"/>
  <c r="D197" i="11"/>
  <c r="G197" i="11"/>
  <c r="H197" i="11"/>
  <c r="I197" i="11"/>
  <c r="J197" i="11"/>
  <c r="K197" i="11"/>
  <c r="L197" i="11"/>
  <c r="M197" i="11"/>
  <c r="N197" i="11"/>
  <c r="O197" i="11"/>
  <c r="P197" i="11"/>
  <c r="Q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198" i="11"/>
  <c r="B198" i="11"/>
  <c r="C198" i="11"/>
  <c r="D198" i="11"/>
  <c r="F198" i="4"/>
  <c r="F198" i="11"/>
  <c r="G198" i="11"/>
  <c r="H198" i="11"/>
  <c r="I198" i="11"/>
  <c r="J198" i="11"/>
  <c r="K198" i="11"/>
  <c r="L198" i="11"/>
  <c r="M198" i="11"/>
  <c r="N198" i="11"/>
  <c r="O198" i="11"/>
  <c r="P198" i="11"/>
  <c r="Q198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199" i="11"/>
  <c r="B199" i="11"/>
  <c r="C199" i="11"/>
  <c r="D199" i="11"/>
  <c r="E199" i="11"/>
  <c r="G199" i="11"/>
  <c r="H199" i="11"/>
  <c r="I199" i="11"/>
  <c r="J199" i="11"/>
  <c r="K199" i="11"/>
  <c r="L199" i="11"/>
  <c r="M199" i="11"/>
  <c r="N199" i="11"/>
  <c r="O199" i="11"/>
  <c r="P199" i="11"/>
  <c r="Q199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200" i="11"/>
  <c r="B200" i="11"/>
  <c r="C200" i="11"/>
  <c r="D200" i="11"/>
  <c r="F200" i="4"/>
  <c r="F200" i="11"/>
  <c r="G200" i="11"/>
  <c r="H200" i="11"/>
  <c r="I200" i="11"/>
  <c r="J200" i="11"/>
  <c r="K200" i="11"/>
  <c r="L200" i="11"/>
  <c r="M200" i="11"/>
  <c r="N200" i="11"/>
  <c r="O200" i="11"/>
  <c r="P200" i="11"/>
  <c r="Q200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201" i="11"/>
  <c r="B201" i="11"/>
  <c r="C201" i="11"/>
  <c r="D201" i="11"/>
  <c r="G201" i="11"/>
  <c r="H201" i="11"/>
  <c r="I201" i="11"/>
  <c r="J201" i="11"/>
  <c r="K201" i="11"/>
  <c r="L201" i="11"/>
  <c r="M201" i="11"/>
  <c r="N201" i="11"/>
  <c r="O201" i="11"/>
  <c r="P201" i="11"/>
  <c r="Q201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X201" i="11"/>
  <c r="AY201" i="11"/>
  <c r="AZ201" i="11"/>
  <c r="BA201" i="11"/>
  <c r="BD201" i="11"/>
  <c r="BE201" i="11"/>
  <c r="AR201" i="11"/>
  <c r="AS201" i="11"/>
  <c r="BI201" i="11"/>
  <c r="BJ201" i="11"/>
  <c r="BK201" i="11"/>
  <c r="BL201" i="11"/>
  <c r="BM201" i="11"/>
  <c r="BN201" i="11"/>
  <c r="BO201" i="11"/>
  <c r="A202" i="11"/>
  <c r="B202" i="11"/>
  <c r="C202" i="11"/>
  <c r="D202" i="11"/>
  <c r="G202" i="11"/>
  <c r="H202" i="11"/>
  <c r="I202" i="11"/>
  <c r="J202" i="11"/>
  <c r="K202" i="11"/>
  <c r="L202" i="11"/>
  <c r="M202" i="11"/>
  <c r="N202" i="11"/>
  <c r="O202" i="11"/>
  <c r="P202" i="11"/>
  <c r="Q202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203" i="11"/>
  <c r="B203" i="11"/>
  <c r="C203" i="11"/>
  <c r="D203" i="11"/>
  <c r="G203" i="11"/>
  <c r="H203" i="11"/>
  <c r="I203" i="11"/>
  <c r="J203" i="11"/>
  <c r="K203" i="11"/>
  <c r="L203" i="11"/>
  <c r="M203" i="11"/>
  <c r="N203" i="11"/>
  <c r="O203" i="11"/>
  <c r="P203" i="11"/>
  <c r="Q203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X203" i="11"/>
  <c r="AY203" i="11"/>
  <c r="AZ203" i="11"/>
  <c r="BA203" i="11"/>
  <c r="BD203" i="11"/>
  <c r="BE203" i="11"/>
  <c r="AR203" i="11"/>
  <c r="AS203" i="11"/>
  <c r="BI203" i="11"/>
  <c r="BJ203" i="11"/>
  <c r="BK203" i="11"/>
  <c r="BL203" i="11"/>
  <c r="BM203" i="11"/>
  <c r="BN203" i="11"/>
  <c r="BO203" i="11"/>
  <c r="A204" i="11"/>
  <c r="B204" i="11"/>
  <c r="C204" i="11"/>
  <c r="D204" i="11"/>
  <c r="F204" i="4"/>
  <c r="F204" i="11"/>
  <c r="G204" i="11"/>
  <c r="H204" i="11"/>
  <c r="I204" i="11"/>
  <c r="J204" i="11"/>
  <c r="K204" i="11"/>
  <c r="L204" i="11"/>
  <c r="M204" i="11"/>
  <c r="N204" i="11"/>
  <c r="O204" i="11"/>
  <c r="P204" i="11"/>
  <c r="Q204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X204" i="11"/>
  <c r="AY204" i="11"/>
  <c r="AZ204" i="11"/>
  <c r="BA204" i="11"/>
  <c r="BD204" i="11"/>
  <c r="BE204" i="11"/>
  <c r="AR204" i="11"/>
  <c r="AS204" i="11"/>
  <c r="BI204" i="11"/>
  <c r="BJ204" i="11"/>
  <c r="BK204" i="11"/>
  <c r="BL204" i="11"/>
  <c r="BM204" i="11"/>
  <c r="BN204" i="11"/>
  <c r="BO204" i="11"/>
  <c r="BM204" i="4"/>
  <c r="BU204" i="11"/>
  <c r="BV204" i="11"/>
  <c r="BW204" i="11"/>
  <c r="BX204" i="11"/>
  <c r="BY204" i="11"/>
  <c r="BZ204" i="11"/>
  <c r="BY204" i="4"/>
  <c r="CD204" i="11"/>
  <c r="A205" i="11"/>
  <c r="B205" i="11"/>
  <c r="C205" i="11"/>
  <c r="D205" i="11"/>
  <c r="G205" i="11"/>
  <c r="H205" i="11"/>
  <c r="I205" i="11"/>
  <c r="J205" i="11"/>
  <c r="K205" i="11"/>
  <c r="L205" i="11"/>
  <c r="M205" i="11"/>
  <c r="N205" i="11"/>
  <c r="O205" i="11"/>
  <c r="P205" i="11"/>
  <c r="Q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X205" i="11"/>
  <c r="AY205" i="11"/>
  <c r="AZ205" i="11"/>
  <c r="BA205" i="11"/>
  <c r="BD205" i="11"/>
  <c r="BE205" i="11"/>
  <c r="AR205" i="11"/>
  <c r="AS205" i="11"/>
  <c r="BI205" i="11"/>
  <c r="BJ205" i="11"/>
  <c r="BK205" i="11"/>
  <c r="BL205" i="11"/>
  <c r="BM205" i="11"/>
  <c r="BN205" i="11"/>
  <c r="BO205" i="11"/>
  <c r="BR205" i="11"/>
  <c r="BU205" i="11"/>
  <c r="BV205" i="11"/>
  <c r="BW205" i="11"/>
  <c r="BX205" i="11"/>
  <c r="BY205" i="11"/>
  <c r="BZ205" i="11"/>
  <c r="A209" i="11"/>
  <c r="B209" i="11"/>
  <c r="C209" i="11"/>
  <c r="D209" i="11"/>
  <c r="E209" i="11"/>
  <c r="F209" i="11"/>
  <c r="G209" i="11"/>
  <c r="H209" i="11"/>
  <c r="I209" i="11"/>
  <c r="J209" i="11"/>
  <c r="K209" i="11"/>
  <c r="L209" i="11"/>
  <c r="M209" i="11"/>
  <c r="N209" i="11"/>
  <c r="O209" i="11"/>
  <c r="P209" i="11"/>
  <c r="Q209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M209" i="11"/>
  <c r="AN209" i="11"/>
  <c r="AT209" i="11"/>
  <c r="AU209" i="11"/>
  <c r="AV209" i="11"/>
  <c r="AX209" i="11"/>
  <c r="AY209" i="11"/>
  <c r="AZ209" i="11"/>
  <c r="BA209" i="11"/>
  <c r="BD209" i="11"/>
  <c r="BE209" i="11"/>
  <c r="AR209" i="11"/>
  <c r="AS209" i="11"/>
  <c r="BF209" i="11"/>
  <c r="BI209" i="11"/>
  <c r="BJ209" i="11"/>
  <c r="BK209" i="11"/>
  <c r="BL209" i="11"/>
  <c r="BM209" i="11"/>
  <c r="BN209" i="11"/>
  <c r="BO209" i="11"/>
  <c r="BP209" i="11"/>
  <c r="BQ209" i="11"/>
  <c r="BR209" i="11"/>
  <c r="BS209" i="11"/>
  <c r="A210" i="11"/>
  <c r="B210" i="11"/>
  <c r="C210" i="11"/>
  <c r="D210" i="11"/>
  <c r="E210" i="11"/>
  <c r="G210" i="11"/>
  <c r="H210" i="11"/>
  <c r="I210" i="11"/>
  <c r="J210" i="11"/>
  <c r="K210" i="11"/>
  <c r="L210" i="11"/>
  <c r="M210" i="11"/>
  <c r="N210" i="11"/>
  <c r="O210" i="11"/>
  <c r="P210" i="11"/>
  <c r="Q210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X210" i="11"/>
  <c r="AY210" i="11"/>
  <c r="AZ210" i="11"/>
  <c r="BA210" i="11"/>
  <c r="BD210" i="11"/>
  <c r="BE210" i="11"/>
  <c r="AR210" i="11"/>
  <c r="AS210" i="11"/>
  <c r="BF210" i="11"/>
  <c r="BG210" i="11"/>
  <c r="BI210" i="11"/>
  <c r="BJ210" i="11"/>
  <c r="BK210" i="11"/>
  <c r="BL210" i="11"/>
  <c r="BM210" i="11"/>
  <c r="BN210" i="11"/>
  <c r="BO210" i="11"/>
  <c r="BR210" i="11"/>
  <c r="BU210" i="11"/>
  <c r="BV210" i="11"/>
  <c r="BW210" i="11"/>
  <c r="BX210" i="11"/>
  <c r="BY210" i="11"/>
  <c r="BZ210" i="11"/>
  <c r="CC210" i="11"/>
  <c r="A211" i="11"/>
  <c r="B211" i="4"/>
  <c r="B211" i="11"/>
  <c r="C211" i="11"/>
  <c r="D211" i="11"/>
  <c r="F211" i="4"/>
  <c r="F211" i="11"/>
  <c r="G211" i="11"/>
  <c r="H211" i="11"/>
  <c r="I211" i="11"/>
  <c r="J211" i="11"/>
  <c r="K211" i="11"/>
  <c r="L211" i="11"/>
  <c r="M211" i="11"/>
  <c r="N211" i="11"/>
  <c r="O211" i="11"/>
  <c r="P211" i="11"/>
  <c r="Q211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BF211" i="11"/>
  <c r="BG211" i="11"/>
  <c r="A212" i="11"/>
  <c r="B212" i="11"/>
  <c r="C212" i="11"/>
  <c r="D212" i="11"/>
  <c r="G212" i="11"/>
  <c r="H212" i="11"/>
  <c r="I212" i="11"/>
  <c r="J212" i="11"/>
  <c r="K212" i="11"/>
  <c r="L212" i="11"/>
  <c r="M212" i="11"/>
  <c r="N212" i="11"/>
  <c r="O212" i="11"/>
  <c r="P212" i="11"/>
  <c r="Q212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BF212" i="11"/>
  <c r="BG212" i="11"/>
  <c r="A213" i="11"/>
  <c r="B213" i="11"/>
  <c r="C213" i="11"/>
  <c r="D213" i="11"/>
  <c r="E213" i="11"/>
  <c r="G213" i="11"/>
  <c r="H213" i="11"/>
  <c r="I213" i="11"/>
  <c r="J213" i="11"/>
  <c r="K213" i="11"/>
  <c r="L213" i="11"/>
  <c r="M213" i="11"/>
  <c r="N213" i="11"/>
  <c r="O213" i="11"/>
  <c r="P213" i="11"/>
  <c r="Q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BF213" i="11"/>
  <c r="BG213" i="11"/>
  <c r="A214" i="11"/>
  <c r="B214" i="11"/>
  <c r="C214" i="11"/>
  <c r="D214" i="11"/>
  <c r="G214" i="11"/>
  <c r="H214" i="11"/>
  <c r="I214" i="11"/>
  <c r="J214" i="11"/>
  <c r="K214" i="11"/>
  <c r="L214" i="11"/>
  <c r="M214" i="11"/>
  <c r="N214" i="11"/>
  <c r="O214" i="11"/>
  <c r="P214" i="11"/>
  <c r="Q214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BF214" i="11"/>
  <c r="BG214" i="11"/>
  <c r="A215" i="11"/>
  <c r="B215" i="11"/>
  <c r="C215" i="11"/>
  <c r="D215" i="11"/>
  <c r="G215" i="11"/>
  <c r="H215" i="11"/>
  <c r="I215" i="11"/>
  <c r="J215" i="11"/>
  <c r="K215" i="11"/>
  <c r="L215" i="11"/>
  <c r="M215" i="11"/>
  <c r="N215" i="11"/>
  <c r="O215" i="11"/>
  <c r="P215" i="11"/>
  <c r="Q215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BF215" i="11"/>
  <c r="BG215" i="11"/>
  <c r="A216" i="11"/>
  <c r="B216" i="11"/>
  <c r="C216" i="11"/>
  <c r="D216" i="11"/>
  <c r="E216" i="11"/>
  <c r="G216" i="11"/>
  <c r="H216" i="11"/>
  <c r="I216" i="11"/>
  <c r="J216" i="11"/>
  <c r="K216" i="11"/>
  <c r="L216" i="11"/>
  <c r="M216" i="11"/>
  <c r="N216" i="11"/>
  <c r="O216" i="11"/>
  <c r="P216" i="11"/>
  <c r="Q216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BF216" i="11"/>
  <c r="BG216" i="11"/>
  <c r="A217" i="11"/>
  <c r="B217" i="11"/>
  <c r="C217" i="11"/>
  <c r="D217" i="11"/>
  <c r="G217" i="11"/>
  <c r="H217" i="11"/>
  <c r="I217" i="11"/>
  <c r="J217" i="11"/>
  <c r="K217" i="11"/>
  <c r="L217" i="11"/>
  <c r="M217" i="11"/>
  <c r="N217" i="11"/>
  <c r="O217" i="11"/>
  <c r="P217" i="11"/>
  <c r="Q217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218" i="11"/>
  <c r="B218" i="11"/>
  <c r="C218" i="11"/>
  <c r="D218" i="11"/>
  <c r="E218" i="11"/>
  <c r="G218" i="11"/>
  <c r="H218" i="11"/>
  <c r="I218" i="11"/>
  <c r="J218" i="11"/>
  <c r="K218" i="11"/>
  <c r="L218" i="11"/>
  <c r="M218" i="11"/>
  <c r="N218" i="11"/>
  <c r="O218" i="11"/>
  <c r="P218" i="11"/>
  <c r="Q218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219" i="11"/>
  <c r="B219" i="11"/>
  <c r="C219" i="11"/>
  <c r="D219" i="11"/>
  <c r="G219" i="11"/>
  <c r="H219" i="11"/>
  <c r="I219" i="11"/>
  <c r="J219" i="11"/>
  <c r="K219" i="11"/>
  <c r="L219" i="11"/>
  <c r="M219" i="11"/>
  <c r="N219" i="11"/>
  <c r="O219" i="11"/>
  <c r="P219" i="11"/>
  <c r="Q219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220" i="11"/>
  <c r="B220" i="11"/>
  <c r="C220" i="11"/>
  <c r="D220" i="11"/>
  <c r="E220" i="11"/>
  <c r="G220" i="11"/>
  <c r="H220" i="11"/>
  <c r="I220" i="11"/>
  <c r="J220" i="11"/>
  <c r="K220" i="11"/>
  <c r="L220" i="11"/>
  <c r="M220" i="11"/>
  <c r="N220" i="11"/>
  <c r="O220" i="11"/>
  <c r="P220" i="11"/>
  <c r="Q220" i="11"/>
  <c r="R220" i="11"/>
  <c r="A221" i="11"/>
  <c r="B221" i="11"/>
  <c r="C221" i="11"/>
  <c r="D221" i="11"/>
  <c r="G221" i="11"/>
  <c r="H221" i="11"/>
  <c r="I221" i="11"/>
  <c r="J221" i="11"/>
  <c r="K221" i="11"/>
  <c r="L221" i="11"/>
  <c r="M221" i="11"/>
  <c r="N221" i="11"/>
  <c r="O221" i="11"/>
  <c r="P221" i="11"/>
  <c r="Q221" i="11"/>
  <c r="R221" i="11"/>
  <c r="A222" i="11"/>
  <c r="B222" i="11"/>
  <c r="C222" i="11"/>
  <c r="D222" i="11"/>
  <c r="G222" i="11"/>
  <c r="H222" i="11"/>
  <c r="I222" i="11"/>
  <c r="J222" i="11"/>
  <c r="K222" i="11"/>
  <c r="L222" i="11"/>
  <c r="M222" i="11"/>
  <c r="N222" i="11"/>
  <c r="O222" i="11"/>
  <c r="P222" i="11"/>
  <c r="Q222" i="11"/>
  <c r="R222" i="11"/>
  <c r="A223" i="11"/>
  <c r="B223" i="11"/>
  <c r="C223" i="11"/>
  <c r="D223" i="11"/>
  <c r="G223" i="11"/>
  <c r="H223" i="11"/>
  <c r="I223" i="11"/>
  <c r="J223" i="11"/>
  <c r="K223" i="11"/>
  <c r="L223" i="11"/>
  <c r="M223" i="11"/>
  <c r="N223" i="11"/>
  <c r="O223" i="11"/>
  <c r="P223" i="11"/>
  <c r="Q223" i="11"/>
  <c r="R223" i="11"/>
  <c r="AD223" i="11"/>
  <c r="AX223" i="11"/>
  <c r="AY223" i="11"/>
  <c r="AZ223" i="11"/>
  <c r="BA223" i="11"/>
  <c r="BD223" i="11"/>
  <c r="BE223" i="11"/>
  <c r="AR223" i="11"/>
  <c r="AS223" i="11"/>
  <c r="BI223" i="11"/>
  <c r="BJ223" i="11"/>
  <c r="BK223" i="11"/>
  <c r="BL223" i="11"/>
  <c r="BM223" i="11"/>
  <c r="BN223" i="11"/>
  <c r="BO223" i="11"/>
  <c r="A224" i="11"/>
  <c r="B224" i="11"/>
  <c r="C224" i="11"/>
  <c r="D224" i="11"/>
  <c r="G224" i="11"/>
  <c r="H224" i="11"/>
  <c r="I224" i="11"/>
  <c r="J224" i="11"/>
  <c r="K224" i="11"/>
  <c r="L224" i="11"/>
  <c r="M224" i="11"/>
  <c r="N224" i="11"/>
  <c r="O224" i="11"/>
  <c r="P224" i="11"/>
  <c r="Q224" i="11"/>
  <c r="R224" i="11"/>
  <c r="A225" i="11"/>
  <c r="B225" i="11"/>
  <c r="C225" i="11"/>
  <c r="D225" i="11"/>
  <c r="F225" i="4"/>
  <c r="F225" i="11"/>
  <c r="G225" i="11"/>
  <c r="H225" i="11"/>
  <c r="I225" i="11"/>
  <c r="J225" i="11"/>
  <c r="K225" i="11"/>
  <c r="L225" i="11"/>
  <c r="M225" i="11"/>
  <c r="N225" i="11"/>
  <c r="O225" i="11"/>
  <c r="P225" i="11"/>
  <c r="Q225" i="11"/>
  <c r="R225" i="11"/>
  <c r="AD225" i="11"/>
  <c r="AX225" i="11"/>
  <c r="AY225" i="11"/>
  <c r="AZ225" i="11"/>
  <c r="BA225" i="11"/>
  <c r="BD225" i="11"/>
  <c r="BE225" i="11"/>
  <c r="AR225" i="11"/>
  <c r="AS225" i="11"/>
  <c r="BI225" i="11"/>
  <c r="BJ225" i="11"/>
  <c r="BK225" i="11"/>
  <c r="BL225" i="11"/>
  <c r="BM225" i="11"/>
  <c r="BN225" i="11"/>
  <c r="BO225" i="11"/>
  <c r="BM225" i="4"/>
  <c r="BS225" i="11"/>
  <c r="A226" i="11"/>
  <c r="B226" i="11"/>
  <c r="C226" i="11"/>
  <c r="D226" i="11"/>
  <c r="E226" i="11"/>
  <c r="G226" i="11"/>
  <c r="H226" i="11"/>
  <c r="I226" i="11"/>
  <c r="J226" i="11"/>
  <c r="K226" i="11"/>
  <c r="L226" i="11"/>
  <c r="M226" i="11"/>
  <c r="N226" i="11"/>
  <c r="O226" i="11"/>
  <c r="P226" i="11"/>
  <c r="Q226" i="11"/>
  <c r="R226" i="11"/>
  <c r="AD226" i="11"/>
  <c r="AX226" i="11"/>
  <c r="AY226" i="11"/>
  <c r="AZ226" i="11"/>
  <c r="BA226" i="11"/>
  <c r="BD226" i="11"/>
  <c r="BE226" i="11"/>
  <c r="AR226" i="11"/>
  <c r="AS226" i="11"/>
  <c r="BI226" i="11"/>
  <c r="BJ226" i="11"/>
  <c r="BK226" i="11"/>
  <c r="BL226" i="11"/>
  <c r="BM226" i="11"/>
  <c r="BN226" i="11"/>
  <c r="BO226" i="11"/>
  <c r="BR226" i="11"/>
  <c r="A227" i="11"/>
  <c r="B227" i="11"/>
  <c r="C227" i="11"/>
  <c r="D227" i="11"/>
  <c r="E227" i="11"/>
  <c r="G227" i="11"/>
  <c r="H227" i="11"/>
  <c r="I227" i="11"/>
  <c r="J227" i="11"/>
  <c r="K227" i="11"/>
  <c r="L227" i="11"/>
  <c r="M227" i="11"/>
  <c r="N227" i="11"/>
  <c r="O227" i="11"/>
  <c r="P227" i="11"/>
  <c r="Q227" i="11"/>
  <c r="R227" i="11"/>
  <c r="AD227" i="11"/>
  <c r="AX227" i="11"/>
  <c r="AY227" i="11"/>
  <c r="AZ227" i="11"/>
  <c r="BA227" i="11"/>
  <c r="BD227" i="11"/>
  <c r="BE227" i="11"/>
  <c r="AR227" i="11"/>
  <c r="AS227" i="11"/>
  <c r="BI227" i="11"/>
  <c r="BJ227" i="11"/>
  <c r="BK227" i="11"/>
  <c r="BL227" i="11"/>
  <c r="BM227" i="11"/>
  <c r="BN227" i="11"/>
  <c r="BO227" i="11"/>
  <c r="BM227" i="4"/>
  <c r="BS227" i="11"/>
  <c r="BU227" i="11"/>
  <c r="BV227" i="11"/>
  <c r="BW227" i="11"/>
  <c r="BX227" i="11"/>
  <c r="BY227" i="11"/>
  <c r="BZ227" i="11"/>
  <c r="BY227" i="4"/>
  <c r="CD227" i="11"/>
  <c r="A231" i="11"/>
  <c r="B231" i="11"/>
  <c r="C231" i="11"/>
  <c r="D231" i="11"/>
  <c r="E231" i="11"/>
  <c r="F231" i="11"/>
  <c r="G231" i="11"/>
  <c r="H231" i="11"/>
  <c r="I231" i="11"/>
  <c r="J231" i="11"/>
  <c r="K231" i="11"/>
  <c r="L231" i="11"/>
  <c r="M231" i="11"/>
  <c r="N231" i="11"/>
  <c r="O231" i="11"/>
  <c r="P231" i="11"/>
  <c r="Q231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M231" i="11"/>
  <c r="AN231" i="11"/>
  <c r="AT231" i="11"/>
  <c r="AU231" i="11"/>
  <c r="AV231" i="11"/>
  <c r="AX231" i="11"/>
  <c r="AY231" i="11"/>
  <c r="AZ231" i="11"/>
  <c r="BA231" i="11"/>
  <c r="BD231" i="11"/>
  <c r="BE231" i="11"/>
  <c r="AR231" i="11"/>
  <c r="AS231" i="11"/>
  <c r="BF231" i="11"/>
  <c r="BG231" i="11"/>
  <c r="BI231" i="11"/>
  <c r="BJ231" i="11"/>
  <c r="BK231" i="11"/>
  <c r="BL231" i="11"/>
  <c r="BM231" i="11"/>
  <c r="BN231" i="11"/>
  <c r="BO231" i="11"/>
  <c r="BP231" i="11"/>
  <c r="BQ231" i="11"/>
  <c r="BR231" i="11"/>
  <c r="BS231" i="11"/>
  <c r="A232" i="11"/>
  <c r="B232" i="11"/>
  <c r="C232" i="11"/>
  <c r="D232" i="11"/>
  <c r="E232" i="11"/>
  <c r="F232" i="11"/>
  <c r="G232" i="11"/>
  <c r="H232" i="11"/>
  <c r="I232" i="11"/>
  <c r="J232" i="11"/>
  <c r="K232" i="11"/>
  <c r="L232" i="11"/>
  <c r="M232" i="11"/>
  <c r="N232" i="11"/>
  <c r="O232" i="11"/>
  <c r="P232" i="11"/>
  <c r="Q232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X232" i="11"/>
  <c r="AY232" i="11"/>
  <c r="AZ232" i="11"/>
  <c r="BA232" i="11"/>
  <c r="BD232" i="11"/>
  <c r="BE232" i="11"/>
  <c r="AR232" i="11"/>
  <c r="AS232" i="11"/>
  <c r="BF232" i="11"/>
  <c r="BG232" i="11"/>
  <c r="BI232" i="11"/>
  <c r="BJ232" i="11"/>
  <c r="BK232" i="11"/>
  <c r="BL232" i="11"/>
  <c r="BM232" i="11"/>
  <c r="BN232" i="11"/>
  <c r="BO232" i="11"/>
  <c r="BR232" i="11"/>
  <c r="BU232" i="11"/>
  <c r="BV232" i="11"/>
  <c r="BW232" i="11"/>
  <c r="BX232" i="11"/>
  <c r="BY232" i="11"/>
  <c r="BZ232" i="11"/>
  <c r="CA232" i="11"/>
  <c r="BY232" i="4"/>
  <c r="CD232" i="11"/>
  <c r="A233" i="11"/>
  <c r="B233" i="4"/>
  <c r="B233" i="11"/>
  <c r="C233" i="11"/>
  <c r="D233" i="11"/>
  <c r="E233" i="11"/>
  <c r="F233" i="11"/>
  <c r="G233" i="11"/>
  <c r="H233" i="11"/>
  <c r="I233" i="11"/>
  <c r="J233" i="11"/>
  <c r="K233" i="11"/>
  <c r="L233" i="11"/>
  <c r="M233" i="11"/>
  <c r="N233" i="11"/>
  <c r="O233" i="11"/>
  <c r="P233" i="11"/>
  <c r="Q233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BF233" i="11"/>
  <c r="BG233" i="11"/>
  <c r="A234" i="11"/>
  <c r="B234" i="11"/>
  <c r="C234" i="11"/>
  <c r="D234" i="11"/>
  <c r="E234" i="11"/>
  <c r="F234" i="11"/>
  <c r="G234" i="11"/>
  <c r="H234" i="11"/>
  <c r="I234" i="11"/>
  <c r="J234" i="11"/>
  <c r="K234" i="11"/>
  <c r="L234" i="11"/>
  <c r="M234" i="11"/>
  <c r="N234" i="11"/>
  <c r="O234" i="11"/>
  <c r="P234" i="11"/>
  <c r="Q234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BF234" i="11"/>
  <c r="BG234" i="11"/>
  <c r="A235" i="11"/>
  <c r="B235" i="11"/>
  <c r="C235" i="11"/>
  <c r="D235" i="11"/>
  <c r="E235" i="11"/>
  <c r="F235" i="11"/>
  <c r="G235" i="11"/>
  <c r="H235" i="11"/>
  <c r="I235" i="11"/>
  <c r="J235" i="11"/>
  <c r="K235" i="11"/>
  <c r="L235" i="11"/>
  <c r="M235" i="11"/>
  <c r="N235" i="11"/>
  <c r="O235" i="11"/>
  <c r="P235" i="11"/>
  <c r="Q235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BF235" i="11"/>
  <c r="BG235" i="11"/>
  <c r="A236" i="11"/>
  <c r="B236" i="11"/>
  <c r="C236" i="11"/>
  <c r="D236" i="11"/>
  <c r="E236" i="11"/>
  <c r="F236" i="11"/>
  <c r="G236" i="11"/>
  <c r="H236" i="11"/>
  <c r="I236" i="11"/>
  <c r="J236" i="11"/>
  <c r="K236" i="11"/>
  <c r="L236" i="11"/>
  <c r="M236" i="11"/>
  <c r="N236" i="11"/>
  <c r="O236" i="11"/>
  <c r="P236" i="11"/>
  <c r="Q236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BF236" i="11"/>
  <c r="BG236" i="11"/>
  <c r="A237" i="11"/>
  <c r="B237" i="11"/>
  <c r="C237" i="11"/>
  <c r="D237" i="11"/>
  <c r="E237" i="11"/>
  <c r="F237" i="11"/>
  <c r="G237" i="11"/>
  <c r="H237" i="11"/>
  <c r="I237" i="11"/>
  <c r="J237" i="11"/>
  <c r="K237" i="11"/>
  <c r="L237" i="11"/>
  <c r="M237" i="11"/>
  <c r="N237" i="11"/>
  <c r="O237" i="11"/>
  <c r="P237" i="11"/>
  <c r="Q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BF237" i="11"/>
  <c r="BG237" i="11"/>
  <c r="A238" i="11"/>
  <c r="B238" i="11"/>
  <c r="C238" i="11"/>
  <c r="D238" i="11"/>
  <c r="E238" i="11"/>
  <c r="F238" i="11"/>
  <c r="G238" i="11"/>
  <c r="H238" i="11"/>
  <c r="I238" i="11"/>
  <c r="J238" i="11"/>
  <c r="K238" i="11"/>
  <c r="L238" i="11"/>
  <c r="M238" i="11"/>
  <c r="N238" i="11"/>
  <c r="O238" i="11"/>
  <c r="P238" i="11"/>
  <c r="Q238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BF238" i="11"/>
  <c r="BG238" i="11"/>
  <c r="A239" i="11"/>
  <c r="B239" i="11"/>
  <c r="C239" i="11"/>
  <c r="D239" i="11"/>
  <c r="E239" i="11"/>
  <c r="F239" i="11"/>
  <c r="G239" i="11"/>
  <c r="H239" i="11"/>
  <c r="I239" i="11"/>
  <c r="J239" i="11"/>
  <c r="K239" i="11"/>
  <c r="L239" i="11"/>
  <c r="M239" i="11"/>
  <c r="N239" i="11"/>
  <c r="O239" i="11"/>
  <c r="P239" i="11"/>
  <c r="Q239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BF239" i="11"/>
  <c r="BG239" i="11"/>
  <c r="A240" i="11"/>
  <c r="B240" i="11"/>
  <c r="C240" i="11"/>
  <c r="D240" i="11"/>
  <c r="E240" i="11"/>
  <c r="F240" i="11"/>
  <c r="G240" i="11"/>
  <c r="H240" i="11"/>
  <c r="I240" i="11"/>
  <c r="J240" i="11"/>
  <c r="K240" i="11"/>
  <c r="L240" i="11"/>
  <c r="M240" i="11"/>
  <c r="N240" i="11"/>
  <c r="O240" i="11"/>
  <c r="P240" i="11"/>
  <c r="Q240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BF240" i="11"/>
  <c r="BG240" i="11"/>
  <c r="A241" i="11"/>
  <c r="B241" i="11"/>
  <c r="C241" i="11"/>
  <c r="D241" i="11"/>
  <c r="E241" i="11"/>
  <c r="F241" i="11"/>
  <c r="G241" i="11"/>
  <c r="H241" i="11"/>
  <c r="I241" i="11"/>
  <c r="J241" i="11"/>
  <c r="K241" i="11"/>
  <c r="L241" i="11"/>
  <c r="M241" i="11"/>
  <c r="N241" i="11"/>
  <c r="O241" i="11"/>
  <c r="P241" i="11"/>
  <c r="Q241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BF241" i="11"/>
  <c r="BG241" i="11"/>
  <c r="A242" i="11"/>
  <c r="B242" i="11"/>
  <c r="C242" i="11"/>
  <c r="D242" i="11"/>
  <c r="E242" i="11"/>
  <c r="F242" i="11"/>
  <c r="G242" i="11"/>
  <c r="H242" i="11"/>
  <c r="I242" i="11"/>
  <c r="J242" i="11"/>
  <c r="K242" i="11"/>
  <c r="L242" i="11"/>
  <c r="M242" i="11"/>
  <c r="N242" i="11"/>
  <c r="O242" i="11"/>
  <c r="P242" i="11"/>
  <c r="Q242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243" i="11"/>
  <c r="B243" i="11"/>
  <c r="C243" i="11"/>
  <c r="D243" i="11"/>
  <c r="E243" i="11"/>
  <c r="F243" i="11"/>
  <c r="G243" i="11"/>
  <c r="H243" i="11"/>
  <c r="I243" i="11"/>
  <c r="J243" i="11"/>
  <c r="K243" i="11"/>
  <c r="L243" i="11"/>
  <c r="M243" i="11"/>
  <c r="N243" i="11"/>
  <c r="O243" i="11"/>
  <c r="P243" i="11"/>
  <c r="Q243" i="11"/>
  <c r="R243" i="11"/>
  <c r="A244" i="11"/>
  <c r="B244" i="11"/>
  <c r="C244" i="11"/>
  <c r="D244" i="11"/>
  <c r="E244" i="11"/>
  <c r="F244" i="11"/>
  <c r="G244" i="11"/>
  <c r="H244" i="11"/>
  <c r="I244" i="11"/>
  <c r="J244" i="11"/>
  <c r="K244" i="11"/>
  <c r="L244" i="11"/>
  <c r="M244" i="11"/>
  <c r="N244" i="11"/>
  <c r="O244" i="11"/>
  <c r="P244" i="11"/>
  <c r="Q244" i="11"/>
  <c r="R244" i="11"/>
  <c r="A245" i="11"/>
  <c r="B245" i="11"/>
  <c r="C245" i="11"/>
  <c r="D245" i="11"/>
  <c r="E245" i="11"/>
  <c r="F245" i="11"/>
  <c r="G245" i="11"/>
  <c r="H245" i="11"/>
  <c r="I245" i="11"/>
  <c r="J245" i="11"/>
  <c r="K245" i="11"/>
  <c r="L245" i="11"/>
  <c r="M245" i="11"/>
  <c r="N245" i="11"/>
  <c r="O245" i="11"/>
  <c r="P245" i="11"/>
  <c r="Q245" i="11"/>
  <c r="R245" i="11"/>
  <c r="A246" i="11"/>
  <c r="B246" i="11"/>
  <c r="C246" i="11"/>
  <c r="D246" i="11"/>
  <c r="E246" i="11"/>
  <c r="F246" i="11"/>
  <c r="G246" i="11"/>
  <c r="H246" i="11"/>
  <c r="I246" i="11"/>
  <c r="J246" i="11"/>
  <c r="K246" i="11"/>
  <c r="L246" i="11"/>
  <c r="M246" i="11"/>
  <c r="N246" i="11"/>
  <c r="O246" i="11"/>
  <c r="P246" i="11"/>
  <c r="Q246" i="11"/>
  <c r="R246" i="11"/>
  <c r="AD246" i="4"/>
  <c r="AD246" i="11"/>
  <c r="AX246" i="11"/>
  <c r="AY246" i="11"/>
  <c r="AZ246" i="11"/>
  <c r="BA246" i="11"/>
  <c r="BD246" i="11"/>
  <c r="BE246" i="11"/>
  <c r="AR246" i="11"/>
  <c r="AS246" i="11"/>
  <c r="BI246" i="11"/>
  <c r="BJ246" i="11"/>
  <c r="BK246" i="11"/>
  <c r="BL246" i="11"/>
  <c r="BM246" i="11"/>
  <c r="BN246" i="11"/>
  <c r="BO246" i="11"/>
  <c r="BK246" i="4"/>
  <c r="BQ246" i="11"/>
  <c r="BM246" i="4"/>
  <c r="BS246" i="11"/>
  <c r="A247" i="11"/>
  <c r="B247" i="11"/>
  <c r="C247" i="11"/>
  <c r="D247" i="11"/>
  <c r="E247" i="11"/>
  <c r="F247" i="11"/>
  <c r="G247" i="11"/>
  <c r="H247" i="11"/>
  <c r="I247" i="11"/>
  <c r="J247" i="11"/>
  <c r="K247" i="11"/>
  <c r="L247" i="11"/>
  <c r="M247" i="11"/>
  <c r="N247" i="11"/>
  <c r="O247" i="11"/>
  <c r="P247" i="11"/>
  <c r="Q247" i="11"/>
  <c r="R247" i="11"/>
  <c r="A248" i="11"/>
  <c r="B248" i="11"/>
  <c r="C248" i="11"/>
  <c r="D248" i="11"/>
  <c r="E248" i="11"/>
  <c r="F248" i="11"/>
  <c r="G248" i="11"/>
  <c r="H248" i="11"/>
  <c r="I248" i="11"/>
  <c r="J248" i="11"/>
  <c r="K248" i="11"/>
  <c r="L248" i="11"/>
  <c r="M248" i="11"/>
  <c r="N248" i="11"/>
  <c r="O248" i="11"/>
  <c r="P248" i="11"/>
  <c r="Q248" i="11"/>
  <c r="R248" i="11"/>
  <c r="AD249" i="4"/>
  <c r="AD248" i="4"/>
  <c r="AD248" i="11"/>
  <c r="AX248" i="11"/>
  <c r="AY248" i="11"/>
  <c r="AZ248" i="11"/>
  <c r="BA248" i="11"/>
  <c r="BD248" i="11"/>
  <c r="BE248" i="11"/>
  <c r="AR248" i="11"/>
  <c r="AS248" i="11"/>
  <c r="BI248" i="11"/>
  <c r="BJ248" i="11"/>
  <c r="BK248" i="11"/>
  <c r="BL248" i="11"/>
  <c r="BM248" i="11"/>
  <c r="BN248" i="11"/>
  <c r="BO248" i="11"/>
  <c r="BP248" i="11"/>
  <c r="A249" i="11"/>
  <c r="B249" i="11"/>
  <c r="C249" i="11"/>
  <c r="D249" i="11"/>
  <c r="E249" i="11"/>
  <c r="F249" i="11"/>
  <c r="G249" i="11"/>
  <c r="H249" i="11"/>
  <c r="I249" i="11"/>
  <c r="J249" i="11"/>
  <c r="K249" i="11"/>
  <c r="L249" i="11"/>
  <c r="M249" i="11"/>
  <c r="N249" i="11"/>
  <c r="O249" i="11"/>
  <c r="P249" i="11"/>
  <c r="Q249" i="11"/>
  <c r="R249" i="11"/>
  <c r="AD249" i="11"/>
  <c r="AX249" i="11"/>
  <c r="AY249" i="11"/>
  <c r="AZ249" i="11"/>
  <c r="BA249" i="11"/>
  <c r="BD249" i="11"/>
  <c r="BE249" i="11"/>
  <c r="AR249" i="11"/>
  <c r="AS249" i="11"/>
  <c r="BI249" i="11"/>
  <c r="BJ249" i="11"/>
  <c r="BK249" i="11"/>
  <c r="BL249" i="11"/>
  <c r="BM249" i="11"/>
  <c r="BN249" i="11"/>
  <c r="BO249" i="11"/>
  <c r="BK249" i="4"/>
  <c r="BQ249" i="11"/>
  <c r="A250" i="11"/>
  <c r="B250" i="11"/>
  <c r="C250" i="11"/>
  <c r="D250" i="11"/>
  <c r="E250" i="11"/>
  <c r="F250" i="11"/>
  <c r="G250" i="11"/>
  <c r="H250" i="11"/>
  <c r="I250" i="11"/>
  <c r="J250" i="11"/>
  <c r="K250" i="11"/>
  <c r="L250" i="11"/>
  <c r="M250" i="11"/>
  <c r="N250" i="11"/>
  <c r="O250" i="11"/>
  <c r="P250" i="11"/>
  <c r="Q250" i="11"/>
  <c r="R250" i="11"/>
  <c r="AD250" i="11"/>
  <c r="AX250" i="11"/>
  <c r="AY250" i="11"/>
  <c r="AZ250" i="11"/>
  <c r="BA250" i="11"/>
  <c r="BD250" i="11"/>
  <c r="BE250" i="11"/>
  <c r="AR250" i="11"/>
  <c r="AS250" i="11"/>
  <c r="BI250" i="11"/>
  <c r="BJ250" i="11"/>
  <c r="BK250" i="11"/>
  <c r="BL250" i="11"/>
  <c r="BM250" i="11"/>
  <c r="BN250" i="11"/>
  <c r="BO250" i="11"/>
  <c r="BR250" i="11"/>
  <c r="BQ26" i="7"/>
  <c r="BI26" i="7"/>
  <c r="BQ27" i="7"/>
  <c r="BI27" i="7"/>
  <c r="BQ30" i="7"/>
  <c r="BI30" i="7"/>
  <c r="BQ31" i="7"/>
  <c r="BI31" i="7"/>
  <c r="BQ32" i="7"/>
  <c r="BI32" i="7"/>
  <c r="BQ35" i="7"/>
  <c r="BI35" i="7"/>
  <c r="BQ36" i="7"/>
  <c r="BI36" i="7"/>
  <c r="BQ37" i="7"/>
  <c r="BI37" i="7"/>
  <c r="BQ41" i="7"/>
  <c r="BI41" i="7"/>
  <c r="BQ42" i="7"/>
  <c r="BI42" i="7"/>
  <c r="BQ43" i="7"/>
  <c r="BI43" i="7"/>
  <c r="BQ46" i="7"/>
  <c r="BI46" i="7"/>
  <c r="BQ47" i="7"/>
  <c r="BI47" i="7"/>
  <c r="BQ48" i="7"/>
  <c r="BI48" i="7"/>
  <c r="BQ51" i="7"/>
  <c r="BI51" i="7"/>
  <c r="BQ52" i="7"/>
  <c r="BI52" i="7"/>
  <c r="BQ53" i="7"/>
  <c r="BI53" i="7"/>
  <c r="BQ56" i="7"/>
  <c r="BI56" i="7"/>
  <c r="BQ57" i="7"/>
  <c r="BI57" i="7"/>
  <c r="BQ58" i="7"/>
  <c r="BI58" i="7"/>
  <c r="BQ61" i="7"/>
  <c r="BI61" i="7"/>
  <c r="BQ62" i="7"/>
  <c r="BI62" i="7"/>
  <c r="BQ63" i="7"/>
  <c r="BI63" i="7"/>
  <c r="BQ66" i="7"/>
  <c r="BI66" i="7"/>
  <c r="BQ67" i="7"/>
  <c r="BI67" i="7"/>
  <c r="BQ68" i="7"/>
  <c r="BI68" i="7"/>
  <c r="BQ71" i="7"/>
  <c r="BI71" i="7"/>
  <c r="BQ72" i="7"/>
  <c r="BI72" i="7"/>
  <c r="BQ75" i="7"/>
  <c r="BI75" i="7"/>
  <c r="BQ25" i="7"/>
  <c r="BI25" i="7"/>
  <c r="BQ22" i="7"/>
  <c r="BI22" i="7"/>
  <c r="BQ21" i="7"/>
  <c r="BI21" i="7"/>
  <c r="BQ20" i="7"/>
  <c r="BI20" i="7"/>
  <c r="BQ17" i="7"/>
  <c r="BI17" i="7"/>
  <c r="BQ16" i="7"/>
  <c r="BI16" i="7"/>
  <c r="BQ15" i="7"/>
  <c r="BI15" i="7"/>
  <c r="BQ11" i="7"/>
  <c r="BI11" i="7"/>
  <c r="BQ12" i="7"/>
  <c r="BI12" i="7"/>
  <c r="BQ10" i="7"/>
  <c r="BI10" i="7"/>
  <c r="BQ4" i="7"/>
  <c r="BI4" i="7"/>
  <c r="BQ5" i="7"/>
  <c r="BI5" i="7"/>
  <c r="BQ6" i="7"/>
  <c r="BI6" i="7"/>
  <c r="BQ7" i="7"/>
  <c r="BI7" i="7"/>
  <c r="BQ3" i="7"/>
  <c r="BI3" i="7"/>
  <c r="AV5" i="6"/>
  <c r="BI5" i="6"/>
  <c r="AV6" i="6"/>
  <c r="BI6" i="6"/>
  <c r="AV7" i="6"/>
  <c r="BI7" i="6"/>
  <c r="AV4" i="6"/>
  <c r="BI4" i="6"/>
  <c r="BE8" i="6"/>
  <c r="AV10" i="6"/>
  <c r="BI10" i="6"/>
  <c r="AV11" i="6"/>
  <c r="AV12" i="6"/>
  <c r="AV13" i="6"/>
  <c r="BI11" i="6"/>
  <c r="AV14" i="6"/>
  <c r="BE15" i="6"/>
  <c r="AV3" i="9"/>
  <c r="AV17" i="6"/>
  <c r="BI17" i="6"/>
  <c r="AV18" i="6"/>
  <c r="BI18" i="6"/>
  <c r="AV19" i="6"/>
  <c r="BI19" i="6"/>
  <c r="AV20" i="6"/>
  <c r="BI20" i="6"/>
  <c r="BE22" i="6"/>
  <c r="BI23" i="6"/>
  <c r="AV24" i="6"/>
  <c r="BI24" i="6"/>
  <c r="AV25" i="6"/>
  <c r="BI25" i="6"/>
  <c r="AV26" i="6"/>
  <c r="AV27" i="6"/>
  <c r="BI27" i="6"/>
  <c r="AV28" i="6"/>
  <c r="BI28" i="6"/>
  <c r="BE29" i="6"/>
  <c r="AV31" i="6"/>
  <c r="BI31" i="6"/>
  <c r="AV32" i="6"/>
  <c r="BI32" i="6"/>
  <c r="AV33" i="6"/>
  <c r="AV34" i="6"/>
  <c r="BI34" i="6"/>
  <c r="AV35" i="6"/>
  <c r="BI35" i="6"/>
  <c r="BE36" i="6"/>
  <c r="AV38" i="6"/>
  <c r="BI38" i="6"/>
  <c r="AV39" i="6"/>
  <c r="BI39" i="6"/>
  <c r="AV40" i="6"/>
  <c r="BI40" i="6"/>
  <c r="AV41" i="6"/>
  <c r="BI41" i="6"/>
  <c r="AV42" i="6"/>
  <c r="BI42" i="6"/>
  <c r="BE43" i="6"/>
  <c r="AV45" i="6"/>
  <c r="BI45" i="6"/>
  <c r="AV46" i="6"/>
  <c r="BI46" i="6"/>
  <c r="AV47" i="6"/>
  <c r="BI47" i="6"/>
  <c r="AV48" i="6"/>
  <c r="BI48" i="6"/>
  <c r="BE50" i="6"/>
  <c r="BI51" i="6"/>
  <c r="AV52" i="6"/>
  <c r="AV53" i="6"/>
  <c r="BI53" i="6"/>
  <c r="AV54" i="6"/>
  <c r="BI54" i="6"/>
  <c r="AV55" i="6"/>
  <c r="BI55" i="6"/>
  <c r="AV58" i="6"/>
  <c r="BI58" i="6"/>
  <c r="BI59" i="6"/>
  <c r="AV61" i="6"/>
  <c r="BI61" i="6"/>
  <c r="BI62" i="6"/>
  <c r="BI63" i="6"/>
  <c r="BI64" i="6"/>
  <c r="AV65" i="6"/>
  <c r="BI65" i="6"/>
  <c r="AV66" i="6"/>
  <c r="BI66" i="6"/>
  <c r="AV67" i="6"/>
  <c r="BI67" i="6"/>
  <c r="AV68" i="6"/>
  <c r="BI68" i="6"/>
  <c r="AV69" i="6"/>
  <c r="BI69" i="6"/>
  <c r="BE70" i="6"/>
  <c r="BI71" i="6"/>
  <c r="AV72" i="6"/>
  <c r="BI72" i="6"/>
  <c r="AV74" i="6"/>
  <c r="BI74" i="6"/>
  <c r="AV75" i="6"/>
  <c r="BI75" i="6"/>
  <c r="AV76" i="6"/>
  <c r="BI76" i="6"/>
  <c r="BE77" i="6"/>
  <c r="BI78" i="6"/>
  <c r="AV79" i="6"/>
  <c r="BI79" i="6"/>
  <c r="AV80" i="6"/>
  <c r="BI80" i="6"/>
  <c r="AV81" i="6"/>
  <c r="BI81" i="6"/>
  <c r="AV82" i="6"/>
  <c r="BI82" i="6"/>
  <c r="AV83" i="6"/>
  <c r="BI83" i="6"/>
  <c r="BE84" i="6"/>
  <c r="BI85" i="6"/>
  <c r="AV86" i="6"/>
  <c r="BI86" i="6"/>
  <c r="AV87" i="6"/>
  <c r="BI87" i="6"/>
  <c r="AV88" i="6"/>
  <c r="BI88" i="6"/>
  <c r="AV90" i="6"/>
  <c r="BI90" i="6"/>
  <c r="BE91" i="6"/>
  <c r="BI92" i="6"/>
  <c r="AV93" i="6"/>
  <c r="BI93" i="6"/>
  <c r="AV94" i="6"/>
  <c r="BI94" i="6"/>
  <c r="AV95" i="6"/>
  <c r="BI95" i="6"/>
  <c r="AV96" i="6"/>
  <c r="BI96" i="6"/>
  <c r="AV97" i="6"/>
  <c r="BI97" i="6"/>
  <c r="BE98" i="6"/>
  <c r="BI99" i="6"/>
  <c r="AV100" i="6"/>
  <c r="BI100" i="6"/>
  <c r="AV101" i="6"/>
  <c r="AV102" i="6"/>
  <c r="BI102" i="6"/>
  <c r="AV103" i="6"/>
  <c r="BI103" i="6"/>
  <c r="AV104" i="6"/>
  <c r="BI104" i="6"/>
  <c r="BE105" i="6"/>
  <c r="BI106" i="6"/>
  <c r="AV107" i="6"/>
  <c r="BI107" i="6"/>
  <c r="AV108" i="6"/>
  <c r="BI108" i="6"/>
  <c r="AV109" i="6"/>
  <c r="BI109" i="6"/>
  <c r="AV110" i="6"/>
  <c r="BI110" i="6"/>
  <c r="AV111" i="6"/>
  <c r="BI111" i="6"/>
  <c r="BE112" i="6"/>
  <c r="BI113" i="6"/>
  <c r="AV114" i="6"/>
  <c r="BI114" i="6"/>
  <c r="AV3" i="6"/>
  <c r="BI3" i="6"/>
  <c r="AQ74" i="10"/>
  <c r="AQ75" i="10"/>
  <c r="AQ87" i="10"/>
  <c r="AQ88" i="10"/>
  <c r="AQ89" i="10"/>
  <c r="AQ90" i="10"/>
  <c r="AO87" i="10"/>
  <c r="AO88" i="10"/>
  <c r="AO89" i="10"/>
  <c r="AO90" i="10"/>
  <c r="O89" i="10"/>
  <c r="O88" i="10"/>
  <c r="O87" i="10"/>
  <c r="AQ86" i="10"/>
  <c r="AO86" i="10"/>
  <c r="AQ82" i="10"/>
  <c r="AQ83" i="10"/>
  <c r="AQ84" i="10"/>
  <c r="AQ85" i="10"/>
  <c r="AO82" i="10"/>
  <c r="AO83" i="10"/>
  <c r="AO84" i="10"/>
  <c r="AO85" i="10"/>
  <c r="F85" i="10"/>
  <c r="F84" i="10"/>
  <c r="F83" i="10"/>
  <c r="F82" i="10"/>
  <c r="AQ81" i="10"/>
  <c r="AO81" i="10"/>
  <c r="F81" i="10"/>
  <c r="AQ77" i="10"/>
  <c r="AQ78" i="10"/>
  <c r="AQ79" i="10"/>
  <c r="AQ80" i="10"/>
  <c r="AO77" i="10"/>
  <c r="AO78" i="10"/>
  <c r="AO79" i="10"/>
  <c r="AO80" i="10"/>
  <c r="F80" i="10"/>
  <c r="F79" i="10"/>
  <c r="F78" i="10"/>
  <c r="F77" i="10"/>
  <c r="AQ76" i="10"/>
  <c r="AO76" i="10"/>
  <c r="F76" i="10"/>
  <c r="AQ72" i="10"/>
  <c r="AO72" i="10"/>
  <c r="AO74" i="10"/>
  <c r="AO75" i="10"/>
  <c r="F75" i="10"/>
  <c r="F74" i="10"/>
  <c r="F73" i="10"/>
  <c r="F72" i="10"/>
  <c r="AQ71" i="10"/>
  <c r="AO71" i="10"/>
  <c r="F71" i="10"/>
  <c r="AQ67" i="10"/>
  <c r="AQ68" i="10"/>
  <c r="AQ69" i="10"/>
  <c r="AQ70" i="10"/>
  <c r="AO67" i="10"/>
  <c r="AO68" i="10"/>
  <c r="AO69" i="10"/>
  <c r="AO70" i="10"/>
  <c r="F70" i="10"/>
  <c r="F69" i="10"/>
  <c r="F68" i="10"/>
  <c r="F67" i="10"/>
  <c r="AQ66" i="10"/>
  <c r="AO66" i="10"/>
  <c r="F66" i="10"/>
  <c r="AQ62" i="10"/>
  <c r="AQ63" i="10"/>
  <c r="AQ64" i="10"/>
  <c r="AQ65" i="10"/>
  <c r="AO62" i="10"/>
  <c r="AO63" i="10"/>
  <c r="AO64" i="10"/>
  <c r="AO65" i="10"/>
  <c r="F65" i="10"/>
  <c r="F64" i="10"/>
  <c r="F63" i="10"/>
  <c r="F62" i="10"/>
  <c r="AQ61" i="10"/>
  <c r="AO61" i="10"/>
  <c r="F61" i="10"/>
  <c r="AQ57" i="10"/>
  <c r="AQ59" i="10"/>
  <c r="AQ60" i="10"/>
  <c r="AO57" i="10"/>
  <c r="AO58" i="10"/>
  <c r="AO59" i="10"/>
  <c r="AO60" i="10"/>
  <c r="F60" i="10"/>
  <c r="F59" i="10"/>
  <c r="F58" i="10"/>
  <c r="F57" i="10"/>
  <c r="AQ56" i="10"/>
  <c r="AO56" i="10"/>
  <c r="F56" i="10"/>
  <c r="AQ52" i="10"/>
  <c r="AQ53" i="10"/>
  <c r="AQ54" i="10"/>
  <c r="AQ55" i="10"/>
  <c r="AO52" i="10"/>
  <c r="AO53" i="10"/>
  <c r="AO54" i="10"/>
  <c r="AO55" i="10"/>
  <c r="F55" i="10"/>
  <c r="F54" i="10"/>
  <c r="F53" i="10"/>
  <c r="F52" i="10"/>
  <c r="AQ51" i="10"/>
  <c r="AO51" i="10"/>
  <c r="AJ50" i="10"/>
  <c r="AH50" i="10"/>
  <c r="F51" i="10"/>
  <c r="D50" i="10"/>
  <c r="AQ47" i="10"/>
  <c r="AO47" i="10"/>
  <c r="AJ46" i="10"/>
  <c r="AH46" i="10"/>
  <c r="D46" i="10"/>
  <c r="AQ44" i="10"/>
  <c r="AO44" i="10"/>
  <c r="AJ43" i="10"/>
  <c r="AH43" i="10"/>
  <c r="F44" i="10"/>
  <c r="D43" i="10"/>
  <c r="AQ38" i="10"/>
  <c r="AQ39" i="10"/>
  <c r="AQ40" i="10"/>
  <c r="AQ41" i="10"/>
  <c r="AO38" i="10"/>
  <c r="AO39" i="10"/>
  <c r="AO40" i="10"/>
  <c r="AO41" i="10"/>
  <c r="O40" i="10"/>
  <c r="O39" i="10"/>
  <c r="O38" i="10"/>
  <c r="AQ34" i="10"/>
  <c r="AQ35" i="10"/>
  <c r="AQ36" i="10"/>
  <c r="AQ37" i="10"/>
  <c r="AO34" i="10"/>
  <c r="AO35" i="10"/>
  <c r="AO36" i="10"/>
  <c r="AO37" i="10"/>
  <c r="F37" i="10"/>
  <c r="F36" i="10"/>
  <c r="F35" i="10"/>
  <c r="F34" i="10"/>
  <c r="AQ33" i="10"/>
  <c r="AO33" i="10"/>
  <c r="F33" i="10"/>
  <c r="AQ29" i="10"/>
  <c r="AQ30" i="10"/>
  <c r="AQ31" i="10"/>
  <c r="AQ32" i="10"/>
  <c r="AO29" i="10"/>
  <c r="AO30" i="10"/>
  <c r="AO31" i="10"/>
  <c r="AO32" i="10"/>
  <c r="F32" i="10"/>
  <c r="F31" i="10"/>
  <c r="F30" i="10"/>
  <c r="F29" i="10"/>
  <c r="AQ28" i="10"/>
  <c r="AO28" i="10"/>
  <c r="AQ24" i="10"/>
  <c r="AQ25" i="10"/>
  <c r="AQ26" i="10"/>
  <c r="AQ27" i="10"/>
  <c r="AO24" i="10"/>
  <c r="AO25" i="10"/>
  <c r="AO26" i="10"/>
  <c r="AO27" i="10"/>
  <c r="F27" i="10"/>
  <c r="F26" i="10"/>
  <c r="F25" i="10"/>
  <c r="F24" i="10"/>
  <c r="AQ23" i="10"/>
  <c r="AO23" i="10"/>
  <c r="F23" i="10"/>
  <c r="AQ19" i="10"/>
  <c r="AQ20" i="10"/>
  <c r="AQ21" i="10"/>
  <c r="AQ22" i="10"/>
  <c r="AO19" i="10"/>
  <c r="AO20" i="10"/>
  <c r="AO21" i="10"/>
  <c r="AO22" i="10"/>
  <c r="F22" i="10"/>
  <c r="F21" i="10"/>
  <c r="F20" i="10"/>
  <c r="F19" i="10"/>
  <c r="AQ18" i="10"/>
  <c r="AO18" i="10"/>
  <c r="F18" i="10"/>
  <c r="AQ14" i="10"/>
  <c r="AQ15" i="10"/>
  <c r="AQ16" i="10"/>
  <c r="AQ17" i="10"/>
  <c r="AO14" i="10"/>
  <c r="AO15" i="10"/>
  <c r="AO16" i="10"/>
  <c r="AO17" i="10"/>
  <c r="F17" i="10"/>
  <c r="F16" i="10"/>
  <c r="F15" i="10"/>
  <c r="F14" i="10"/>
  <c r="AQ13" i="10"/>
  <c r="AO13" i="10"/>
  <c r="F13" i="10"/>
  <c r="AQ9" i="10"/>
  <c r="AQ10" i="10"/>
  <c r="AQ11" i="10"/>
  <c r="AQ12" i="10"/>
  <c r="AO9" i="10"/>
  <c r="AO10" i="10"/>
  <c r="AO11" i="10"/>
  <c r="AO12" i="10"/>
  <c r="F12" i="10"/>
  <c r="F11" i="10"/>
  <c r="F10" i="10"/>
  <c r="F9" i="10"/>
  <c r="AQ8" i="10"/>
  <c r="AO8" i="10"/>
  <c r="F8" i="10"/>
  <c r="AQ4" i="10"/>
  <c r="AQ5" i="10"/>
  <c r="AQ6" i="10"/>
  <c r="AQ7" i="10"/>
  <c r="AO4" i="10"/>
  <c r="AO5" i="10"/>
  <c r="AO6" i="10"/>
  <c r="AO7" i="10"/>
  <c r="F7" i="10"/>
  <c r="F6" i="10"/>
  <c r="F5" i="10"/>
  <c r="F4" i="10"/>
  <c r="AQ3" i="10"/>
  <c r="AO3" i="10"/>
  <c r="AJ2" i="10"/>
  <c r="AH2" i="10"/>
  <c r="F3" i="10"/>
  <c r="BS75" i="7"/>
  <c r="BK75" i="7"/>
  <c r="BS51" i="7"/>
  <c r="BS37" i="7"/>
  <c r="BK37" i="7"/>
  <c r="BS36" i="7"/>
  <c r="BK36" i="7"/>
  <c r="BS35" i="7"/>
  <c r="BK35" i="7"/>
  <c r="BS32" i="7"/>
  <c r="BK32" i="7"/>
  <c r="BS31" i="7"/>
  <c r="BK31" i="7"/>
  <c r="BS30" i="7"/>
  <c r="BK30" i="7"/>
  <c r="BS27" i="7"/>
  <c r="BK27" i="7"/>
  <c r="BS26" i="7"/>
  <c r="BK26" i="7"/>
  <c r="BS25" i="7"/>
  <c r="BK25" i="7"/>
  <c r="BS22" i="7"/>
  <c r="BK22" i="7"/>
  <c r="BS21" i="7"/>
  <c r="BK21" i="7"/>
  <c r="BS20" i="7"/>
  <c r="BK20" i="7"/>
  <c r="BS16" i="7"/>
  <c r="BK16" i="7"/>
  <c r="BS17" i="7"/>
  <c r="BK17" i="7"/>
  <c r="BS15" i="7"/>
  <c r="BK15" i="7"/>
  <c r="BS11" i="7"/>
  <c r="BK11" i="7"/>
  <c r="BS12" i="7"/>
  <c r="BK12" i="7"/>
  <c r="BS10" i="7"/>
  <c r="BK10" i="7"/>
  <c r="BS5" i="7"/>
  <c r="BK5" i="7"/>
  <c r="BS6" i="7"/>
  <c r="BK6" i="7"/>
  <c r="BS7" i="7"/>
  <c r="BK7" i="7"/>
  <c r="BS4" i="7"/>
  <c r="BK4" i="7"/>
  <c r="BG77" i="6"/>
  <c r="AX14" i="9"/>
  <c r="AX80" i="6"/>
  <c r="AX81" i="6"/>
  <c r="AX82" i="6"/>
  <c r="AX83" i="6"/>
  <c r="BG84" i="6"/>
  <c r="AX15" i="9"/>
  <c r="AX87" i="6"/>
  <c r="AX88" i="6"/>
  <c r="AX89" i="6"/>
  <c r="AX90" i="6"/>
  <c r="BG91" i="6"/>
  <c r="AX16" i="9"/>
  <c r="AX94" i="6"/>
  <c r="AX95" i="6"/>
  <c r="AX96" i="6"/>
  <c r="AX97" i="6"/>
  <c r="BG98" i="6"/>
  <c r="AX17" i="9"/>
  <c r="AX101" i="6"/>
  <c r="AX102" i="6"/>
  <c r="AX103" i="6"/>
  <c r="AX104" i="6"/>
  <c r="BG105" i="6"/>
  <c r="AX18" i="9"/>
  <c r="AX108" i="6"/>
  <c r="AX109" i="6"/>
  <c r="AX110" i="6"/>
  <c r="AX111" i="6"/>
  <c r="BG112" i="6"/>
  <c r="AX19" i="9"/>
  <c r="AX66" i="6"/>
  <c r="AX68" i="6"/>
  <c r="AX69" i="6"/>
  <c r="BG70" i="6"/>
  <c r="AX13" i="9"/>
  <c r="AX11" i="6"/>
  <c r="AX13" i="6"/>
  <c r="AX14" i="6"/>
  <c r="BG15" i="6"/>
  <c r="AX3" i="9"/>
  <c r="AX18" i="6"/>
  <c r="AX19" i="6"/>
  <c r="AX20" i="6"/>
  <c r="AX21" i="6"/>
  <c r="BG22" i="6"/>
  <c r="AX4" i="9"/>
  <c r="AX25" i="6"/>
  <c r="AX26" i="6"/>
  <c r="AX27" i="6"/>
  <c r="AX28" i="6"/>
  <c r="BG29" i="6"/>
  <c r="AX5" i="9"/>
  <c r="AX32" i="6"/>
  <c r="AX33" i="6"/>
  <c r="AX34" i="6"/>
  <c r="AX35" i="6"/>
  <c r="BG36" i="6"/>
  <c r="AX6" i="9"/>
  <c r="AX39" i="6"/>
  <c r="AX40" i="6"/>
  <c r="AX41" i="6"/>
  <c r="AX42" i="6"/>
  <c r="BG43" i="6"/>
  <c r="AX7" i="9"/>
  <c r="AX46" i="6"/>
  <c r="AX47" i="6"/>
  <c r="AX48" i="6"/>
  <c r="AX49" i="6"/>
  <c r="BG50" i="6"/>
  <c r="AX8" i="9"/>
  <c r="AX4" i="6"/>
  <c r="AX5" i="6"/>
  <c r="AX6" i="6"/>
  <c r="AX7" i="6"/>
  <c r="BG8" i="6"/>
  <c r="AX2" i="9"/>
  <c r="A9" i="9"/>
  <c r="B9" i="9"/>
  <c r="C9" i="9"/>
  <c r="D9" i="9"/>
  <c r="AA9" i="9"/>
  <c r="AD9" i="9"/>
  <c r="AE9" i="9"/>
  <c r="AF9" i="9"/>
  <c r="AG9" i="9"/>
  <c r="AH9" i="9"/>
  <c r="AX52" i="6"/>
  <c r="AX53" i="6"/>
  <c r="AX55" i="6"/>
  <c r="AP9" i="9"/>
  <c r="AQ9" i="9"/>
  <c r="AR9" i="9"/>
  <c r="AS9" i="9"/>
  <c r="AT9" i="9"/>
  <c r="Q50" i="6"/>
  <c r="Q43" i="6"/>
  <c r="Q36" i="6"/>
  <c r="Q29" i="6"/>
  <c r="Q22" i="6"/>
  <c r="B22" i="6"/>
  <c r="B4" i="9"/>
  <c r="C22" i="6"/>
  <c r="C4" i="9"/>
  <c r="I4" i="9"/>
  <c r="J4" i="9"/>
  <c r="AA4" i="9"/>
  <c r="AD4" i="9"/>
  <c r="AE4" i="9"/>
  <c r="AF4" i="9"/>
  <c r="AG4" i="9"/>
  <c r="AH4" i="9"/>
  <c r="AP4" i="9"/>
  <c r="AQ4" i="9"/>
  <c r="AR4" i="9"/>
  <c r="AS4" i="9"/>
  <c r="AT4" i="9"/>
  <c r="BD22" i="6"/>
  <c r="AU4" i="9"/>
  <c r="AV4" i="9"/>
  <c r="BF22" i="6"/>
  <c r="AW4" i="9"/>
  <c r="BH22" i="6"/>
  <c r="AY4" i="9"/>
  <c r="B1" i="9"/>
  <c r="C1" i="9"/>
  <c r="E1" i="9"/>
  <c r="F1" i="9"/>
  <c r="G1" i="9"/>
  <c r="H1" i="9"/>
  <c r="I1" i="9"/>
  <c r="J1" i="9"/>
  <c r="AA1" i="9"/>
  <c r="AB1" i="9"/>
  <c r="AC1" i="9"/>
  <c r="AD1" i="9"/>
  <c r="AE1" i="9"/>
  <c r="AN2" i="6"/>
  <c r="AF1" i="9"/>
  <c r="AG1" i="9"/>
  <c r="AP2" i="6"/>
  <c r="AH1" i="9"/>
  <c r="AI1" i="9"/>
  <c r="AJ1" i="9"/>
  <c r="AK1" i="9"/>
  <c r="AL1" i="9"/>
  <c r="AM1" i="9"/>
  <c r="AN1" i="9"/>
  <c r="AO1" i="9"/>
  <c r="AP1" i="9"/>
  <c r="AQ1" i="9"/>
  <c r="AR1" i="9"/>
  <c r="AS1" i="9"/>
  <c r="AT1" i="9"/>
  <c r="AU1" i="9"/>
  <c r="AV1" i="9"/>
  <c r="AW1" i="9"/>
  <c r="AX1" i="9"/>
  <c r="AY1" i="9"/>
  <c r="B8" i="6"/>
  <c r="B2" i="9"/>
  <c r="C8" i="6"/>
  <c r="C2" i="9"/>
  <c r="I2" i="9"/>
  <c r="Q8" i="6"/>
  <c r="J2" i="9"/>
  <c r="AA2" i="9"/>
  <c r="AD2" i="9"/>
  <c r="AE2" i="9"/>
  <c r="AF2" i="9"/>
  <c r="AG2" i="9"/>
  <c r="AH2" i="9"/>
  <c r="AP2" i="9"/>
  <c r="AQ2" i="9"/>
  <c r="AR2" i="9"/>
  <c r="AS2" i="9"/>
  <c r="AT2" i="9"/>
  <c r="BD8" i="6"/>
  <c r="AU2" i="9"/>
  <c r="AV2" i="9"/>
  <c r="BF8" i="6"/>
  <c r="AW2" i="9"/>
  <c r="BH8" i="6"/>
  <c r="AY2" i="9"/>
  <c r="A15" i="6"/>
  <c r="A3" i="9"/>
  <c r="B15" i="6"/>
  <c r="B3" i="9"/>
  <c r="C15" i="6"/>
  <c r="C3" i="9"/>
  <c r="I3" i="9"/>
  <c r="Q15" i="6"/>
  <c r="J3" i="9"/>
  <c r="AA3" i="9"/>
  <c r="AD3" i="9"/>
  <c r="AE3" i="9"/>
  <c r="AF3" i="9"/>
  <c r="AG3" i="9"/>
  <c r="AH3" i="9"/>
  <c r="AP3" i="9"/>
  <c r="AQ3" i="9"/>
  <c r="AR3" i="9"/>
  <c r="AS3" i="9"/>
  <c r="AT3" i="9"/>
  <c r="BD15" i="6"/>
  <c r="AU3" i="9"/>
  <c r="BF15" i="6"/>
  <c r="AW3" i="9"/>
  <c r="BH15" i="6"/>
  <c r="AY3" i="9"/>
  <c r="B29" i="6"/>
  <c r="B5" i="9"/>
  <c r="C29" i="6"/>
  <c r="C5" i="9"/>
  <c r="I5" i="9"/>
  <c r="J5" i="9"/>
  <c r="AA5" i="9"/>
  <c r="AD5" i="9"/>
  <c r="AE5" i="9"/>
  <c r="AF5" i="9"/>
  <c r="AG5" i="9"/>
  <c r="AH5" i="9"/>
  <c r="AP5" i="9"/>
  <c r="AQ5" i="9"/>
  <c r="AR5" i="9"/>
  <c r="AS5" i="9"/>
  <c r="AT5" i="9"/>
  <c r="BD29" i="6"/>
  <c r="AU5" i="9"/>
  <c r="AV5" i="9"/>
  <c r="BF29" i="6"/>
  <c r="AW5" i="9"/>
  <c r="BH29" i="6"/>
  <c r="AY5" i="9"/>
  <c r="B36" i="6"/>
  <c r="B6" i="9"/>
  <c r="C36" i="6"/>
  <c r="C6" i="9"/>
  <c r="I6" i="9"/>
  <c r="J6" i="9"/>
  <c r="AA6" i="9"/>
  <c r="AD6" i="9"/>
  <c r="AE6" i="9"/>
  <c r="AF6" i="9"/>
  <c r="AG6" i="9"/>
  <c r="AH6" i="9"/>
  <c r="AP6" i="9"/>
  <c r="AQ6" i="9"/>
  <c r="AR6" i="9"/>
  <c r="AS6" i="9"/>
  <c r="AT6" i="9"/>
  <c r="BD36" i="6"/>
  <c r="AU6" i="9"/>
  <c r="AV6" i="9"/>
  <c r="BF36" i="6"/>
  <c r="AW6" i="9"/>
  <c r="BH36" i="6"/>
  <c r="AY6" i="9"/>
  <c r="A43" i="6"/>
  <c r="A7" i="9"/>
  <c r="B43" i="6"/>
  <c r="B7" i="9"/>
  <c r="C43" i="6"/>
  <c r="C7" i="9"/>
  <c r="I7" i="9"/>
  <c r="J7" i="9"/>
  <c r="AA7" i="9"/>
  <c r="AD7" i="9"/>
  <c r="AE7" i="9"/>
  <c r="AF7" i="9"/>
  <c r="AG7" i="9"/>
  <c r="AH7" i="9"/>
  <c r="AP7" i="9"/>
  <c r="AQ7" i="9"/>
  <c r="AR7" i="9"/>
  <c r="AS7" i="9"/>
  <c r="AT7" i="9"/>
  <c r="BD43" i="6"/>
  <c r="AU7" i="9"/>
  <c r="AV7" i="9"/>
  <c r="BF43" i="6"/>
  <c r="AW7" i="9"/>
  <c r="BH43" i="6"/>
  <c r="AY7" i="9"/>
  <c r="A8" i="9"/>
  <c r="B50" i="6"/>
  <c r="B8" i="9"/>
  <c r="C50" i="6"/>
  <c r="C8" i="9"/>
  <c r="I8" i="9"/>
  <c r="J8" i="9"/>
  <c r="AA8" i="9"/>
  <c r="AD8" i="9"/>
  <c r="AE8" i="9"/>
  <c r="AF8" i="9"/>
  <c r="AG8" i="9"/>
  <c r="AH8" i="9"/>
  <c r="AP8" i="9"/>
  <c r="AQ8" i="9"/>
  <c r="AR8" i="9"/>
  <c r="AS8" i="9"/>
  <c r="AT8" i="9"/>
  <c r="BD50" i="6"/>
  <c r="AU8" i="9"/>
  <c r="AV8" i="9"/>
  <c r="BF50" i="6"/>
  <c r="AW8" i="9"/>
  <c r="BH50" i="6"/>
  <c r="AY8" i="9"/>
  <c r="B12" i="9"/>
  <c r="C12" i="9"/>
  <c r="E12" i="9"/>
  <c r="F12" i="9"/>
  <c r="G12" i="9"/>
  <c r="H12" i="9"/>
  <c r="I12" i="9"/>
  <c r="J12" i="9"/>
  <c r="AA12" i="9"/>
  <c r="AB12" i="9"/>
  <c r="AC12" i="9"/>
  <c r="AD12" i="9"/>
  <c r="AE12" i="9"/>
  <c r="AN64" i="6"/>
  <c r="AF12" i="9"/>
  <c r="AG12" i="9"/>
  <c r="AP64" i="6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70" i="6"/>
  <c r="A13" i="9"/>
  <c r="B70" i="6"/>
  <c r="B13" i="9"/>
  <c r="C70" i="6"/>
  <c r="C13" i="9"/>
  <c r="N70" i="6"/>
  <c r="H13" i="9"/>
  <c r="P70" i="6"/>
  <c r="I13" i="9"/>
  <c r="Q70" i="6"/>
  <c r="J13" i="9"/>
  <c r="AA13" i="9"/>
  <c r="AD13" i="9"/>
  <c r="AE13" i="9"/>
  <c r="AF13" i="9"/>
  <c r="AG13" i="9"/>
  <c r="AH13" i="9"/>
  <c r="AP13" i="9"/>
  <c r="AQ13" i="9"/>
  <c r="AR13" i="9"/>
  <c r="AS13" i="9"/>
  <c r="AT13" i="9"/>
  <c r="BD70" i="6"/>
  <c r="AU13" i="9"/>
  <c r="AV13" i="9"/>
  <c r="BF70" i="6"/>
  <c r="AW13" i="9"/>
  <c r="BH70" i="6"/>
  <c r="AY13" i="9"/>
  <c r="A77" i="6"/>
  <c r="A14" i="9"/>
  <c r="B77" i="6"/>
  <c r="B14" i="9"/>
  <c r="C77" i="6"/>
  <c r="C14" i="9"/>
  <c r="P77" i="6"/>
  <c r="I14" i="9"/>
  <c r="Q77" i="6"/>
  <c r="J14" i="9"/>
  <c r="AA14" i="9"/>
  <c r="AD14" i="9"/>
  <c r="AE14" i="9"/>
  <c r="AF14" i="9"/>
  <c r="AG14" i="9"/>
  <c r="AH14" i="9"/>
  <c r="AP14" i="9"/>
  <c r="AQ14" i="9"/>
  <c r="AR14" i="9"/>
  <c r="AS14" i="9"/>
  <c r="AT14" i="9"/>
  <c r="BD77" i="6"/>
  <c r="AU14" i="9"/>
  <c r="AV14" i="9"/>
  <c r="BF77" i="6"/>
  <c r="AW14" i="9"/>
  <c r="BH77" i="6"/>
  <c r="AY14" i="9"/>
  <c r="B84" i="6"/>
  <c r="B15" i="9"/>
  <c r="C84" i="6"/>
  <c r="C15" i="9"/>
  <c r="I15" i="9"/>
  <c r="Q84" i="6"/>
  <c r="J15" i="9"/>
  <c r="AA15" i="9"/>
  <c r="AD15" i="9"/>
  <c r="AE15" i="9"/>
  <c r="AF15" i="9"/>
  <c r="AG15" i="9"/>
  <c r="AH15" i="9"/>
  <c r="AP15" i="9"/>
  <c r="AQ15" i="9"/>
  <c r="AR15" i="9"/>
  <c r="AS15" i="9"/>
  <c r="AT15" i="9"/>
  <c r="BD84" i="6"/>
  <c r="AU15" i="9"/>
  <c r="AV15" i="9"/>
  <c r="BF84" i="6"/>
  <c r="AW15" i="9"/>
  <c r="BH84" i="6"/>
  <c r="AY15" i="9"/>
  <c r="B91" i="6"/>
  <c r="B16" i="9"/>
  <c r="C91" i="6"/>
  <c r="C16" i="9"/>
  <c r="I16" i="9"/>
  <c r="Q91" i="6"/>
  <c r="J16" i="9"/>
  <c r="AA16" i="9"/>
  <c r="AD16" i="9"/>
  <c r="AE16" i="9"/>
  <c r="AF16" i="9"/>
  <c r="AG16" i="9"/>
  <c r="AH16" i="9"/>
  <c r="AP16" i="9"/>
  <c r="AQ16" i="9"/>
  <c r="AR16" i="9"/>
  <c r="AS16" i="9"/>
  <c r="AT16" i="9"/>
  <c r="BD91" i="6"/>
  <c r="AU16" i="9"/>
  <c r="AV16" i="9"/>
  <c r="BF91" i="6"/>
  <c r="AW16" i="9"/>
  <c r="BH91" i="6"/>
  <c r="AY16" i="9"/>
  <c r="B98" i="6"/>
  <c r="B17" i="9"/>
  <c r="C98" i="6"/>
  <c r="C17" i="9"/>
  <c r="I17" i="9"/>
  <c r="Q98" i="6"/>
  <c r="J17" i="9"/>
  <c r="AA17" i="9"/>
  <c r="AD17" i="9"/>
  <c r="AE17" i="9"/>
  <c r="AF17" i="9"/>
  <c r="AG17" i="9"/>
  <c r="AH17" i="9"/>
  <c r="AP17" i="9"/>
  <c r="AQ17" i="9"/>
  <c r="AR17" i="9"/>
  <c r="AS17" i="9"/>
  <c r="AT17" i="9"/>
  <c r="BD98" i="6"/>
  <c r="AU17" i="9"/>
  <c r="AV17" i="9"/>
  <c r="BF98" i="6"/>
  <c r="AW17" i="9"/>
  <c r="BH98" i="6"/>
  <c r="AY17" i="9"/>
  <c r="A105" i="6"/>
  <c r="A18" i="9"/>
  <c r="B105" i="6"/>
  <c r="B18" i="9"/>
  <c r="C105" i="6"/>
  <c r="C18" i="9"/>
  <c r="I18" i="9"/>
  <c r="Q105" i="6"/>
  <c r="J18" i="9"/>
  <c r="AA18" i="9"/>
  <c r="AD18" i="9"/>
  <c r="AE18" i="9"/>
  <c r="AF18" i="9"/>
  <c r="AG18" i="9"/>
  <c r="AH18" i="9"/>
  <c r="AP18" i="9"/>
  <c r="AQ18" i="9"/>
  <c r="AR18" i="9"/>
  <c r="AS18" i="9"/>
  <c r="AT18" i="9"/>
  <c r="BD105" i="6"/>
  <c r="AU18" i="9"/>
  <c r="AV18" i="9"/>
  <c r="BF105" i="6"/>
  <c r="AW18" i="9"/>
  <c r="BH105" i="6"/>
  <c r="AY18" i="9"/>
  <c r="A112" i="6"/>
  <c r="A19" i="9"/>
  <c r="B112" i="6"/>
  <c r="B19" i="9"/>
  <c r="C112" i="6"/>
  <c r="C19" i="9"/>
  <c r="I19" i="9"/>
  <c r="Q112" i="6"/>
  <c r="J19" i="9"/>
  <c r="AA19" i="9"/>
  <c r="AD19" i="9"/>
  <c r="AE19" i="9"/>
  <c r="AF19" i="9"/>
  <c r="AG19" i="9"/>
  <c r="AH19" i="9"/>
  <c r="AP19" i="9"/>
  <c r="AQ19" i="9"/>
  <c r="AR19" i="9"/>
  <c r="AS19" i="9"/>
  <c r="AT19" i="9"/>
  <c r="BD112" i="6"/>
  <c r="AU19" i="9"/>
  <c r="AV19" i="9"/>
  <c r="BF112" i="6"/>
  <c r="AW19" i="9"/>
  <c r="BH112" i="6"/>
  <c r="AY19" i="9"/>
  <c r="A119" i="6"/>
  <c r="A20" i="9"/>
  <c r="B119" i="6"/>
  <c r="B20" i="9"/>
  <c r="C119" i="6"/>
  <c r="C20" i="9"/>
  <c r="D119" i="6"/>
  <c r="D20" i="9"/>
  <c r="K119" i="6"/>
  <c r="E20" i="9"/>
  <c r="L119" i="6"/>
  <c r="F20" i="9"/>
  <c r="M119" i="6"/>
  <c r="G20" i="9"/>
  <c r="N119" i="6"/>
  <c r="H20" i="9"/>
  <c r="P119" i="6"/>
  <c r="I20" i="9"/>
  <c r="Q119" i="6"/>
  <c r="J20" i="9"/>
  <c r="AA20" i="9"/>
  <c r="AD20" i="9"/>
  <c r="AE20" i="9"/>
  <c r="AF20" i="9"/>
  <c r="AG20" i="9"/>
  <c r="AH20" i="9"/>
  <c r="AV115" i="6"/>
  <c r="AV116" i="6"/>
  <c r="AV117" i="6"/>
  <c r="AV118" i="6"/>
  <c r="AX115" i="6"/>
  <c r="AX116" i="6"/>
  <c r="AX117" i="6"/>
  <c r="AX118" i="6"/>
  <c r="AP20" i="9"/>
  <c r="AQ20" i="9"/>
  <c r="AR20" i="9"/>
  <c r="AS20" i="9"/>
  <c r="BB118" i="8"/>
  <c r="BK118" i="8"/>
  <c r="BJ118" i="8"/>
  <c r="BH118" i="8"/>
  <c r="AZ118" i="8"/>
  <c r="BB117" i="8"/>
  <c r="BK117" i="8"/>
  <c r="BJ117" i="8"/>
  <c r="BH117" i="8"/>
  <c r="AZ117" i="8"/>
  <c r="Z117" i="8"/>
  <c r="BB116" i="8"/>
  <c r="BK116" i="8"/>
  <c r="BJ116" i="8"/>
  <c r="BH116" i="8"/>
  <c r="AZ116" i="8"/>
  <c r="Z116" i="8"/>
  <c r="BB115" i="8"/>
  <c r="BK115" i="8"/>
  <c r="BJ115" i="8"/>
  <c r="BH115" i="8"/>
  <c r="AZ115" i="8"/>
  <c r="Z115" i="8"/>
  <c r="BB114" i="8"/>
  <c r="BJ114" i="8"/>
  <c r="BH114" i="8"/>
  <c r="AZ114" i="8"/>
  <c r="AU113" i="8"/>
  <c r="AS113" i="8"/>
  <c r="BB111" i="8"/>
  <c r="BJ111" i="8"/>
  <c r="BH111" i="8"/>
  <c r="AZ111" i="8"/>
  <c r="F111" i="8"/>
  <c r="BB110" i="8"/>
  <c r="AZ110" i="8"/>
  <c r="F110" i="8"/>
  <c r="BB109" i="8"/>
  <c r="AZ109" i="8"/>
  <c r="F109" i="8"/>
  <c r="BB108" i="8"/>
  <c r="AZ108" i="8"/>
  <c r="F108" i="8"/>
  <c r="BB107" i="8"/>
  <c r="BJ107" i="8"/>
  <c r="BH107" i="8"/>
  <c r="AZ107" i="8"/>
  <c r="AU106" i="8"/>
  <c r="AS106" i="8"/>
  <c r="F107" i="8"/>
  <c r="BB104" i="8"/>
  <c r="BJ104" i="8"/>
  <c r="BH104" i="8"/>
  <c r="AZ104" i="8"/>
  <c r="F104" i="8"/>
  <c r="BB103" i="8"/>
  <c r="BJ103" i="8"/>
  <c r="BH103" i="8"/>
  <c r="AZ103" i="8"/>
  <c r="F103" i="8"/>
  <c r="BB102" i="8"/>
  <c r="AZ102" i="8"/>
  <c r="F102" i="8"/>
  <c r="BB101" i="8"/>
  <c r="AZ101" i="8"/>
  <c r="F101" i="8"/>
  <c r="BB100" i="8"/>
  <c r="BJ100" i="8"/>
  <c r="BH100" i="8"/>
  <c r="AZ100" i="8"/>
  <c r="AU99" i="8"/>
  <c r="AS99" i="8"/>
  <c r="F100" i="8"/>
  <c r="BB97" i="8"/>
  <c r="BJ97" i="8"/>
  <c r="BH97" i="8"/>
  <c r="AZ97" i="8"/>
  <c r="F97" i="8"/>
  <c r="BB96" i="8"/>
  <c r="BJ96" i="8"/>
  <c r="BH96" i="8"/>
  <c r="AZ96" i="8"/>
  <c r="F96" i="8"/>
  <c r="BB95" i="8"/>
  <c r="AZ95" i="8"/>
  <c r="F95" i="8"/>
  <c r="BB94" i="8"/>
  <c r="AZ94" i="8"/>
  <c r="F94" i="8"/>
  <c r="BB93" i="8"/>
  <c r="BJ93" i="8"/>
  <c r="BH93" i="8"/>
  <c r="AZ93" i="8"/>
  <c r="AS92" i="8"/>
  <c r="F93" i="8"/>
  <c r="AU92" i="8"/>
  <c r="BB90" i="8"/>
  <c r="BJ90" i="8"/>
  <c r="BH90" i="8"/>
  <c r="AZ90" i="8"/>
  <c r="F90" i="8"/>
  <c r="BB89" i="8"/>
  <c r="BJ89" i="8"/>
  <c r="BH89" i="8"/>
  <c r="AZ89" i="8"/>
  <c r="F89" i="8"/>
  <c r="BB88" i="8"/>
  <c r="AZ88" i="8"/>
  <c r="F88" i="8"/>
  <c r="BB87" i="8"/>
  <c r="AZ87" i="8"/>
  <c r="F87" i="8"/>
  <c r="BB86" i="8"/>
  <c r="BJ86" i="8"/>
  <c r="BH86" i="8"/>
  <c r="AZ86" i="8"/>
  <c r="AU85" i="8"/>
  <c r="AS85" i="8"/>
  <c r="F86" i="8"/>
  <c r="BB83" i="8"/>
  <c r="BJ83" i="8"/>
  <c r="BH83" i="8"/>
  <c r="AZ83" i="8"/>
  <c r="F83" i="8"/>
  <c r="BB82" i="8"/>
  <c r="BJ82" i="8"/>
  <c r="BH82" i="8"/>
  <c r="AZ82" i="8"/>
  <c r="F82" i="8"/>
  <c r="BB81" i="8"/>
  <c r="AZ81" i="8"/>
  <c r="F81" i="8"/>
  <c r="BB80" i="8"/>
  <c r="AZ80" i="8"/>
  <c r="F80" i="8"/>
  <c r="BB79" i="8"/>
  <c r="BK79" i="8"/>
  <c r="BJ79" i="8"/>
  <c r="BH79" i="8"/>
  <c r="AZ79" i="8"/>
  <c r="AS78" i="8"/>
  <c r="F79" i="8"/>
  <c r="AU78" i="8"/>
  <c r="BB76" i="8"/>
  <c r="BJ76" i="8"/>
  <c r="BH76" i="8"/>
  <c r="AZ76" i="8"/>
  <c r="F76" i="8"/>
  <c r="BB75" i="8"/>
  <c r="AZ75" i="8"/>
  <c r="F75" i="8"/>
  <c r="BB74" i="8"/>
  <c r="BJ74" i="8"/>
  <c r="BH74" i="8"/>
  <c r="AZ74" i="8"/>
  <c r="F74" i="8"/>
  <c r="BB73" i="8"/>
  <c r="AZ73" i="8"/>
  <c r="F73" i="8"/>
  <c r="BB72" i="8"/>
  <c r="BJ72" i="8"/>
  <c r="BH72" i="8"/>
  <c r="AZ72" i="8"/>
  <c r="AS71" i="8"/>
  <c r="F72" i="8"/>
  <c r="AU71" i="8"/>
  <c r="BB69" i="8"/>
  <c r="BJ69" i="8"/>
  <c r="BH69" i="8"/>
  <c r="AZ69" i="8"/>
  <c r="H69" i="8"/>
  <c r="F69" i="8"/>
  <c r="BB68" i="8"/>
  <c r="AZ68" i="8"/>
  <c r="H68" i="8"/>
  <c r="F68" i="8"/>
  <c r="BB67" i="8"/>
  <c r="BJ67" i="8"/>
  <c r="BH67" i="8"/>
  <c r="AZ67" i="8"/>
  <c r="H67" i="8"/>
  <c r="F67" i="8"/>
  <c r="BB66" i="8"/>
  <c r="AZ66" i="8"/>
  <c r="F66" i="8"/>
  <c r="BB65" i="8"/>
  <c r="BJ65" i="8"/>
  <c r="BH65" i="8"/>
  <c r="AZ65" i="8"/>
  <c r="AU64" i="8"/>
  <c r="AS64" i="8"/>
  <c r="H65" i="8"/>
  <c r="F65" i="8"/>
  <c r="BB61" i="8"/>
  <c r="AZ61" i="8"/>
  <c r="AU60" i="8"/>
  <c r="AS60" i="8"/>
  <c r="BB58" i="8"/>
  <c r="AZ58" i="8"/>
  <c r="AU57" i="8"/>
  <c r="AS57" i="8"/>
  <c r="F58" i="8"/>
  <c r="BB55" i="8"/>
  <c r="AZ55" i="8"/>
  <c r="BB54" i="8"/>
  <c r="AZ54" i="8"/>
  <c r="Z54" i="8"/>
  <c r="BB53" i="8"/>
  <c r="AZ53" i="8"/>
  <c r="Z53" i="8"/>
  <c r="BB52" i="8"/>
  <c r="AZ52" i="8"/>
  <c r="AU51" i="8"/>
  <c r="AS51" i="8"/>
  <c r="Z52" i="8"/>
  <c r="BB49" i="8"/>
  <c r="BJ49" i="8"/>
  <c r="BH49" i="8"/>
  <c r="AZ49" i="8"/>
  <c r="F49" i="8"/>
  <c r="BB48" i="8"/>
  <c r="BJ48" i="8"/>
  <c r="BH48" i="8"/>
  <c r="AZ48" i="8"/>
  <c r="F48" i="8"/>
  <c r="BB47" i="8"/>
  <c r="AZ47" i="8"/>
  <c r="F47" i="8"/>
  <c r="BB46" i="8"/>
  <c r="AZ46" i="8"/>
  <c r="F46" i="8"/>
  <c r="BB45" i="8"/>
  <c r="BJ45" i="8"/>
  <c r="BH45" i="8"/>
  <c r="AZ45" i="8"/>
  <c r="AS44" i="8"/>
  <c r="F45" i="8"/>
  <c r="AU44" i="8"/>
  <c r="BB42" i="8"/>
  <c r="BJ42" i="8"/>
  <c r="BH42" i="8"/>
  <c r="AZ42" i="8"/>
  <c r="F42" i="8"/>
  <c r="BB41" i="8"/>
  <c r="BJ41" i="8"/>
  <c r="BH41" i="8"/>
  <c r="AZ41" i="8"/>
  <c r="F41" i="8"/>
  <c r="BB40" i="8"/>
  <c r="AZ40" i="8"/>
  <c r="F40" i="8"/>
  <c r="BB39" i="8"/>
  <c r="AZ39" i="8"/>
  <c r="F39" i="8"/>
  <c r="BB38" i="8"/>
  <c r="BJ38" i="8"/>
  <c r="BH38" i="8"/>
  <c r="AZ38" i="8"/>
  <c r="AS37" i="8"/>
  <c r="AU37" i="8"/>
  <c r="BB35" i="8"/>
  <c r="BJ35" i="8"/>
  <c r="BH35" i="8"/>
  <c r="AZ35" i="8"/>
  <c r="F35" i="8"/>
  <c r="BB34" i="8"/>
  <c r="BJ34" i="8"/>
  <c r="BH34" i="8"/>
  <c r="AZ34" i="8"/>
  <c r="F34" i="8"/>
  <c r="BB33" i="8"/>
  <c r="AZ33" i="8"/>
  <c r="F33" i="8"/>
  <c r="BB32" i="8"/>
  <c r="AZ32" i="8"/>
  <c r="F32" i="8"/>
  <c r="BB31" i="8"/>
  <c r="BJ31" i="8"/>
  <c r="BH31" i="8"/>
  <c r="AZ31" i="8"/>
  <c r="AU30" i="8"/>
  <c r="AS30" i="8"/>
  <c r="F31" i="8"/>
  <c r="BB28" i="8"/>
  <c r="BJ28" i="8"/>
  <c r="BH28" i="8"/>
  <c r="AZ28" i="8"/>
  <c r="F28" i="8"/>
  <c r="BB27" i="8"/>
  <c r="BJ27" i="8"/>
  <c r="BH27" i="8"/>
  <c r="AZ27" i="8"/>
  <c r="F27" i="8"/>
  <c r="BB26" i="8"/>
  <c r="AZ26" i="8"/>
  <c r="F26" i="8"/>
  <c r="BB25" i="8"/>
  <c r="AZ25" i="8"/>
  <c r="F25" i="8"/>
  <c r="BB24" i="8"/>
  <c r="BJ24" i="8"/>
  <c r="BH24" i="8"/>
  <c r="AZ24" i="8"/>
  <c r="AS23" i="8"/>
  <c r="F24" i="8"/>
  <c r="AU23" i="8"/>
  <c r="BB21" i="8"/>
  <c r="BJ21" i="8"/>
  <c r="BH21" i="8"/>
  <c r="AZ21" i="8"/>
  <c r="F21" i="8"/>
  <c r="BB20" i="8"/>
  <c r="BJ20" i="8"/>
  <c r="BH20" i="8"/>
  <c r="AZ20" i="8"/>
  <c r="F20" i="8"/>
  <c r="BB19" i="8"/>
  <c r="AZ19" i="8"/>
  <c r="F19" i="8"/>
  <c r="BB18" i="8"/>
  <c r="AZ18" i="8"/>
  <c r="F18" i="8"/>
  <c r="BB17" i="8"/>
  <c r="BJ17" i="8"/>
  <c r="BH17" i="8"/>
  <c r="AZ17" i="8"/>
  <c r="AU16" i="8"/>
  <c r="AS16" i="8"/>
  <c r="F17" i="8"/>
  <c r="BB14" i="8"/>
  <c r="BJ14" i="8"/>
  <c r="BH14" i="8"/>
  <c r="AZ14" i="8"/>
  <c r="F14" i="8"/>
  <c r="BB13" i="8"/>
  <c r="AZ13" i="8"/>
  <c r="F13" i="8"/>
  <c r="BB12" i="8"/>
  <c r="BJ12" i="8"/>
  <c r="BH12" i="8"/>
  <c r="AZ12" i="8"/>
  <c r="F12" i="8"/>
  <c r="BB11" i="8"/>
  <c r="AZ11" i="8"/>
  <c r="F11" i="8"/>
  <c r="BB10" i="8"/>
  <c r="BJ10" i="8"/>
  <c r="BH10" i="8"/>
  <c r="AZ10" i="8"/>
  <c r="AU9" i="8"/>
  <c r="AS9" i="8"/>
  <c r="F10" i="8"/>
  <c r="BB7" i="8"/>
  <c r="BJ7" i="8"/>
  <c r="BH7" i="8"/>
  <c r="AZ7" i="8"/>
  <c r="F7" i="8"/>
  <c r="BB6" i="8"/>
  <c r="BJ6" i="8"/>
  <c r="BH6" i="8"/>
  <c r="AZ6" i="8"/>
  <c r="I6" i="8"/>
  <c r="F6" i="8"/>
  <c r="BB5" i="8"/>
  <c r="BJ5" i="8"/>
  <c r="BH5" i="8"/>
  <c r="AZ5" i="8"/>
  <c r="I5" i="8"/>
  <c r="F5" i="8"/>
  <c r="BB4" i="8"/>
  <c r="BJ4" i="8"/>
  <c r="BH4" i="8"/>
  <c r="AZ4" i="8"/>
  <c r="I4" i="8"/>
  <c r="F4" i="8"/>
  <c r="BB3" i="8"/>
  <c r="BJ3" i="8"/>
  <c r="BH3" i="8"/>
  <c r="AZ3" i="8"/>
  <c r="AS2" i="8"/>
  <c r="I3" i="8"/>
  <c r="F3" i="8"/>
  <c r="AU2" i="8"/>
  <c r="BD74" i="7"/>
  <c r="BA74" i="7"/>
  <c r="F72" i="7"/>
  <c r="BA70" i="7"/>
  <c r="F71" i="7"/>
  <c r="BD70" i="7"/>
  <c r="F68" i="7"/>
  <c r="F67" i="7"/>
  <c r="BD65" i="7"/>
  <c r="BA65" i="7"/>
  <c r="F66" i="7"/>
  <c r="F63" i="7"/>
  <c r="F62" i="7"/>
  <c r="BD60" i="7"/>
  <c r="BA60" i="7"/>
  <c r="F61" i="7"/>
  <c r="F58" i="7"/>
  <c r="F57" i="7"/>
  <c r="BD55" i="7"/>
  <c r="BA55" i="7"/>
  <c r="F56" i="7"/>
  <c r="F53" i="7"/>
  <c r="F52" i="7"/>
  <c r="BD50" i="7"/>
  <c r="BA50" i="7"/>
  <c r="F51" i="7"/>
  <c r="F48" i="7"/>
  <c r="F47" i="7"/>
  <c r="BD45" i="7"/>
  <c r="BA45" i="7"/>
  <c r="F46" i="7"/>
  <c r="H43" i="7"/>
  <c r="F43" i="7"/>
  <c r="H42" i="7"/>
  <c r="F42" i="7"/>
  <c r="BD40" i="7"/>
  <c r="BA40" i="7"/>
  <c r="H41" i="7"/>
  <c r="F41" i="7"/>
  <c r="F37" i="7"/>
  <c r="F36" i="7"/>
  <c r="BD34" i="7"/>
  <c r="BA34" i="7"/>
  <c r="F35" i="7"/>
  <c r="F32" i="7"/>
  <c r="F31" i="7"/>
  <c r="BA29" i="7"/>
  <c r="BD29" i="7"/>
  <c r="F27" i="7"/>
  <c r="F26" i="7"/>
  <c r="BA24" i="7"/>
  <c r="F25" i="7"/>
  <c r="BD24" i="7"/>
  <c r="F22" i="7"/>
  <c r="F21" i="7"/>
  <c r="BA19" i="7"/>
  <c r="F20" i="7"/>
  <c r="BD19" i="7"/>
  <c r="F17" i="7"/>
  <c r="F16" i="7"/>
  <c r="BA14" i="7"/>
  <c r="F15" i="7"/>
  <c r="BD14" i="7"/>
  <c r="F12" i="7"/>
  <c r="F11" i="7"/>
  <c r="BD9" i="7"/>
  <c r="BA9" i="7"/>
  <c r="F10" i="7"/>
  <c r="F7" i="7"/>
  <c r="I6" i="7"/>
  <c r="F6" i="7"/>
  <c r="I5" i="7"/>
  <c r="F5" i="7"/>
  <c r="I4" i="7"/>
  <c r="F4" i="7"/>
  <c r="BK3" i="7"/>
  <c r="BS3" i="7"/>
  <c r="BD2" i="7"/>
  <c r="BA2" i="7"/>
  <c r="I3" i="7"/>
  <c r="F3" i="7"/>
  <c r="AP113" i="6"/>
  <c r="AN113" i="6"/>
  <c r="AP106" i="6"/>
  <c r="AN106" i="6"/>
  <c r="AP99" i="6"/>
  <c r="AN99" i="6"/>
  <c r="AP92" i="6"/>
  <c r="AN92" i="6"/>
  <c r="AP85" i="6"/>
  <c r="AN85" i="6"/>
  <c r="AP78" i="6"/>
  <c r="AN78" i="6"/>
  <c r="AP71" i="6"/>
  <c r="AN71" i="6"/>
  <c r="AP60" i="6"/>
  <c r="AN60" i="6"/>
  <c r="AP57" i="6"/>
  <c r="AN57" i="6"/>
  <c r="AP51" i="6"/>
  <c r="AN51" i="6"/>
  <c r="AP44" i="6"/>
  <c r="AN44" i="6"/>
  <c r="AP37" i="6"/>
  <c r="AN37" i="6"/>
  <c r="AP30" i="6"/>
  <c r="AN30" i="6"/>
  <c r="AP23" i="6"/>
  <c r="AN23" i="6"/>
  <c r="AP16" i="6"/>
  <c r="AN16" i="6"/>
  <c r="AP9" i="6"/>
  <c r="AN9" i="6"/>
  <c r="AX114" i="6"/>
  <c r="AX107" i="6"/>
  <c r="AX100" i="6"/>
  <c r="AX93" i="6"/>
  <c r="AX86" i="6"/>
  <c r="AX79" i="6"/>
  <c r="AX72" i="6"/>
  <c r="AX65" i="6"/>
  <c r="AX61" i="6"/>
  <c r="AX58" i="6"/>
  <c r="AX45" i="6"/>
  <c r="AX38" i="6"/>
  <c r="AX31" i="6"/>
  <c r="AX24" i="6"/>
  <c r="AX17" i="6"/>
  <c r="AX10" i="6"/>
  <c r="AX3" i="6"/>
  <c r="BM18" i="4"/>
  <c r="BK18" i="4"/>
  <c r="AI89" i="3"/>
  <c r="AI90" i="3"/>
  <c r="AI88" i="3"/>
  <c r="AI86" i="3"/>
  <c r="AI82" i="3"/>
  <c r="AI40" i="3"/>
  <c r="AI39" i="3"/>
  <c r="AI38" i="3"/>
  <c r="AI37" i="3"/>
  <c r="AI10" i="3"/>
  <c r="AI11" i="3"/>
  <c r="AI9" i="3"/>
  <c r="AI7" i="3"/>
  <c r="AI3" i="3"/>
  <c r="AI62" i="4"/>
  <c r="AI191" i="3"/>
  <c r="AI212" i="3"/>
  <c r="AI208" i="3"/>
  <c r="AI207" i="3"/>
  <c r="AI206" i="3"/>
  <c r="AI204" i="3"/>
  <c r="AI187" i="3"/>
  <c r="AI186" i="3"/>
  <c r="AI185" i="3"/>
  <c r="AI184" i="3"/>
  <c r="AI177" i="3"/>
  <c r="AI254" i="3"/>
  <c r="AI249" i="3"/>
  <c r="AI248" i="3"/>
  <c r="AI246" i="3"/>
  <c r="AI232" i="3"/>
  <c r="AI228" i="3"/>
  <c r="AI227" i="3"/>
  <c r="AI226" i="3"/>
  <c r="AI225" i="3"/>
  <c r="AI218" i="3"/>
  <c r="AI173" i="3"/>
  <c r="AI172" i="3"/>
  <c r="AI171" i="3"/>
  <c r="AI169" i="3"/>
  <c r="AI157" i="3"/>
  <c r="AI153" i="3"/>
  <c r="AI152" i="3"/>
  <c r="AI150" i="3"/>
  <c r="AI149" i="3"/>
  <c r="AI144" i="3"/>
  <c r="AI140" i="3"/>
  <c r="AI139" i="3"/>
  <c r="AI138" i="3"/>
  <c r="AI136" i="3"/>
  <c r="AI125" i="3"/>
  <c r="AI121" i="3"/>
  <c r="AI120" i="3"/>
  <c r="AI119" i="3"/>
  <c r="AI118" i="3"/>
  <c r="AI113" i="3"/>
  <c r="AI109" i="3"/>
  <c r="AI108" i="3"/>
  <c r="AI107" i="3"/>
  <c r="AI106" i="3"/>
  <c r="AI94" i="3"/>
  <c r="AI78" i="3"/>
  <c r="AI77" i="3"/>
  <c r="AI76" i="3"/>
  <c r="AI74" i="3"/>
  <c r="AI69" i="3"/>
  <c r="AI65" i="3"/>
  <c r="AI64" i="3"/>
  <c r="AI63" i="3"/>
  <c r="AI62" i="3"/>
  <c r="AI59" i="3"/>
  <c r="AI55" i="3"/>
  <c r="AI54" i="3"/>
  <c r="AI53" i="3"/>
  <c r="AI52" i="3"/>
  <c r="AI44" i="3"/>
  <c r="AI33" i="3"/>
  <c r="AI29" i="3"/>
  <c r="AI28" i="3"/>
  <c r="AI27" i="3"/>
  <c r="AI25" i="3"/>
  <c r="AI15" i="3"/>
  <c r="BX250" i="3"/>
  <c r="AD246" i="3"/>
  <c r="AD249" i="3"/>
  <c r="AD248" i="3"/>
  <c r="AD218" i="3"/>
  <c r="AD227" i="3"/>
  <c r="AD226" i="3"/>
  <c r="AD225" i="3"/>
  <c r="F212" i="3"/>
  <c r="F187" i="3"/>
  <c r="F186" i="3"/>
  <c r="F185" i="3"/>
  <c r="F184" i="3"/>
  <c r="F183" i="3"/>
  <c r="F182" i="3"/>
  <c r="F181" i="3"/>
  <c r="F180" i="3"/>
  <c r="F179" i="3"/>
  <c r="F178" i="3"/>
  <c r="F177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3" i="3"/>
  <c r="F152" i="3"/>
  <c r="F151" i="3"/>
  <c r="F150" i="3"/>
  <c r="F149" i="3"/>
  <c r="F148" i="3"/>
  <c r="F147" i="3"/>
  <c r="F146" i="3"/>
  <c r="F145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1" i="3"/>
  <c r="F120" i="3"/>
  <c r="F119" i="3"/>
  <c r="F118" i="3"/>
  <c r="F117" i="3"/>
  <c r="F116" i="3"/>
  <c r="F115" i="3"/>
  <c r="F114" i="3"/>
  <c r="F113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0" i="3"/>
  <c r="F89" i="3"/>
  <c r="F88" i="3"/>
  <c r="F87" i="3"/>
  <c r="F86" i="3"/>
  <c r="F85" i="3"/>
  <c r="F84" i="3"/>
  <c r="F83" i="3"/>
  <c r="F82" i="3"/>
  <c r="F78" i="3"/>
  <c r="F77" i="3"/>
  <c r="F76" i="3"/>
  <c r="F75" i="3"/>
  <c r="F74" i="3"/>
  <c r="F73" i="3"/>
  <c r="F72" i="3"/>
  <c r="F71" i="3"/>
  <c r="F70" i="3"/>
  <c r="F69" i="3"/>
  <c r="F65" i="3"/>
  <c r="F64" i="3"/>
  <c r="F63" i="3"/>
  <c r="F62" i="3"/>
  <c r="F61" i="3"/>
  <c r="F60" i="3"/>
  <c r="F59" i="3"/>
  <c r="F55" i="3"/>
  <c r="F54" i="3"/>
  <c r="F53" i="3"/>
  <c r="F52" i="3"/>
  <c r="F51" i="3"/>
  <c r="F50" i="3"/>
  <c r="F49" i="3"/>
  <c r="F48" i="3"/>
  <c r="F47" i="3"/>
  <c r="F46" i="3"/>
  <c r="F45" i="3"/>
  <c r="F44" i="3"/>
  <c r="F40" i="3"/>
  <c r="F39" i="3"/>
  <c r="F38" i="3"/>
  <c r="F37" i="3"/>
  <c r="F36" i="3"/>
  <c r="F35" i="3"/>
  <c r="F34" i="3"/>
  <c r="F33" i="3"/>
  <c r="F29" i="3"/>
  <c r="F28" i="3"/>
  <c r="F27" i="3"/>
  <c r="F26" i="3"/>
  <c r="F25" i="3"/>
  <c r="H29" i="3"/>
  <c r="F24" i="3"/>
  <c r="H28" i="3"/>
  <c r="F23" i="3"/>
  <c r="H27" i="3"/>
  <c r="F22" i="3"/>
  <c r="H26" i="3"/>
  <c r="F21" i="3"/>
  <c r="H24" i="3"/>
  <c r="F20" i="3"/>
  <c r="H22" i="3"/>
  <c r="F19" i="3"/>
  <c r="H20" i="3"/>
  <c r="F18" i="3"/>
  <c r="H18" i="3"/>
  <c r="F17" i="3"/>
  <c r="H16" i="3"/>
  <c r="F16" i="3"/>
  <c r="H15" i="3"/>
  <c r="F15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3" i="3"/>
  <c r="AI180" i="4"/>
  <c r="BP189" i="11"/>
  <c r="A22" i="6"/>
  <c r="A4" i="9"/>
  <c r="CA210" i="11"/>
  <c r="D91" i="6"/>
  <c r="D16" i="9"/>
  <c r="A1" i="9"/>
  <c r="CA51" i="11"/>
  <c r="AZ11" i="11"/>
  <c r="AI63" i="4"/>
  <c r="AI75" i="4"/>
  <c r="BI14" i="6"/>
  <c r="BI12" i="6"/>
  <c r="AI110" i="4"/>
  <c r="AI201" i="4"/>
  <c r="AI93" i="4"/>
  <c r="AI113" i="4"/>
  <c r="AI60" i="4"/>
  <c r="AI204" i="4"/>
  <c r="AI87" i="4"/>
  <c r="AI67" i="4"/>
  <c r="AI89" i="4"/>
  <c r="A98" i="6"/>
  <c r="A17" i="9"/>
  <c r="AI7" i="4"/>
  <c r="D84" i="6"/>
  <c r="D15" i="9"/>
  <c r="AI164" i="4"/>
  <c r="BP183" i="11"/>
  <c r="BP149" i="11"/>
  <c r="BR114" i="11"/>
  <c r="AI39" i="4"/>
  <c r="AI61" i="4"/>
  <c r="AI203" i="4"/>
  <c r="AI225" i="4"/>
  <c r="BR3" i="11"/>
  <c r="AI20" i="4"/>
  <c r="AI52" i="4"/>
  <c r="A36" i="6"/>
  <c r="A6" i="9"/>
  <c r="AI135" i="4"/>
  <c r="BP204" i="11"/>
  <c r="E200" i="11"/>
  <c r="BP169" i="11"/>
  <c r="BP128" i="11"/>
  <c r="AI119" i="4"/>
  <c r="AI140" i="4"/>
  <c r="AI49" i="4"/>
  <c r="AI227" i="4"/>
  <c r="AI143" i="4"/>
  <c r="BP227" i="11"/>
  <c r="BP143" i="11"/>
  <c r="BP130" i="11"/>
  <c r="BP19" i="11"/>
  <c r="AI14" i="4"/>
  <c r="AI41" i="4"/>
  <c r="AI183" i="4"/>
  <c r="AI232" i="4"/>
  <c r="BP205" i="11"/>
  <c r="BP203" i="11"/>
  <c r="AI11" i="4"/>
  <c r="AI149" i="4"/>
  <c r="AI51" i="4"/>
  <c r="AI248" i="4"/>
  <c r="BX90" i="3"/>
  <c r="BX40" i="3"/>
  <c r="BX9" i="3"/>
  <c r="AI19" i="4"/>
  <c r="AI21" i="4"/>
  <c r="AI33" i="4"/>
  <c r="AI162" i="4"/>
  <c r="AI210" i="4"/>
  <c r="BP164" i="11"/>
  <c r="BP119" i="11"/>
  <c r="BP9" i="11"/>
  <c r="BP67" i="11"/>
  <c r="BP63" i="11"/>
  <c r="BT61" i="7"/>
  <c r="BP223" i="11"/>
  <c r="E198" i="11"/>
  <c r="CA189" i="11"/>
  <c r="BP110" i="11"/>
  <c r="BY77" i="4"/>
  <c r="CD77" i="11"/>
  <c r="CA3" i="11"/>
  <c r="AP183" i="11"/>
  <c r="AP128" i="11"/>
  <c r="AP76" i="11"/>
  <c r="AP29" i="11"/>
  <c r="AP14" i="11"/>
  <c r="BT42" i="7"/>
  <c r="BP140" i="11"/>
  <c r="CA112" i="11"/>
  <c r="F27" i="4"/>
  <c r="F27" i="11"/>
  <c r="CA24" i="11"/>
  <c r="BV46" i="7"/>
  <c r="BV42" i="7"/>
  <c r="BM112" i="4"/>
  <c r="BS112" i="11"/>
  <c r="F194" i="4"/>
  <c r="F194" i="11"/>
  <c r="E190" i="11"/>
  <c r="CC67" i="11"/>
  <c r="BP27" i="11"/>
  <c r="BT67" i="7"/>
  <c r="F216" i="4"/>
  <c r="F216" i="11"/>
  <c r="F199" i="4"/>
  <c r="F199" i="11"/>
  <c r="CA119" i="11"/>
  <c r="BR89" i="11"/>
  <c r="CA63" i="11"/>
  <c r="D112" i="6"/>
  <c r="D19" i="9"/>
  <c r="A12" i="9"/>
  <c r="F227" i="4"/>
  <c r="F227" i="11"/>
  <c r="BP210" i="11"/>
  <c r="BM184" i="4"/>
  <c r="BS184" i="11"/>
  <c r="BP144" i="11"/>
  <c r="E139" i="11"/>
  <c r="AZ112" i="11"/>
  <c r="BR96" i="11"/>
  <c r="BP51" i="11"/>
  <c r="AZ3" i="11"/>
  <c r="BT47" i="7"/>
  <c r="BT57" i="7"/>
  <c r="AJ161" i="13"/>
  <c r="AI3" i="4"/>
  <c r="A91" i="6"/>
  <c r="A16" i="9"/>
  <c r="D29" i="6"/>
  <c r="D5" i="9"/>
  <c r="BP163" i="11"/>
  <c r="BX149" i="3"/>
  <c r="BX140" i="3"/>
  <c r="D43" i="6"/>
  <c r="D7" i="9"/>
  <c r="AI127" i="4"/>
  <c r="BP184" i="11"/>
  <c r="BP135" i="11"/>
  <c r="BP96" i="11"/>
  <c r="BP49" i="11"/>
  <c r="BP14" i="11"/>
  <c r="AP129" i="11"/>
  <c r="AJ12" i="13"/>
  <c r="AJ218" i="13"/>
  <c r="BX212" i="3"/>
  <c r="AI30" i="4"/>
  <c r="AI142" i="4"/>
  <c r="AI226" i="4"/>
  <c r="D77" i="6"/>
  <c r="D14" i="9"/>
  <c r="A8" i="6"/>
  <c r="A2" i="9"/>
  <c r="AI129" i="4"/>
  <c r="BP232" i="11"/>
  <c r="BP225" i="11"/>
  <c r="BP161" i="11"/>
  <c r="BP114" i="11"/>
  <c r="BP88" i="11"/>
  <c r="F38" i="4"/>
  <c r="F38" i="11"/>
  <c r="AZ9" i="11"/>
  <c r="BR7" i="11"/>
  <c r="E109" i="12"/>
  <c r="E108" i="12"/>
  <c r="BX139" i="3"/>
  <c r="BX113" i="3"/>
  <c r="AI112" i="4"/>
  <c r="AI24" i="4"/>
  <c r="AI88" i="4"/>
  <c r="D22" i="6"/>
  <c r="D4" i="9"/>
  <c r="BY184" i="4"/>
  <c r="CD184" i="11"/>
  <c r="CC184" i="11"/>
  <c r="AZ114" i="11"/>
  <c r="F101" i="4"/>
  <c r="F101" i="11"/>
  <c r="E101" i="11"/>
  <c r="AI40" i="4"/>
  <c r="BX157" i="3"/>
  <c r="AI28" i="4"/>
  <c r="AI37" i="4"/>
  <c r="D70" i="6"/>
  <c r="D13" i="9"/>
  <c r="D50" i="6"/>
  <c r="D8" i="9"/>
  <c r="AI130" i="4"/>
  <c r="BP246" i="11"/>
  <c r="E225" i="11"/>
  <c r="E191" i="11"/>
  <c r="F191" i="4"/>
  <c r="F191" i="11"/>
  <c r="CC189" i="11"/>
  <c r="E189" i="11"/>
  <c r="F157" i="4"/>
  <c r="F157" i="11"/>
  <c r="BM130" i="4"/>
  <c r="BS130" i="11"/>
  <c r="BP90" i="11"/>
  <c r="BP80" i="11"/>
  <c r="BP60" i="11"/>
  <c r="BK7" i="4"/>
  <c r="BQ7" i="11"/>
  <c r="CF7" i="11"/>
  <c r="BP7" i="11"/>
  <c r="BK11" i="4"/>
  <c r="BQ11" i="11"/>
  <c r="BP11" i="11"/>
  <c r="BK29" i="4"/>
  <c r="BQ29" i="11"/>
  <c r="BP29" i="11"/>
  <c r="BK33" i="4"/>
  <c r="BQ33" i="11"/>
  <c r="CF33" i="11"/>
  <c r="BP33" i="11"/>
  <c r="BK41" i="4"/>
  <c r="BQ41" i="11"/>
  <c r="BP41" i="11"/>
  <c r="BK64" i="4"/>
  <c r="BQ64" i="11"/>
  <c r="BP64" i="11"/>
  <c r="BK76" i="4"/>
  <c r="BQ76" i="11"/>
  <c r="BP76" i="11"/>
  <c r="BK100" i="4"/>
  <c r="BP100" i="11"/>
  <c r="F192" i="4"/>
  <c r="F192" i="11"/>
  <c r="E192" i="11"/>
  <c r="AS43" i="6"/>
  <c r="AK7" i="9"/>
  <c r="BU26" i="7"/>
  <c r="BW43" i="7"/>
  <c r="BW30" i="7"/>
  <c r="E156" i="11"/>
  <c r="F156" i="4"/>
  <c r="F156" i="11"/>
  <c r="F21" i="4"/>
  <c r="F21" i="11"/>
  <c r="E21" i="11"/>
  <c r="BK37" i="4"/>
  <c r="BQ37" i="11"/>
  <c r="CF37" i="11"/>
  <c r="BP37" i="11"/>
  <c r="BT48" i="7"/>
  <c r="BT43" i="7"/>
  <c r="BT46" i="7"/>
  <c r="BT52" i="7"/>
  <c r="BT58" i="7"/>
  <c r="BT62" i="7"/>
  <c r="CA149" i="4"/>
  <c r="AJ72" i="13"/>
  <c r="U104" i="11"/>
  <c r="H107" i="4"/>
  <c r="I107" i="11"/>
  <c r="BK93" i="4"/>
  <c r="BQ93" i="11"/>
  <c r="CF93" i="11"/>
  <c r="BP93" i="11"/>
  <c r="BW64" i="4"/>
  <c r="CB64" i="11"/>
  <c r="CA64" i="11"/>
  <c r="BX121" i="3"/>
  <c r="BX106" i="3"/>
  <c r="AI100" i="4"/>
  <c r="AI114" i="4"/>
  <c r="AI189" i="4"/>
  <c r="AI205" i="4"/>
  <c r="AI90" i="4"/>
  <c r="BT51" i="7"/>
  <c r="AS105" i="6"/>
  <c r="AK18" i="9"/>
  <c r="AS22" i="6"/>
  <c r="AK4" i="9"/>
  <c r="AK36" i="6"/>
  <c r="AC6" i="9"/>
  <c r="AK91" i="6"/>
  <c r="AC16" i="9"/>
  <c r="AK98" i="6"/>
  <c r="AC17" i="9"/>
  <c r="AV15" i="6"/>
  <c r="BI15" i="6"/>
  <c r="BR246" i="11"/>
  <c r="CA204" i="11"/>
  <c r="BR75" i="11"/>
  <c r="BM75" i="4"/>
  <c r="BS75" i="11"/>
  <c r="F56" i="4"/>
  <c r="F56" i="11"/>
  <c r="E56" i="11"/>
  <c r="F20" i="4"/>
  <c r="F20" i="11"/>
  <c r="CA14" i="11"/>
  <c r="BK129" i="4"/>
  <c r="BQ129" i="11"/>
  <c r="CF129" i="11"/>
  <c r="BP129" i="11"/>
  <c r="BT41" i="7"/>
  <c r="F48" i="6"/>
  <c r="F47" i="12"/>
  <c r="E47" i="12"/>
  <c r="AV43" i="6"/>
  <c r="BI43" i="6"/>
  <c r="BV47" i="7"/>
  <c r="BM180" i="4"/>
  <c r="BS180" i="11"/>
  <c r="BR180" i="11"/>
  <c r="BM162" i="4"/>
  <c r="BS162" i="11"/>
  <c r="BM129" i="4"/>
  <c r="BS129" i="11"/>
  <c r="BR129" i="11"/>
  <c r="E57" i="11"/>
  <c r="F57" i="4"/>
  <c r="F57" i="11"/>
  <c r="BM28" i="4"/>
  <c r="BS28" i="11"/>
  <c r="BR28" i="11"/>
  <c r="E24" i="11"/>
  <c r="F24" i="4"/>
  <c r="F24" i="11"/>
  <c r="CA7" i="11"/>
  <c r="BK180" i="4"/>
  <c r="BQ180" i="11"/>
  <c r="CF180" i="11"/>
  <c r="BP180" i="11"/>
  <c r="E101" i="12"/>
  <c r="F101" i="6"/>
  <c r="F101" i="12"/>
  <c r="F69" i="6"/>
  <c r="F69" i="12"/>
  <c r="E69" i="12"/>
  <c r="F129" i="4"/>
  <c r="F129" i="11"/>
  <c r="E129" i="11"/>
  <c r="H101" i="4"/>
  <c r="I101" i="11"/>
  <c r="U101" i="11"/>
  <c r="E69" i="11"/>
  <c r="F69" i="4"/>
  <c r="F69" i="11"/>
  <c r="BK142" i="4"/>
  <c r="BQ142" i="11"/>
  <c r="CF142" i="11"/>
  <c r="BP142" i="11"/>
  <c r="BW11" i="4"/>
  <c r="CB11" i="11"/>
  <c r="CA11" i="11"/>
  <c r="BW55" i="4"/>
  <c r="CB55" i="11"/>
  <c r="CA55" i="11"/>
  <c r="F14" i="6"/>
  <c r="F13" i="12"/>
  <c r="E13" i="12"/>
  <c r="BX232" i="3"/>
  <c r="AI76" i="4"/>
  <c r="BK83" i="8"/>
  <c r="BW15" i="7"/>
  <c r="BW37" i="7"/>
  <c r="BW32" i="7"/>
  <c r="BR227" i="11"/>
  <c r="CA184" i="11"/>
  <c r="BM143" i="4"/>
  <c r="BZ143" i="4"/>
  <c r="CE143" i="11"/>
  <c r="BR143" i="11"/>
  <c r="CA114" i="11"/>
  <c r="F104" i="4"/>
  <c r="F104" i="11"/>
  <c r="E104" i="11"/>
  <c r="CC100" i="11"/>
  <c r="BY100" i="4"/>
  <c r="CD100" i="11"/>
  <c r="E93" i="11"/>
  <c r="F93" i="4"/>
  <c r="F93" i="11"/>
  <c r="CA19" i="11"/>
  <c r="U6" i="11"/>
  <c r="BK201" i="4"/>
  <c r="BQ201" i="11"/>
  <c r="CF201" i="11"/>
  <c r="BP201" i="11"/>
  <c r="AP80" i="11"/>
  <c r="AH184" i="11"/>
  <c r="BT68" i="7"/>
  <c r="BU66" i="7"/>
  <c r="BT71" i="7"/>
  <c r="BK21" i="8"/>
  <c r="D105" i="6"/>
  <c r="D18" i="9"/>
  <c r="AU43" i="6"/>
  <c r="AL7" i="9"/>
  <c r="A29" i="6"/>
  <c r="A5" i="9"/>
  <c r="D15" i="6"/>
  <c r="D3" i="9"/>
  <c r="BT4" i="7"/>
  <c r="BT10" i="7"/>
  <c r="BU17" i="7"/>
  <c r="BU20" i="7"/>
  <c r="BT22" i="7"/>
  <c r="BT30" i="7"/>
  <c r="BU32" i="7"/>
  <c r="BT36" i="7"/>
  <c r="BW71" i="7"/>
  <c r="BW57" i="7"/>
  <c r="BW36" i="7"/>
  <c r="CA164" i="11"/>
  <c r="CA143" i="11"/>
  <c r="CA130" i="11"/>
  <c r="BP127" i="11"/>
  <c r="AZ113" i="11"/>
  <c r="BP52" i="11"/>
  <c r="BP3" i="11"/>
  <c r="AH225" i="11"/>
  <c r="F100" i="6"/>
  <c r="F100" i="12"/>
  <c r="E100" i="12"/>
  <c r="D37" i="12"/>
  <c r="D37" i="6"/>
  <c r="D36" i="12"/>
  <c r="BK61" i="4"/>
  <c r="BQ61" i="11"/>
  <c r="CF61" i="11"/>
  <c r="BP61" i="11"/>
  <c r="BW30" i="4"/>
  <c r="CB30" i="11"/>
  <c r="CA30" i="11"/>
  <c r="F24" i="6"/>
  <c r="F23" i="12"/>
  <c r="E23" i="12"/>
  <c r="F12" i="6"/>
  <c r="F11" i="12"/>
  <c r="E11" i="12"/>
  <c r="AI10" i="4"/>
  <c r="AI184" i="4"/>
  <c r="BK5" i="8"/>
  <c r="BK93" i="8"/>
  <c r="BK104" i="8"/>
  <c r="AS91" i="6"/>
  <c r="AK16" i="9"/>
  <c r="AI144" i="4"/>
  <c r="AI50" i="4"/>
  <c r="AI55" i="4"/>
  <c r="AI74" i="4"/>
  <c r="AI223" i="4"/>
  <c r="BK24" i="8"/>
  <c r="BX63" i="3"/>
  <c r="AI9" i="4"/>
  <c r="AI163" i="4"/>
  <c r="AI182" i="4"/>
  <c r="AI64" i="4"/>
  <c r="AI80" i="4"/>
  <c r="AI249" i="4"/>
  <c r="AJ145" i="4"/>
  <c r="BT26" i="7"/>
  <c r="BK100" i="8"/>
  <c r="D98" i="6"/>
  <c r="D17" i="9"/>
  <c r="D36" i="6"/>
  <c r="D6" i="9"/>
  <c r="AS15" i="6"/>
  <c r="AK3" i="9"/>
  <c r="D8" i="6"/>
  <c r="D2" i="9"/>
  <c r="BV3" i="7"/>
  <c r="AI128" i="4"/>
  <c r="F213" i="4"/>
  <c r="F213" i="11"/>
  <c r="CA205" i="11"/>
  <c r="CA183" i="11"/>
  <c r="BP182" i="11"/>
  <c r="CA169" i="11"/>
  <c r="BR163" i="11"/>
  <c r="E162" i="11"/>
  <c r="CA149" i="11"/>
  <c r="F144" i="4"/>
  <c r="F144" i="11"/>
  <c r="BM142" i="4"/>
  <c r="BS142" i="11"/>
  <c r="E121" i="11"/>
  <c r="E119" i="11"/>
  <c r="BP89" i="11"/>
  <c r="CA77" i="11"/>
  <c r="CA76" i="11"/>
  <c r="BP75" i="11"/>
  <c r="BP74" i="11"/>
  <c r="E46" i="11"/>
  <c r="CA41" i="11"/>
  <c r="CA40" i="11"/>
  <c r="E36" i="11"/>
  <c r="CA33" i="11"/>
  <c r="CA21" i="11"/>
  <c r="CB149" i="11"/>
  <c r="CF149" i="11"/>
  <c r="BK50" i="4"/>
  <c r="BQ50" i="11"/>
  <c r="CF50" i="11"/>
  <c r="BP50" i="11"/>
  <c r="BU61" i="7"/>
  <c r="BK21" i="4"/>
  <c r="BQ21" i="11"/>
  <c r="CF21" i="11"/>
  <c r="BP21" i="11"/>
  <c r="D107" i="12"/>
  <c r="D106" i="6"/>
  <c r="D106" i="12"/>
  <c r="D99" i="6"/>
  <c r="D99" i="12"/>
  <c r="D100" i="12"/>
  <c r="AI161" i="4"/>
  <c r="AI169" i="4"/>
  <c r="AI246" i="4"/>
  <c r="AS98" i="6"/>
  <c r="AK17" i="9"/>
  <c r="CA67" i="11"/>
  <c r="CA52" i="11"/>
  <c r="F47" i="4"/>
  <c r="F47" i="11"/>
  <c r="E47" i="11"/>
  <c r="CA44" i="11"/>
  <c r="BR11" i="11"/>
  <c r="BM11" i="4"/>
  <c r="BS11" i="11"/>
  <c r="AH80" i="11"/>
  <c r="BK10" i="4"/>
  <c r="BQ10" i="11"/>
  <c r="BP10" i="11"/>
  <c r="BK24" i="4"/>
  <c r="BQ24" i="11"/>
  <c r="CF24" i="11"/>
  <c r="BP24" i="11"/>
  <c r="D93" i="12"/>
  <c r="D92" i="6"/>
  <c r="D92" i="12"/>
  <c r="AH88" i="11"/>
  <c r="AH29" i="11"/>
  <c r="AP225" i="11"/>
  <c r="AW49" i="11"/>
  <c r="BU63" i="7"/>
  <c r="D79" i="12"/>
  <c r="AH51" i="11"/>
  <c r="AP223" i="11"/>
  <c r="AP61" i="11"/>
  <c r="BV7" i="7"/>
  <c r="BW7" i="7"/>
  <c r="BK107" i="8"/>
  <c r="BV6" i="7"/>
  <c r="U109" i="11"/>
  <c r="H114" i="4"/>
  <c r="I114" i="11"/>
  <c r="BR90" i="11"/>
  <c r="BM90" i="4"/>
  <c r="BS90" i="11"/>
  <c r="F76" i="4"/>
  <c r="F76" i="11"/>
  <c r="E76" i="11"/>
  <c r="D16" i="12"/>
  <c r="D16" i="6"/>
  <c r="D15" i="12"/>
  <c r="D9" i="12"/>
  <c r="D9" i="6"/>
  <c r="D8" i="12"/>
  <c r="BX191" i="3"/>
  <c r="AQ112" i="6"/>
  <c r="AI19" i="9"/>
  <c r="AU105" i="6"/>
  <c r="AL18" i="9"/>
  <c r="AQ84" i="6"/>
  <c r="AI15" i="9"/>
  <c r="A84" i="6"/>
  <c r="A15" i="9"/>
  <c r="AR15" i="6"/>
  <c r="AJ3" i="9"/>
  <c r="AS8" i="6"/>
  <c r="AK2" i="9"/>
  <c r="AQ8" i="6"/>
  <c r="AI2" i="9"/>
  <c r="N8" i="6"/>
  <c r="H2" i="9"/>
  <c r="M8" i="6"/>
  <c r="G2" i="9"/>
  <c r="L8" i="6"/>
  <c r="F2" i="9"/>
  <c r="K8" i="6"/>
  <c r="E2" i="9"/>
  <c r="BM182" i="4"/>
  <c r="BS182" i="11"/>
  <c r="BR182" i="11"/>
  <c r="CC149" i="11"/>
  <c r="BY149" i="4"/>
  <c r="CD149" i="11"/>
  <c r="BY114" i="4"/>
  <c r="CD114" i="11"/>
  <c r="CC114" i="11"/>
  <c r="F111" i="4"/>
  <c r="F111" i="11"/>
  <c r="E111" i="11"/>
  <c r="E105" i="11"/>
  <c r="F105" i="4"/>
  <c r="F105" i="11"/>
  <c r="F60" i="4"/>
  <c r="F60" i="11"/>
  <c r="E60" i="11"/>
  <c r="BK39" i="4"/>
  <c r="BQ39" i="11"/>
  <c r="CF39" i="11"/>
  <c r="BP39" i="11"/>
  <c r="BK28" i="4"/>
  <c r="BQ28" i="11"/>
  <c r="CF28" i="11"/>
  <c r="BP28" i="11"/>
  <c r="AV110" i="4"/>
  <c r="AJ66" i="6"/>
  <c r="AJ70" i="6"/>
  <c r="AZ110" i="11"/>
  <c r="AV7" i="4"/>
  <c r="AJ4" i="6"/>
  <c r="AZ7" i="11"/>
  <c r="BW100" i="4"/>
  <c r="CB100" i="11"/>
  <c r="CA100" i="11"/>
  <c r="BW144" i="4"/>
  <c r="CB144" i="11"/>
  <c r="CA144" i="11"/>
  <c r="BX246" i="3"/>
  <c r="BX76" i="3"/>
  <c r="BX94" i="3"/>
  <c r="BX109" i="3"/>
  <c r="BX120" i="3"/>
  <c r="AI29" i="4"/>
  <c r="BK49" i="8"/>
  <c r="BK72" i="8"/>
  <c r="BK86" i="8"/>
  <c r="BK97" i="8"/>
  <c r="BK111" i="8"/>
  <c r="AS119" i="6"/>
  <c r="AK20" i="9"/>
  <c r="AW77" i="6"/>
  <c r="AN14" i="9"/>
  <c r="AU15" i="6"/>
  <c r="AL3" i="9"/>
  <c r="BW4" i="7"/>
  <c r="BW11" i="7"/>
  <c r="BW17" i="7"/>
  <c r="BR225" i="11"/>
  <c r="CC204" i="11"/>
  <c r="CA163" i="11"/>
  <c r="F137" i="4"/>
  <c r="F137" i="11"/>
  <c r="E137" i="11"/>
  <c r="E126" i="11"/>
  <c r="F126" i="4"/>
  <c r="F126" i="11"/>
  <c r="F108" i="4"/>
  <c r="F108" i="11"/>
  <c r="E108" i="11"/>
  <c r="AZ100" i="11"/>
  <c r="F14" i="4"/>
  <c r="F14" i="11"/>
  <c r="E14" i="11"/>
  <c r="BX227" i="3"/>
  <c r="F152" i="4"/>
  <c r="F152" i="11"/>
  <c r="E152" i="11"/>
  <c r="CC144" i="11"/>
  <c r="BY144" i="4"/>
  <c r="CD144" i="11"/>
  <c r="BR128" i="11"/>
  <c r="BM128" i="4"/>
  <c r="BS128" i="11"/>
  <c r="BS114" i="11"/>
  <c r="F169" i="4"/>
  <c r="F169" i="11"/>
  <c r="E169" i="11"/>
  <c r="F109" i="4"/>
  <c r="F109" i="11"/>
  <c r="E109" i="11"/>
  <c r="BM39" i="4"/>
  <c r="BS39" i="11"/>
  <c r="BR39" i="11"/>
  <c r="F90" i="6"/>
  <c r="F90" i="12"/>
  <c r="E90" i="12"/>
  <c r="E81" i="12"/>
  <c r="F81" i="6"/>
  <c r="F81" i="12"/>
  <c r="BX54" i="3"/>
  <c r="BX78" i="3"/>
  <c r="AI27" i="4"/>
  <c r="AI44" i="4"/>
  <c r="AI96" i="4"/>
  <c r="AJ39" i="3"/>
  <c r="AJ82" i="3"/>
  <c r="BK12" i="8"/>
  <c r="BK14" i="8"/>
  <c r="BK17" i="8"/>
  <c r="AU70" i="6"/>
  <c r="AL13" i="9"/>
  <c r="AR50" i="6"/>
  <c r="AJ8" i="9"/>
  <c r="AQ50" i="6"/>
  <c r="AI8" i="9"/>
  <c r="N50" i="6"/>
  <c r="H8" i="9"/>
  <c r="M50" i="6"/>
  <c r="G8" i="9"/>
  <c r="L50" i="6"/>
  <c r="F8" i="9"/>
  <c r="K50" i="6"/>
  <c r="E8" i="9"/>
  <c r="N36" i="6"/>
  <c r="H6" i="9"/>
  <c r="AK22" i="6"/>
  <c r="AC4" i="9"/>
  <c r="BW10" i="7"/>
  <c r="BW22" i="7"/>
  <c r="BV75" i="7"/>
  <c r="CA227" i="11"/>
  <c r="BP226" i="11"/>
  <c r="E204" i="11"/>
  <c r="E181" i="11"/>
  <c r="F181" i="4"/>
  <c r="F181" i="11"/>
  <c r="CC143" i="11"/>
  <c r="CA135" i="11"/>
  <c r="F125" i="4"/>
  <c r="F125" i="11"/>
  <c r="E125" i="11"/>
  <c r="U107" i="11"/>
  <c r="H112" i="4"/>
  <c r="I112" i="11"/>
  <c r="BP20" i="11"/>
  <c r="CC14" i="11"/>
  <c r="BY14" i="4"/>
  <c r="CD14" i="11"/>
  <c r="F9" i="4"/>
  <c r="F9" i="11"/>
  <c r="E9" i="11"/>
  <c r="F150" i="4"/>
  <c r="F150" i="11"/>
  <c r="E150" i="11"/>
  <c r="E17" i="12"/>
  <c r="F18" i="6"/>
  <c r="F17" i="12"/>
  <c r="F13" i="6"/>
  <c r="F12" i="12"/>
  <c r="E12" i="12"/>
  <c r="E44" i="11"/>
  <c r="F44" i="4"/>
  <c r="F44" i="11"/>
  <c r="BY40" i="4"/>
  <c r="CD40" i="11"/>
  <c r="CC40" i="11"/>
  <c r="BM27" i="4"/>
  <c r="BS27" i="11"/>
  <c r="BR27" i="11"/>
  <c r="BK113" i="4"/>
  <c r="BQ113" i="11"/>
  <c r="CF113" i="11"/>
  <c r="BP113" i="11"/>
  <c r="BK112" i="4"/>
  <c r="BQ112" i="11"/>
  <c r="BP112" i="11"/>
  <c r="CA164" i="4"/>
  <c r="BQ164" i="11"/>
  <c r="CF164" i="11"/>
  <c r="CB164" i="4"/>
  <c r="D58" i="12"/>
  <c r="D57" i="6"/>
  <c r="D57" i="12"/>
  <c r="H8" i="4"/>
  <c r="J8" i="11"/>
  <c r="U8" i="11"/>
  <c r="CB169" i="4"/>
  <c r="BQ169" i="11"/>
  <c r="CF169" i="11"/>
  <c r="E110" i="12"/>
  <c r="F110" i="6"/>
  <c r="F110" i="12"/>
  <c r="F89" i="6"/>
  <c r="F89" i="12"/>
  <c r="E89" i="12"/>
  <c r="E58" i="12"/>
  <c r="F58" i="6"/>
  <c r="F58" i="12"/>
  <c r="D2" i="6"/>
  <c r="D1" i="12"/>
  <c r="D2" i="12"/>
  <c r="Y29" i="13"/>
  <c r="BM51" i="4"/>
  <c r="BS51" i="11"/>
  <c r="BM44" i="4"/>
  <c r="BS44" i="11"/>
  <c r="CC33" i="11"/>
  <c r="BR33" i="11"/>
  <c r="E29" i="11"/>
  <c r="BM21" i="4"/>
  <c r="BS21" i="11"/>
  <c r="F10" i="4"/>
  <c r="F10" i="11"/>
  <c r="AH135" i="11"/>
  <c r="AH76" i="11"/>
  <c r="AW110" i="11"/>
  <c r="AW20" i="11"/>
  <c r="E96" i="12"/>
  <c r="F96" i="6"/>
  <c r="F96" i="12"/>
  <c r="AJ39" i="13"/>
  <c r="AJ60" i="13"/>
  <c r="AJ84" i="13"/>
  <c r="Y103" i="13"/>
  <c r="AP169" i="11"/>
  <c r="AP144" i="11"/>
  <c r="AW182" i="11"/>
  <c r="BU68" i="7"/>
  <c r="AH205" i="11"/>
  <c r="AH203" i="11"/>
  <c r="AH169" i="11"/>
  <c r="AH163" i="11"/>
  <c r="AH142" i="11"/>
  <c r="AH74" i="11"/>
  <c r="AW249" i="11"/>
  <c r="BU52" i="7"/>
  <c r="CA51" i="4"/>
  <c r="AJ103" i="13"/>
  <c r="BM223" i="4"/>
  <c r="BS223" i="11"/>
  <c r="BR223" i="11"/>
  <c r="BM88" i="4"/>
  <c r="BS88" i="11"/>
  <c r="BR88" i="11"/>
  <c r="BX184" i="3"/>
  <c r="BX118" i="3"/>
  <c r="BX27" i="3"/>
  <c r="BK35" i="8"/>
  <c r="BK38" i="8"/>
  <c r="BK48" i="8"/>
  <c r="BU6" i="7"/>
  <c r="BT6" i="7"/>
  <c r="AV49" i="6"/>
  <c r="BI49" i="6"/>
  <c r="AU50" i="6"/>
  <c r="AL8" i="9"/>
  <c r="E214" i="11"/>
  <c r="F214" i="4"/>
  <c r="F214" i="11"/>
  <c r="BR201" i="11"/>
  <c r="BM201" i="4"/>
  <c r="BS201" i="11"/>
  <c r="BX173" i="3"/>
  <c r="BX226" i="3"/>
  <c r="BX254" i="3"/>
  <c r="BK34" i="8"/>
  <c r="BK45" i="8"/>
  <c r="BK114" i="8"/>
  <c r="AU119" i="6"/>
  <c r="AL20" i="9"/>
  <c r="AR105" i="6"/>
  <c r="AJ18" i="9"/>
  <c r="AU98" i="6"/>
  <c r="AL17" i="9"/>
  <c r="AR91" i="6"/>
  <c r="AJ16" i="9"/>
  <c r="N15" i="6"/>
  <c r="H3" i="9"/>
  <c r="M15" i="6"/>
  <c r="G3" i="9"/>
  <c r="L15" i="6"/>
  <c r="F3" i="9"/>
  <c r="K15" i="6"/>
  <c r="E3" i="9"/>
  <c r="AK119" i="6"/>
  <c r="AC20" i="9"/>
  <c r="AX67" i="6"/>
  <c r="AX70" i="6"/>
  <c r="AO13" i="9"/>
  <c r="AZ13" i="9"/>
  <c r="AW70" i="6"/>
  <c r="AN13" i="9"/>
  <c r="AV73" i="6"/>
  <c r="AV77" i="6"/>
  <c r="AU77" i="6"/>
  <c r="AL14" i="9"/>
  <c r="BV71" i="7"/>
  <c r="BM248" i="4"/>
  <c r="BS248" i="11"/>
  <c r="BR248" i="11"/>
  <c r="F219" i="4"/>
  <c r="F219" i="11"/>
  <c r="E219" i="11"/>
  <c r="E184" i="11"/>
  <c r="F184" i="4"/>
  <c r="F184" i="11"/>
  <c r="F153" i="4"/>
  <c r="F153" i="11"/>
  <c r="E153" i="11"/>
  <c r="U100" i="11"/>
  <c r="BX33" i="3"/>
  <c r="AX12" i="6"/>
  <c r="AX15" i="6"/>
  <c r="AO3" i="9"/>
  <c r="AZ3" i="9"/>
  <c r="AW15" i="6"/>
  <c r="AN3" i="9"/>
  <c r="AV89" i="6"/>
  <c r="BI89" i="6"/>
  <c r="AU91" i="6"/>
  <c r="AL16" i="9"/>
  <c r="F71" i="4"/>
  <c r="F71" i="11"/>
  <c r="E71" i="11"/>
  <c r="AW29" i="6"/>
  <c r="AN5" i="9"/>
  <c r="AV21" i="6"/>
  <c r="BI21" i="6"/>
  <c r="AU22" i="6"/>
  <c r="AL4" i="9"/>
  <c r="E170" i="11"/>
  <c r="F170" i="4"/>
  <c r="F170" i="11"/>
  <c r="BX249" i="3"/>
  <c r="BX125" i="3"/>
  <c r="BX69" i="3"/>
  <c r="BX186" i="3"/>
  <c r="BK31" i="8"/>
  <c r="BK65" i="8"/>
  <c r="N77" i="6"/>
  <c r="H14" i="9"/>
  <c r="AR22" i="6"/>
  <c r="AJ4" i="9"/>
  <c r="K22" i="6"/>
  <c r="E4" i="9"/>
  <c r="BU11" i="7"/>
  <c r="BT11" i="7"/>
  <c r="BV27" i="7"/>
  <c r="F224" i="4"/>
  <c r="F224" i="11"/>
  <c r="E224" i="11"/>
  <c r="E222" i="11"/>
  <c r="F222" i="4"/>
  <c r="F222" i="11"/>
  <c r="F217" i="4"/>
  <c r="F217" i="11"/>
  <c r="E217" i="11"/>
  <c r="E212" i="11"/>
  <c r="F212" i="4"/>
  <c r="F212" i="11"/>
  <c r="F124" i="4"/>
  <c r="F124" i="11"/>
  <c r="E124" i="11"/>
  <c r="H111" i="4"/>
  <c r="I111" i="11"/>
  <c r="U106" i="11"/>
  <c r="BR64" i="11"/>
  <c r="E64" i="11"/>
  <c r="BM55" i="4"/>
  <c r="BS55" i="11"/>
  <c r="E52" i="11"/>
  <c r="BY41" i="4"/>
  <c r="CD41" i="11"/>
  <c r="CC41" i="11"/>
  <c r="BM14" i="4"/>
  <c r="BS14" i="11"/>
  <c r="BR14" i="11"/>
  <c r="BK90" i="8"/>
  <c r="BK96" i="8"/>
  <c r="AR112" i="6"/>
  <c r="AJ19" i="9"/>
  <c r="N105" i="6"/>
  <c r="H18" i="9"/>
  <c r="M105" i="6"/>
  <c r="G18" i="9"/>
  <c r="L105" i="6"/>
  <c r="F18" i="9"/>
  <c r="K105" i="6"/>
  <c r="E18" i="9"/>
  <c r="AR77" i="6"/>
  <c r="AJ14" i="9"/>
  <c r="AQ77" i="6"/>
  <c r="AI14" i="9"/>
  <c r="AQ36" i="6"/>
  <c r="AI6" i="9"/>
  <c r="M22" i="6"/>
  <c r="G4" i="9"/>
  <c r="L22" i="6"/>
  <c r="F4" i="9"/>
  <c r="AK50" i="6"/>
  <c r="AC8" i="9"/>
  <c r="AJ56" i="6"/>
  <c r="AB9" i="9"/>
  <c r="AJ77" i="6"/>
  <c r="AB14" i="9"/>
  <c r="AJ84" i="6"/>
  <c r="AB15" i="9"/>
  <c r="AJ91" i="6"/>
  <c r="AB16" i="9"/>
  <c r="AK105" i="6"/>
  <c r="AC18" i="9"/>
  <c r="BV25" i="7"/>
  <c r="BW53" i="7"/>
  <c r="E211" i="11"/>
  <c r="BM210" i="4"/>
  <c r="BS210" i="11"/>
  <c r="BM205" i="4"/>
  <c r="BS205" i="11"/>
  <c r="E174" i="11"/>
  <c r="F173" i="4"/>
  <c r="F173" i="11"/>
  <c r="E171" i="11"/>
  <c r="E158" i="11"/>
  <c r="F151" i="4"/>
  <c r="F151" i="11"/>
  <c r="E127" i="11"/>
  <c r="E107" i="11"/>
  <c r="U105" i="11"/>
  <c r="BR93" i="11"/>
  <c r="BR77" i="11"/>
  <c r="BM76" i="4"/>
  <c r="BS76" i="11"/>
  <c r="BM63" i="4"/>
  <c r="BS63" i="11"/>
  <c r="BR52" i="11"/>
  <c r="F50" i="4"/>
  <c r="F50" i="11"/>
  <c r="E50" i="11"/>
  <c r="E35" i="11"/>
  <c r="F35" i="4"/>
  <c r="F35" i="11"/>
  <c r="E26" i="11"/>
  <c r="F26" i="4"/>
  <c r="F26" i="11"/>
  <c r="F62" i="4"/>
  <c r="F62" i="11"/>
  <c r="E62" i="11"/>
  <c r="F51" i="4"/>
  <c r="F51" i="11"/>
  <c r="E51" i="11"/>
  <c r="BM49" i="4"/>
  <c r="BS49" i="11"/>
  <c r="BR49" i="11"/>
  <c r="BW10" i="4"/>
  <c r="CB10" i="11"/>
  <c r="CA10" i="11"/>
  <c r="BW29" i="4"/>
  <c r="CB29" i="11"/>
  <c r="CA29" i="11"/>
  <c r="BK30" i="4"/>
  <c r="BQ30" i="11"/>
  <c r="BP30" i="11"/>
  <c r="BK40" i="4"/>
  <c r="BQ40" i="11"/>
  <c r="BP40" i="11"/>
  <c r="BK44" i="4"/>
  <c r="BQ44" i="11"/>
  <c r="BP44" i="11"/>
  <c r="BK55" i="4"/>
  <c r="BP55" i="11"/>
  <c r="BK77" i="4"/>
  <c r="BQ77" i="11"/>
  <c r="BP77" i="11"/>
  <c r="F73" i="6"/>
  <c r="F73" i="12"/>
  <c r="E73" i="12"/>
  <c r="BK10" i="8"/>
  <c r="BK82" i="8"/>
  <c r="AQ98" i="6"/>
  <c r="AI17" i="9"/>
  <c r="N98" i="6"/>
  <c r="H17" i="9"/>
  <c r="M98" i="6"/>
  <c r="G17" i="9"/>
  <c r="L98" i="6"/>
  <c r="F17" i="9"/>
  <c r="K98" i="6"/>
  <c r="E17" i="9"/>
  <c r="N84" i="6"/>
  <c r="H15" i="9"/>
  <c r="M84" i="6"/>
  <c r="G15" i="9"/>
  <c r="L84" i="6"/>
  <c r="F15" i="9"/>
  <c r="K84" i="6"/>
  <c r="E15" i="9"/>
  <c r="L77" i="6"/>
  <c r="F14" i="9"/>
  <c r="K77" i="6"/>
  <c r="E14" i="9"/>
  <c r="AQ56" i="6"/>
  <c r="AI9" i="9"/>
  <c r="AK15" i="6"/>
  <c r="AC3" i="9"/>
  <c r="AX112" i="6"/>
  <c r="AO19" i="9"/>
  <c r="AZ19" i="9"/>
  <c r="AX84" i="6"/>
  <c r="AO15" i="9"/>
  <c r="AZ15" i="9"/>
  <c r="BU35" i="7"/>
  <c r="BV20" i="7"/>
  <c r="BW72" i="7"/>
  <c r="BV62" i="7"/>
  <c r="BW56" i="7"/>
  <c r="BV43" i="7"/>
  <c r="CA128" i="11"/>
  <c r="E70" i="11"/>
  <c r="F70" i="4"/>
  <c r="F70" i="11"/>
  <c r="BR29" i="11"/>
  <c r="BM29" i="4"/>
  <c r="BS29" i="11"/>
  <c r="BY24" i="4"/>
  <c r="CD24" i="11"/>
  <c r="BY19" i="4"/>
  <c r="CD19" i="11"/>
  <c r="CC19" i="11"/>
  <c r="CA9" i="11"/>
  <c r="AH182" i="11"/>
  <c r="E66" i="12"/>
  <c r="F66" i="6"/>
  <c r="F66" i="12"/>
  <c r="BY30" i="4"/>
  <c r="CD30" i="11"/>
  <c r="CC30" i="11"/>
  <c r="F16" i="4"/>
  <c r="F16" i="11"/>
  <c r="E16" i="11"/>
  <c r="AH11" i="11"/>
  <c r="AH223" i="11"/>
  <c r="AH114" i="11"/>
  <c r="AP184" i="11"/>
  <c r="AP180" i="11"/>
  <c r="AP87" i="11"/>
  <c r="AH226" i="11"/>
  <c r="AH127" i="11"/>
  <c r="F79" i="6"/>
  <c r="F79" i="12"/>
  <c r="E79" i="12"/>
  <c r="F65" i="6"/>
  <c r="F65" i="12"/>
  <c r="E65" i="12"/>
  <c r="E19" i="11"/>
  <c r="H4" i="4"/>
  <c r="J4" i="11"/>
  <c r="U3" i="11"/>
  <c r="AH248" i="11"/>
  <c r="AH204" i="11"/>
  <c r="AH130" i="11"/>
  <c r="AP227" i="11"/>
  <c r="AP189" i="11"/>
  <c r="F74" i="6"/>
  <c r="F74" i="12"/>
  <c r="E74" i="12"/>
  <c r="AH50" i="11"/>
  <c r="AP182" i="11"/>
  <c r="AP75" i="11"/>
  <c r="AW163" i="11"/>
  <c r="AW89" i="11"/>
  <c r="CB51" i="11"/>
  <c r="E86" i="12"/>
  <c r="F86" i="6"/>
  <c r="F86" i="12"/>
  <c r="E75" i="12"/>
  <c r="F75" i="6"/>
  <c r="F75" i="12"/>
  <c r="E44" i="12"/>
  <c r="F45" i="6"/>
  <c r="F44" i="12"/>
  <c r="AW52" i="11"/>
  <c r="AW37" i="11"/>
  <c r="AW30" i="11"/>
  <c r="AW27" i="11"/>
  <c r="AW11" i="11"/>
  <c r="AW10" i="11"/>
  <c r="BU58" i="7"/>
  <c r="BU56" i="7"/>
  <c r="CA128" i="4"/>
  <c r="CA227" i="4"/>
  <c r="CB227" i="11"/>
  <c r="CF227" i="11"/>
  <c r="F80" i="6"/>
  <c r="F80" i="12"/>
  <c r="E80" i="12"/>
  <c r="D64" i="6"/>
  <c r="D64" i="12"/>
  <c r="D65" i="12"/>
  <c r="E10" i="12"/>
  <c r="F11" i="6"/>
  <c r="F10" i="12"/>
  <c r="AH3" i="11"/>
  <c r="AH9" i="11"/>
  <c r="AH180" i="11"/>
  <c r="AH164" i="11"/>
  <c r="AH112" i="11"/>
  <c r="AH64" i="11"/>
  <c r="AH52" i="11"/>
  <c r="AP249" i="11"/>
  <c r="AP210" i="11"/>
  <c r="AP135" i="11"/>
  <c r="AP114" i="11"/>
  <c r="AP89" i="11"/>
  <c r="AP74" i="11"/>
  <c r="AP33" i="11"/>
  <c r="AW149" i="11"/>
  <c r="AW140" i="11"/>
  <c r="AW67" i="11"/>
  <c r="CF189" i="11"/>
  <c r="BU72" i="7"/>
  <c r="F39" i="6"/>
  <c r="F38" i="12"/>
  <c r="E38" i="12"/>
  <c r="F35" i="6"/>
  <c r="F34" i="12"/>
  <c r="F32" i="6"/>
  <c r="F31" i="12"/>
  <c r="F31" i="6"/>
  <c r="F30" i="12"/>
  <c r="BU48" i="7"/>
  <c r="Y144" i="13"/>
  <c r="AJ179" i="13"/>
  <c r="AP20" i="11"/>
  <c r="AP7" i="11"/>
  <c r="AW127" i="11"/>
  <c r="AW61" i="11"/>
  <c r="AW33" i="11"/>
  <c r="BU57" i="7"/>
  <c r="BU62" i="7"/>
  <c r="BU67" i="7"/>
  <c r="BU71" i="7"/>
  <c r="CA3" i="4"/>
  <c r="F28" i="6"/>
  <c r="F27" i="12"/>
  <c r="AV8" i="6"/>
  <c r="BI8" i="6"/>
  <c r="BX152" i="3"/>
  <c r="BX28" i="3"/>
  <c r="BK4" i="8"/>
  <c r="BK7" i="8"/>
  <c r="BW16" i="7"/>
  <c r="BV16" i="7"/>
  <c r="AX8" i="6"/>
  <c r="AO2" i="9"/>
  <c r="AZ2" i="9"/>
  <c r="AX43" i="6"/>
  <c r="AO7" i="9"/>
  <c r="AZ7" i="9"/>
  <c r="AX29" i="6"/>
  <c r="AO5" i="9"/>
  <c r="AZ5" i="9"/>
  <c r="AX98" i="6"/>
  <c r="AO17" i="9"/>
  <c r="AZ17" i="9"/>
  <c r="BX207" i="3"/>
  <c r="BX171" i="3"/>
  <c r="BX52" i="3"/>
  <c r="BX29" i="3"/>
  <c r="BX62" i="3"/>
  <c r="BX119" i="3"/>
  <c r="BV72" i="7"/>
  <c r="E203" i="11"/>
  <c r="F203" i="4"/>
  <c r="F203" i="11"/>
  <c r="E163" i="11"/>
  <c r="F163" i="4"/>
  <c r="F163" i="11"/>
  <c r="F77" i="4"/>
  <c r="F77" i="11"/>
  <c r="E77" i="11"/>
  <c r="BM67" i="4"/>
  <c r="BS67" i="11"/>
  <c r="BR67" i="11"/>
  <c r="E61" i="11"/>
  <c r="F61" i="4"/>
  <c r="F61" i="11"/>
  <c r="E15" i="11"/>
  <c r="F15" i="4"/>
  <c r="F15" i="11"/>
  <c r="BX248" i="3"/>
  <c r="BX206" i="3"/>
  <c r="BX169" i="3"/>
  <c r="BX144" i="3"/>
  <c r="BX82" i="3"/>
  <c r="BX77" i="3"/>
  <c r="BX39" i="3"/>
  <c r="BX25" i="3"/>
  <c r="BX44" i="3"/>
  <c r="BX64" i="3"/>
  <c r="BX150" i="3"/>
  <c r="BX228" i="3"/>
  <c r="BX185" i="3"/>
  <c r="AJ9" i="3"/>
  <c r="AJ40" i="3"/>
  <c r="AJ90" i="3"/>
  <c r="AQ105" i="6"/>
  <c r="AI18" i="9"/>
  <c r="AR98" i="6"/>
  <c r="AJ17" i="9"/>
  <c r="N91" i="6"/>
  <c r="H16" i="9"/>
  <c r="M91" i="6"/>
  <c r="G16" i="9"/>
  <c r="L91" i="6"/>
  <c r="F16" i="9"/>
  <c r="K91" i="6"/>
  <c r="E16" i="9"/>
  <c r="AR84" i="6"/>
  <c r="AJ15" i="9"/>
  <c r="AS77" i="6"/>
  <c r="AK14" i="9"/>
  <c r="AR70" i="6"/>
  <c r="AJ13" i="9"/>
  <c r="AQ70" i="6"/>
  <c r="AI13" i="9"/>
  <c r="M70" i="6"/>
  <c r="G13" i="9"/>
  <c r="L70" i="6"/>
  <c r="F13" i="9"/>
  <c r="K70" i="6"/>
  <c r="E13" i="9"/>
  <c r="AS50" i="6"/>
  <c r="AK8" i="9"/>
  <c r="AW43" i="6"/>
  <c r="AN7" i="9"/>
  <c r="AR43" i="6"/>
  <c r="AJ7" i="9"/>
  <c r="AQ43" i="6"/>
  <c r="AI7" i="9"/>
  <c r="N43" i="6"/>
  <c r="H7" i="9"/>
  <c r="M43" i="6"/>
  <c r="G7" i="9"/>
  <c r="L43" i="6"/>
  <c r="F7" i="9"/>
  <c r="K43" i="6"/>
  <c r="E7" i="9"/>
  <c r="AR36" i="6"/>
  <c r="AJ6" i="9"/>
  <c r="L36" i="6"/>
  <c r="F6" i="9"/>
  <c r="AR29" i="6"/>
  <c r="AJ5" i="9"/>
  <c r="AQ29" i="6"/>
  <c r="AI5" i="9"/>
  <c r="N29" i="6"/>
  <c r="H5" i="9"/>
  <c r="M29" i="6"/>
  <c r="G5" i="9"/>
  <c r="L29" i="6"/>
  <c r="F5" i="9"/>
  <c r="K29" i="6"/>
  <c r="E5" i="9"/>
  <c r="AJ15" i="6"/>
  <c r="AB3" i="9"/>
  <c r="AJ22" i="6"/>
  <c r="AB4" i="9"/>
  <c r="AK29" i="6"/>
  <c r="AC5" i="9"/>
  <c r="AK77" i="6"/>
  <c r="AC14" i="9"/>
  <c r="AJ98" i="6"/>
  <c r="AB17" i="9"/>
  <c r="AJ105" i="6"/>
  <c r="AB18" i="9"/>
  <c r="AK112" i="6"/>
  <c r="AC19" i="9"/>
  <c r="BT7" i="7"/>
  <c r="BT16" i="7"/>
  <c r="BT31" i="7"/>
  <c r="BV48" i="7"/>
  <c r="F221" i="4"/>
  <c r="F221" i="11"/>
  <c r="E221" i="11"/>
  <c r="F215" i="4"/>
  <c r="F215" i="11"/>
  <c r="E215" i="11"/>
  <c r="F182" i="4"/>
  <c r="F182" i="11"/>
  <c r="E182" i="11"/>
  <c r="E180" i="11"/>
  <c r="F180" i="4"/>
  <c r="F180" i="11"/>
  <c r="BR169" i="11"/>
  <c r="BM169" i="4"/>
  <c r="E142" i="11"/>
  <c r="F142" i="4"/>
  <c r="F142" i="11"/>
  <c r="E106" i="11"/>
  <c r="F106" i="4"/>
  <c r="F106" i="11"/>
  <c r="U103" i="11"/>
  <c r="H105" i="4"/>
  <c r="I105" i="11"/>
  <c r="AK79" i="3"/>
  <c r="BX204" i="3"/>
  <c r="BX177" i="3"/>
  <c r="BX107" i="3"/>
  <c r="BX59" i="3"/>
  <c r="BT3" i="7"/>
  <c r="BT20" i="7"/>
  <c r="BK6" i="8"/>
  <c r="BK89" i="8"/>
  <c r="AX119" i="6"/>
  <c r="AO20" i="9"/>
  <c r="AW119" i="6"/>
  <c r="AN20" i="9"/>
  <c r="AR119" i="6"/>
  <c r="AJ20" i="9"/>
  <c r="AQ119" i="6"/>
  <c r="AI20" i="9"/>
  <c r="AS112" i="6"/>
  <c r="AK19" i="9"/>
  <c r="AQ91" i="6"/>
  <c r="AI16" i="9"/>
  <c r="AS70" i="6"/>
  <c r="AK13" i="9"/>
  <c r="AS29" i="6"/>
  <c r="AK5" i="9"/>
  <c r="AQ15" i="6"/>
  <c r="AI3" i="9"/>
  <c r="AR8" i="6"/>
  <c r="AJ2" i="9"/>
  <c r="AQ22" i="6"/>
  <c r="AI4" i="9"/>
  <c r="AR56" i="6"/>
  <c r="AJ9" i="9"/>
  <c r="AJ29" i="6"/>
  <c r="AB5" i="9"/>
  <c r="AJ36" i="6"/>
  <c r="AB6" i="9"/>
  <c r="AK43" i="6"/>
  <c r="AC7" i="9"/>
  <c r="AJ112" i="6"/>
  <c r="AB19" i="9"/>
  <c r="AJ119" i="6"/>
  <c r="AB20" i="9"/>
  <c r="AW8" i="6"/>
  <c r="AN2" i="9"/>
  <c r="AW112" i="6"/>
  <c r="AN19" i="9"/>
  <c r="AW84" i="6"/>
  <c r="AN15" i="9"/>
  <c r="BU10" i="7"/>
  <c r="BU22" i="7"/>
  <c r="BU36" i="7"/>
  <c r="BW3" i="7"/>
  <c r="BV68" i="7"/>
  <c r="BP250" i="11"/>
  <c r="BK250" i="4"/>
  <c r="BQ250" i="11"/>
  <c r="BM249" i="4"/>
  <c r="BS249" i="11"/>
  <c r="BR249" i="11"/>
  <c r="E178" i="11"/>
  <c r="F178" i="4"/>
  <c r="F178" i="11"/>
  <c r="BR140" i="11"/>
  <c r="BM140" i="4"/>
  <c r="BS140" i="11"/>
  <c r="BV56" i="7"/>
  <c r="F202" i="4"/>
  <c r="F202" i="11"/>
  <c r="E202" i="11"/>
  <c r="BY112" i="4"/>
  <c r="CD112" i="11"/>
  <c r="CC112" i="11"/>
  <c r="AT53" i="6"/>
  <c r="AS56" i="6"/>
  <c r="BX208" i="3"/>
  <c r="BX172" i="3"/>
  <c r="BX138" i="3"/>
  <c r="BX74" i="3"/>
  <c r="BX65" i="3"/>
  <c r="BX55" i="3"/>
  <c r="BX218" i="3"/>
  <c r="AI77" i="4"/>
  <c r="BT17" i="7"/>
  <c r="N112" i="6"/>
  <c r="H19" i="9"/>
  <c r="M112" i="6"/>
  <c r="G19" i="9"/>
  <c r="L112" i="6"/>
  <c r="F19" i="9"/>
  <c r="K112" i="6"/>
  <c r="E19" i="9"/>
  <c r="AS84" i="6"/>
  <c r="AK15" i="9"/>
  <c r="M77" i="6"/>
  <c r="G14" i="9"/>
  <c r="AS36" i="6"/>
  <c r="AK6" i="9"/>
  <c r="M36" i="6"/>
  <c r="G6" i="9"/>
  <c r="K36" i="6"/>
  <c r="E6" i="9"/>
  <c r="AU8" i="6"/>
  <c r="AL2" i="9"/>
  <c r="N22" i="6"/>
  <c r="H4" i="9"/>
  <c r="AW56" i="6"/>
  <c r="AN9" i="9"/>
  <c r="AJ43" i="6"/>
  <c r="AB7" i="9"/>
  <c r="AJ50" i="6"/>
  <c r="AB8" i="9"/>
  <c r="AK56" i="6"/>
  <c r="AC9" i="9"/>
  <c r="AK84" i="6"/>
  <c r="AC15" i="9"/>
  <c r="BT12" i="7"/>
  <c r="BT25" i="7"/>
  <c r="BT32" i="7"/>
  <c r="BT37" i="7"/>
  <c r="BU75" i="7"/>
  <c r="BV12" i="7"/>
  <c r="BW75" i="7"/>
  <c r="BW63" i="7"/>
  <c r="BW58" i="7"/>
  <c r="BW31" i="7"/>
  <c r="E223" i="11"/>
  <c r="F223" i="4"/>
  <c r="F223" i="11"/>
  <c r="CC164" i="11"/>
  <c r="BY164" i="4"/>
  <c r="CD164" i="11"/>
  <c r="CC163" i="11"/>
  <c r="BY163" i="4"/>
  <c r="CD163" i="11"/>
  <c r="BW51" i="7"/>
  <c r="BV36" i="7"/>
  <c r="BP249" i="11"/>
  <c r="CC232" i="11"/>
  <c r="BM226" i="4"/>
  <c r="BS226" i="11"/>
  <c r="F226" i="4"/>
  <c r="F226" i="11"/>
  <c r="F218" i="4"/>
  <c r="F218" i="11"/>
  <c r="BY210" i="4"/>
  <c r="F210" i="4"/>
  <c r="F210" i="11"/>
  <c r="BR204" i="11"/>
  <c r="E196" i="11"/>
  <c r="F195" i="4"/>
  <c r="F195" i="11"/>
  <c r="BR189" i="11"/>
  <c r="BY183" i="4"/>
  <c r="CD183" i="11"/>
  <c r="F177" i="4"/>
  <c r="F177" i="11"/>
  <c r="E176" i="11"/>
  <c r="BY169" i="4"/>
  <c r="CD169" i="11"/>
  <c r="BR164" i="11"/>
  <c r="BM161" i="4"/>
  <c r="BS161" i="11"/>
  <c r="F159" i="4"/>
  <c r="F159" i="11"/>
  <c r="E155" i="11"/>
  <c r="E149" i="11"/>
  <c r="BM144" i="4"/>
  <c r="F140" i="4"/>
  <c r="F140" i="11"/>
  <c r="BM127" i="4"/>
  <c r="BS127" i="11"/>
  <c r="CC119" i="11"/>
  <c r="BR119" i="11"/>
  <c r="U108" i="11"/>
  <c r="H113" i="4"/>
  <c r="I113" i="11"/>
  <c r="U102" i="11"/>
  <c r="H103" i="4"/>
  <c r="I103" i="11"/>
  <c r="E100" i="11"/>
  <c r="F100" i="4"/>
  <c r="F100" i="11"/>
  <c r="E75" i="11"/>
  <c r="F75" i="4"/>
  <c r="F75" i="11"/>
  <c r="BR60" i="11"/>
  <c r="BM60" i="4"/>
  <c r="BS60" i="11"/>
  <c r="E49" i="11"/>
  <c r="F49" i="4"/>
  <c r="F49" i="11"/>
  <c r="BW46" i="7"/>
  <c r="BW27" i="7"/>
  <c r="BZ164" i="4"/>
  <c r="CE164" i="11"/>
  <c r="E63" i="11"/>
  <c r="F63" i="4"/>
  <c r="F63" i="11"/>
  <c r="AW98" i="6"/>
  <c r="AN17" i="9"/>
  <c r="BT5" i="7"/>
  <c r="BT15" i="7"/>
  <c r="BT21" i="7"/>
  <c r="BT27" i="7"/>
  <c r="BV10" i="7"/>
  <c r="BW20" i="7"/>
  <c r="BV22" i="7"/>
  <c r="BW66" i="7"/>
  <c r="BW61" i="7"/>
  <c r="BV53" i="7"/>
  <c r="BW52" i="7"/>
  <c r="BW47" i="7"/>
  <c r="BV35" i="7"/>
  <c r="E122" i="11"/>
  <c r="F122" i="4"/>
  <c r="F122" i="11"/>
  <c r="BR110" i="11"/>
  <c r="BM110" i="4"/>
  <c r="BS110" i="11"/>
  <c r="E73" i="11"/>
  <c r="F73" i="4"/>
  <c r="F73" i="11"/>
  <c r="CC64" i="11"/>
  <c r="BY64" i="4"/>
  <c r="CD64" i="11"/>
  <c r="F33" i="4"/>
  <c r="F33" i="11"/>
  <c r="E33" i="11"/>
  <c r="E58" i="11"/>
  <c r="BM40" i="4"/>
  <c r="BS40" i="11"/>
  <c r="BR40" i="11"/>
  <c r="F40" i="4"/>
  <c r="F40" i="11"/>
  <c r="E40" i="11"/>
  <c r="F30" i="4"/>
  <c r="F30" i="11"/>
  <c r="F25" i="4"/>
  <c r="F25" i="11"/>
  <c r="E25" i="11"/>
  <c r="BM19" i="4"/>
  <c r="BS19" i="11"/>
  <c r="BR19" i="11"/>
  <c r="CC10" i="11"/>
  <c r="BY10" i="4"/>
  <c r="CD10" i="11"/>
  <c r="BR9" i="11"/>
  <c r="BM9" i="4"/>
  <c r="BS9" i="11"/>
  <c r="BY51" i="4"/>
  <c r="CD51" i="11"/>
  <c r="CC51" i="11"/>
  <c r="BY44" i="4"/>
  <c r="CD44" i="11"/>
  <c r="CC44" i="11"/>
  <c r="BY29" i="4"/>
  <c r="CD29" i="11"/>
  <c r="CC29" i="11"/>
  <c r="AH189" i="11"/>
  <c r="AH100" i="11"/>
  <c r="F18" i="4"/>
  <c r="F18" i="11"/>
  <c r="E18" i="11"/>
  <c r="E11" i="11"/>
  <c r="F11" i="4"/>
  <c r="F11" i="11"/>
  <c r="F8" i="4"/>
  <c r="F8" i="11"/>
  <c r="E8" i="11"/>
  <c r="H5" i="4"/>
  <c r="J5" i="11"/>
  <c r="U5" i="11"/>
  <c r="E93" i="12"/>
  <c r="F93" i="6"/>
  <c r="F93" i="12"/>
  <c r="F83" i="6"/>
  <c r="F83" i="12"/>
  <c r="E83" i="12"/>
  <c r="AH61" i="11"/>
  <c r="CC11" i="11"/>
  <c r="U7" i="11"/>
  <c r="AH143" i="11"/>
  <c r="AH96" i="11"/>
  <c r="AH90" i="11"/>
  <c r="AH89" i="11"/>
  <c r="AH55" i="11"/>
  <c r="AH37" i="11"/>
  <c r="AH30" i="11"/>
  <c r="AH28" i="11"/>
  <c r="AH24" i="11"/>
  <c r="AP246" i="11"/>
  <c r="AP203" i="11"/>
  <c r="AP201" i="11"/>
  <c r="AP149" i="11"/>
  <c r="AP140" i="11"/>
  <c r="AP119" i="11"/>
  <c r="AP64" i="11"/>
  <c r="AP63" i="11"/>
  <c r="AP60" i="11"/>
  <c r="AP39" i="11"/>
  <c r="AP18" i="11"/>
  <c r="AP11" i="11"/>
  <c r="AW203" i="11"/>
  <c r="CF205" i="11"/>
  <c r="E104" i="12"/>
  <c r="F104" i="6"/>
  <c r="F104" i="12"/>
  <c r="F95" i="6"/>
  <c r="F95" i="12"/>
  <c r="E95" i="12"/>
  <c r="E39" i="12"/>
  <c r="F40" i="6"/>
  <c r="F39" i="12"/>
  <c r="AH20" i="11"/>
  <c r="AH249" i="11"/>
  <c r="AH144" i="11"/>
  <c r="AH44" i="11"/>
  <c r="AH40" i="11"/>
  <c r="AP205" i="11"/>
  <c r="AP204" i="11"/>
  <c r="AP161" i="11"/>
  <c r="AP142" i="11"/>
  <c r="AP127" i="11"/>
  <c r="AP77" i="11"/>
  <c r="AP40" i="11"/>
  <c r="AW40" i="11"/>
  <c r="CA9" i="4"/>
  <c r="CB9" i="11"/>
  <c r="CF9" i="11"/>
  <c r="CB44" i="11"/>
  <c r="CB119" i="4"/>
  <c r="CA119" i="4"/>
  <c r="BQ119" i="11"/>
  <c r="CF119" i="11"/>
  <c r="CB163" i="11"/>
  <c r="CF163" i="11"/>
  <c r="CA163" i="4"/>
  <c r="E48" i="12"/>
  <c r="F49" i="6"/>
  <c r="F48" i="12"/>
  <c r="D44" i="12"/>
  <c r="D44" i="6"/>
  <c r="D43" i="12"/>
  <c r="U9" i="11"/>
  <c r="AH18" i="11"/>
  <c r="AH161" i="11"/>
  <c r="AH67" i="11"/>
  <c r="AP163" i="11"/>
  <c r="AP143" i="11"/>
  <c r="AP112" i="11"/>
  <c r="AP67" i="11"/>
  <c r="AP44" i="11"/>
  <c r="AP37" i="11"/>
  <c r="AW143" i="11"/>
  <c r="AW90" i="11"/>
  <c r="AW80" i="11"/>
  <c r="CF3" i="11"/>
  <c r="F67" i="6"/>
  <c r="F67" i="12"/>
  <c r="E67" i="12"/>
  <c r="AP50" i="11"/>
  <c r="AW142" i="11"/>
  <c r="AW113" i="11"/>
  <c r="AW100" i="11"/>
  <c r="CF143" i="11"/>
  <c r="CA19" i="4"/>
  <c r="CB19" i="11"/>
  <c r="CF19" i="11"/>
  <c r="CF128" i="11"/>
  <c r="CA205" i="4"/>
  <c r="E97" i="12"/>
  <c r="F97" i="6"/>
  <c r="F97" i="12"/>
  <c r="E87" i="12"/>
  <c r="F87" i="6"/>
  <c r="F87" i="12"/>
  <c r="E24" i="12"/>
  <c r="F25" i="6"/>
  <c r="F24" i="12"/>
  <c r="AP30" i="11"/>
  <c r="AP28" i="11"/>
  <c r="AP24" i="11"/>
  <c r="AW227" i="11"/>
  <c r="AW205" i="11"/>
  <c r="AW201" i="11"/>
  <c r="AW144" i="11"/>
  <c r="AW130" i="11"/>
  <c r="AW128" i="11"/>
  <c r="AW112" i="11"/>
  <c r="AW74" i="11"/>
  <c r="AW44" i="11"/>
  <c r="AW39" i="11"/>
  <c r="AW9" i="11"/>
  <c r="AW7" i="11"/>
  <c r="CB9" i="4"/>
  <c r="E68" i="12"/>
  <c r="F68" i="6"/>
  <c r="F68" i="12"/>
  <c r="F27" i="6"/>
  <c r="F26" i="12"/>
  <c r="E26" i="12"/>
  <c r="AP100" i="11"/>
  <c r="AW223" i="11"/>
  <c r="AW204" i="11"/>
  <c r="AW129" i="11"/>
  <c r="AW51" i="11"/>
  <c r="AW19" i="11"/>
  <c r="AX77" i="6"/>
  <c r="AO14" i="9"/>
  <c r="AZ14" i="9"/>
  <c r="BT53" i="7"/>
  <c r="CB227" i="4"/>
  <c r="F103" i="6"/>
  <c r="F103" i="12"/>
  <c r="E103" i="12"/>
  <c r="D71" i="6"/>
  <c r="D71" i="12"/>
  <c r="D72" i="12"/>
  <c r="E18" i="12"/>
  <c r="F19" i="6"/>
  <c r="F18" i="12"/>
  <c r="AJ21" i="13"/>
  <c r="Y39" i="13"/>
  <c r="Y60" i="13"/>
  <c r="Y72" i="13"/>
  <c r="AJ116" i="13"/>
  <c r="Y161" i="13"/>
  <c r="Y179" i="13"/>
  <c r="AJ198" i="13"/>
  <c r="Y21" i="13"/>
  <c r="AJ49" i="13"/>
  <c r="Y116" i="13"/>
  <c r="AJ127" i="13"/>
  <c r="Y198" i="13"/>
  <c r="CA169" i="4"/>
  <c r="Y12" i="13"/>
  <c r="AJ29" i="13"/>
  <c r="Y49" i="13"/>
  <c r="Y127" i="13"/>
  <c r="AJ144" i="13"/>
  <c r="BZ197" i="13"/>
  <c r="CA38" i="13"/>
  <c r="BZ59" i="13"/>
  <c r="BZ178" i="13"/>
  <c r="BZ9" i="13"/>
  <c r="CA180" i="13"/>
  <c r="CB104" i="13"/>
  <c r="CA58" i="13"/>
  <c r="CB142" i="13"/>
  <c r="BZ40" i="13"/>
  <c r="BZ47" i="13"/>
  <c r="CB50" i="13"/>
  <c r="CA59" i="13"/>
  <c r="CA10" i="13"/>
  <c r="CB20" i="13"/>
  <c r="CA37" i="13"/>
  <c r="CA61" i="13"/>
  <c r="CB126" i="13"/>
  <c r="BZ160" i="13"/>
  <c r="CA197" i="13"/>
  <c r="CA9" i="13"/>
  <c r="BZ11" i="13"/>
  <c r="CA18" i="13"/>
  <c r="BZ27" i="13"/>
  <c r="CA28" i="13"/>
  <c r="CA40" i="13"/>
  <c r="BZ145" i="13"/>
  <c r="CA178" i="13"/>
  <c r="CB11" i="13"/>
  <c r="CB30" i="13"/>
  <c r="BZ48" i="13"/>
  <c r="BZ100" i="13"/>
  <c r="CA142" i="13"/>
  <c r="CA143" i="13"/>
  <c r="CB145" i="13"/>
  <c r="CA199" i="13"/>
  <c r="BZ125" i="13"/>
  <c r="BZ128" i="13"/>
  <c r="BZ180" i="13"/>
  <c r="CA13" i="13"/>
  <c r="CB177" i="13"/>
  <c r="CB7" i="13"/>
  <c r="BZ20" i="13"/>
  <c r="CB28" i="13"/>
  <c r="BZ38" i="13"/>
  <c r="BZ50" i="13"/>
  <c r="BZ143" i="13"/>
  <c r="CB159" i="13"/>
  <c r="CB180" i="13"/>
  <c r="CB88" i="13"/>
  <c r="CA88" i="13"/>
  <c r="CA104" i="13"/>
  <c r="CB71" i="13"/>
  <c r="BZ113" i="13"/>
  <c r="CA30" i="13"/>
  <c r="CB117" i="13"/>
  <c r="CA117" i="13"/>
  <c r="CB13" i="13"/>
  <c r="BZ30" i="13"/>
  <c r="CB47" i="13"/>
  <c r="BZ88" i="13"/>
  <c r="CA115" i="13"/>
  <c r="BZ162" i="13"/>
  <c r="BZ28" i="13"/>
  <c r="BZ37" i="13"/>
  <c r="CB102" i="13"/>
  <c r="BZ126" i="13"/>
  <c r="BZ159" i="13"/>
  <c r="CB160" i="13"/>
  <c r="CA7" i="13"/>
  <c r="CA27" i="13"/>
  <c r="BZ18" i="13"/>
  <c r="CB48" i="13"/>
  <c r="BZ61" i="13"/>
  <c r="CA100" i="13"/>
  <c r="CA126" i="13"/>
  <c r="BZ142" i="13"/>
  <c r="CA145" i="13"/>
  <c r="CA159" i="13"/>
  <c r="BI33" i="6"/>
  <c r="AV36" i="6"/>
  <c r="BX153" i="3"/>
  <c r="BX108" i="3"/>
  <c r="AJ3" i="3"/>
  <c r="BX3" i="3"/>
  <c r="AJ10" i="3"/>
  <c r="BX10" i="3"/>
  <c r="BX38" i="3"/>
  <c r="AJ38" i="3"/>
  <c r="BX86" i="3"/>
  <c r="AJ86" i="3"/>
  <c r="BK27" i="8"/>
  <c r="BK28" i="8"/>
  <c r="BK41" i="8"/>
  <c r="BK42" i="8"/>
  <c r="BK69" i="8"/>
  <c r="BK76" i="8"/>
  <c r="BK103" i="8"/>
  <c r="BU5" i="7"/>
  <c r="BU15" i="7"/>
  <c r="BU21" i="7"/>
  <c r="BU27" i="7"/>
  <c r="BT75" i="7"/>
  <c r="BV63" i="7"/>
  <c r="BV51" i="7"/>
  <c r="BV41" i="7"/>
  <c r="BW41" i="7"/>
  <c r="BV26" i="7"/>
  <c r="BW26" i="7"/>
  <c r="BI26" i="6"/>
  <c r="AV29" i="6"/>
  <c r="BX187" i="3"/>
  <c r="BX53" i="3"/>
  <c r="BX15" i="3"/>
  <c r="BX7" i="3"/>
  <c r="AJ7" i="3"/>
  <c r="BX11" i="3"/>
  <c r="AJ11" i="3"/>
  <c r="BX37" i="3"/>
  <c r="AJ37" i="3"/>
  <c r="BX88" i="3"/>
  <c r="AJ88" i="3"/>
  <c r="BX89" i="3"/>
  <c r="AJ89" i="3"/>
  <c r="BK3" i="8"/>
  <c r="BK20" i="8"/>
  <c r="BK67" i="8"/>
  <c r="BK74" i="8"/>
  <c r="BU7" i="7"/>
  <c r="BU12" i="7"/>
  <c r="BU16" i="7"/>
  <c r="BU25" i="7"/>
  <c r="BU31" i="7"/>
  <c r="BU37" i="7"/>
  <c r="BI101" i="6"/>
  <c r="AV105" i="6"/>
  <c r="BW5" i="7"/>
  <c r="BV5" i="7"/>
  <c r="BW21" i="7"/>
  <c r="BV21" i="7"/>
  <c r="BX136" i="3"/>
  <c r="AV119" i="6"/>
  <c r="AM20" i="9"/>
  <c r="AX50" i="6"/>
  <c r="AO8" i="9"/>
  <c r="AZ8" i="9"/>
  <c r="AX36" i="6"/>
  <c r="AO6" i="9"/>
  <c r="AZ6" i="9"/>
  <c r="AX22" i="6"/>
  <c r="AO4" i="9"/>
  <c r="AZ4" i="9"/>
  <c r="AX105" i="6"/>
  <c r="AO18" i="9"/>
  <c r="AZ18" i="9"/>
  <c r="AX91" i="6"/>
  <c r="AO16" i="9"/>
  <c r="AZ16" i="9"/>
  <c r="BT35" i="7"/>
  <c r="BV67" i="7"/>
  <c r="BW67" i="7"/>
  <c r="BR183" i="11"/>
  <c r="BM183" i="4"/>
  <c r="E112" i="11"/>
  <c r="F112" i="4"/>
  <c r="F112" i="11"/>
  <c r="E102" i="11"/>
  <c r="F102" i="4"/>
  <c r="F102" i="11"/>
  <c r="CB77" i="11"/>
  <c r="AI18" i="4"/>
  <c r="BT66" i="7"/>
  <c r="AW105" i="6"/>
  <c r="AN18" i="9"/>
  <c r="AW91" i="6"/>
  <c r="AN16" i="9"/>
  <c r="AW22" i="6"/>
  <c r="AN4" i="9"/>
  <c r="AU56" i="6"/>
  <c r="AL9" i="9"/>
  <c r="BU4" i="7"/>
  <c r="BU30" i="7"/>
  <c r="AV98" i="6"/>
  <c r="AV70" i="6"/>
  <c r="BV61" i="7"/>
  <c r="BV32" i="7"/>
  <c r="BV15" i="7"/>
  <c r="BV4" i="7"/>
  <c r="BW25" i="7"/>
  <c r="BV66" i="7"/>
  <c r="BW48" i="7"/>
  <c r="BV37" i="7"/>
  <c r="BZ227" i="4"/>
  <c r="CE227" i="11"/>
  <c r="CC205" i="11"/>
  <c r="BY205" i="4"/>
  <c r="E197" i="11"/>
  <c r="F197" i="4"/>
  <c r="F197" i="11"/>
  <c r="E183" i="11"/>
  <c r="F183" i="4"/>
  <c r="F183" i="11"/>
  <c r="E175" i="11"/>
  <c r="F175" i="4"/>
  <c r="F175" i="11"/>
  <c r="F138" i="4"/>
  <c r="F138" i="11"/>
  <c r="E138" i="11"/>
  <c r="CC128" i="11"/>
  <c r="BY128" i="4"/>
  <c r="F123" i="4"/>
  <c r="F123" i="11"/>
  <c r="E123" i="11"/>
  <c r="E201" i="11"/>
  <c r="F201" i="4"/>
  <c r="F201" i="11"/>
  <c r="E179" i="11"/>
  <c r="F179" i="4"/>
  <c r="F179" i="11"/>
  <c r="E103" i="11"/>
  <c r="F103" i="4"/>
  <c r="F103" i="11"/>
  <c r="BR100" i="11"/>
  <c r="BM100" i="4"/>
  <c r="BK162" i="4"/>
  <c r="BQ162" i="11"/>
  <c r="CF162" i="11"/>
  <c r="BP162" i="11"/>
  <c r="AZ10" i="11"/>
  <c r="AV10" i="4"/>
  <c r="AJ6" i="6"/>
  <c r="AU112" i="6"/>
  <c r="AL19" i="9"/>
  <c r="AU84" i="6"/>
  <c r="AL15" i="9"/>
  <c r="AW50" i="6"/>
  <c r="AN8" i="9"/>
  <c r="AU36" i="6"/>
  <c r="AL6" i="9"/>
  <c r="AX54" i="6"/>
  <c r="AX56" i="6"/>
  <c r="AO9" i="9"/>
  <c r="AV112" i="6"/>
  <c r="AV84" i="6"/>
  <c r="BV57" i="7"/>
  <c r="BV30" i="7"/>
  <c r="BW6" i="7"/>
  <c r="BV11" i="7"/>
  <c r="BV17" i="7"/>
  <c r="BW68" i="7"/>
  <c r="BV58" i="7"/>
  <c r="BW42" i="7"/>
  <c r="BV31" i="7"/>
  <c r="BK248" i="4"/>
  <c r="BQ248" i="11"/>
  <c r="F220" i="4"/>
  <c r="F220" i="11"/>
  <c r="E205" i="11"/>
  <c r="F205" i="4"/>
  <c r="F205" i="11"/>
  <c r="E193" i="11"/>
  <c r="F193" i="4"/>
  <c r="F193" i="11"/>
  <c r="BS163" i="11"/>
  <c r="E161" i="11"/>
  <c r="F161" i="4"/>
  <c r="F161" i="11"/>
  <c r="E141" i="11"/>
  <c r="F141" i="4"/>
  <c r="F141" i="11"/>
  <c r="E135" i="11"/>
  <c r="F135" i="4"/>
  <c r="F135" i="11"/>
  <c r="F130" i="4"/>
  <c r="F130" i="11"/>
  <c r="E130" i="11"/>
  <c r="E120" i="11"/>
  <c r="F120" i="4"/>
  <c r="F120" i="11"/>
  <c r="AV56" i="6"/>
  <c r="BR203" i="11"/>
  <c r="BM203" i="4"/>
  <c r="BS203" i="11"/>
  <c r="F164" i="4"/>
  <c r="F164" i="11"/>
  <c r="E164" i="11"/>
  <c r="BT72" i="7"/>
  <c r="BT56" i="7"/>
  <c r="BT63" i="7"/>
  <c r="AW36" i="6"/>
  <c r="AN6" i="9"/>
  <c r="AU29" i="6"/>
  <c r="AL5" i="9"/>
  <c r="BI52" i="6"/>
  <c r="BW12" i="7"/>
  <c r="BW62" i="7"/>
  <c r="BV52" i="7"/>
  <c r="BW35" i="7"/>
  <c r="BM250" i="4"/>
  <c r="BS250" i="11"/>
  <c r="BM232" i="4"/>
  <c r="CC227" i="11"/>
  <c r="BZ204" i="4"/>
  <c r="CE204" i="11"/>
  <c r="BS204" i="11"/>
  <c r="BZ189" i="4"/>
  <c r="CE189" i="11"/>
  <c r="BS189" i="11"/>
  <c r="F160" i="4"/>
  <c r="F160" i="11"/>
  <c r="E160" i="11"/>
  <c r="F172" i="4"/>
  <c r="F172" i="11"/>
  <c r="E154" i="11"/>
  <c r="BM149" i="4"/>
  <c r="BR149" i="11"/>
  <c r="BM135" i="4"/>
  <c r="E128" i="11"/>
  <c r="E114" i="11"/>
  <c r="F114" i="4"/>
  <c r="F114" i="11"/>
  <c r="F143" i="4"/>
  <c r="F143" i="11"/>
  <c r="E143" i="11"/>
  <c r="CC130" i="11"/>
  <c r="BY130" i="4"/>
  <c r="CD130" i="11"/>
  <c r="BM113" i="4"/>
  <c r="BS113" i="11"/>
  <c r="BR113" i="11"/>
  <c r="CD67" i="11"/>
  <c r="CC21" i="11"/>
  <c r="BY21" i="4"/>
  <c r="CD21" i="11"/>
  <c r="BR20" i="11"/>
  <c r="BM20" i="4"/>
  <c r="BS20" i="11"/>
  <c r="BS164" i="11"/>
  <c r="E136" i="11"/>
  <c r="F136" i="4"/>
  <c r="F136" i="11"/>
  <c r="E113" i="11"/>
  <c r="F113" i="4"/>
  <c r="F113" i="11"/>
  <c r="E110" i="11"/>
  <c r="F110" i="4"/>
  <c r="F110" i="11"/>
  <c r="CC76" i="11"/>
  <c r="BY76" i="4"/>
  <c r="CD76" i="11"/>
  <c r="BR74" i="11"/>
  <c r="BM74" i="4"/>
  <c r="BS74" i="11"/>
  <c r="E72" i="11"/>
  <c r="F72" i="4"/>
  <c r="F72" i="11"/>
  <c r="BZ119" i="4"/>
  <c r="CE119" i="11"/>
  <c r="F3" i="4"/>
  <c r="F3" i="11"/>
  <c r="E3" i="11"/>
  <c r="E68" i="11"/>
  <c r="F68" i="4"/>
  <c r="F68" i="11"/>
  <c r="E67" i="11"/>
  <c r="F67" i="4"/>
  <c r="F67" i="11"/>
  <c r="BR41" i="11"/>
  <c r="BM41" i="4"/>
  <c r="E34" i="11"/>
  <c r="F34" i="4"/>
  <c r="F34" i="11"/>
  <c r="BR80" i="11"/>
  <c r="BM80" i="4"/>
  <c r="BS80" i="11"/>
  <c r="BS77" i="11"/>
  <c r="E74" i="11"/>
  <c r="F74" i="4"/>
  <c r="F74" i="11"/>
  <c r="E17" i="11"/>
  <c r="F17" i="4"/>
  <c r="F17" i="11"/>
  <c r="CC63" i="11"/>
  <c r="BY63" i="4"/>
  <c r="BR61" i="11"/>
  <c r="BM61" i="4"/>
  <c r="BS61" i="11"/>
  <c r="CC55" i="11"/>
  <c r="BY55" i="4"/>
  <c r="BR50" i="11"/>
  <c r="BM50" i="4"/>
  <c r="BS50" i="11"/>
  <c r="E48" i="11"/>
  <c r="F48" i="4"/>
  <c r="F48" i="11"/>
  <c r="BR24" i="11"/>
  <c r="BM24" i="4"/>
  <c r="BY9" i="4"/>
  <c r="CC9" i="11"/>
  <c r="E6" i="11"/>
  <c r="F6" i="4"/>
  <c r="F6" i="11"/>
  <c r="CC3" i="11"/>
  <c r="AW232" i="11"/>
  <c r="AW164" i="11"/>
  <c r="CB76" i="11"/>
  <c r="E45" i="11"/>
  <c r="F45" i="4"/>
  <c r="F45" i="11"/>
  <c r="E39" i="11"/>
  <c r="F39" i="4"/>
  <c r="F39" i="11"/>
  <c r="BR37" i="11"/>
  <c r="BM37" i="4"/>
  <c r="BS37" i="11"/>
  <c r="CD33" i="11"/>
  <c r="BZ33" i="4"/>
  <c r="CE33" i="11"/>
  <c r="BR30" i="11"/>
  <c r="BM30" i="4"/>
  <c r="AP3" i="11"/>
  <c r="AW250" i="11"/>
  <c r="AW210" i="11"/>
  <c r="AW183" i="11"/>
  <c r="AW135" i="11"/>
  <c r="AW77" i="11"/>
  <c r="CA67" i="4"/>
  <c r="CB67" i="11"/>
  <c r="CF67" i="11"/>
  <c r="E32" i="12"/>
  <c r="F33" i="6"/>
  <c r="F32" i="12"/>
  <c r="CA71" i="13"/>
  <c r="BS64" i="11"/>
  <c r="E59" i="11"/>
  <c r="F59" i="4"/>
  <c r="F59" i="11"/>
  <c r="CC52" i="11"/>
  <c r="BY52" i="4"/>
  <c r="E41" i="11"/>
  <c r="F41" i="4"/>
  <c r="F41" i="11"/>
  <c r="E37" i="11"/>
  <c r="F37" i="4"/>
  <c r="F37" i="11"/>
  <c r="E28" i="11"/>
  <c r="F28" i="4"/>
  <c r="F28" i="11"/>
  <c r="CD11" i="11"/>
  <c r="AH10" i="11"/>
  <c r="AH246" i="11"/>
  <c r="AH129" i="11"/>
  <c r="AP52" i="11"/>
  <c r="CA232" i="4"/>
  <c r="BQ232" i="11"/>
  <c r="CF232" i="11"/>
  <c r="CB232" i="4"/>
  <c r="CC7" i="11"/>
  <c r="BY7" i="4"/>
  <c r="CD7" i="11"/>
  <c r="E5" i="11"/>
  <c r="F5" i="4"/>
  <c r="F5" i="11"/>
  <c r="E4" i="11"/>
  <c r="F4" i="4"/>
  <c r="F4" i="11"/>
  <c r="AH14" i="11"/>
  <c r="AH232" i="11"/>
  <c r="AH210" i="11"/>
  <c r="AH201" i="11"/>
  <c r="AH162" i="11"/>
  <c r="AH128" i="11"/>
  <c r="AH113" i="11"/>
  <c r="AH87" i="11"/>
  <c r="AH63" i="11"/>
  <c r="AH49" i="11"/>
  <c r="AH41" i="11"/>
  <c r="AH27" i="11"/>
  <c r="AP250" i="11"/>
  <c r="AP164" i="11"/>
  <c r="AP113" i="11"/>
  <c r="AP110" i="11"/>
  <c r="AP55" i="11"/>
  <c r="AP51" i="11"/>
  <c r="AP27" i="11"/>
  <c r="AW248" i="11"/>
  <c r="AW189" i="11"/>
  <c r="AW180" i="11"/>
  <c r="AW76" i="11"/>
  <c r="AW63" i="11"/>
  <c r="BU53" i="7"/>
  <c r="CB41" i="11"/>
  <c r="CA63" i="4"/>
  <c r="BQ63" i="11"/>
  <c r="CF63" i="11"/>
  <c r="CB63" i="4"/>
  <c r="CB204" i="4"/>
  <c r="BQ204" i="11"/>
  <c r="CF204" i="11"/>
  <c r="CB210" i="4"/>
  <c r="CB210" i="11"/>
  <c r="CF210" i="11"/>
  <c r="CA210" i="4"/>
  <c r="CA22" i="13"/>
  <c r="CB22" i="13"/>
  <c r="BZ58" i="13"/>
  <c r="CB128" i="13"/>
  <c r="CA128" i="13"/>
  <c r="CB197" i="13"/>
  <c r="BR10" i="11"/>
  <c r="BM10" i="4"/>
  <c r="AH21" i="11"/>
  <c r="AH149" i="11"/>
  <c r="AH119" i="11"/>
  <c r="AH110" i="11"/>
  <c r="AH77" i="11"/>
  <c r="AH60" i="11"/>
  <c r="AH39" i="11"/>
  <c r="AP248" i="11"/>
  <c r="AP232" i="11"/>
  <c r="AP162" i="11"/>
  <c r="AP90" i="11"/>
  <c r="AP49" i="11"/>
  <c r="AP21" i="11"/>
  <c r="AP19" i="11"/>
  <c r="AW3" i="11"/>
  <c r="AW246" i="11"/>
  <c r="AW226" i="11"/>
  <c r="AW184" i="11"/>
  <c r="AW169" i="11"/>
  <c r="AW162" i="11"/>
  <c r="AW119" i="11"/>
  <c r="AW88" i="11"/>
  <c r="AW75" i="11"/>
  <c r="AW50" i="11"/>
  <c r="AW41" i="11"/>
  <c r="BU42" i="7"/>
  <c r="BU41" i="7"/>
  <c r="CB40" i="11"/>
  <c r="CB52" i="4"/>
  <c r="BQ52" i="11"/>
  <c r="CF52" i="11"/>
  <c r="CB114" i="11"/>
  <c r="CF114" i="11"/>
  <c r="CA114" i="4"/>
  <c r="CA135" i="4"/>
  <c r="CB135" i="11"/>
  <c r="CB143" i="4"/>
  <c r="CA143" i="4"/>
  <c r="E45" i="12"/>
  <c r="F46" i="6"/>
  <c r="F45" i="12"/>
  <c r="E9" i="12"/>
  <c r="F10" i="6"/>
  <c r="F9" i="12"/>
  <c r="BZ3" i="13"/>
  <c r="CB3" i="13"/>
  <c r="CA3" i="13"/>
  <c r="H10" i="4"/>
  <c r="J10" i="11"/>
  <c r="U10" i="11"/>
  <c r="E7" i="11"/>
  <c r="F7" i="4"/>
  <c r="F7" i="11"/>
  <c r="AH7" i="11"/>
  <c r="AH19" i="11"/>
  <c r="AH227" i="11"/>
  <c r="AH183" i="11"/>
  <c r="AH140" i="11"/>
  <c r="AH93" i="11"/>
  <c r="AH75" i="11"/>
  <c r="AH33" i="11"/>
  <c r="AP226" i="11"/>
  <c r="AP130" i="11"/>
  <c r="AP88" i="11"/>
  <c r="AP41" i="11"/>
  <c r="AP10" i="11"/>
  <c r="AW225" i="11"/>
  <c r="AW161" i="11"/>
  <c r="AW114" i="11"/>
  <c r="AW87" i="11"/>
  <c r="AW28" i="11"/>
  <c r="AW18" i="11"/>
  <c r="AW14" i="11"/>
  <c r="BU43" i="7"/>
  <c r="BU47" i="7"/>
  <c r="BU46" i="7"/>
  <c r="CB112" i="11"/>
  <c r="CA130" i="4"/>
  <c r="CB130" i="11"/>
  <c r="CB135" i="4"/>
  <c r="BQ135" i="11"/>
  <c r="CA184" i="4"/>
  <c r="CB184" i="11"/>
  <c r="CF184" i="11"/>
  <c r="CB189" i="4"/>
  <c r="CA189" i="4"/>
  <c r="F21" i="6"/>
  <c r="F20" i="12"/>
  <c r="E20" i="12"/>
  <c r="F17" i="6"/>
  <c r="F16" i="12"/>
  <c r="E16" i="12"/>
  <c r="AW64" i="11"/>
  <c r="AW60" i="11"/>
  <c r="AW29" i="11"/>
  <c r="AW24" i="11"/>
  <c r="CA14" i="4"/>
  <c r="CB14" i="11"/>
  <c r="CF14" i="11"/>
  <c r="CB51" i="4"/>
  <c r="BQ51" i="11"/>
  <c r="CB130" i="4"/>
  <c r="BQ130" i="11"/>
  <c r="BQ144" i="11"/>
  <c r="CA183" i="4"/>
  <c r="CB183" i="11"/>
  <c r="CB184" i="4"/>
  <c r="F47" i="6"/>
  <c r="F46" i="12"/>
  <c r="E46" i="12"/>
  <c r="E40" i="12"/>
  <c r="F41" i="6"/>
  <c r="F40" i="12"/>
  <c r="E25" i="12"/>
  <c r="F26" i="6"/>
  <c r="F25" i="12"/>
  <c r="AW55" i="11"/>
  <c r="AW21" i="11"/>
  <c r="CB19" i="4"/>
  <c r="CB183" i="4"/>
  <c r="BQ183" i="11"/>
  <c r="E88" i="12"/>
  <c r="F88" i="6"/>
  <c r="F88" i="12"/>
  <c r="E82" i="12"/>
  <c r="F82" i="6"/>
  <c r="F82" i="12"/>
  <c r="F42" i="6"/>
  <c r="F41" i="12"/>
  <c r="E41" i="12"/>
  <c r="F34" i="6"/>
  <c r="F33" i="12"/>
  <c r="E33" i="12"/>
  <c r="E19" i="12"/>
  <c r="F20" i="6"/>
  <c r="F19" i="12"/>
  <c r="CB14" i="4"/>
  <c r="CB67" i="4"/>
  <c r="CB114" i="4"/>
  <c r="E111" i="12"/>
  <c r="F111" i="6"/>
  <c r="F111" i="12"/>
  <c r="E107" i="12"/>
  <c r="F107" i="6"/>
  <c r="F107" i="12"/>
  <c r="E102" i="12"/>
  <c r="F102" i="6"/>
  <c r="F102" i="12"/>
  <c r="E94" i="12"/>
  <c r="F94" i="6"/>
  <c r="F94" i="12"/>
  <c r="D23" i="6"/>
  <c r="D22" i="12"/>
  <c r="D23" i="12"/>
  <c r="CB10" i="13"/>
  <c r="CB3" i="4"/>
  <c r="CA52" i="4"/>
  <c r="CB128" i="4"/>
  <c r="CB149" i="4"/>
  <c r="CB163" i="4"/>
  <c r="CA204" i="4"/>
  <c r="CB205" i="4"/>
  <c r="D85" i="6"/>
  <c r="D85" i="12"/>
  <c r="D86" i="12"/>
  <c r="E76" i="12"/>
  <c r="F76" i="6"/>
  <c r="F76" i="12"/>
  <c r="E72" i="12"/>
  <c r="F72" i="6"/>
  <c r="F72" i="12"/>
  <c r="D30" i="6"/>
  <c r="D29" i="12"/>
  <c r="D30" i="12"/>
  <c r="BZ10" i="13"/>
  <c r="BZ13" i="13"/>
  <c r="CB27" i="13"/>
  <c r="CA50" i="13"/>
  <c r="BZ70" i="13"/>
  <c r="CB70" i="13"/>
  <c r="CA70" i="13"/>
  <c r="BZ102" i="13"/>
  <c r="BZ7" i="13"/>
  <c r="CB9" i="13"/>
  <c r="CB18" i="13"/>
  <c r="CA20" i="13"/>
  <c r="BZ22" i="13"/>
  <c r="CB40" i="13"/>
  <c r="CB58" i="13"/>
  <c r="CB59" i="13"/>
  <c r="CB61" i="13"/>
  <c r="BZ71" i="13"/>
  <c r="CB100" i="13"/>
  <c r="CB125" i="13"/>
  <c r="CA125" i="13"/>
  <c r="CB143" i="13"/>
  <c r="CB178" i="13"/>
  <c r="CA11" i="13"/>
  <c r="CB37" i="13"/>
  <c r="CB38" i="13"/>
  <c r="CA47" i="13"/>
  <c r="CA48" i="13"/>
  <c r="CB113" i="13"/>
  <c r="CA113" i="13"/>
  <c r="CA160" i="13"/>
  <c r="CB162" i="13"/>
  <c r="CA162" i="13"/>
  <c r="CA177" i="13"/>
  <c r="BZ115" i="13"/>
  <c r="BZ199" i="13"/>
  <c r="CA102" i="13"/>
  <c r="BZ104" i="13"/>
  <c r="CB115" i="13"/>
  <c r="BZ177" i="13"/>
  <c r="CB199" i="13"/>
  <c r="CB21" i="4"/>
  <c r="CB24" i="4"/>
  <c r="AV91" i="6"/>
  <c r="AM16" i="9"/>
  <c r="BZ77" i="4"/>
  <c r="CE77" i="11"/>
  <c r="CB112" i="4"/>
  <c r="CF29" i="11"/>
  <c r="CA41" i="4"/>
  <c r="CF76" i="11"/>
  <c r="CA112" i="4"/>
  <c r="CB76" i="4"/>
  <c r="BS143" i="11"/>
  <c r="CF30" i="11"/>
  <c r="CA7" i="4"/>
  <c r="CB7" i="4"/>
  <c r="CB41" i="4"/>
  <c r="CF51" i="11"/>
  <c r="CF112" i="11"/>
  <c r="CF41" i="11"/>
  <c r="BZ184" i="4"/>
  <c r="CE184" i="11"/>
  <c r="BU69" i="7"/>
  <c r="CB30" i="4"/>
  <c r="BU54" i="7"/>
  <c r="CA76" i="4"/>
  <c r="CA77" i="4"/>
  <c r="CA44" i="4"/>
  <c r="CA64" i="4"/>
  <c r="CB64" i="4"/>
  <c r="CF77" i="11"/>
  <c r="BI73" i="6"/>
  <c r="CF44" i="11"/>
  <c r="CA11" i="4"/>
  <c r="AV22" i="6"/>
  <c r="BI22" i="6"/>
  <c r="CB77" i="4"/>
  <c r="CB44" i="4"/>
  <c r="CA30" i="4"/>
  <c r="BZ51" i="4"/>
  <c r="CE51" i="11"/>
  <c r="CB100" i="4"/>
  <c r="CF64" i="11"/>
  <c r="CA144" i="4"/>
  <c r="BZ76" i="4"/>
  <c r="CE76" i="11"/>
  <c r="BU64" i="7"/>
  <c r="BZ14" i="4"/>
  <c r="CE14" i="11"/>
  <c r="AV50" i="6"/>
  <c r="BI50" i="6"/>
  <c r="CF11" i="11"/>
  <c r="CB33" i="4"/>
  <c r="CA33" i="4"/>
  <c r="CA100" i="4"/>
  <c r="BZ11" i="4"/>
  <c r="CE11" i="11"/>
  <c r="CA21" i="4"/>
  <c r="BU73" i="7"/>
  <c r="BQ100" i="11"/>
  <c r="CF100" i="11"/>
  <c r="CA40" i="4"/>
  <c r="BZ29" i="4"/>
  <c r="CE29" i="11"/>
  <c r="BZ40" i="4"/>
  <c r="CE40" i="11"/>
  <c r="CA24" i="4"/>
  <c r="BZ44" i="4"/>
  <c r="CE44" i="11"/>
  <c r="CA55" i="4"/>
  <c r="CF144" i="11"/>
  <c r="BZ21" i="4"/>
  <c r="CE21" i="11"/>
  <c r="BZ67" i="4"/>
  <c r="CE67" i="11"/>
  <c r="AM7" i="9"/>
  <c r="AM3" i="9"/>
  <c r="CB11" i="4"/>
  <c r="CB10" i="4"/>
  <c r="CA29" i="4"/>
  <c r="CB144" i="4"/>
  <c r="CB40" i="4"/>
  <c r="CF10" i="11"/>
  <c r="CA10" i="4"/>
  <c r="CF40" i="11"/>
  <c r="CB29" i="4"/>
  <c r="BU59" i="7"/>
  <c r="BZ7" i="4"/>
  <c r="CE7" i="11"/>
  <c r="BZ163" i="4"/>
  <c r="CE163" i="11"/>
  <c r="AJ8" i="6"/>
  <c r="BZ114" i="4"/>
  <c r="CE114" i="11"/>
  <c r="CF130" i="11"/>
  <c r="BZ19" i="4"/>
  <c r="CE19" i="11"/>
  <c r="CB55" i="4"/>
  <c r="BQ55" i="11"/>
  <c r="CF55" i="11"/>
  <c r="BS169" i="11"/>
  <c r="BZ169" i="4"/>
  <c r="CE169" i="11"/>
  <c r="BZ64" i="4"/>
  <c r="CE64" i="11"/>
  <c r="CD210" i="11"/>
  <c r="BZ210" i="4"/>
  <c r="CE210" i="11"/>
  <c r="BZ112" i="4"/>
  <c r="CE112" i="11"/>
  <c r="AM2" i="9"/>
  <c r="BS144" i="11"/>
  <c r="BZ144" i="4"/>
  <c r="CE144" i="11"/>
  <c r="AT56" i="6"/>
  <c r="AK9" i="9"/>
  <c r="CD3" i="11"/>
  <c r="BZ3" i="4"/>
  <c r="CE3" i="11"/>
  <c r="BI70" i="6"/>
  <c r="AM13" i="9"/>
  <c r="BU49" i="7"/>
  <c r="BU44" i="7"/>
  <c r="BZ24" i="4"/>
  <c r="CE24" i="11"/>
  <c r="BS24" i="11"/>
  <c r="BZ149" i="4"/>
  <c r="CE149" i="11"/>
  <c r="BS149" i="11"/>
  <c r="BI112" i="6"/>
  <c r="AM19" i="9"/>
  <c r="CD128" i="11"/>
  <c r="BZ128" i="4"/>
  <c r="CE128" i="11"/>
  <c r="CD205" i="11"/>
  <c r="BZ205" i="4"/>
  <c r="CE205" i="11"/>
  <c r="BI36" i="6"/>
  <c r="AM6" i="9"/>
  <c r="CD52" i="11"/>
  <c r="BZ52" i="4"/>
  <c r="CE52" i="11"/>
  <c r="CD9" i="11"/>
  <c r="BZ9" i="4"/>
  <c r="CE9" i="11"/>
  <c r="AM18" i="9"/>
  <c r="BI105" i="6"/>
  <c r="CF183" i="11"/>
  <c r="BZ10" i="4"/>
  <c r="CE10" i="11"/>
  <c r="BS10" i="11"/>
  <c r="BZ55" i="4"/>
  <c r="CE55" i="11"/>
  <c r="CD55" i="11"/>
  <c r="BZ63" i="4"/>
  <c r="CE63" i="11"/>
  <c r="CD63" i="11"/>
  <c r="BS135" i="11"/>
  <c r="BZ135" i="4"/>
  <c r="CE135" i="11"/>
  <c r="BZ100" i="4"/>
  <c r="CE100" i="11"/>
  <c r="BS100" i="11"/>
  <c r="BI91" i="6"/>
  <c r="BI29" i="6"/>
  <c r="AM5" i="9"/>
  <c r="BI77" i="6"/>
  <c r="AM14" i="9"/>
  <c r="CF135" i="11"/>
  <c r="BZ30" i="4"/>
  <c r="CE30" i="11"/>
  <c r="BS30" i="11"/>
  <c r="BZ41" i="4"/>
  <c r="CE41" i="11"/>
  <c r="BS41" i="11"/>
  <c r="BZ130" i="4"/>
  <c r="CE130" i="11"/>
  <c r="BS232" i="11"/>
  <c r="BZ232" i="4"/>
  <c r="CE232" i="11"/>
  <c r="AM9" i="9"/>
  <c r="BI84" i="6"/>
  <c r="AM15" i="9"/>
  <c r="BI98" i="6"/>
  <c r="AM17" i="9"/>
  <c r="BZ183" i="4"/>
  <c r="CE183" i="11"/>
  <c r="BS183" i="11"/>
  <c r="AM4" i="9"/>
  <c r="AM8" i="9"/>
</calcChain>
</file>

<file path=xl/sharedStrings.xml><?xml version="1.0" encoding="utf-8"?>
<sst xmlns="http://schemas.openxmlformats.org/spreadsheetml/2006/main" count="8118" uniqueCount="270">
  <si>
    <t>Date (MM/DD/YYYY)</t>
  </si>
  <si>
    <t>pH</t>
  </si>
  <si>
    <t>Dep(m)</t>
  </si>
  <si>
    <t>Temp</t>
  </si>
  <si>
    <t>Scon(mS)</t>
  </si>
  <si>
    <t>Con(mS)</t>
  </si>
  <si>
    <t>DO(mg/l)</t>
  </si>
  <si>
    <t>Chla (ug/l)</t>
  </si>
  <si>
    <t>Chl(RFU)</t>
  </si>
  <si>
    <t>BGA(cells)</t>
  </si>
  <si>
    <t>BGA(RF)</t>
  </si>
  <si>
    <t>Turb.</t>
  </si>
  <si>
    <t>ICE</t>
  </si>
  <si>
    <t>Depth</t>
  </si>
  <si>
    <t>SRP</t>
  </si>
  <si>
    <t>SRP-sd</t>
  </si>
  <si>
    <t>Missisquoi Bay</t>
  </si>
  <si>
    <t>Shelburne Pond</t>
  </si>
  <si>
    <t>x</t>
  </si>
  <si>
    <t>Depth (m)</t>
  </si>
  <si>
    <t>depth (m)</t>
  </si>
  <si>
    <t>Ice (cm)</t>
  </si>
  <si>
    <t>Depth(cor-m)</t>
  </si>
  <si>
    <t>Scon (uS/cm)</t>
  </si>
  <si>
    <t>Par</t>
  </si>
  <si>
    <t>surface</t>
  </si>
  <si>
    <t>PAR</t>
  </si>
  <si>
    <t>AIR</t>
  </si>
  <si>
    <t>Air</t>
  </si>
  <si>
    <t>Depth m</t>
  </si>
  <si>
    <t>Temp °C</t>
  </si>
  <si>
    <t>Cond µS/cm</t>
  </si>
  <si>
    <t>nLF Cond µS/cm</t>
  </si>
  <si>
    <t>SpCond µS/cm</t>
  </si>
  <si>
    <t>TDS mg/L</t>
  </si>
  <si>
    <t>ODO % sat</t>
  </si>
  <si>
    <t>ODO mg/L</t>
  </si>
  <si>
    <t>ODO % EU</t>
  </si>
  <si>
    <t>Turbidity FNU</t>
  </si>
  <si>
    <t>fDOM RFU</t>
  </si>
  <si>
    <t>fDOM QSU</t>
  </si>
  <si>
    <t>Turbidity</t>
  </si>
  <si>
    <t>NO3(mg/l)</t>
  </si>
  <si>
    <t>DOC(mg/l)</t>
  </si>
  <si>
    <t>SAC254(/m)</t>
  </si>
  <si>
    <t>PAR dep(m)</t>
  </si>
  <si>
    <t>*</t>
  </si>
  <si>
    <t>TDP</t>
  </si>
  <si>
    <t>TDP-sd</t>
  </si>
  <si>
    <t>DOC (mgC/l)</t>
  </si>
  <si>
    <t>stdC/l</t>
  </si>
  <si>
    <t>TDN(mgN/l)</t>
  </si>
  <si>
    <t>stdN/l</t>
  </si>
  <si>
    <t>PO43-</t>
  </si>
  <si>
    <t>TN</t>
  </si>
  <si>
    <t>TP</t>
  </si>
  <si>
    <t>TP-ugP/L</t>
  </si>
  <si>
    <t>TP-sd</t>
  </si>
  <si>
    <t>TN-ugN/L</t>
  </si>
  <si>
    <t>TN-sd</t>
  </si>
  <si>
    <t>TN/TP</t>
  </si>
  <si>
    <t>Metal</t>
  </si>
  <si>
    <t>Al</t>
  </si>
  <si>
    <t>Si</t>
  </si>
  <si>
    <t>P</t>
  </si>
  <si>
    <t>Mn</t>
  </si>
  <si>
    <t>Fe</t>
  </si>
  <si>
    <t>&lt;0.45 um</t>
  </si>
  <si>
    <t>Sam ID</t>
  </si>
  <si>
    <t>Col</t>
  </si>
  <si>
    <t>ID</t>
  </si>
  <si>
    <t>M/D/Y</t>
  </si>
  <si>
    <t>Depth (incld. Ice)</t>
  </si>
  <si>
    <t>Ice thickness</t>
  </si>
  <si>
    <t>&lt;0.02 um</t>
  </si>
  <si>
    <t>collidFe</t>
  </si>
  <si>
    <t>Mn(uM)</t>
  </si>
  <si>
    <t>Fe(uM)</t>
  </si>
  <si>
    <t>Al-0.45</t>
  </si>
  <si>
    <t>Si-0.45</t>
  </si>
  <si>
    <t>P-0.45</t>
  </si>
  <si>
    <t>Mn-0.45</t>
  </si>
  <si>
    <t>Fe-0.45</t>
  </si>
  <si>
    <t>Al-0.02</t>
  </si>
  <si>
    <t>Si-0.02</t>
  </si>
  <si>
    <t>P-0.02</t>
  </si>
  <si>
    <t>Mn-0.02</t>
  </si>
  <si>
    <t>Fe-0.02</t>
  </si>
  <si>
    <t>SD</t>
  </si>
  <si>
    <t>SRP(uMP)</t>
  </si>
  <si>
    <t>TDP(uMP)</t>
  </si>
  <si>
    <t>TDN(uMP)</t>
  </si>
  <si>
    <t>TP(uMP)</t>
  </si>
  <si>
    <t>TN(uMN)</t>
  </si>
  <si>
    <t>TDN/P</t>
  </si>
  <si>
    <t>MB</t>
  </si>
  <si>
    <t>T1</t>
  </si>
  <si>
    <t>T2</t>
  </si>
  <si>
    <t>T3</t>
  </si>
  <si>
    <t>T4</t>
  </si>
  <si>
    <t>T5</t>
  </si>
  <si>
    <t>T11</t>
  </si>
  <si>
    <t>T13</t>
  </si>
  <si>
    <t>T15</t>
  </si>
  <si>
    <t>T21</t>
  </si>
  <si>
    <t>T24</t>
  </si>
  <si>
    <t>T25</t>
  </si>
  <si>
    <t>T36</t>
  </si>
  <si>
    <t>T39</t>
  </si>
  <si>
    <t>T40</t>
  </si>
  <si>
    <t>T41</t>
  </si>
  <si>
    <t>T44</t>
  </si>
  <si>
    <t>T45</t>
  </si>
  <si>
    <t>T51</t>
  </si>
  <si>
    <t>T54</t>
  </si>
  <si>
    <t>T55</t>
  </si>
  <si>
    <t>T66</t>
  </si>
  <si>
    <t>T69</t>
  </si>
  <si>
    <t>T70</t>
  </si>
  <si>
    <t>SP</t>
  </si>
  <si>
    <t>T6</t>
  </si>
  <si>
    <t>T8</t>
  </si>
  <si>
    <t>T10</t>
  </si>
  <si>
    <t>T16</t>
  </si>
  <si>
    <t>T18</t>
  </si>
  <si>
    <t>T20</t>
  </si>
  <si>
    <t>T26</t>
  </si>
  <si>
    <t>T29</t>
  </si>
  <si>
    <t>T30</t>
  </si>
  <si>
    <t>T31</t>
  </si>
  <si>
    <t>T34</t>
  </si>
  <si>
    <t>T35</t>
  </si>
  <si>
    <t>T46</t>
  </si>
  <si>
    <t>T49</t>
  </si>
  <si>
    <t>T50</t>
  </si>
  <si>
    <t>T56</t>
  </si>
  <si>
    <t>T59</t>
  </si>
  <si>
    <t>T60</t>
  </si>
  <si>
    <t>T61</t>
  </si>
  <si>
    <t>T65</t>
  </si>
  <si>
    <t>T77</t>
  </si>
  <si>
    <t>date</t>
  </si>
  <si>
    <t>SRP (PuM)</t>
  </si>
  <si>
    <t>TN (uM)</t>
  </si>
  <si>
    <t>TDP(uM)</t>
  </si>
  <si>
    <t>TP(uM)</t>
  </si>
  <si>
    <t>collMn</t>
  </si>
  <si>
    <t>DOP (uM)</t>
  </si>
  <si>
    <t>PP(uM)</t>
  </si>
  <si>
    <t>DOP(uM)</t>
  </si>
  <si>
    <t>ug</t>
  </si>
  <si>
    <t>umol/d</t>
  </si>
  <si>
    <t>Col Mn</t>
  </si>
  <si>
    <t>%DOP</t>
  </si>
  <si>
    <t>sd</t>
  </si>
  <si>
    <t>D1</t>
  </si>
  <si>
    <t>D4</t>
  </si>
  <si>
    <t>D2</t>
  </si>
  <si>
    <t>D5</t>
  </si>
  <si>
    <t>D3</t>
  </si>
  <si>
    <t>D6</t>
  </si>
  <si>
    <t>D7</t>
  </si>
  <si>
    <t>D8</t>
  </si>
  <si>
    <t>T7</t>
  </si>
  <si>
    <t>T9</t>
  </si>
  <si>
    <t>D9</t>
  </si>
  <si>
    <t>T12</t>
  </si>
  <si>
    <t>D10</t>
  </si>
  <si>
    <t>T14</t>
  </si>
  <si>
    <t>D11</t>
  </si>
  <si>
    <t>D12</t>
  </si>
  <si>
    <t>T17</t>
  </si>
  <si>
    <t>D13</t>
  </si>
  <si>
    <t>T19</t>
  </si>
  <si>
    <t>D14</t>
  </si>
  <si>
    <t>D15</t>
  </si>
  <si>
    <t>T22</t>
  </si>
  <si>
    <t>T23</t>
  </si>
  <si>
    <t>D16</t>
  </si>
  <si>
    <t>D17</t>
  </si>
  <si>
    <t>D18</t>
  </si>
  <si>
    <t>T27</t>
  </si>
  <si>
    <t>T28</t>
  </si>
  <si>
    <t>D19</t>
  </si>
  <si>
    <t>D20</t>
  </si>
  <si>
    <t>D24</t>
  </si>
  <si>
    <t>T37</t>
  </si>
  <si>
    <t>T38</t>
  </si>
  <si>
    <t>D25</t>
  </si>
  <si>
    <t>D26</t>
  </si>
  <si>
    <t>D21</t>
  </si>
  <si>
    <t>T32</t>
  </si>
  <si>
    <t>T33</t>
  </si>
  <si>
    <t>D22</t>
  </si>
  <si>
    <t>D23</t>
  </si>
  <si>
    <t>D30</t>
  </si>
  <si>
    <t>T42</t>
  </si>
  <si>
    <t>T43</t>
  </si>
  <si>
    <t>D31</t>
  </si>
  <si>
    <t>D32</t>
  </si>
  <si>
    <t>D27</t>
  </si>
  <si>
    <t>T47</t>
  </si>
  <si>
    <t>T48</t>
  </si>
  <si>
    <t>D28</t>
  </si>
  <si>
    <t>D29</t>
  </si>
  <si>
    <t>D33</t>
  </si>
  <si>
    <t>T52</t>
  </si>
  <si>
    <t>T53</t>
  </si>
  <si>
    <t>D34</t>
  </si>
  <si>
    <t>D35</t>
  </si>
  <si>
    <t>D36</t>
  </si>
  <si>
    <t>T57</t>
  </si>
  <si>
    <t>T58</t>
  </si>
  <si>
    <t>D37</t>
  </si>
  <si>
    <t>D38</t>
  </si>
  <si>
    <t>D104</t>
  </si>
  <si>
    <t>T67</t>
  </si>
  <si>
    <t>T68</t>
  </si>
  <si>
    <t>D41</t>
  </si>
  <si>
    <t>D42</t>
  </si>
  <si>
    <t>D39</t>
  </si>
  <si>
    <t>T62</t>
  </si>
  <si>
    <t>T63</t>
  </si>
  <si>
    <t>T64</t>
  </si>
  <si>
    <t>D40</t>
  </si>
  <si>
    <t>T71</t>
  </si>
  <si>
    <t>River</t>
  </si>
  <si>
    <t>3/27(8?)/2015</t>
  </si>
  <si>
    <t>T72</t>
  </si>
  <si>
    <t>T73</t>
  </si>
  <si>
    <t>T74</t>
  </si>
  <si>
    <t>T75</t>
  </si>
  <si>
    <t>D43</t>
  </si>
  <si>
    <t>T78</t>
  </si>
  <si>
    <t>T79</t>
  </si>
  <si>
    <t>T80</t>
  </si>
  <si>
    <t>T81</t>
  </si>
  <si>
    <t>T76</t>
  </si>
  <si>
    <t>Depth(m)*</t>
  </si>
  <si>
    <t>Temp('c)</t>
  </si>
  <si>
    <t>DO(%)</t>
  </si>
  <si>
    <t>DO (mg/l)</t>
  </si>
  <si>
    <t>FDOM(RFU)</t>
  </si>
  <si>
    <t>FDOM(QSU)</t>
  </si>
  <si>
    <t>TDS(mg/l)</t>
  </si>
  <si>
    <t>SRP-(m)</t>
  </si>
  <si>
    <t>Below ice</t>
  </si>
  <si>
    <t>Bottom+1.00m</t>
  </si>
  <si>
    <t>Bottom+0.50m</t>
  </si>
  <si>
    <t>Bottom+0.25m</t>
  </si>
  <si>
    <t>Bottom</t>
  </si>
  <si>
    <t>m</t>
  </si>
  <si>
    <t>Ice Thickness</t>
  </si>
  <si>
    <t>cm</t>
  </si>
  <si>
    <t>Depth (icld ice)</t>
  </si>
  <si>
    <t>snow</t>
  </si>
  <si>
    <t>Ice thinkness</t>
  </si>
  <si>
    <t>-</t>
  </si>
  <si>
    <t>Missisquoi River</t>
  </si>
  <si>
    <t>MB-D1-A</t>
  </si>
  <si>
    <t>MB-D2-A</t>
  </si>
  <si>
    <t>MB-D3-A</t>
  </si>
  <si>
    <t>MB-D4-A</t>
  </si>
  <si>
    <t>MB-D5-A</t>
  </si>
  <si>
    <t>SP-D1-A</t>
  </si>
  <si>
    <t>SP-D2-A</t>
  </si>
  <si>
    <t>SP-D3-A</t>
  </si>
  <si>
    <t>SP-D4-A</t>
  </si>
  <si>
    <t>SP-D5-A</t>
  </si>
  <si>
    <t>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</si>
</sst>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.0000"/>
    <numFmt numFmtId="166" formatCode="0.0_);[Red]\(0.0\)"/>
    <numFmt numFmtId="167" formatCode="mm/dd/yy;@"/>
    <numFmt numFmtId="168" formatCode="0.00_);[Red]\(0.00\)"/>
    <numFmt numFmtId="169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0" fillId="2" borderId="0" xfId="0" applyNumberFormat="1" applyFill="1"/>
    <xf numFmtId="164" fontId="1" fillId="2" borderId="0" xfId="0" applyNumberFormat="1" applyFont="1" applyFill="1"/>
    <xf numFmtId="2" fontId="2" fillId="0" borderId="0" xfId="0" applyNumberFormat="1" applyFont="1"/>
    <xf numFmtId="164" fontId="0" fillId="3" borderId="0" xfId="0" applyNumberFormat="1" applyFill="1"/>
    <xf numFmtId="164" fontId="0" fillId="0" borderId="0" xfId="0" applyNumberFormat="1" applyFill="1"/>
    <xf numFmtId="2" fontId="0" fillId="0" borderId="0" xfId="0" applyNumberFormat="1" applyFont="1"/>
    <xf numFmtId="165" fontId="0" fillId="0" borderId="0" xfId="0" applyNumberFormat="1"/>
    <xf numFmtId="164" fontId="0" fillId="4" borderId="0" xfId="0" applyNumberFormat="1" applyFill="1"/>
    <xf numFmtId="164" fontId="0" fillId="5" borderId="0" xfId="0" applyNumberFormat="1" applyFill="1"/>
    <xf numFmtId="166" fontId="0" fillId="0" borderId="0" xfId="0" applyNumberFormat="1"/>
    <xf numFmtId="166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164" fontId="3" fillId="2" borderId="0" xfId="0" applyNumberFormat="1" applyFont="1" applyFill="1"/>
    <xf numFmtId="0" fontId="3" fillId="0" borderId="0" xfId="0" applyFont="1"/>
    <xf numFmtId="1" fontId="0" fillId="0" borderId="0" xfId="0" applyNumberFormat="1"/>
    <xf numFmtId="14" fontId="0" fillId="2" borderId="0" xfId="0" applyNumberFormat="1" applyFill="1"/>
    <xf numFmtId="14" fontId="0" fillId="0" borderId="0" xfId="0" applyNumberFormat="1" applyFill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2" fontId="0" fillId="0" borderId="0" xfId="0" applyNumberFormat="1" applyFill="1"/>
    <xf numFmtId="169" fontId="0" fillId="0" borderId="0" xfId="0" applyNumberFormat="1" applyFill="1"/>
    <xf numFmtId="0" fontId="0" fillId="2" borderId="0" xfId="0" applyFill="1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64" fontId="0" fillId="0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6" borderId="0" xfId="0" applyNumberFormat="1" applyFill="1"/>
    <xf numFmtId="2" fontId="0" fillId="6" borderId="0" xfId="0" applyNumberFormat="1" applyFill="1"/>
    <xf numFmtId="164" fontId="2" fillId="6" borderId="0" xfId="0" applyNumberFormat="1" applyFont="1" applyFill="1"/>
    <xf numFmtId="164" fontId="3" fillId="3" borderId="0" xfId="0" applyNumberFormat="1" applyFont="1" applyFill="1"/>
    <xf numFmtId="2" fontId="0" fillId="4" borderId="0" xfId="0" applyNumberFormat="1" applyFill="1"/>
    <xf numFmtId="2" fontId="0" fillId="3" borderId="0" xfId="0" applyNumberFormat="1" applyFill="1"/>
    <xf numFmtId="2" fontId="3" fillId="0" borderId="0" xfId="0" applyNumberFormat="1" applyFont="1"/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(2)'!$R$191:$R$208</c:f>
              <c:numCache>
                <c:formatCode>0.0</c:formatCode>
                <c:ptCount val="18"/>
                <c:pt idx="0">
                  <c:v>52.16666666666666</c:v>
                </c:pt>
                <c:pt idx="1">
                  <c:v>53.84333333333333</c:v>
                </c:pt>
                <c:pt idx="2">
                  <c:v>53.74</c:v>
                </c:pt>
                <c:pt idx="3">
                  <c:v>53.72666666666666</c:v>
                </c:pt>
                <c:pt idx="4">
                  <c:v>53.71666666666667</c:v>
                </c:pt>
                <c:pt idx="5">
                  <c:v>53.87666666666667</c:v>
                </c:pt>
                <c:pt idx="6">
                  <c:v>54.73333333333334</c:v>
                </c:pt>
                <c:pt idx="7">
                  <c:v>55.52333333333333</c:v>
                </c:pt>
                <c:pt idx="8">
                  <c:v>56.10333333333333</c:v>
                </c:pt>
                <c:pt idx="9">
                  <c:v>57.4675</c:v>
                </c:pt>
                <c:pt idx="10">
                  <c:v>58.49666666666666</c:v>
                </c:pt>
                <c:pt idx="11">
                  <c:v>58.70666666666667</c:v>
                </c:pt>
                <c:pt idx="12">
                  <c:v>59.11333333333334</c:v>
                </c:pt>
                <c:pt idx="13">
                  <c:v>59.73333333333332</c:v>
                </c:pt>
                <c:pt idx="14">
                  <c:v>59.76333333333332</c:v>
                </c:pt>
                <c:pt idx="15">
                  <c:v>60.92</c:v>
                </c:pt>
                <c:pt idx="16">
                  <c:v>60.80333333333333</c:v>
                </c:pt>
                <c:pt idx="17">
                  <c:v>52.0</c:v>
                </c:pt>
              </c:numCache>
            </c:numRef>
          </c:xVal>
          <c:yVal>
            <c:numRef>
              <c:f>'Sheet1 (2)'!$E$191:$E$208</c:f>
              <c:numCache>
                <c:formatCode>0.0</c:formatCode>
                <c:ptCount val="18"/>
                <c:pt idx="0">
                  <c:v>0.357</c:v>
                </c:pt>
                <c:pt idx="1">
                  <c:v>0.644</c:v>
                </c:pt>
                <c:pt idx="2">
                  <c:v>0.874333333333333</c:v>
                </c:pt>
                <c:pt idx="3">
                  <c:v>1.139333333333333</c:v>
                </c:pt>
                <c:pt idx="4">
                  <c:v>1.376</c:v>
                </c:pt>
                <c:pt idx="5">
                  <c:v>1.623666666666667</c:v>
                </c:pt>
                <c:pt idx="6">
                  <c:v>1.878</c:v>
                </c:pt>
                <c:pt idx="7">
                  <c:v>2.157</c:v>
                </c:pt>
                <c:pt idx="8">
                  <c:v>2.381</c:v>
                </c:pt>
                <c:pt idx="9">
                  <c:v>2.64925</c:v>
                </c:pt>
                <c:pt idx="10">
                  <c:v>2.879333333333333</c:v>
                </c:pt>
                <c:pt idx="11">
                  <c:v>3.141</c:v>
                </c:pt>
                <c:pt idx="12">
                  <c:v>3.382</c:v>
                </c:pt>
                <c:pt idx="13">
                  <c:v>3.647</c:v>
                </c:pt>
                <c:pt idx="14">
                  <c:v>3.877</c:v>
                </c:pt>
                <c:pt idx="15">
                  <c:v>4.149666666666666</c:v>
                </c:pt>
                <c:pt idx="16">
                  <c:v>4.347</c:v>
                </c:pt>
                <c:pt idx="17">
                  <c:v>4.476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510360"/>
        <c:axId val="2123383208"/>
      </c:scatterChart>
      <c:valAx>
        <c:axId val="212751036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383208"/>
        <c:crosses val="autoZero"/>
        <c:crossBetween val="midCat"/>
      </c:valAx>
      <c:valAx>
        <c:axId val="212338320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510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5490376202975"/>
                  <c:y val="-0.312327573636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(3)'!$BH$3:$BH$90</c:f>
              <c:numCache>
                <c:formatCode>General</c:formatCode>
                <c:ptCount val="88"/>
                <c:pt idx="0" formatCode="0.0">
                  <c:v>2956.689787430036</c:v>
                </c:pt>
                <c:pt idx="4" formatCode="0.0">
                  <c:v>1725.105001806924</c:v>
                </c:pt>
                <c:pt idx="6" formatCode="0.0">
                  <c:v>2533.943790510538</c:v>
                </c:pt>
                <c:pt idx="7" formatCode="0.0">
                  <c:v>2998.430605120941</c:v>
                </c:pt>
                <c:pt idx="8" formatCode="0.0">
                  <c:v>3339.130116632608</c:v>
                </c:pt>
                <c:pt idx="11" formatCode="0.0">
                  <c:v>3161.877406196817</c:v>
                </c:pt>
                <c:pt idx="15" formatCode="0.0">
                  <c:v>1970.442342217665</c:v>
                </c:pt>
                <c:pt idx="16" formatCode="0.0">
                  <c:v>1479.419635322215</c:v>
                </c:pt>
                <c:pt idx="17" formatCode="0.0">
                  <c:v>1872.31533152388</c:v>
                </c:pt>
                <c:pt idx="18" formatCode="0.0">
                  <c:v>2982.121306806947</c:v>
                </c:pt>
                <c:pt idx="21" formatCode="0.0">
                  <c:v>3555.394701016811</c:v>
                </c:pt>
                <c:pt idx="24" formatCode="0.0">
                  <c:v>3144.89405827296</c:v>
                </c:pt>
                <c:pt idx="25" formatCode="0.0">
                  <c:v>3344.112751478243</c:v>
                </c:pt>
                <c:pt idx="26" formatCode="0.0">
                  <c:v>3923.692252494821</c:v>
                </c:pt>
                <c:pt idx="27" formatCode="0.0">
                  <c:v>4191.12528537449</c:v>
                </c:pt>
                <c:pt idx="30" formatCode="0.0">
                  <c:v>3702.415163720868</c:v>
                </c:pt>
                <c:pt idx="34" formatCode="0.0">
                  <c:v>3939.462651819524</c:v>
                </c:pt>
                <c:pt idx="36" formatCode="0.0">
                  <c:v>3726.318843332048</c:v>
                </c:pt>
                <c:pt idx="37" formatCode="0.0">
                  <c:v>4052.750617966895</c:v>
                </c:pt>
                <c:pt idx="38" formatCode="0.0">
                  <c:v>4335.947306693984</c:v>
                </c:pt>
                <c:pt idx="41" formatCode="0.0">
                  <c:v>3317.929687670133</c:v>
                </c:pt>
                <c:pt idx="46" formatCode="0.0">
                  <c:v>3505.136997258859</c:v>
                </c:pt>
                <c:pt idx="47" formatCode="0.0">
                  <c:v>4204.789039663593</c:v>
                </c:pt>
                <c:pt idx="48" formatCode="0.0">
                  <c:v>4116.463137990584</c:v>
                </c:pt>
                <c:pt idx="49" formatCode="0.0">
                  <c:v>4264.10228114982</c:v>
                </c:pt>
                <c:pt idx="52" formatCode="0.0">
                  <c:v>3198.186347218768</c:v>
                </c:pt>
                <c:pt idx="57" formatCode="0.0">
                  <c:v>3641.321733631912</c:v>
                </c:pt>
                <c:pt idx="58" formatCode="0.0">
                  <c:v>4252.21454758791</c:v>
                </c:pt>
                <c:pt idx="60" formatCode="0.0">
                  <c:v>4251.006808446162</c:v>
                </c:pt>
                <c:pt idx="61" formatCode="0.0">
                  <c:v>4447.138803984772</c:v>
                </c:pt>
                <c:pt idx="64" formatCode="0.0">
                  <c:v>3683.97213594235</c:v>
                </c:pt>
                <c:pt idx="71" formatCode="0.0">
                  <c:v>3478.24113255603</c:v>
                </c:pt>
                <c:pt idx="72" formatCode="0.0">
                  <c:v>3556.893656722842</c:v>
                </c:pt>
                <c:pt idx="73" formatCode="0.0">
                  <c:v>3632.196942517436</c:v>
                </c:pt>
                <c:pt idx="74" formatCode="0.0">
                  <c:v>3907.666115028233</c:v>
                </c:pt>
                <c:pt idx="77" formatCode="0.0">
                  <c:v>2258.95444523138</c:v>
                </c:pt>
                <c:pt idx="85" formatCode="0.0">
                  <c:v>2231.363948724902</c:v>
                </c:pt>
                <c:pt idx="86" formatCode="0.0">
                  <c:v>2334.231005285052</c:v>
                </c:pt>
                <c:pt idx="87" formatCode="0.0">
                  <c:v>2327.753055915352</c:v>
                </c:pt>
              </c:numCache>
            </c:numRef>
          </c:xVal>
          <c:yVal>
            <c:numRef>
              <c:f>'Sheet1 (3)'!$BT$3:$BT$90</c:f>
              <c:numCache>
                <c:formatCode>General</c:formatCode>
                <c:ptCount val="88"/>
                <c:pt idx="0">
                  <c:v>2442.920192192086</c:v>
                </c:pt>
                <c:pt idx="4">
                  <c:v>1338.541456729416</c:v>
                </c:pt>
                <c:pt idx="6">
                  <c:v>1850.810779190795</c:v>
                </c:pt>
                <c:pt idx="7">
                  <c:v>2130.774060868143</c:v>
                </c:pt>
                <c:pt idx="8">
                  <c:v>2255.788823555814</c:v>
                </c:pt>
                <c:pt idx="11">
                  <c:v>2480.199253245374</c:v>
                </c:pt>
                <c:pt idx="16">
                  <c:v>1183.978387862626</c:v>
                </c:pt>
                <c:pt idx="18">
                  <c:v>2057.79033310456</c:v>
                </c:pt>
                <c:pt idx="21">
                  <c:v>3163.522983974454</c:v>
                </c:pt>
                <c:pt idx="26">
                  <c:v>3313.231859729132</c:v>
                </c:pt>
                <c:pt idx="27">
                  <c:v>3539.490969347587</c:v>
                </c:pt>
                <c:pt idx="30">
                  <c:v>3248.68470912675</c:v>
                </c:pt>
                <c:pt idx="37">
                  <c:v>3441.592440645412</c:v>
                </c:pt>
                <c:pt idx="38">
                  <c:v>3874.644341594312</c:v>
                </c:pt>
                <c:pt idx="41">
                  <c:v>2654.477811085715</c:v>
                </c:pt>
                <c:pt idx="48">
                  <c:v>3701.96728317674</c:v>
                </c:pt>
                <c:pt idx="49">
                  <c:v>3815.693404251047</c:v>
                </c:pt>
                <c:pt idx="52">
                  <c:v>2893.369101295427</c:v>
                </c:pt>
                <c:pt idx="60">
                  <c:v>3736.147375653586</c:v>
                </c:pt>
                <c:pt idx="61">
                  <c:v>3956.680345593079</c:v>
                </c:pt>
                <c:pt idx="64">
                  <c:v>2894.512907294313</c:v>
                </c:pt>
                <c:pt idx="73">
                  <c:v>3126.577972909051</c:v>
                </c:pt>
                <c:pt idx="74">
                  <c:v>3506.51931238591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182616"/>
        <c:axId val="2129533816"/>
      </c:scatterChart>
      <c:valAx>
        <c:axId val="2135182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533816"/>
        <c:crosses val="autoZero"/>
        <c:crossBetween val="midCat"/>
      </c:valAx>
      <c:valAx>
        <c:axId val="212953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182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(3)'!$AG$100:$AG$252</c:f>
              <c:numCache>
                <c:formatCode>0.0</c:formatCode>
                <c:ptCount val="153"/>
                <c:pt idx="19">
                  <c:v>50.39898188470401</c:v>
                </c:pt>
                <c:pt idx="27">
                  <c:v>31.091250678432</c:v>
                </c:pt>
                <c:pt idx="28">
                  <c:v>28.558371038144</c:v>
                </c:pt>
                <c:pt idx="29">
                  <c:v>25.74803815104001</c:v>
                </c:pt>
                <c:pt idx="30">
                  <c:v>30.473222393504</c:v>
                </c:pt>
                <c:pt idx="35">
                  <c:v>42.27275784256</c:v>
                </c:pt>
                <c:pt idx="40">
                  <c:v>26.924741394752</c:v>
                </c:pt>
                <c:pt idx="42">
                  <c:v>28.52492590992</c:v>
                </c:pt>
                <c:pt idx="43">
                  <c:v>32.657519007232</c:v>
                </c:pt>
                <c:pt idx="44">
                  <c:v>26.86915653376001</c:v>
                </c:pt>
                <c:pt idx="49">
                  <c:v>39.043183207296</c:v>
                </c:pt>
                <c:pt idx="61">
                  <c:v>23.754049027488</c:v>
                </c:pt>
                <c:pt idx="62">
                  <c:v>29.686555293024</c:v>
                </c:pt>
                <c:pt idx="63">
                  <c:v>44.06419196419201</c:v>
                </c:pt>
                <c:pt idx="64">
                  <c:v>46.503331033824</c:v>
                </c:pt>
                <c:pt idx="69">
                  <c:v>36.962048327104</c:v>
                </c:pt>
                <c:pt idx="80">
                  <c:v>29.346451313056</c:v>
                </c:pt>
                <c:pt idx="82">
                  <c:v>192.105048053504</c:v>
                </c:pt>
                <c:pt idx="83">
                  <c:v>26.483830971968</c:v>
                </c:pt>
                <c:pt idx="84">
                  <c:v>66.909569831904</c:v>
                </c:pt>
                <c:pt idx="89">
                  <c:v>43.38681035312</c:v>
                </c:pt>
                <c:pt idx="101">
                  <c:v>45.44768973312001</c:v>
                </c:pt>
                <c:pt idx="103">
                  <c:v>34.530446187776</c:v>
                </c:pt>
                <c:pt idx="104">
                  <c:v>36.292203646336</c:v>
                </c:pt>
                <c:pt idx="105">
                  <c:v>70.111352036672</c:v>
                </c:pt>
                <c:pt idx="110">
                  <c:v>27.271440188736</c:v>
                </c:pt>
                <c:pt idx="123">
                  <c:v>28.39774021104001</c:v>
                </c:pt>
                <c:pt idx="125">
                  <c:v>29.142483136704</c:v>
                </c:pt>
                <c:pt idx="126">
                  <c:v>26.613843019712</c:v>
                </c:pt>
                <c:pt idx="127">
                  <c:v>35.89745692166401</c:v>
                </c:pt>
                <c:pt idx="132">
                  <c:v>48.3776713888</c:v>
                </c:pt>
                <c:pt idx="146">
                  <c:v>99.603360316224</c:v>
                </c:pt>
                <c:pt idx="148">
                  <c:v>85.73540855686399</c:v>
                </c:pt>
                <c:pt idx="149">
                  <c:v>83.62224172288001</c:v>
                </c:pt>
                <c:pt idx="150">
                  <c:v>61.349670558272</c:v>
                </c:pt>
              </c:numCache>
            </c:numRef>
          </c:xVal>
          <c:yVal>
            <c:numRef>
              <c:f>'Sheet1 (3)'!$BI$100:$BI$252</c:f>
              <c:numCache>
                <c:formatCode>General</c:formatCode>
                <c:ptCount val="153"/>
                <c:pt idx="0" formatCode="0.0">
                  <c:v>10.76424367623007</c:v>
                </c:pt>
                <c:pt idx="10" formatCode="0.0">
                  <c:v>8.76413687903572</c:v>
                </c:pt>
                <c:pt idx="12" formatCode="0.0">
                  <c:v>8.6571528591871</c:v>
                </c:pt>
                <c:pt idx="13" formatCode="0.0">
                  <c:v>8.586772339795622</c:v>
                </c:pt>
                <c:pt idx="14" formatCode="0.0">
                  <c:v>10.80053693842873</c:v>
                </c:pt>
                <c:pt idx="19" formatCode="0.0">
                  <c:v>16.93418962191013</c:v>
                </c:pt>
                <c:pt idx="27" formatCode="0.0">
                  <c:v>9.82637626829205</c:v>
                </c:pt>
                <c:pt idx="28" formatCode="0.0">
                  <c:v>8.497756478139843</c:v>
                </c:pt>
                <c:pt idx="29" formatCode="0.0">
                  <c:v>8.778038619602714</c:v>
                </c:pt>
                <c:pt idx="30" formatCode="0.0">
                  <c:v>9.420457664668786</c:v>
                </c:pt>
                <c:pt idx="35" formatCode="0.0">
                  <c:v>9.026705399217023</c:v>
                </c:pt>
                <c:pt idx="40" formatCode="0.0">
                  <c:v>5.853223516184034</c:v>
                </c:pt>
                <c:pt idx="42" formatCode="0.0">
                  <c:v>5.522507502988693</c:v>
                </c:pt>
                <c:pt idx="43" formatCode="0.0">
                  <c:v>5.225176025587302</c:v>
                </c:pt>
                <c:pt idx="44" formatCode="0.0">
                  <c:v>5.120018460195056</c:v>
                </c:pt>
                <c:pt idx="49" formatCode="0.0">
                  <c:v>8.840828701852439</c:v>
                </c:pt>
                <c:pt idx="61" formatCode="0.0">
                  <c:v>6.133680487207488</c:v>
                </c:pt>
                <c:pt idx="62" formatCode="0.0">
                  <c:v>5.844810771841692</c:v>
                </c:pt>
                <c:pt idx="63" formatCode="0.0">
                  <c:v>7.372189280327768</c:v>
                </c:pt>
                <c:pt idx="64" formatCode="0.0">
                  <c:v>8.805576553902675</c:v>
                </c:pt>
                <c:pt idx="69" formatCode="0.0">
                  <c:v>9.718445967440221</c:v>
                </c:pt>
                <c:pt idx="80" formatCode="0.0">
                  <c:v>6.420339151711952</c:v>
                </c:pt>
                <c:pt idx="82" formatCode="0.0">
                  <c:v>56.77714528274764</c:v>
                </c:pt>
                <c:pt idx="83" formatCode="0.0">
                  <c:v>83.27771089276989</c:v>
                </c:pt>
                <c:pt idx="84" formatCode="0.0">
                  <c:v>72.00848772765691</c:v>
                </c:pt>
                <c:pt idx="89" formatCode="0.0">
                  <c:v>8.924842760203422</c:v>
                </c:pt>
                <c:pt idx="101" formatCode="0.0">
                  <c:v>7.550879677171653</c:v>
                </c:pt>
                <c:pt idx="103" formatCode="0.0">
                  <c:v>6.733710764884111</c:v>
                </c:pt>
                <c:pt idx="104" formatCode="0.0">
                  <c:v>6.277919633261748</c:v>
                </c:pt>
                <c:pt idx="105" formatCode="0.0">
                  <c:v>18.8888612221962</c:v>
                </c:pt>
                <c:pt idx="110" formatCode="0.0">
                  <c:v>5.266024290752799</c:v>
                </c:pt>
                <c:pt idx="123" formatCode="0.0">
                  <c:v>7.608434573822531</c:v>
                </c:pt>
                <c:pt idx="125" formatCode="0.0">
                  <c:v>7.278994172114134</c:v>
                </c:pt>
                <c:pt idx="126" formatCode="0.0">
                  <c:v>8.007795923756325</c:v>
                </c:pt>
                <c:pt idx="127" formatCode="0.0">
                  <c:v>11.53433849568571</c:v>
                </c:pt>
                <c:pt idx="132" formatCode="0.0">
                  <c:v>5.050959753859064</c:v>
                </c:pt>
                <c:pt idx="146" formatCode="0.0">
                  <c:v>22.21719645317016</c:v>
                </c:pt>
                <c:pt idx="148" formatCode="0.0">
                  <c:v>19.4850726378272</c:v>
                </c:pt>
                <c:pt idx="149" formatCode="0.0">
                  <c:v>16.0173909256625</c:v>
                </c:pt>
                <c:pt idx="150" formatCode="0.0">
                  <c:v>12.38471345397401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513608"/>
        <c:axId val="2127989304"/>
      </c:scatterChart>
      <c:valAx>
        <c:axId val="2086513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989304"/>
        <c:crosses val="autoZero"/>
        <c:crossBetween val="midCat"/>
      </c:valAx>
      <c:valAx>
        <c:axId val="212798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513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0703156167979003"/>
                  <c:y val="0.20512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(3)'!$BA$33:$BA$37</c:f>
              <c:numCache>
                <c:formatCode>0.0</c:formatCode>
                <c:ptCount val="5"/>
                <c:pt idx="0">
                  <c:v>4030.0</c:v>
                </c:pt>
                <c:pt idx="1">
                  <c:v>19.9</c:v>
                </c:pt>
                <c:pt idx="2">
                  <c:v>8.7</c:v>
                </c:pt>
                <c:pt idx="3">
                  <c:v>5.65</c:v>
                </c:pt>
                <c:pt idx="4">
                  <c:v>3.864</c:v>
                </c:pt>
              </c:numCache>
            </c:numRef>
          </c:xVal>
          <c:yVal>
            <c:numRef>
              <c:f>'Sheet1 (3)'!$AZ$33:$AZ$37</c:f>
              <c:numCache>
                <c:formatCode>0.0</c:formatCode>
                <c:ptCount val="5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(3)'!$BA$44:$BA$49</c:f>
              <c:numCache>
                <c:formatCode>0.0</c:formatCode>
                <c:ptCount val="6"/>
                <c:pt idx="0">
                  <c:v>3301.0</c:v>
                </c:pt>
                <c:pt idx="1">
                  <c:v>110.0</c:v>
                </c:pt>
                <c:pt idx="2">
                  <c:v>64.44</c:v>
                </c:pt>
                <c:pt idx="3">
                  <c:v>39.87</c:v>
                </c:pt>
                <c:pt idx="4">
                  <c:v>28.88</c:v>
                </c:pt>
                <c:pt idx="5">
                  <c:v>18.63</c:v>
                </c:pt>
              </c:numCache>
            </c:numRef>
          </c:xVal>
          <c:yVal>
            <c:numRef>
              <c:f>'Sheet1 (3)'!$AZ$44:$AZ$49</c:f>
              <c:numCache>
                <c:formatCode>0.0</c:formatCode>
                <c:ptCount val="6"/>
                <c:pt idx="0">
                  <c:v>0.0</c:v>
                </c:pt>
                <c:pt idx="1">
                  <c:v>0.8</c:v>
                </c:pt>
                <c:pt idx="2">
                  <c:v>1.25</c:v>
                </c:pt>
                <c:pt idx="3">
                  <c:v>1.5</c:v>
                </c:pt>
                <c:pt idx="4">
                  <c:v>1.75</c:v>
                </c:pt>
                <c:pt idx="5">
                  <c:v>2.0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(3)'!$BA$55:$BA$60</c:f>
              <c:numCache>
                <c:formatCode>0.0</c:formatCode>
                <c:ptCount val="6"/>
                <c:pt idx="0">
                  <c:v>3400.0</c:v>
                </c:pt>
                <c:pt idx="1">
                  <c:v>214.5</c:v>
                </c:pt>
                <c:pt idx="2">
                  <c:v>157.0</c:v>
                </c:pt>
                <c:pt idx="3">
                  <c:v>90.7</c:v>
                </c:pt>
                <c:pt idx="4">
                  <c:v>37.0</c:v>
                </c:pt>
                <c:pt idx="5">
                  <c:v>25.0</c:v>
                </c:pt>
              </c:numCache>
            </c:numRef>
          </c:xVal>
          <c:yVal>
            <c:numRef>
              <c:f>'Sheet1 (3)'!$AZ$55:$AZ$60</c:f>
              <c:numCache>
                <c:formatCode>0.0</c:formatCode>
                <c:ptCount val="6"/>
                <c:pt idx="0">
                  <c:v>0.0</c:v>
                </c:pt>
                <c:pt idx="1">
                  <c:v>0.7</c:v>
                </c:pt>
                <c:pt idx="2">
                  <c:v>1.0</c:v>
                </c:pt>
                <c:pt idx="3">
                  <c:v>1.5</c:v>
                </c:pt>
                <c:pt idx="4">
                  <c:v>2.5</c:v>
                </c:pt>
                <c:pt idx="5">
                  <c:v>3.0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(3)'!$BA$67:$BA$72</c:f>
              <c:numCache>
                <c:formatCode>0.0</c:formatCode>
                <c:ptCount val="6"/>
                <c:pt idx="0">
                  <c:v>4524.0</c:v>
                </c:pt>
                <c:pt idx="1">
                  <c:v>508.4</c:v>
                </c:pt>
                <c:pt idx="2">
                  <c:v>234.1</c:v>
                </c:pt>
                <c:pt idx="3">
                  <c:v>80.9</c:v>
                </c:pt>
                <c:pt idx="4">
                  <c:v>28.0</c:v>
                </c:pt>
                <c:pt idx="5">
                  <c:v>12.32</c:v>
                </c:pt>
              </c:numCache>
            </c:numRef>
          </c:xVal>
          <c:yVal>
            <c:numRef>
              <c:f>'Sheet1 (3)'!$AZ$67:$AZ$72</c:f>
              <c:numCache>
                <c:formatCode>0.0</c:formatCode>
                <c:ptCount val="6"/>
                <c:pt idx="0">
                  <c:v>0.0</c:v>
                </c:pt>
                <c:pt idx="1">
                  <c:v>0.7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</c:numCache>
            </c:numRef>
          </c:yVal>
          <c:smooth val="0"/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(3)'!$BA$80:$BA$85</c:f>
              <c:numCache>
                <c:formatCode>General</c:formatCode>
                <c:ptCount val="6"/>
                <c:pt idx="0">
                  <c:v>2020.0</c:v>
                </c:pt>
                <c:pt idx="1">
                  <c:v>76.0</c:v>
                </c:pt>
                <c:pt idx="2">
                  <c:v>16.2</c:v>
                </c:pt>
                <c:pt idx="3">
                  <c:v>3.2</c:v>
                </c:pt>
                <c:pt idx="4">
                  <c:v>0.6</c:v>
                </c:pt>
                <c:pt idx="5">
                  <c:v>0.11</c:v>
                </c:pt>
              </c:numCache>
            </c:numRef>
          </c:xVal>
          <c:yVal>
            <c:numRef>
              <c:f>'Sheet1 (3)'!$AZ$80:$AZ$85</c:f>
              <c:numCache>
                <c:formatCode>General</c:formatCode>
                <c:ptCount val="6"/>
                <c:pt idx="0">
                  <c:v>0.0</c:v>
                </c:pt>
                <c:pt idx="1">
                  <c:v>0.6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135096"/>
        <c:axId val="2134307080"/>
      </c:scatterChart>
      <c:valAx>
        <c:axId val="2129135096"/>
        <c:scaling>
          <c:orientation val="minMax"/>
          <c:max val="5000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307080"/>
        <c:crosses val="autoZero"/>
        <c:crossBetween val="midCat"/>
      </c:valAx>
      <c:valAx>
        <c:axId val="213430708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135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(3)'!$BA$149:$BA$153</c:f>
              <c:numCache>
                <c:formatCode>0.0</c:formatCode>
                <c:ptCount val="5"/>
                <c:pt idx="0">
                  <c:v>2494.0</c:v>
                </c:pt>
                <c:pt idx="1">
                  <c:v>10.68</c:v>
                </c:pt>
                <c:pt idx="2">
                  <c:v>6.53</c:v>
                </c:pt>
                <c:pt idx="3">
                  <c:v>3.51</c:v>
                </c:pt>
                <c:pt idx="4">
                  <c:v>1.99</c:v>
                </c:pt>
              </c:numCache>
            </c:numRef>
          </c:xVal>
          <c:yVal>
            <c:numRef>
              <c:f>'Sheet1 (3)'!$AZ$149:$AZ$153</c:f>
              <c:numCache>
                <c:formatCode>0.0</c:formatCode>
                <c:ptCount val="5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(3)'!$BA$169:$BA$174</c:f>
              <c:numCache>
                <c:formatCode>0.0</c:formatCode>
                <c:ptCount val="6"/>
                <c:pt idx="0">
                  <c:v>4600.0</c:v>
                </c:pt>
                <c:pt idx="1">
                  <c:v>268.1</c:v>
                </c:pt>
                <c:pt idx="2">
                  <c:v>153.1</c:v>
                </c:pt>
                <c:pt idx="3">
                  <c:v>82.44</c:v>
                </c:pt>
                <c:pt idx="4">
                  <c:v>45.79</c:v>
                </c:pt>
                <c:pt idx="5">
                  <c:v>28.17</c:v>
                </c:pt>
              </c:numCache>
            </c:numRef>
          </c:xVal>
          <c:yVal>
            <c:numRef>
              <c:f>'Sheet1 (3)'!$AZ$169:$AZ$174</c:f>
              <c:numCache>
                <c:formatCode>0.0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1.5</c:v>
                </c:pt>
                <c:pt idx="3">
                  <c:v>2.0</c:v>
                </c:pt>
                <c:pt idx="4">
                  <c:v>2.5</c:v>
                </c:pt>
                <c:pt idx="5">
                  <c:v>3.0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(3)'!$BA$189:$BA$196</c:f>
              <c:numCache>
                <c:formatCode>0.0</c:formatCode>
                <c:ptCount val="8"/>
                <c:pt idx="0">
                  <c:v>3766.0</c:v>
                </c:pt>
                <c:pt idx="1">
                  <c:v>621.5</c:v>
                </c:pt>
                <c:pt idx="2">
                  <c:v>391.5</c:v>
                </c:pt>
                <c:pt idx="3">
                  <c:v>257.6</c:v>
                </c:pt>
                <c:pt idx="4">
                  <c:v>140.1</c:v>
                </c:pt>
                <c:pt idx="5">
                  <c:v>84.12</c:v>
                </c:pt>
                <c:pt idx="6">
                  <c:v>49.03</c:v>
                </c:pt>
                <c:pt idx="7">
                  <c:v>23.65</c:v>
                </c:pt>
              </c:numCache>
            </c:numRef>
          </c:xVal>
          <c:yVal>
            <c:numRef>
              <c:f>'Sheet1 (3)'!$AZ$189:$AZ$196</c:f>
              <c:numCache>
                <c:formatCode>0.0</c:formatCode>
                <c:ptCount val="8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(3)'!$BA$210:$BA$216</c:f>
              <c:numCache>
                <c:formatCode>0.0</c:formatCode>
                <c:ptCount val="7"/>
                <c:pt idx="0">
                  <c:v>1245.0</c:v>
                </c:pt>
                <c:pt idx="1">
                  <c:v>306.0</c:v>
                </c:pt>
                <c:pt idx="2">
                  <c:v>143.0</c:v>
                </c:pt>
                <c:pt idx="3">
                  <c:v>74.0</c:v>
                </c:pt>
                <c:pt idx="4">
                  <c:v>37.0</c:v>
                </c:pt>
                <c:pt idx="5">
                  <c:v>16.5</c:v>
                </c:pt>
                <c:pt idx="6">
                  <c:v>8.75</c:v>
                </c:pt>
              </c:numCache>
            </c:numRef>
          </c:xVal>
          <c:yVal>
            <c:numRef>
              <c:f>'Sheet1 (3)'!$AZ$210:$AZ$216</c:f>
              <c:numCache>
                <c:formatCode>0.0</c:formatCode>
                <c:ptCount val="7"/>
                <c:pt idx="0">
                  <c:v>0.0</c:v>
                </c:pt>
                <c:pt idx="1">
                  <c:v>0.41</c:v>
                </c:pt>
                <c:pt idx="2">
                  <c:v>0.5</c:v>
                </c:pt>
                <c:pt idx="3">
                  <c:v>1.0</c:v>
                </c:pt>
                <c:pt idx="4">
                  <c:v>1.5</c:v>
                </c:pt>
                <c:pt idx="5">
                  <c:v>2.0</c:v>
                </c:pt>
                <c:pt idx="6">
                  <c:v>2.5</c:v>
                </c:pt>
              </c:numCache>
            </c:numRef>
          </c:yVal>
          <c:smooth val="0"/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(3)'!$BA$232:$BA$241</c:f>
              <c:numCache>
                <c:formatCode>General</c:formatCode>
                <c:ptCount val="10"/>
                <c:pt idx="0">
                  <c:v>387.9</c:v>
                </c:pt>
                <c:pt idx="1">
                  <c:v>105.7</c:v>
                </c:pt>
                <c:pt idx="2">
                  <c:v>90.7</c:v>
                </c:pt>
                <c:pt idx="3">
                  <c:v>52.1</c:v>
                </c:pt>
                <c:pt idx="4">
                  <c:v>30.7</c:v>
                </c:pt>
                <c:pt idx="5">
                  <c:v>16.9</c:v>
                </c:pt>
                <c:pt idx="6">
                  <c:v>8.8</c:v>
                </c:pt>
                <c:pt idx="7">
                  <c:v>4.1</c:v>
                </c:pt>
                <c:pt idx="8">
                  <c:v>1.9</c:v>
                </c:pt>
                <c:pt idx="9">
                  <c:v>0.8</c:v>
                </c:pt>
              </c:numCache>
            </c:numRef>
          </c:xVal>
          <c:yVal>
            <c:numRef>
              <c:f>'Sheet1 (3)'!$AZ$232:$AZ$241</c:f>
              <c:numCache>
                <c:formatCode>General</c:formatCode>
                <c:ptCount val="10"/>
                <c:pt idx="0">
                  <c:v>0.0</c:v>
                </c:pt>
                <c:pt idx="1">
                  <c:v>0.3</c:v>
                </c:pt>
                <c:pt idx="2">
                  <c:v>0.5</c:v>
                </c:pt>
                <c:pt idx="3">
                  <c:v>1.0</c:v>
                </c:pt>
                <c:pt idx="4">
                  <c:v>1.5</c:v>
                </c:pt>
                <c:pt idx="5">
                  <c:v>2.0</c:v>
                </c:pt>
                <c:pt idx="6">
                  <c:v>2.5</c:v>
                </c:pt>
                <c:pt idx="7">
                  <c:v>3.0</c:v>
                </c:pt>
                <c:pt idx="8">
                  <c:v>3.5</c:v>
                </c:pt>
                <c:pt idx="9">
                  <c:v>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787352"/>
        <c:axId val="2126443768"/>
      </c:scatterChart>
      <c:valAx>
        <c:axId val="2098787352"/>
        <c:scaling>
          <c:orientation val="minMax"/>
        </c:scaling>
        <c:delete val="0"/>
        <c:axPos val="t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443768"/>
        <c:crosses val="autoZero"/>
        <c:crossBetween val="midCat"/>
      </c:valAx>
      <c:valAx>
        <c:axId val="212644376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78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5490376202975"/>
                  <c:y val="-0.312327573636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(8)'!$BH$3:$BH$83</c:f>
              <c:numCache>
                <c:formatCode>General</c:formatCode>
                <c:ptCount val="81"/>
                <c:pt idx="0" formatCode="0.0">
                  <c:v>2956.689787430036</c:v>
                </c:pt>
                <c:pt idx="4" formatCode="0.0">
                  <c:v>1725.105001806924</c:v>
                </c:pt>
                <c:pt idx="6" formatCode="0.0">
                  <c:v>2533.943790510538</c:v>
                </c:pt>
                <c:pt idx="7" formatCode="0.0">
                  <c:v>2998.430605120941</c:v>
                </c:pt>
                <c:pt idx="8" formatCode="0.0">
                  <c:v>3339.130116632608</c:v>
                </c:pt>
                <c:pt idx="10" formatCode="0.0">
                  <c:v>3161.877406196817</c:v>
                </c:pt>
                <c:pt idx="14" formatCode="0.0">
                  <c:v>1970.442342217665</c:v>
                </c:pt>
                <c:pt idx="15" formatCode="0.0">
                  <c:v>1479.419635322215</c:v>
                </c:pt>
                <c:pt idx="16" formatCode="0.0">
                  <c:v>1872.31533152388</c:v>
                </c:pt>
                <c:pt idx="17" formatCode="0.0">
                  <c:v>2982.121306806947</c:v>
                </c:pt>
                <c:pt idx="19" formatCode="0.0">
                  <c:v>3555.394701016811</c:v>
                </c:pt>
                <c:pt idx="22" formatCode="0.0">
                  <c:v>3144.89405827296</c:v>
                </c:pt>
                <c:pt idx="23" formatCode="0.0">
                  <c:v>3344.112751478243</c:v>
                </c:pt>
                <c:pt idx="24" formatCode="0.0">
                  <c:v>3923.692252494821</c:v>
                </c:pt>
                <c:pt idx="25" formatCode="0.0">
                  <c:v>4191.12528537449</c:v>
                </c:pt>
                <c:pt idx="27" formatCode="0.0">
                  <c:v>3702.415163720868</c:v>
                </c:pt>
                <c:pt idx="31" formatCode="0.0">
                  <c:v>3939.462651819524</c:v>
                </c:pt>
                <c:pt idx="33" formatCode="0.0">
                  <c:v>3726.318843332048</c:v>
                </c:pt>
                <c:pt idx="34" formatCode="0.0">
                  <c:v>4052.750617966895</c:v>
                </c:pt>
                <c:pt idx="35" formatCode="0.0">
                  <c:v>4335.947306693984</c:v>
                </c:pt>
                <c:pt idx="37" formatCode="0.0">
                  <c:v>3317.929687670133</c:v>
                </c:pt>
                <c:pt idx="42" formatCode="0.0">
                  <c:v>3505.136997258859</c:v>
                </c:pt>
                <c:pt idx="43" formatCode="0.0">
                  <c:v>4204.789039663593</c:v>
                </c:pt>
                <c:pt idx="44" formatCode="0.0">
                  <c:v>4116.463137990584</c:v>
                </c:pt>
                <c:pt idx="45" formatCode="0.0">
                  <c:v>4264.10228114982</c:v>
                </c:pt>
                <c:pt idx="47" formatCode="0.0">
                  <c:v>3198.186347218768</c:v>
                </c:pt>
                <c:pt idx="52" formatCode="0.0">
                  <c:v>3641.321733631912</c:v>
                </c:pt>
                <c:pt idx="53" formatCode="0.0">
                  <c:v>4252.21454758791</c:v>
                </c:pt>
                <c:pt idx="55" formatCode="0.0">
                  <c:v>4251.006808446162</c:v>
                </c:pt>
                <c:pt idx="56" formatCode="0.0">
                  <c:v>4447.138803984772</c:v>
                </c:pt>
                <c:pt idx="58" formatCode="0.0">
                  <c:v>3683.97213594235</c:v>
                </c:pt>
                <c:pt idx="65" formatCode="0.0">
                  <c:v>3478.24113255603</c:v>
                </c:pt>
                <c:pt idx="66" formatCode="0.0">
                  <c:v>3556.893656722842</c:v>
                </c:pt>
                <c:pt idx="67" formatCode="0.0">
                  <c:v>3632.196942517436</c:v>
                </c:pt>
                <c:pt idx="68" formatCode="0.0">
                  <c:v>3907.666115028233</c:v>
                </c:pt>
                <c:pt idx="70" formatCode="0.0">
                  <c:v>2258.95444523138</c:v>
                </c:pt>
                <c:pt idx="78" formatCode="0.0">
                  <c:v>2231.363948724902</c:v>
                </c:pt>
                <c:pt idx="79" formatCode="0.0">
                  <c:v>2334.231005285052</c:v>
                </c:pt>
                <c:pt idx="80" formatCode="0.0">
                  <c:v>2327.753055915352</c:v>
                </c:pt>
              </c:numCache>
            </c:numRef>
          </c:xVal>
          <c:yVal>
            <c:numRef>
              <c:f>'Sheet1 (8)'!$BT$3:$BT$83</c:f>
              <c:numCache>
                <c:formatCode>General</c:formatCode>
                <c:ptCount val="81"/>
                <c:pt idx="0">
                  <c:v>2442.920192192086</c:v>
                </c:pt>
                <c:pt idx="4">
                  <c:v>1338.541456729416</c:v>
                </c:pt>
                <c:pt idx="6">
                  <c:v>1850.810779190795</c:v>
                </c:pt>
                <c:pt idx="7">
                  <c:v>2130.774060868143</c:v>
                </c:pt>
                <c:pt idx="8">
                  <c:v>2255.788823555814</c:v>
                </c:pt>
                <c:pt idx="10">
                  <c:v>2480.199253245374</c:v>
                </c:pt>
                <c:pt idx="15">
                  <c:v>1183.978387862626</c:v>
                </c:pt>
                <c:pt idx="17">
                  <c:v>2057.79033310456</c:v>
                </c:pt>
                <c:pt idx="19">
                  <c:v>3163.522983974454</c:v>
                </c:pt>
                <c:pt idx="24">
                  <c:v>3313.231859729132</c:v>
                </c:pt>
                <c:pt idx="25">
                  <c:v>3539.490969347587</c:v>
                </c:pt>
                <c:pt idx="27">
                  <c:v>3248.68470912675</c:v>
                </c:pt>
                <c:pt idx="34">
                  <c:v>3441.592440645412</c:v>
                </c:pt>
                <c:pt idx="35">
                  <c:v>3874.644341594312</c:v>
                </c:pt>
                <c:pt idx="37">
                  <c:v>2654.477811085715</c:v>
                </c:pt>
                <c:pt idx="44">
                  <c:v>3701.96728317674</c:v>
                </c:pt>
                <c:pt idx="45">
                  <c:v>3815.693404251047</c:v>
                </c:pt>
                <c:pt idx="47">
                  <c:v>2893.369101295427</c:v>
                </c:pt>
                <c:pt idx="55">
                  <c:v>3736.147375653586</c:v>
                </c:pt>
                <c:pt idx="56">
                  <c:v>3956.680345593079</c:v>
                </c:pt>
                <c:pt idx="58">
                  <c:v>2894.512907294313</c:v>
                </c:pt>
                <c:pt idx="67">
                  <c:v>3126.577972909051</c:v>
                </c:pt>
                <c:pt idx="68">
                  <c:v>3506.51931238591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459768"/>
        <c:axId val="2128742120"/>
      </c:scatterChart>
      <c:valAx>
        <c:axId val="2129459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742120"/>
        <c:crosses val="autoZero"/>
        <c:crossBetween val="midCat"/>
      </c:valAx>
      <c:valAx>
        <c:axId val="212874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459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(8)'!$AG$88:$AG$219</c:f>
              <c:numCache>
                <c:formatCode>0.0</c:formatCode>
                <c:ptCount val="132"/>
                <c:pt idx="16">
                  <c:v>50.39898188470401</c:v>
                </c:pt>
                <c:pt idx="24">
                  <c:v>31.091250678432</c:v>
                </c:pt>
                <c:pt idx="25">
                  <c:v>28.558371038144</c:v>
                </c:pt>
                <c:pt idx="26">
                  <c:v>25.74803815104001</c:v>
                </c:pt>
                <c:pt idx="27">
                  <c:v>30.473222393504</c:v>
                </c:pt>
                <c:pt idx="29">
                  <c:v>42.27275784256</c:v>
                </c:pt>
                <c:pt idx="34">
                  <c:v>26.924741394752</c:v>
                </c:pt>
                <c:pt idx="36">
                  <c:v>28.52492590992</c:v>
                </c:pt>
                <c:pt idx="37">
                  <c:v>32.657519007232</c:v>
                </c:pt>
                <c:pt idx="38">
                  <c:v>26.86915653376001</c:v>
                </c:pt>
                <c:pt idx="40">
                  <c:v>39.043183207296</c:v>
                </c:pt>
                <c:pt idx="52">
                  <c:v>23.754049027488</c:v>
                </c:pt>
                <c:pt idx="53">
                  <c:v>29.686555293024</c:v>
                </c:pt>
                <c:pt idx="54">
                  <c:v>44.06419196419201</c:v>
                </c:pt>
                <c:pt idx="55">
                  <c:v>46.503331033824</c:v>
                </c:pt>
                <c:pt idx="57">
                  <c:v>36.962048327104</c:v>
                </c:pt>
                <c:pt idx="68">
                  <c:v>29.346451313056</c:v>
                </c:pt>
                <c:pt idx="70">
                  <c:v>192.105048053504</c:v>
                </c:pt>
                <c:pt idx="71">
                  <c:v>26.483830971968</c:v>
                </c:pt>
                <c:pt idx="72">
                  <c:v>66.909569831904</c:v>
                </c:pt>
                <c:pt idx="74">
                  <c:v>43.38681035312</c:v>
                </c:pt>
                <c:pt idx="86">
                  <c:v>45.44768973312001</c:v>
                </c:pt>
                <c:pt idx="88">
                  <c:v>34.530446187776</c:v>
                </c:pt>
                <c:pt idx="89">
                  <c:v>36.292203646336</c:v>
                </c:pt>
                <c:pt idx="90">
                  <c:v>70.111352036672</c:v>
                </c:pt>
                <c:pt idx="92">
                  <c:v>27.271440188736</c:v>
                </c:pt>
                <c:pt idx="105">
                  <c:v>28.39774021104001</c:v>
                </c:pt>
                <c:pt idx="107">
                  <c:v>29.142483136704</c:v>
                </c:pt>
                <c:pt idx="108">
                  <c:v>26.613843019712</c:v>
                </c:pt>
                <c:pt idx="109">
                  <c:v>35.89745692166401</c:v>
                </c:pt>
                <c:pt idx="111">
                  <c:v>48.3776713888</c:v>
                </c:pt>
                <c:pt idx="125">
                  <c:v>99.603360316224</c:v>
                </c:pt>
                <c:pt idx="127">
                  <c:v>85.73540855686399</c:v>
                </c:pt>
                <c:pt idx="128">
                  <c:v>83.62224172288001</c:v>
                </c:pt>
                <c:pt idx="129">
                  <c:v>61.349670558272</c:v>
                </c:pt>
              </c:numCache>
            </c:numRef>
          </c:xVal>
          <c:yVal>
            <c:numRef>
              <c:f>'Sheet1 (8)'!$BI$88:$BI$219</c:f>
              <c:numCache>
                <c:formatCode>General</c:formatCode>
                <c:ptCount val="132"/>
                <c:pt idx="0" formatCode="0.0">
                  <c:v>10.76424367623007</c:v>
                </c:pt>
                <c:pt idx="10" formatCode="0.0">
                  <c:v>8.76413687903572</c:v>
                </c:pt>
                <c:pt idx="12" formatCode="0.0">
                  <c:v>8.6571528591871</c:v>
                </c:pt>
                <c:pt idx="13" formatCode="0.0">
                  <c:v>8.586772339795622</c:v>
                </c:pt>
                <c:pt idx="14" formatCode="0.0">
                  <c:v>10.80053693842873</c:v>
                </c:pt>
                <c:pt idx="16" formatCode="0.0">
                  <c:v>16.93418962191013</c:v>
                </c:pt>
                <c:pt idx="24" formatCode="0.0">
                  <c:v>9.82637626829205</c:v>
                </c:pt>
                <c:pt idx="25" formatCode="0.0">
                  <c:v>8.497756478139843</c:v>
                </c:pt>
                <c:pt idx="26" formatCode="0.0">
                  <c:v>8.778038619602714</c:v>
                </c:pt>
                <c:pt idx="27" formatCode="0.0">
                  <c:v>9.420457664668786</c:v>
                </c:pt>
                <c:pt idx="29" formatCode="0.0">
                  <c:v>9.026705399217023</c:v>
                </c:pt>
                <c:pt idx="34" formatCode="0.0">
                  <c:v>5.853223516184034</c:v>
                </c:pt>
                <c:pt idx="36" formatCode="0.0">
                  <c:v>5.522507502988693</c:v>
                </c:pt>
                <c:pt idx="37" formatCode="0.0">
                  <c:v>5.225176025587302</c:v>
                </c:pt>
                <c:pt idx="38" formatCode="0.0">
                  <c:v>5.120018460195056</c:v>
                </c:pt>
                <c:pt idx="40" formatCode="0.0">
                  <c:v>8.840828701852439</c:v>
                </c:pt>
                <c:pt idx="52" formatCode="0.0">
                  <c:v>6.133680487207488</c:v>
                </c:pt>
                <c:pt idx="53" formatCode="0.0">
                  <c:v>5.844810771841692</c:v>
                </c:pt>
                <c:pt idx="54" formatCode="0.0">
                  <c:v>7.372189280327768</c:v>
                </c:pt>
                <c:pt idx="55" formatCode="0.0">
                  <c:v>8.805576553902675</c:v>
                </c:pt>
                <c:pt idx="57" formatCode="0.0">
                  <c:v>9.718445967440221</c:v>
                </c:pt>
                <c:pt idx="68" formatCode="0.0">
                  <c:v>6.420339151711952</c:v>
                </c:pt>
                <c:pt idx="70" formatCode="0.0">
                  <c:v>56.77714528274764</c:v>
                </c:pt>
                <c:pt idx="71" formatCode="0.0">
                  <c:v>83.27771089276989</c:v>
                </c:pt>
                <c:pt idx="72" formatCode="0.0">
                  <c:v>72.00848772765691</c:v>
                </c:pt>
                <c:pt idx="74" formatCode="0.0">
                  <c:v>8.924842760203422</c:v>
                </c:pt>
                <c:pt idx="86" formatCode="0.0">
                  <c:v>7.550879677171653</c:v>
                </c:pt>
                <c:pt idx="88" formatCode="0.0">
                  <c:v>6.733710764884111</c:v>
                </c:pt>
                <c:pt idx="89" formatCode="0.0">
                  <c:v>6.277919633261748</c:v>
                </c:pt>
                <c:pt idx="90" formatCode="0.0">
                  <c:v>18.8888612221962</c:v>
                </c:pt>
                <c:pt idx="92" formatCode="0.0">
                  <c:v>5.266024290752799</c:v>
                </c:pt>
                <c:pt idx="105" formatCode="0.0">
                  <c:v>7.608434573822531</c:v>
                </c:pt>
                <c:pt idx="107" formatCode="0.0">
                  <c:v>7.278994172114134</c:v>
                </c:pt>
                <c:pt idx="108" formatCode="0.0">
                  <c:v>8.007795923756325</c:v>
                </c:pt>
                <c:pt idx="109" formatCode="0.0">
                  <c:v>11.53433849568571</c:v>
                </c:pt>
                <c:pt idx="111" formatCode="0.0">
                  <c:v>5.050959753859064</c:v>
                </c:pt>
                <c:pt idx="125" formatCode="0.0">
                  <c:v>22.21719645317016</c:v>
                </c:pt>
                <c:pt idx="127" formatCode="0.0">
                  <c:v>19.4850726378272</c:v>
                </c:pt>
                <c:pt idx="128" formatCode="0.0">
                  <c:v>16.0173909256625</c:v>
                </c:pt>
                <c:pt idx="129" formatCode="0.0">
                  <c:v>12.38471345397401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441192"/>
        <c:axId val="2122723272"/>
      </c:scatterChart>
      <c:valAx>
        <c:axId val="2136441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723272"/>
        <c:crosses val="autoZero"/>
        <c:crossBetween val="midCat"/>
      </c:valAx>
      <c:valAx>
        <c:axId val="212272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441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0703156167979003"/>
                  <c:y val="0.20512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(8)'!$BA$30:$BA$34</c:f>
              <c:numCache>
                <c:formatCode>0.0</c:formatCode>
                <c:ptCount val="5"/>
                <c:pt idx="0">
                  <c:v>4030.0</c:v>
                </c:pt>
                <c:pt idx="1">
                  <c:v>19.9</c:v>
                </c:pt>
                <c:pt idx="2">
                  <c:v>8.7</c:v>
                </c:pt>
                <c:pt idx="3">
                  <c:v>5.65</c:v>
                </c:pt>
                <c:pt idx="4">
                  <c:v>3.864</c:v>
                </c:pt>
              </c:numCache>
            </c:numRef>
          </c:xVal>
          <c:yVal>
            <c:numRef>
              <c:f>'Sheet1 (8)'!$AZ$30:$AZ$34</c:f>
              <c:numCache>
                <c:formatCode>0.0</c:formatCode>
                <c:ptCount val="5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(8)'!$BA$40:$BA$45</c:f>
              <c:numCache>
                <c:formatCode>0.0</c:formatCode>
                <c:ptCount val="6"/>
                <c:pt idx="0">
                  <c:v>3301.0</c:v>
                </c:pt>
                <c:pt idx="1">
                  <c:v>110.0</c:v>
                </c:pt>
                <c:pt idx="2">
                  <c:v>64.44</c:v>
                </c:pt>
                <c:pt idx="3">
                  <c:v>39.87</c:v>
                </c:pt>
                <c:pt idx="4">
                  <c:v>28.88</c:v>
                </c:pt>
                <c:pt idx="5">
                  <c:v>18.63</c:v>
                </c:pt>
              </c:numCache>
            </c:numRef>
          </c:xVal>
          <c:yVal>
            <c:numRef>
              <c:f>'Sheet1 (8)'!$AZ$40:$AZ$45</c:f>
              <c:numCache>
                <c:formatCode>0.0</c:formatCode>
                <c:ptCount val="6"/>
                <c:pt idx="0">
                  <c:v>0.0</c:v>
                </c:pt>
                <c:pt idx="1">
                  <c:v>0.8</c:v>
                </c:pt>
                <c:pt idx="2">
                  <c:v>1.25</c:v>
                </c:pt>
                <c:pt idx="3">
                  <c:v>1.5</c:v>
                </c:pt>
                <c:pt idx="4">
                  <c:v>1.75</c:v>
                </c:pt>
                <c:pt idx="5">
                  <c:v>2.0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(8)'!$BA$50:$BA$55</c:f>
              <c:numCache>
                <c:formatCode>0.0</c:formatCode>
                <c:ptCount val="6"/>
                <c:pt idx="0">
                  <c:v>3400.0</c:v>
                </c:pt>
                <c:pt idx="1">
                  <c:v>214.5</c:v>
                </c:pt>
                <c:pt idx="2">
                  <c:v>157.0</c:v>
                </c:pt>
                <c:pt idx="3">
                  <c:v>90.7</c:v>
                </c:pt>
                <c:pt idx="4">
                  <c:v>37.0</c:v>
                </c:pt>
                <c:pt idx="5">
                  <c:v>25.0</c:v>
                </c:pt>
              </c:numCache>
            </c:numRef>
          </c:xVal>
          <c:yVal>
            <c:numRef>
              <c:f>'Sheet1 (8)'!$AZ$50:$AZ$55</c:f>
              <c:numCache>
                <c:formatCode>0.0</c:formatCode>
                <c:ptCount val="6"/>
                <c:pt idx="0">
                  <c:v>0.0</c:v>
                </c:pt>
                <c:pt idx="1">
                  <c:v>0.7</c:v>
                </c:pt>
                <c:pt idx="2">
                  <c:v>1.0</c:v>
                </c:pt>
                <c:pt idx="3">
                  <c:v>1.5</c:v>
                </c:pt>
                <c:pt idx="4">
                  <c:v>2.5</c:v>
                </c:pt>
                <c:pt idx="5">
                  <c:v>3.0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(8)'!$BA$61:$BA$66</c:f>
              <c:numCache>
                <c:formatCode>0.0</c:formatCode>
                <c:ptCount val="6"/>
                <c:pt idx="0">
                  <c:v>4524.0</c:v>
                </c:pt>
                <c:pt idx="1">
                  <c:v>508.4</c:v>
                </c:pt>
                <c:pt idx="2">
                  <c:v>234.1</c:v>
                </c:pt>
                <c:pt idx="3">
                  <c:v>80.9</c:v>
                </c:pt>
                <c:pt idx="4">
                  <c:v>28.0</c:v>
                </c:pt>
                <c:pt idx="5">
                  <c:v>12.32</c:v>
                </c:pt>
              </c:numCache>
            </c:numRef>
          </c:xVal>
          <c:yVal>
            <c:numRef>
              <c:f>'Sheet1 (8)'!$AZ$61:$AZ$66</c:f>
              <c:numCache>
                <c:formatCode>0.0</c:formatCode>
                <c:ptCount val="6"/>
                <c:pt idx="0">
                  <c:v>0.0</c:v>
                </c:pt>
                <c:pt idx="1">
                  <c:v>0.7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</c:numCache>
            </c:numRef>
          </c:yVal>
          <c:smooth val="0"/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(8)'!$BA$73:$BA$78</c:f>
              <c:numCache>
                <c:formatCode>General</c:formatCode>
                <c:ptCount val="6"/>
                <c:pt idx="0">
                  <c:v>2020.0</c:v>
                </c:pt>
                <c:pt idx="1">
                  <c:v>76.0</c:v>
                </c:pt>
                <c:pt idx="2">
                  <c:v>16.2</c:v>
                </c:pt>
                <c:pt idx="3">
                  <c:v>3.2</c:v>
                </c:pt>
                <c:pt idx="4">
                  <c:v>0.6</c:v>
                </c:pt>
                <c:pt idx="5">
                  <c:v>0.11</c:v>
                </c:pt>
              </c:numCache>
            </c:numRef>
          </c:xVal>
          <c:yVal>
            <c:numRef>
              <c:f>'Sheet1 (8)'!$AZ$73:$AZ$78</c:f>
              <c:numCache>
                <c:formatCode>General</c:formatCode>
                <c:ptCount val="6"/>
                <c:pt idx="0">
                  <c:v>0.0</c:v>
                </c:pt>
                <c:pt idx="1">
                  <c:v>0.6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172520"/>
        <c:axId val="2130191624"/>
      </c:scatterChart>
      <c:valAx>
        <c:axId val="2130172520"/>
        <c:scaling>
          <c:orientation val="minMax"/>
          <c:max val="5000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191624"/>
        <c:crosses val="autoZero"/>
        <c:crossBetween val="midCat"/>
      </c:valAx>
      <c:valAx>
        <c:axId val="213019162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172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(8)'!$BA$128:$BA$132</c:f>
              <c:numCache>
                <c:formatCode>0.0</c:formatCode>
                <c:ptCount val="5"/>
                <c:pt idx="0">
                  <c:v>2494.0</c:v>
                </c:pt>
                <c:pt idx="1">
                  <c:v>10.68</c:v>
                </c:pt>
                <c:pt idx="2">
                  <c:v>6.53</c:v>
                </c:pt>
                <c:pt idx="3">
                  <c:v>3.51</c:v>
                </c:pt>
                <c:pt idx="4">
                  <c:v>1.99</c:v>
                </c:pt>
              </c:numCache>
            </c:numRef>
          </c:xVal>
          <c:yVal>
            <c:numRef>
              <c:f>'Sheet1 (8)'!$AZ$128:$AZ$132</c:f>
              <c:numCache>
                <c:formatCode>0.0</c:formatCode>
                <c:ptCount val="5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(8)'!$BA$145:$BA$150</c:f>
              <c:numCache>
                <c:formatCode>0.0</c:formatCode>
                <c:ptCount val="6"/>
                <c:pt idx="0">
                  <c:v>4600.0</c:v>
                </c:pt>
                <c:pt idx="1">
                  <c:v>268.1</c:v>
                </c:pt>
                <c:pt idx="2">
                  <c:v>153.1</c:v>
                </c:pt>
                <c:pt idx="3">
                  <c:v>82.44</c:v>
                </c:pt>
                <c:pt idx="4">
                  <c:v>45.79</c:v>
                </c:pt>
                <c:pt idx="5">
                  <c:v>28.17</c:v>
                </c:pt>
              </c:numCache>
            </c:numRef>
          </c:xVal>
          <c:yVal>
            <c:numRef>
              <c:f>'Sheet1 (8)'!$AZ$145:$AZ$150</c:f>
              <c:numCache>
                <c:formatCode>0.0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1.5</c:v>
                </c:pt>
                <c:pt idx="3">
                  <c:v>2.0</c:v>
                </c:pt>
                <c:pt idx="4">
                  <c:v>2.5</c:v>
                </c:pt>
                <c:pt idx="5">
                  <c:v>3.0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(8)'!$BA$162:$BA$169</c:f>
              <c:numCache>
                <c:formatCode>0.0</c:formatCode>
                <c:ptCount val="8"/>
                <c:pt idx="0">
                  <c:v>3766.0</c:v>
                </c:pt>
                <c:pt idx="1">
                  <c:v>621.5</c:v>
                </c:pt>
                <c:pt idx="2">
                  <c:v>391.5</c:v>
                </c:pt>
                <c:pt idx="3">
                  <c:v>257.6</c:v>
                </c:pt>
                <c:pt idx="4">
                  <c:v>140.1</c:v>
                </c:pt>
                <c:pt idx="5">
                  <c:v>84.12</c:v>
                </c:pt>
                <c:pt idx="6">
                  <c:v>49.03</c:v>
                </c:pt>
                <c:pt idx="7">
                  <c:v>23.65</c:v>
                </c:pt>
              </c:numCache>
            </c:numRef>
          </c:xVal>
          <c:yVal>
            <c:numRef>
              <c:f>'Sheet1 (8)'!$AZ$162:$AZ$169</c:f>
              <c:numCache>
                <c:formatCode>0.0</c:formatCode>
                <c:ptCount val="8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'Sheet1 (8)'!$BA$180:$BA$186</c:f>
              <c:numCache>
                <c:formatCode>0.0</c:formatCode>
                <c:ptCount val="7"/>
                <c:pt idx="0">
                  <c:v>1245.0</c:v>
                </c:pt>
                <c:pt idx="1">
                  <c:v>306.0</c:v>
                </c:pt>
                <c:pt idx="2">
                  <c:v>143.0</c:v>
                </c:pt>
                <c:pt idx="3">
                  <c:v>74.0</c:v>
                </c:pt>
                <c:pt idx="4">
                  <c:v>37.0</c:v>
                </c:pt>
                <c:pt idx="5">
                  <c:v>16.5</c:v>
                </c:pt>
                <c:pt idx="6">
                  <c:v>8.75</c:v>
                </c:pt>
              </c:numCache>
            </c:numRef>
          </c:xVal>
          <c:yVal>
            <c:numRef>
              <c:f>'Sheet1 (8)'!$AZ$180:$AZ$186</c:f>
              <c:numCache>
                <c:formatCode>0.0</c:formatCode>
                <c:ptCount val="7"/>
                <c:pt idx="0">
                  <c:v>0.0</c:v>
                </c:pt>
                <c:pt idx="1">
                  <c:v>0.41</c:v>
                </c:pt>
                <c:pt idx="2">
                  <c:v>0.5</c:v>
                </c:pt>
                <c:pt idx="3">
                  <c:v>1.0</c:v>
                </c:pt>
                <c:pt idx="4">
                  <c:v>1.5</c:v>
                </c:pt>
                <c:pt idx="5">
                  <c:v>2.0</c:v>
                </c:pt>
                <c:pt idx="6">
                  <c:v>2.5</c:v>
                </c:pt>
              </c:numCache>
            </c:numRef>
          </c:yVal>
          <c:smooth val="0"/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'Sheet1 (8)'!$BA$199:$BA$208</c:f>
              <c:numCache>
                <c:formatCode>General</c:formatCode>
                <c:ptCount val="10"/>
                <c:pt idx="0">
                  <c:v>387.9</c:v>
                </c:pt>
                <c:pt idx="1">
                  <c:v>105.7</c:v>
                </c:pt>
                <c:pt idx="2">
                  <c:v>90.7</c:v>
                </c:pt>
                <c:pt idx="3">
                  <c:v>52.1</c:v>
                </c:pt>
                <c:pt idx="4">
                  <c:v>30.7</c:v>
                </c:pt>
                <c:pt idx="5">
                  <c:v>16.9</c:v>
                </c:pt>
                <c:pt idx="6">
                  <c:v>8.8</c:v>
                </c:pt>
                <c:pt idx="7">
                  <c:v>4.1</c:v>
                </c:pt>
                <c:pt idx="8">
                  <c:v>1.9</c:v>
                </c:pt>
                <c:pt idx="9">
                  <c:v>0.8</c:v>
                </c:pt>
              </c:numCache>
            </c:numRef>
          </c:xVal>
          <c:yVal>
            <c:numRef>
              <c:f>'Sheet1 (8)'!$AZ$199:$AZ$208</c:f>
              <c:numCache>
                <c:formatCode>General</c:formatCode>
                <c:ptCount val="10"/>
                <c:pt idx="0">
                  <c:v>0.0</c:v>
                </c:pt>
                <c:pt idx="1">
                  <c:v>0.3</c:v>
                </c:pt>
                <c:pt idx="2">
                  <c:v>0.5</c:v>
                </c:pt>
                <c:pt idx="3">
                  <c:v>1.0</c:v>
                </c:pt>
                <c:pt idx="4">
                  <c:v>1.5</c:v>
                </c:pt>
                <c:pt idx="5">
                  <c:v>2.0</c:v>
                </c:pt>
                <c:pt idx="6">
                  <c:v>2.5</c:v>
                </c:pt>
                <c:pt idx="7">
                  <c:v>3.0</c:v>
                </c:pt>
                <c:pt idx="8">
                  <c:v>3.5</c:v>
                </c:pt>
                <c:pt idx="9">
                  <c:v>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379912"/>
        <c:axId val="2133388632"/>
      </c:scatterChart>
      <c:valAx>
        <c:axId val="2133379912"/>
        <c:scaling>
          <c:orientation val="minMax"/>
        </c:scaling>
        <c:delete val="0"/>
        <c:axPos val="t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388632"/>
        <c:crosses val="autoZero"/>
        <c:crossBetween val="midCat"/>
      </c:valAx>
      <c:valAx>
        <c:axId val="21333886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379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400882181394"/>
                  <c:y val="-0.270717501593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(8)'!$Y$88:$Y$216</c:f>
              <c:numCache>
                <c:formatCode>0.0</c:formatCode>
                <c:ptCount val="129"/>
                <c:pt idx="0">
                  <c:v>22.96666666666667</c:v>
                </c:pt>
                <c:pt idx="1">
                  <c:v>22.38333333333334</c:v>
                </c:pt>
                <c:pt idx="2">
                  <c:v>21.9</c:v>
                </c:pt>
                <c:pt idx="3">
                  <c:v>21.5</c:v>
                </c:pt>
                <c:pt idx="4">
                  <c:v>23.33333333333333</c:v>
                </c:pt>
                <c:pt idx="5">
                  <c:v>21.73333333333333</c:v>
                </c:pt>
                <c:pt idx="10">
                  <c:v>9.966666666666666</c:v>
                </c:pt>
                <c:pt idx="11">
                  <c:v>9.200000000000001</c:v>
                </c:pt>
                <c:pt idx="12">
                  <c:v>9.833333333333333</c:v>
                </c:pt>
                <c:pt idx="13">
                  <c:v>11.63333333333333</c:v>
                </c:pt>
                <c:pt idx="15">
                  <c:v>17.445</c:v>
                </c:pt>
                <c:pt idx="16">
                  <c:v>22.7</c:v>
                </c:pt>
                <c:pt idx="17">
                  <c:v>21.39999999999999</c:v>
                </c:pt>
                <c:pt idx="18">
                  <c:v>20.43333333333333</c:v>
                </c:pt>
                <c:pt idx="19">
                  <c:v>18.93333333333333</c:v>
                </c:pt>
                <c:pt idx="20">
                  <c:v>15.56666666666667</c:v>
                </c:pt>
                <c:pt idx="21">
                  <c:v>16.43333333333333</c:v>
                </c:pt>
                <c:pt idx="24">
                  <c:v>18.33333333333333</c:v>
                </c:pt>
                <c:pt idx="25">
                  <c:v>18.03333333333333</c:v>
                </c:pt>
                <c:pt idx="26">
                  <c:v>14.1</c:v>
                </c:pt>
                <c:pt idx="27">
                  <c:v>14.36666666666667</c:v>
                </c:pt>
                <c:pt idx="28">
                  <c:v>18.43703703703704</c:v>
                </c:pt>
                <c:pt idx="29">
                  <c:v>20.4</c:v>
                </c:pt>
                <c:pt idx="30">
                  <c:v>17.7</c:v>
                </c:pt>
                <c:pt idx="31">
                  <c:v>17.4</c:v>
                </c:pt>
                <c:pt idx="32">
                  <c:v>14.9</c:v>
                </c:pt>
                <c:pt idx="34">
                  <c:v>9.3</c:v>
                </c:pt>
                <c:pt idx="36">
                  <c:v>7.6</c:v>
                </c:pt>
                <c:pt idx="37">
                  <c:v>8.0</c:v>
                </c:pt>
                <c:pt idx="39">
                  <c:v>13.61428571428571</c:v>
                </c:pt>
                <c:pt idx="40">
                  <c:v>48.23333333333332</c:v>
                </c:pt>
                <c:pt idx="41">
                  <c:v>13.46666666666667</c:v>
                </c:pt>
                <c:pt idx="42">
                  <c:v>9.6</c:v>
                </c:pt>
                <c:pt idx="43">
                  <c:v>7.766666666666665</c:v>
                </c:pt>
                <c:pt idx="44">
                  <c:v>6.933333333333333</c:v>
                </c:pt>
                <c:pt idx="45">
                  <c:v>5.633333333333332</c:v>
                </c:pt>
                <c:pt idx="52">
                  <c:v>3.966666666666666</c:v>
                </c:pt>
                <c:pt idx="53">
                  <c:v>3.799999999999999</c:v>
                </c:pt>
                <c:pt idx="54">
                  <c:v>4.433333333333333</c:v>
                </c:pt>
                <c:pt idx="55">
                  <c:v>5.6</c:v>
                </c:pt>
                <c:pt idx="56">
                  <c:v>11.53703703703704</c:v>
                </c:pt>
                <c:pt idx="57">
                  <c:v>7.566666666666667</c:v>
                </c:pt>
                <c:pt idx="58">
                  <c:v>13.0</c:v>
                </c:pt>
                <c:pt idx="59">
                  <c:v>25.9</c:v>
                </c:pt>
                <c:pt idx="60">
                  <c:v>26.23333333333333</c:v>
                </c:pt>
                <c:pt idx="61">
                  <c:v>14.53333333333333</c:v>
                </c:pt>
                <c:pt idx="62">
                  <c:v>9.566666666666666</c:v>
                </c:pt>
                <c:pt idx="68">
                  <c:v>8.533333333333333</c:v>
                </c:pt>
                <c:pt idx="70">
                  <c:v>8.7</c:v>
                </c:pt>
                <c:pt idx="71">
                  <c:v>8.566666666666666</c:v>
                </c:pt>
                <c:pt idx="72">
                  <c:v>14.26666666666667</c:v>
                </c:pt>
                <c:pt idx="73">
                  <c:v>13.62222222222222</c:v>
                </c:pt>
                <c:pt idx="74">
                  <c:v>4.766666666666666</c:v>
                </c:pt>
                <c:pt idx="75">
                  <c:v>5.899999999999999</c:v>
                </c:pt>
                <c:pt idx="76">
                  <c:v>8.933333333333333</c:v>
                </c:pt>
                <c:pt idx="77">
                  <c:v>11.96666666666667</c:v>
                </c:pt>
                <c:pt idx="78">
                  <c:v>15.63333333333333</c:v>
                </c:pt>
                <c:pt idx="79">
                  <c:v>23.3</c:v>
                </c:pt>
                <c:pt idx="80">
                  <c:v>28.03333333333333</c:v>
                </c:pt>
                <c:pt idx="81">
                  <c:v>27.53333333333333</c:v>
                </c:pt>
                <c:pt idx="82">
                  <c:v>25.86666666666666</c:v>
                </c:pt>
                <c:pt idx="83">
                  <c:v>23.43333333333333</c:v>
                </c:pt>
                <c:pt idx="84">
                  <c:v>23.13333333333334</c:v>
                </c:pt>
                <c:pt idx="85">
                  <c:v>19.36666666666666</c:v>
                </c:pt>
                <c:pt idx="86">
                  <c:v>18.63333333333333</c:v>
                </c:pt>
                <c:pt idx="87">
                  <c:v>17.83333333333333</c:v>
                </c:pt>
                <c:pt idx="88">
                  <c:v>18.3</c:v>
                </c:pt>
                <c:pt idx="89">
                  <c:v>18.7</c:v>
                </c:pt>
                <c:pt idx="91">
                  <c:v>18.20833333333333</c:v>
                </c:pt>
                <c:pt idx="92">
                  <c:v>27.23333333333333</c:v>
                </c:pt>
                <c:pt idx="93">
                  <c:v>33.8</c:v>
                </c:pt>
                <c:pt idx="94">
                  <c:v>32.36666666666667</c:v>
                </c:pt>
                <c:pt idx="95">
                  <c:v>30.06666666666667</c:v>
                </c:pt>
                <c:pt idx="96">
                  <c:v>18.56666666666667</c:v>
                </c:pt>
                <c:pt idx="97">
                  <c:v>17.96666666666666</c:v>
                </c:pt>
                <c:pt idx="105">
                  <c:v>17.2</c:v>
                </c:pt>
                <c:pt idx="107">
                  <c:v>20.23333333333333</c:v>
                </c:pt>
                <c:pt idx="108">
                  <c:v>20.7</c:v>
                </c:pt>
                <c:pt idx="109">
                  <c:v>25.16666666666667</c:v>
                </c:pt>
                <c:pt idx="110">
                  <c:v>24.23703703703703</c:v>
                </c:pt>
                <c:pt idx="111">
                  <c:v>6.399999999999999</c:v>
                </c:pt>
                <c:pt idx="112">
                  <c:v>9.966666666666666</c:v>
                </c:pt>
                <c:pt idx="113">
                  <c:v>12.3</c:v>
                </c:pt>
                <c:pt idx="114">
                  <c:v>15.43333333333333</c:v>
                </c:pt>
                <c:pt idx="115">
                  <c:v>14.66666666666667</c:v>
                </c:pt>
                <c:pt idx="116">
                  <c:v>17.53333333333333</c:v>
                </c:pt>
                <c:pt idx="117">
                  <c:v>15.56666666666667</c:v>
                </c:pt>
                <c:pt idx="118">
                  <c:v>23.43333333333334</c:v>
                </c:pt>
                <c:pt idx="125">
                  <c:v>13.43333333333333</c:v>
                </c:pt>
                <c:pt idx="127">
                  <c:v>12.7</c:v>
                </c:pt>
                <c:pt idx="128">
                  <c:v>18.96666666666666</c:v>
                </c:pt>
              </c:numCache>
            </c:numRef>
          </c:xVal>
          <c:yVal>
            <c:numRef>
              <c:f>'Sheet1 (8)'!$AA$88:$AA$216</c:f>
              <c:numCache>
                <c:formatCode>0.0</c:formatCode>
                <c:ptCount val="129"/>
                <c:pt idx="0">
                  <c:v>3077.0</c:v>
                </c:pt>
                <c:pt idx="1">
                  <c:v>3743.666666666667</c:v>
                </c:pt>
                <c:pt idx="2">
                  <c:v>3818.333333333333</c:v>
                </c:pt>
                <c:pt idx="3">
                  <c:v>3351.333333333333</c:v>
                </c:pt>
                <c:pt idx="4">
                  <c:v>2783.666666666667</c:v>
                </c:pt>
                <c:pt idx="5">
                  <c:v>2954.666666666667</c:v>
                </c:pt>
                <c:pt idx="10">
                  <c:v>4248.666666666666</c:v>
                </c:pt>
                <c:pt idx="11">
                  <c:v>4220.666666666666</c:v>
                </c:pt>
                <c:pt idx="12">
                  <c:v>5730.666666666666</c:v>
                </c:pt>
                <c:pt idx="13">
                  <c:v>9561.333333333334</c:v>
                </c:pt>
                <c:pt idx="16">
                  <c:v>7410.666666666666</c:v>
                </c:pt>
                <c:pt idx="17">
                  <c:v>5842.333333333333</c:v>
                </c:pt>
                <c:pt idx="18">
                  <c:v>3487.0</c:v>
                </c:pt>
                <c:pt idx="19">
                  <c:v>2762.333333333333</c:v>
                </c:pt>
                <c:pt idx="20">
                  <c:v>2349.0</c:v>
                </c:pt>
                <c:pt idx="21">
                  <c:v>2349.666666666667</c:v>
                </c:pt>
                <c:pt idx="24">
                  <c:v>2022.0</c:v>
                </c:pt>
                <c:pt idx="25">
                  <c:v>2882.0</c:v>
                </c:pt>
                <c:pt idx="26">
                  <c:v>2204.666666666667</c:v>
                </c:pt>
                <c:pt idx="27">
                  <c:v>5345.666666666666</c:v>
                </c:pt>
                <c:pt idx="29">
                  <c:v>4702.0</c:v>
                </c:pt>
                <c:pt idx="30">
                  <c:v>3232.0</c:v>
                </c:pt>
                <c:pt idx="31">
                  <c:v>3908.0</c:v>
                </c:pt>
                <c:pt idx="32">
                  <c:v>3463.0</c:v>
                </c:pt>
                <c:pt idx="34">
                  <c:v>2071.0</c:v>
                </c:pt>
                <c:pt idx="36">
                  <c:v>2449.0</c:v>
                </c:pt>
                <c:pt idx="37">
                  <c:v>3133.0</c:v>
                </c:pt>
                <c:pt idx="38">
                  <c:v>10433.0</c:v>
                </c:pt>
                <c:pt idx="40">
                  <c:v>6587.666666666666</c:v>
                </c:pt>
                <c:pt idx="41">
                  <c:v>3663.333333333333</c:v>
                </c:pt>
                <c:pt idx="42">
                  <c:v>2966.0</c:v>
                </c:pt>
                <c:pt idx="43">
                  <c:v>2309.666666666667</c:v>
                </c:pt>
                <c:pt idx="44">
                  <c:v>2702.333333333333</c:v>
                </c:pt>
                <c:pt idx="45">
                  <c:v>2321.666666666667</c:v>
                </c:pt>
                <c:pt idx="52">
                  <c:v>1526.333333333333</c:v>
                </c:pt>
                <c:pt idx="53">
                  <c:v>2201.666666666667</c:v>
                </c:pt>
                <c:pt idx="54">
                  <c:v>1984.0</c:v>
                </c:pt>
                <c:pt idx="55">
                  <c:v>2146.666666666667</c:v>
                </c:pt>
                <c:pt idx="57">
                  <c:v>1533.666666666667</c:v>
                </c:pt>
                <c:pt idx="58">
                  <c:v>2556.333333333333</c:v>
                </c:pt>
                <c:pt idx="59">
                  <c:v>4617.0</c:v>
                </c:pt>
                <c:pt idx="60">
                  <c:v>5487.666666666666</c:v>
                </c:pt>
                <c:pt idx="61">
                  <c:v>2833.333333333333</c:v>
                </c:pt>
                <c:pt idx="62">
                  <c:v>2248.333333333333</c:v>
                </c:pt>
                <c:pt idx="68">
                  <c:v>1630.666666666667</c:v>
                </c:pt>
                <c:pt idx="70">
                  <c:v>2704.0</c:v>
                </c:pt>
                <c:pt idx="71">
                  <c:v>3904.666666666667</c:v>
                </c:pt>
                <c:pt idx="72">
                  <c:v>2658.333333333333</c:v>
                </c:pt>
                <c:pt idx="74">
                  <c:v>1066.333333333333</c:v>
                </c:pt>
                <c:pt idx="75">
                  <c:v>1111.666666666667</c:v>
                </c:pt>
                <c:pt idx="76">
                  <c:v>1950.0</c:v>
                </c:pt>
                <c:pt idx="77">
                  <c:v>2523.333333333333</c:v>
                </c:pt>
                <c:pt idx="78">
                  <c:v>3125.333333333333</c:v>
                </c:pt>
                <c:pt idx="79">
                  <c:v>4166.333333333333</c:v>
                </c:pt>
                <c:pt idx="80">
                  <c:v>5102.666666666666</c:v>
                </c:pt>
                <c:pt idx="81">
                  <c:v>4232.0</c:v>
                </c:pt>
                <c:pt idx="82">
                  <c:v>4463.666666666666</c:v>
                </c:pt>
                <c:pt idx="83">
                  <c:v>3723.0</c:v>
                </c:pt>
                <c:pt idx="84">
                  <c:v>3538.333333333333</c:v>
                </c:pt>
                <c:pt idx="85">
                  <c:v>2615.333333333333</c:v>
                </c:pt>
                <c:pt idx="86">
                  <c:v>2814.666666666667</c:v>
                </c:pt>
                <c:pt idx="87">
                  <c:v>2683.666666666667</c:v>
                </c:pt>
                <c:pt idx="88">
                  <c:v>2659.666666666667</c:v>
                </c:pt>
                <c:pt idx="89">
                  <c:v>3964.333333333333</c:v>
                </c:pt>
                <c:pt idx="90">
                  <c:v>-222.5</c:v>
                </c:pt>
                <c:pt idx="92">
                  <c:v>8421.333333333334</c:v>
                </c:pt>
                <c:pt idx="93">
                  <c:v>8830.0</c:v>
                </c:pt>
                <c:pt idx="94">
                  <c:v>8245.333333333334</c:v>
                </c:pt>
                <c:pt idx="95">
                  <c:v>7082.333333333333</c:v>
                </c:pt>
                <c:pt idx="96">
                  <c:v>2854.333333333333</c:v>
                </c:pt>
                <c:pt idx="97">
                  <c:v>3419.0</c:v>
                </c:pt>
                <c:pt idx="105">
                  <c:v>1974.666666666667</c:v>
                </c:pt>
                <c:pt idx="107">
                  <c:v>4779.0</c:v>
                </c:pt>
                <c:pt idx="108">
                  <c:v>3683.0</c:v>
                </c:pt>
                <c:pt idx="109">
                  <c:v>4330.333333333333</c:v>
                </c:pt>
                <c:pt idx="111">
                  <c:v>1108.0</c:v>
                </c:pt>
                <c:pt idx="112">
                  <c:v>2028.0</c:v>
                </c:pt>
                <c:pt idx="113">
                  <c:v>2468.333333333333</c:v>
                </c:pt>
                <c:pt idx="114">
                  <c:v>2420.0</c:v>
                </c:pt>
                <c:pt idx="115">
                  <c:v>2209.0</c:v>
                </c:pt>
                <c:pt idx="116">
                  <c:v>2513.666666666667</c:v>
                </c:pt>
                <c:pt idx="117">
                  <c:v>2948.333333333333</c:v>
                </c:pt>
                <c:pt idx="118">
                  <c:v>6610.0</c:v>
                </c:pt>
                <c:pt idx="125">
                  <c:v>2392.666666666667</c:v>
                </c:pt>
                <c:pt idx="127">
                  <c:v>2567.0</c:v>
                </c:pt>
                <c:pt idx="128">
                  <c:v>3869.333333333333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729848"/>
        <c:axId val="2128497448"/>
      </c:scatterChart>
      <c:valAx>
        <c:axId val="2087729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497448"/>
        <c:crosses val="autoZero"/>
        <c:crossBetween val="midCat"/>
      </c:valAx>
      <c:valAx>
        <c:axId val="212849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729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(6)'!$U$65:$U$111</c:f>
              <c:numCache>
                <c:formatCode>0.0</c:formatCode>
                <c:ptCount val="47"/>
                <c:pt idx="0">
                  <c:v>22.96666666666667</c:v>
                </c:pt>
                <c:pt idx="1">
                  <c:v>9.966666666666666</c:v>
                </c:pt>
                <c:pt idx="2">
                  <c:v>9.200000000000001</c:v>
                </c:pt>
                <c:pt idx="3">
                  <c:v>9.833333333333333</c:v>
                </c:pt>
                <c:pt idx="4">
                  <c:v>11.63333333333333</c:v>
                </c:pt>
                <c:pt idx="7">
                  <c:v>22.7</c:v>
                </c:pt>
                <c:pt idx="8">
                  <c:v>18.33333333333333</c:v>
                </c:pt>
                <c:pt idx="9">
                  <c:v>18.03333333333333</c:v>
                </c:pt>
                <c:pt idx="10">
                  <c:v>14.1</c:v>
                </c:pt>
                <c:pt idx="11">
                  <c:v>14.36666666666667</c:v>
                </c:pt>
                <c:pt idx="14">
                  <c:v>20.4</c:v>
                </c:pt>
                <c:pt idx="15">
                  <c:v>9.3</c:v>
                </c:pt>
                <c:pt idx="16">
                  <c:v>7.6</c:v>
                </c:pt>
                <c:pt idx="17">
                  <c:v>-1.0</c:v>
                </c:pt>
                <c:pt idx="18">
                  <c:v>0.0</c:v>
                </c:pt>
                <c:pt idx="21">
                  <c:v>48.23333333333332</c:v>
                </c:pt>
                <c:pt idx="22">
                  <c:v>3.966666666666666</c:v>
                </c:pt>
                <c:pt idx="23">
                  <c:v>3.799999999999999</c:v>
                </c:pt>
                <c:pt idx="24">
                  <c:v>4.433333333333333</c:v>
                </c:pt>
                <c:pt idx="25">
                  <c:v>5.6</c:v>
                </c:pt>
                <c:pt idx="28">
                  <c:v>7.566666666666667</c:v>
                </c:pt>
                <c:pt idx="29">
                  <c:v>8.533333333333333</c:v>
                </c:pt>
                <c:pt idx="30">
                  <c:v>8.7</c:v>
                </c:pt>
                <c:pt idx="31">
                  <c:v>8.566666666666666</c:v>
                </c:pt>
                <c:pt idx="32">
                  <c:v>14.26666666666667</c:v>
                </c:pt>
                <c:pt idx="35">
                  <c:v>4.766666666666666</c:v>
                </c:pt>
                <c:pt idx="36">
                  <c:v>18.63333333333333</c:v>
                </c:pt>
                <c:pt idx="37">
                  <c:v>18.3</c:v>
                </c:pt>
                <c:pt idx="38">
                  <c:v>18.7</c:v>
                </c:pt>
                <c:pt idx="39">
                  <c:v>-0.6</c:v>
                </c:pt>
                <c:pt idx="42">
                  <c:v>27.23333333333333</c:v>
                </c:pt>
                <c:pt idx="43">
                  <c:v>17.2</c:v>
                </c:pt>
                <c:pt idx="44">
                  <c:v>20.23333333333333</c:v>
                </c:pt>
                <c:pt idx="45">
                  <c:v>20.7</c:v>
                </c:pt>
                <c:pt idx="46">
                  <c:v>25.16666666666667</c:v>
                </c:pt>
              </c:numCache>
            </c:numRef>
          </c:xVal>
          <c:yVal>
            <c:numRef>
              <c:f>'Sheet1 (6)'!$AA$65:$AA$111</c:f>
              <c:numCache>
                <c:formatCode>0.00</c:formatCode>
                <c:ptCount val="47"/>
                <c:pt idx="0">
                  <c:v>0.0259237967067764</c:v>
                </c:pt>
                <c:pt idx="1">
                  <c:v>0.0116392970234326</c:v>
                </c:pt>
                <c:pt idx="2">
                  <c:v>0.0194383364998944</c:v>
                </c:pt>
                <c:pt idx="3">
                  <c:v>0.0234476514671733</c:v>
                </c:pt>
                <c:pt idx="4">
                  <c:v>0.0445790479206249</c:v>
                </c:pt>
                <c:pt idx="6" formatCode="0.0">
                  <c:v>0.0</c:v>
                </c:pt>
                <c:pt idx="7">
                  <c:v>0.110961579058476</c:v>
                </c:pt>
                <c:pt idx="8">
                  <c:v>0.0365737808739709</c:v>
                </c:pt>
                <c:pt idx="9">
                  <c:v>0.0622493139117585</c:v>
                </c:pt>
                <c:pt idx="10">
                  <c:v>0.0737017099430019</c:v>
                </c:pt>
                <c:pt idx="11">
                  <c:v>0.0700733586658222</c:v>
                </c:pt>
                <c:pt idx="13" formatCode="0.0">
                  <c:v>0.0</c:v>
                </c:pt>
                <c:pt idx="14">
                  <c:v>0.0780715458095841</c:v>
                </c:pt>
                <c:pt idx="15">
                  <c:v>0.0630518972978678</c:v>
                </c:pt>
                <c:pt idx="16">
                  <c:v>0.0802156691999156</c:v>
                </c:pt>
                <c:pt idx="17">
                  <c:v>0.0569785993244669</c:v>
                </c:pt>
                <c:pt idx="18">
                  <c:v>0.0933677169094363</c:v>
                </c:pt>
                <c:pt idx="20" formatCode="0.0">
                  <c:v>0.0</c:v>
                </c:pt>
                <c:pt idx="21">
                  <c:v>0.036930289916262</c:v>
                </c:pt>
                <c:pt idx="22">
                  <c:v>0.0271510076701147</c:v>
                </c:pt>
                <c:pt idx="23">
                  <c:v>0.0268375691365843</c:v>
                </c:pt>
                <c:pt idx="24">
                  <c:v>0.108107703187672</c:v>
                </c:pt>
                <c:pt idx="25">
                  <c:v>0.119660151994934</c:v>
                </c:pt>
                <c:pt idx="27" formatCode="0.0">
                  <c:v>0.0</c:v>
                </c:pt>
                <c:pt idx="28">
                  <c:v>0.0595233190838083</c:v>
                </c:pt>
                <c:pt idx="29">
                  <c:v>0.0139508233058898</c:v>
                </c:pt>
                <c:pt idx="30">
                  <c:v>1.389076490922525</c:v>
                </c:pt>
                <c:pt idx="31">
                  <c:v>0.040355798325241</c:v>
                </c:pt>
                <c:pt idx="32">
                  <c:v>0.264233167088875</c:v>
                </c:pt>
                <c:pt idx="34" formatCode="0.0">
                  <c:v>0.0</c:v>
                </c:pt>
                <c:pt idx="35">
                  <c:v>0.0736145872915347</c:v>
                </c:pt>
                <c:pt idx="36">
                  <c:v>0.0608862782351699</c:v>
                </c:pt>
                <c:pt idx="37">
                  <c:v>0.0602778393497994</c:v>
                </c:pt>
                <c:pt idx="38">
                  <c:v>0.038403116423897</c:v>
                </c:pt>
                <c:pt idx="39">
                  <c:v>0.167267339560904</c:v>
                </c:pt>
                <c:pt idx="41" formatCode="0.0">
                  <c:v>0.0</c:v>
                </c:pt>
                <c:pt idx="42">
                  <c:v>0.105507568081064</c:v>
                </c:pt>
                <c:pt idx="43">
                  <c:v>0.0479313700654423</c:v>
                </c:pt>
                <c:pt idx="44">
                  <c:v>0.0493467648300612</c:v>
                </c:pt>
                <c:pt idx="45">
                  <c:v>0.0250382758074731</c:v>
                </c:pt>
                <c:pt idx="46">
                  <c:v>0.0698876636056576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659560"/>
        <c:axId val="2136182872"/>
      </c:scatterChart>
      <c:valAx>
        <c:axId val="2129659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182872"/>
        <c:crosses val="autoZero"/>
        <c:crossBetween val="midCat"/>
      </c:valAx>
      <c:valAx>
        <c:axId val="213618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659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1085509048211"/>
                  <c:y val="-0.000402144772117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(7)'!$X$51:$X$89</c:f>
              <c:numCache>
                <c:formatCode>0.00</c:formatCode>
                <c:ptCount val="39"/>
                <c:pt idx="0">
                  <c:v>0.792601777120549</c:v>
                </c:pt>
                <c:pt idx="1">
                  <c:v>0.626081722485129</c:v>
                </c:pt>
                <c:pt idx="2">
                  <c:v>0.695342276183047</c:v>
                </c:pt>
                <c:pt idx="3">
                  <c:v>0.637870752901796</c:v>
                </c:pt>
                <c:pt idx="4">
                  <c:v>0.864809588422633</c:v>
                </c:pt>
                <c:pt idx="5">
                  <c:v>1.351107093110141</c:v>
                </c:pt>
                <c:pt idx="6">
                  <c:v>0.626081722485129</c:v>
                </c:pt>
                <c:pt idx="7">
                  <c:v>0.690921389776797</c:v>
                </c:pt>
                <c:pt idx="8">
                  <c:v>0.662922442537213</c:v>
                </c:pt>
                <c:pt idx="9">
                  <c:v>2.161602934255987</c:v>
                </c:pt>
                <c:pt idx="10">
                  <c:v>1.264162993787223</c:v>
                </c:pt>
                <c:pt idx="11">
                  <c:v>0.811758951547632</c:v>
                </c:pt>
                <c:pt idx="12">
                  <c:v>0.637870752901796</c:v>
                </c:pt>
                <c:pt idx="13">
                  <c:v>0.819127095558049</c:v>
                </c:pt>
                <c:pt idx="14">
                  <c:v>0.66586970014138</c:v>
                </c:pt>
                <c:pt idx="15">
                  <c:v>0.732182996235131</c:v>
                </c:pt>
                <c:pt idx="16">
                  <c:v>0.519980448735127</c:v>
                </c:pt>
                <c:pt idx="17">
                  <c:v>0.48608698628721</c:v>
                </c:pt>
                <c:pt idx="18">
                  <c:v>0.789654519516382</c:v>
                </c:pt>
                <c:pt idx="19">
                  <c:v>0.85449418680805</c:v>
                </c:pt>
                <c:pt idx="20">
                  <c:v>0.956174574151801</c:v>
                </c:pt>
                <c:pt idx="21">
                  <c:v>0.598082775245545</c:v>
                </c:pt>
                <c:pt idx="22">
                  <c:v>3.34345323352684</c:v>
                </c:pt>
                <c:pt idx="23">
                  <c:v>0.836810641183049</c:v>
                </c:pt>
                <c:pt idx="24">
                  <c:v>1.771091301703898</c:v>
                </c:pt>
                <c:pt idx="25">
                  <c:v>0.733656625037214</c:v>
                </c:pt>
                <c:pt idx="26">
                  <c:v>0.8854403916518</c:v>
                </c:pt>
                <c:pt idx="27">
                  <c:v>0.739551140245548</c:v>
                </c:pt>
                <c:pt idx="28">
                  <c:v>0.888387649255967</c:v>
                </c:pt>
                <c:pt idx="29">
                  <c:v>2.954415229776834</c:v>
                </c:pt>
                <c:pt idx="30">
                  <c:v>1.137796785316265</c:v>
                </c:pt>
                <c:pt idx="31">
                  <c:v>0.954767881196732</c:v>
                </c:pt>
                <c:pt idx="32">
                  <c:v>1.167267541064326</c:v>
                </c:pt>
                <c:pt idx="33">
                  <c:v>1.252577623492922</c:v>
                </c:pt>
                <c:pt idx="34">
                  <c:v>2.009510718495736</c:v>
                </c:pt>
                <c:pt idx="35">
                  <c:v>1.320825689435798</c:v>
                </c:pt>
                <c:pt idx="36">
                  <c:v>1.494548039108575</c:v>
                </c:pt>
                <c:pt idx="37">
                  <c:v>1.452668544098174</c:v>
                </c:pt>
                <c:pt idx="38">
                  <c:v>1.33323442869814</c:v>
                </c:pt>
              </c:numCache>
            </c:numRef>
          </c:xVal>
          <c:yVal>
            <c:numRef>
              <c:f>'Sheet1 (7)'!$AQ$51:$AQ$89</c:f>
              <c:numCache>
                <c:formatCode>0.00</c:formatCode>
                <c:ptCount val="39"/>
                <c:pt idx="0">
                  <c:v>0.122115667059939</c:v>
                </c:pt>
                <c:pt idx="1">
                  <c:v>0.0663303357415263</c:v>
                </c:pt>
                <c:pt idx="2">
                  <c:v>0.077615363506464</c:v>
                </c:pt>
                <c:pt idx="3">
                  <c:v>0.081876854775908</c:v>
                </c:pt>
                <c:pt idx="4">
                  <c:v>0.081832729132375</c:v>
                </c:pt>
                <c:pt idx="5">
                  <c:v>0.0988071689505402</c:v>
                </c:pt>
                <c:pt idx="6">
                  <c:v>0.0972786765248467</c:v>
                </c:pt>
                <c:pt idx="7">
                  <c:v>0.0542686899303612</c:v>
                </c:pt>
                <c:pt idx="8">
                  <c:v>0.0686419192101959</c:v>
                </c:pt>
                <c:pt idx="9">
                  <c:v>0.0648976202391921</c:v>
                </c:pt>
                <c:pt idx="10">
                  <c:v>0.123566958239661</c:v>
                </c:pt>
                <c:pt idx="11">
                  <c:v>0.111903966672879</c:v>
                </c:pt>
                <c:pt idx="12">
                  <c:v>0.135609631097671</c:v>
                </c:pt>
                <c:pt idx="13">
                  <c:v>0.172164611540978</c:v>
                </c:pt>
                <c:pt idx="14">
                  <c:v>0.177598886461208</c:v>
                </c:pt>
                <c:pt idx="15">
                  <c:v>0.115591684396368</c:v>
                </c:pt>
                <c:pt idx="16">
                  <c:v>0.108184068600528</c:v>
                </c:pt>
                <c:pt idx="17">
                  <c:v>0.103554323795206</c:v>
                </c:pt>
                <c:pt idx="18">
                  <c:v>0.157125455439249</c:v>
                </c:pt>
                <c:pt idx="19">
                  <c:v>0.321324510577586</c:v>
                </c:pt>
                <c:pt idx="20">
                  <c:v>0.105448972496977</c:v>
                </c:pt>
                <c:pt idx="21">
                  <c:v>0.101150410607735</c:v>
                </c:pt>
                <c:pt idx="23">
                  <c:v>2.173960230444686</c:v>
                </c:pt>
                <c:pt idx="24">
                  <c:v>2.033988644398784</c:v>
                </c:pt>
                <c:pt idx="25">
                  <c:v>0.0811009806917519</c:v>
                </c:pt>
                <c:pt idx="26">
                  <c:v>0.0770033472925971</c:v>
                </c:pt>
                <c:pt idx="27">
                  <c:v>0.0820836169352315</c:v>
                </c:pt>
                <c:pt idx="28">
                  <c:v>0.087803056524403</c:v>
                </c:pt>
                <c:pt idx="29">
                  <c:v>0.583159825404395</c:v>
                </c:pt>
                <c:pt idx="30">
                  <c:v>0.0466592823332824</c:v>
                </c:pt>
                <c:pt idx="31">
                  <c:v>0.129202409637886</c:v>
                </c:pt>
                <c:pt idx="32">
                  <c:v>0.144757886674648</c:v>
                </c:pt>
                <c:pt idx="33">
                  <c:v>0.187145667974684</c:v>
                </c:pt>
                <c:pt idx="34">
                  <c:v>0.379655176445634</c:v>
                </c:pt>
                <c:pt idx="35">
                  <c:v>0.0538528957918601</c:v>
                </c:pt>
                <c:pt idx="36">
                  <c:v>1.283198028976936</c:v>
                </c:pt>
                <c:pt idx="37">
                  <c:v>0.979679071199536</c:v>
                </c:pt>
                <c:pt idx="38">
                  <c:v>0.71211952303144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162872"/>
        <c:axId val="2129735960"/>
      </c:scatterChart>
      <c:valAx>
        <c:axId val="212416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35960"/>
        <c:crosses val="autoZero"/>
        <c:crossBetween val="midCat"/>
      </c:valAx>
      <c:valAx>
        <c:axId val="212973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16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(7)'!$N$56:$N$90</c:f>
              <c:numCache>
                <c:formatCode>0.0</c:formatCode>
                <c:ptCount val="35"/>
                <c:pt idx="0">
                  <c:v>54.49666666666667</c:v>
                </c:pt>
                <c:pt idx="1">
                  <c:v>55.00833333333333</c:v>
                </c:pt>
                <c:pt idx="2">
                  <c:v>58.86000000000001</c:v>
                </c:pt>
                <c:pt idx="3">
                  <c:v>59.33666666666667</c:v>
                </c:pt>
                <c:pt idx="4">
                  <c:v>41.0775</c:v>
                </c:pt>
                <c:pt idx="5">
                  <c:v>55.53666666666666</c:v>
                </c:pt>
                <c:pt idx="6">
                  <c:v>57.07</c:v>
                </c:pt>
                <c:pt idx="7">
                  <c:v>60.46333333333333</c:v>
                </c:pt>
                <c:pt idx="8">
                  <c:v>61.75</c:v>
                </c:pt>
                <c:pt idx="9">
                  <c:v>44.875</c:v>
                </c:pt>
                <c:pt idx="10">
                  <c:v>58.13333333333333</c:v>
                </c:pt>
                <c:pt idx="11">
                  <c:v>61.66</c:v>
                </c:pt>
                <c:pt idx="12">
                  <c:v>61.6775</c:v>
                </c:pt>
                <c:pt idx="13">
                  <c:v>61.55</c:v>
                </c:pt>
                <c:pt idx="14">
                  <c:v>49.68666666666667</c:v>
                </c:pt>
                <c:pt idx="15">
                  <c:v>7.855</c:v>
                </c:pt>
                <c:pt idx="16">
                  <c:v>9.140000000000001</c:v>
                </c:pt>
                <c:pt idx="17">
                  <c:v>9.11</c:v>
                </c:pt>
                <c:pt idx="18">
                  <c:v>9.29</c:v>
                </c:pt>
                <c:pt idx="19">
                  <c:v>12.475</c:v>
                </c:pt>
                <c:pt idx="20">
                  <c:v>51.05333333333333</c:v>
                </c:pt>
                <c:pt idx="21">
                  <c:v>62.36333333333334</c:v>
                </c:pt>
                <c:pt idx="22">
                  <c:v>62.39333333333334</c:v>
                </c:pt>
                <c:pt idx="23">
                  <c:v>62.05</c:v>
                </c:pt>
                <c:pt idx="24">
                  <c:v>65.82166666666667</c:v>
                </c:pt>
                <c:pt idx="25">
                  <c:v>52.16666666666666</c:v>
                </c:pt>
                <c:pt idx="26">
                  <c:v>59.73333333333332</c:v>
                </c:pt>
                <c:pt idx="27">
                  <c:v>60.92</c:v>
                </c:pt>
                <c:pt idx="28">
                  <c:v>60.80333333333333</c:v>
                </c:pt>
                <c:pt idx="29">
                  <c:v>52.0</c:v>
                </c:pt>
                <c:pt idx="30">
                  <c:v>4.25</c:v>
                </c:pt>
                <c:pt idx="31">
                  <c:v>70.99666666666666</c:v>
                </c:pt>
                <c:pt idx="32">
                  <c:v>65.85000000000001</c:v>
                </c:pt>
                <c:pt idx="33">
                  <c:v>65.77666666666665</c:v>
                </c:pt>
                <c:pt idx="34">
                  <c:v>62.89333333333334</c:v>
                </c:pt>
              </c:numCache>
            </c:numRef>
          </c:xVal>
          <c:yVal>
            <c:numRef>
              <c:f>'Sheet1 (7)'!$Z$56:$Z$90</c:f>
              <c:numCache>
                <c:formatCode>0.00</c:formatCode>
                <c:ptCount val="35"/>
                <c:pt idx="0">
                  <c:v>76.117645981055</c:v>
                </c:pt>
                <c:pt idx="1">
                  <c:v>55.13842320306345</c:v>
                </c:pt>
                <c:pt idx="2">
                  <c:v>58.70389710328148</c:v>
                </c:pt>
                <c:pt idx="3">
                  <c:v>57.5816706059107</c:v>
                </c:pt>
                <c:pt idx="4">
                  <c:v>100.037102182158</c:v>
                </c:pt>
                <c:pt idx="5">
                  <c:v>75.6591362978435</c:v>
                </c:pt>
                <c:pt idx="6">
                  <c:v>67.13342127924661</c:v>
                </c:pt>
                <c:pt idx="7">
                  <c:v>64.670935707873</c:v>
                </c:pt>
                <c:pt idx="8">
                  <c:v>71.22794481393943</c:v>
                </c:pt>
                <c:pt idx="9">
                  <c:v>68.88730097656608</c:v>
                </c:pt>
                <c:pt idx="10">
                  <c:v>63.45893109071255</c:v>
                </c:pt>
                <c:pt idx="11">
                  <c:v>58.90910423422929</c:v>
                </c:pt>
                <c:pt idx="12">
                  <c:v>62.48419721871051</c:v>
                </c:pt>
                <c:pt idx="13">
                  <c:v>68.93539639788197</c:v>
                </c:pt>
                <c:pt idx="14">
                  <c:v>72.09686875904653</c:v>
                </c:pt>
                <c:pt idx="15">
                  <c:v>65.56871690576962</c:v>
                </c:pt>
                <c:pt idx="16">
                  <c:v>72.99144359552208</c:v>
                </c:pt>
                <c:pt idx="17">
                  <c:v>104.4747063889042</c:v>
                </c:pt>
                <c:pt idx="18">
                  <c:v>75.67837446636986</c:v>
                </c:pt>
                <c:pt idx="19">
                  <c:v>85.69825390718043</c:v>
                </c:pt>
                <c:pt idx="20">
                  <c:v>63.05492955165907</c:v>
                </c:pt>
                <c:pt idx="21">
                  <c:v>68.40955312482824</c:v>
                </c:pt>
                <c:pt idx="22">
                  <c:v>67.15265944777296</c:v>
                </c:pt>
                <c:pt idx="23">
                  <c:v>75.0435149050001</c:v>
                </c:pt>
                <c:pt idx="24">
                  <c:v>107.5399879074369</c:v>
                </c:pt>
                <c:pt idx="25">
                  <c:v>60.67466681941423</c:v>
                </c:pt>
                <c:pt idx="26">
                  <c:v>59.69899186619316</c:v>
                </c:pt>
                <c:pt idx="27">
                  <c:v>61.1825524115019</c:v>
                </c:pt>
                <c:pt idx="28">
                  <c:v>69.86672776568528</c:v>
                </c:pt>
                <c:pt idx="29">
                  <c:v>73.0176232481766</c:v>
                </c:pt>
                <c:pt idx="30">
                  <c:v>40.38931530912285</c:v>
                </c:pt>
                <c:pt idx="31">
                  <c:v>59.79254973841983</c:v>
                </c:pt>
                <c:pt idx="32">
                  <c:v>67.3440065681445</c:v>
                </c:pt>
                <c:pt idx="33">
                  <c:v>61.52002902203384</c:v>
                </c:pt>
                <c:pt idx="34">
                  <c:v>55.72946500171842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310248"/>
        <c:axId val="2087228312"/>
      </c:scatterChart>
      <c:valAx>
        <c:axId val="2087310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228312"/>
        <c:crosses val="autoZero"/>
        <c:crossBetween val="midCat"/>
      </c:valAx>
      <c:valAx>
        <c:axId val="208722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310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2127878040048"/>
                  <c:y val="-0.4794405970338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Sheet3!$AB$2:$AB$9</c:f>
              <c:numCache>
                <c:formatCode>General</c:formatCode>
                <c:ptCount val="8"/>
                <c:pt idx="1">
                  <c:v>3.744757679948658</c:v>
                </c:pt>
                <c:pt idx="2">
                  <c:v>3.196245049704429</c:v>
                </c:pt>
                <c:pt idx="3">
                  <c:v>2.628409421591443</c:v>
                </c:pt>
                <c:pt idx="4">
                  <c:v>2.406419644338534</c:v>
                </c:pt>
                <c:pt idx="5">
                  <c:v>2.417339753880178</c:v>
                </c:pt>
                <c:pt idx="6">
                  <c:v>2.843916367243261</c:v>
                </c:pt>
                <c:pt idx="7">
                  <c:v>4.294135925569368</c:v>
                </c:pt>
              </c:numCache>
            </c:numRef>
          </c:xVal>
          <c:yVal>
            <c:numRef>
              <c:f>Sheet3!$AO$2:$AO$9</c:f>
              <c:numCache>
                <c:formatCode>General</c:formatCode>
                <c:ptCount val="8"/>
                <c:pt idx="0">
                  <c:v>0.27726750593175</c:v>
                </c:pt>
                <c:pt idx="1">
                  <c:v>0.235873797745191</c:v>
                </c:pt>
                <c:pt idx="2">
                  <c:v>2.276654003292677</c:v>
                </c:pt>
                <c:pt idx="3">
                  <c:v>3.159426469740873</c:v>
                </c:pt>
                <c:pt idx="4">
                  <c:v>3.017180824142688</c:v>
                </c:pt>
                <c:pt idx="5">
                  <c:v>2.9525454069782</c:v>
                </c:pt>
                <c:pt idx="6">
                  <c:v>3.115840440560507</c:v>
                </c:pt>
                <c:pt idx="7">
                  <c:v>1.851424665399231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36616"/>
        <c:axId val="2130025736"/>
      </c:scatterChart>
      <c:valAx>
        <c:axId val="2126836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025736"/>
        <c:crosses val="autoZero"/>
        <c:crossBetween val="midCat"/>
      </c:valAx>
      <c:valAx>
        <c:axId val="213002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836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Sheet3!$K$14:$K$20</c:f>
              <c:numCache>
                <c:formatCode>General</c:formatCode>
                <c:ptCount val="7"/>
                <c:pt idx="0">
                  <c:v>0.245110650889593</c:v>
                </c:pt>
                <c:pt idx="1">
                  <c:v>0.229996209614904</c:v>
                </c:pt>
                <c:pt idx="2">
                  <c:v>0.309569672133896</c:v>
                </c:pt>
                <c:pt idx="3">
                  <c:v>0.403908945105285</c:v>
                </c:pt>
                <c:pt idx="4">
                  <c:v>0.410115537534051</c:v>
                </c:pt>
                <c:pt idx="5">
                  <c:v>0.26874105258898</c:v>
                </c:pt>
                <c:pt idx="6">
                  <c:v>0.830795737501353</c:v>
                </c:pt>
              </c:numCache>
            </c:numRef>
          </c:xVal>
          <c:yVal>
            <c:numRef>
              <c:f>Sheet3!$O$14:$O$20</c:f>
              <c:numCache>
                <c:formatCode>General</c:formatCode>
                <c:ptCount val="7"/>
                <c:pt idx="0">
                  <c:v>0.729621930525551</c:v>
                </c:pt>
                <c:pt idx="1">
                  <c:v>0.430256944739389</c:v>
                </c:pt>
                <c:pt idx="2">
                  <c:v>0.28254525520547</c:v>
                </c:pt>
                <c:pt idx="3">
                  <c:v>0.806546472898916</c:v>
                </c:pt>
                <c:pt idx="4">
                  <c:v>0.875124421806043</c:v>
                </c:pt>
                <c:pt idx="5">
                  <c:v>1.02923886989629</c:v>
                </c:pt>
                <c:pt idx="6">
                  <c:v>0.440282775849487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085704"/>
        <c:axId val="2129985320"/>
      </c:scatterChart>
      <c:valAx>
        <c:axId val="2130085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985320"/>
        <c:crosses val="autoZero"/>
        <c:crossBetween val="midCat"/>
      </c:valAx>
      <c:valAx>
        <c:axId val="212998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085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169545</xdr:colOff>
      <xdr:row>193</xdr:row>
      <xdr:rowOff>9525</xdr:rowOff>
    </xdr:from>
    <xdr:to>
      <xdr:col>22</xdr:col>
      <xdr:colOff>40005</xdr:colOff>
      <xdr:row>208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175260</xdr:colOff>
      <xdr:row>2</xdr:row>
      <xdr:rowOff>144780</xdr:rowOff>
    </xdr:from>
    <xdr:to>
      <xdr:col>85</xdr:col>
      <xdr:colOff>3810</xdr:colOff>
      <xdr:row>14</xdr:row>
      <xdr:rowOff>121920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58</xdr:col>
      <xdr:colOff>34290</xdr:colOff>
      <xdr:row>82</xdr:row>
      <xdr:rowOff>137160</xdr:rowOff>
    </xdr:from>
    <xdr:to>
      <xdr:col>70</xdr:col>
      <xdr:colOff>358140</xdr:colOff>
      <xdr:row>95</xdr:row>
      <xdr:rowOff>160020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54</xdr:col>
      <xdr:colOff>114300</xdr:colOff>
      <xdr:row>91</xdr:row>
      <xdr:rowOff>99060</xdr:rowOff>
    </xdr:from>
    <xdr:to>
      <xdr:col>61</xdr:col>
      <xdr:colOff>106680</xdr:colOff>
      <xdr:row>106</xdr:row>
      <xdr:rowOff>99060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106680</xdr:colOff>
      <xdr:row>104</xdr:row>
      <xdr:rowOff>7620</xdr:rowOff>
    </xdr:from>
    <xdr:to>
      <xdr:col>61</xdr:col>
      <xdr:colOff>106680</xdr:colOff>
      <xdr:row>119</xdr:row>
      <xdr:rowOff>7620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175260</xdr:colOff>
      <xdr:row>2</xdr:row>
      <xdr:rowOff>144780</xdr:rowOff>
    </xdr:from>
    <xdr:to>
      <xdr:col>85</xdr:col>
      <xdr:colOff>3810</xdr:colOff>
      <xdr:row>13</xdr:row>
      <xdr:rowOff>121920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63</xdr:col>
      <xdr:colOff>95250</xdr:colOff>
      <xdr:row>86</xdr:row>
      <xdr:rowOff>7620</xdr:rowOff>
    </xdr:from>
    <xdr:to>
      <xdr:col>72</xdr:col>
      <xdr:colOff>388620</xdr:colOff>
      <xdr:row>100</xdr:row>
      <xdr:rowOff>68580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54</xdr:col>
      <xdr:colOff>114300</xdr:colOff>
      <xdr:row>84</xdr:row>
      <xdr:rowOff>0</xdr:rowOff>
    </xdr:from>
    <xdr:to>
      <xdr:col>61</xdr:col>
      <xdr:colOff>106680</xdr:colOff>
      <xdr:row>94</xdr:row>
      <xdr:rowOff>99060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106680</xdr:colOff>
      <xdr:row>92</xdr:row>
      <xdr:rowOff>7620</xdr:rowOff>
    </xdr:from>
    <xdr:to>
      <xdr:col>61</xdr:col>
      <xdr:colOff>106680</xdr:colOff>
      <xdr:row>104</xdr:row>
      <xdr:rowOff>7620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335280</xdr:colOff>
      <xdr:row>87</xdr:row>
      <xdr:rowOff>95250</xdr:rowOff>
    </xdr:from>
    <xdr:to>
      <xdr:col>21</xdr:col>
      <xdr:colOff>426720</xdr:colOff>
      <xdr:row>101</xdr:row>
      <xdr:rowOff>91440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335280</xdr:colOff>
      <xdr:row>57</xdr:row>
      <xdr:rowOff>160020</xdr:rowOff>
    </xdr:from>
    <xdr:to>
      <xdr:col>25</xdr:col>
      <xdr:colOff>22860</xdr:colOff>
      <xdr:row>70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144780</xdr:colOff>
      <xdr:row>52</xdr:row>
      <xdr:rowOff>53340</xdr:rowOff>
    </xdr:from>
    <xdr:to>
      <xdr:col>59</xdr:col>
      <xdr:colOff>106680</xdr:colOff>
      <xdr:row>67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99060</xdr:colOff>
      <xdr:row>44</xdr:row>
      <xdr:rowOff>175260</xdr:rowOff>
    </xdr:from>
    <xdr:to>
      <xdr:col>23</xdr:col>
      <xdr:colOff>312420</xdr:colOff>
      <xdr:row>55</xdr:row>
      <xdr:rowOff>91440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7620</xdr:colOff>
      <xdr:row>20</xdr:row>
      <xdr:rowOff>152400</xdr:rowOff>
    </xdr:from>
    <xdr:to>
      <xdr:col>29</xdr:col>
      <xdr:colOff>339090</xdr:colOff>
      <xdr:row>31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240030</xdr:colOff>
      <xdr:row>22</xdr:row>
      <xdr:rowOff>179070</xdr:rowOff>
    </xdr:from>
    <xdr:to>
      <xdr:col>8</xdr:col>
      <xdr:colOff>499110</xdr:colOff>
      <xdr:row>37</xdr:row>
      <xdr:rowOff>179070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1"/>
  <sheetViews>
    <sheetView workbookViewId="0">
      <pane xSplit="5" ySplit="1" topLeftCell="AD2" activePane="bottomRight" state="frozen"/>
      <selection pane="topRight" activeCell="F1" sqref="F1"/>
      <selection pane="bottomLeft" activeCell="A2" sqref="A2"/>
      <selection pane="bottomRight" activeCell="P1" sqref="P1:Q1048576"/>
    </sheetView>
  </sheetViews>
  <sheetFormatPr baseColWidth="10" defaultColWidth="8.83203125" defaultRowHeight="14" x14ac:dyDescent="0"/>
  <cols>
    <col min="2" max="2" width="5" bestFit="1" customWidth="1"/>
    <col min="3" max="3" width="3.5" bestFit="1" customWidth="1"/>
    <col min="4" max="4" width="9.5" style="1" bestFit="1" customWidth="1"/>
    <col min="5" max="13" width="8.83203125" style="3"/>
    <col min="14" max="14" width="3.5" style="3" bestFit="1" customWidth="1"/>
    <col min="15" max="15" width="11.33203125" style="3" bestFit="1" customWidth="1"/>
    <col min="16" max="16" width="9" style="3" bestFit="1" customWidth="1"/>
    <col min="17" max="17" width="9.1640625" style="3" bestFit="1" customWidth="1"/>
    <col min="18" max="18" width="6.83203125" style="3" bestFit="1" customWidth="1"/>
    <col min="19" max="19" width="5.5" style="3" bestFit="1" customWidth="1"/>
    <col min="20" max="20" width="8.5" style="3" bestFit="1" customWidth="1"/>
    <col min="21" max="21" width="7.6640625" style="3" bestFit="1" customWidth="1"/>
    <col min="22" max="22" width="3.5" style="3" bestFit="1" customWidth="1"/>
    <col min="23" max="24" width="8.83203125" style="3"/>
    <col min="25" max="25" width="8" style="3" bestFit="1" customWidth="1"/>
    <col min="26" max="26" width="8.83203125" style="3"/>
    <col min="27" max="27" width="7.1640625" style="3" bestFit="1" customWidth="1"/>
    <col min="28" max="28" width="5.33203125" style="3" bestFit="1" customWidth="1"/>
    <col min="29" max="29" width="12.33203125" style="3" bestFit="1" customWidth="1"/>
    <col min="30" max="35" width="8.83203125" style="3"/>
    <col min="36" max="36" width="9.83203125" style="3" customWidth="1"/>
    <col min="37" max="37" width="6.5" style="3" bestFit="1" customWidth="1"/>
    <col min="38" max="38" width="7.33203125" style="3" bestFit="1" customWidth="1"/>
    <col min="39" max="40" width="8.83203125" style="3"/>
  </cols>
  <sheetData>
    <row r="1" spans="1:45">
      <c r="A1" s="2" t="s">
        <v>16</v>
      </c>
      <c r="B1" s="2"/>
      <c r="C1" s="2"/>
      <c r="D1" s="1" t="s">
        <v>71</v>
      </c>
      <c r="E1" s="3" t="s">
        <v>238</v>
      </c>
      <c r="F1" s="3" t="s">
        <v>239</v>
      </c>
      <c r="G1" s="3" t="s">
        <v>240</v>
      </c>
      <c r="H1" s="3" t="s">
        <v>241</v>
      </c>
      <c r="I1" s="3" t="s">
        <v>1</v>
      </c>
      <c r="J1" s="3" t="s">
        <v>242</v>
      </c>
      <c r="K1" s="3" t="s">
        <v>243</v>
      </c>
      <c r="L1" s="3" t="s">
        <v>244</v>
      </c>
      <c r="M1" s="3" t="s">
        <v>41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1</v>
      </c>
      <c r="W1" s="3" t="s">
        <v>6</v>
      </c>
      <c r="X1" s="3" t="s">
        <v>7</v>
      </c>
      <c r="Y1" s="3" t="s">
        <v>8</v>
      </c>
      <c r="Z1" s="3" t="s">
        <v>9</v>
      </c>
      <c r="AA1" s="3" t="s">
        <v>10</v>
      </c>
      <c r="AB1" s="3" t="s">
        <v>11</v>
      </c>
      <c r="AD1" s="3" t="s">
        <v>14</v>
      </c>
      <c r="AE1" s="3" t="s">
        <v>15</v>
      </c>
      <c r="AF1" s="3" t="s">
        <v>41</v>
      </c>
      <c r="AG1" s="3" t="s">
        <v>42</v>
      </c>
      <c r="AH1" s="3" t="s">
        <v>43</v>
      </c>
      <c r="AI1" s="3" t="s">
        <v>44</v>
      </c>
      <c r="AR1" s="3"/>
      <c r="AS1" s="3"/>
    </row>
    <row r="2" spans="1:45">
      <c r="A2" s="2" t="s">
        <v>20</v>
      </c>
      <c r="B2" s="2">
        <v>3.48</v>
      </c>
      <c r="C2" s="2"/>
      <c r="D2" s="1">
        <v>42019.467334104942</v>
      </c>
      <c r="E2" s="3">
        <v>0.5</v>
      </c>
      <c r="F2" s="3">
        <v>0.42599999999999999</v>
      </c>
      <c r="G2" s="3">
        <v>99.5</v>
      </c>
      <c r="H2" s="3">
        <v>14.3</v>
      </c>
      <c r="I2" s="3">
        <v>6.75</v>
      </c>
      <c r="J2" s="3">
        <v>13.25</v>
      </c>
      <c r="K2" s="3">
        <v>32.61</v>
      </c>
      <c r="L2" s="3">
        <v>0</v>
      </c>
      <c r="M2" s="3">
        <v>3.47</v>
      </c>
      <c r="R2" s="3">
        <v>0.48966666666666664</v>
      </c>
      <c r="S2" s="3">
        <v>0.44</v>
      </c>
      <c r="T2" s="3">
        <v>0.11799999999999999</v>
      </c>
      <c r="U2" s="3">
        <v>6.3E-2</v>
      </c>
      <c r="V2" s="3" t="s">
        <v>18</v>
      </c>
      <c r="W2" s="3">
        <v>14.643333333333333</v>
      </c>
      <c r="X2" s="3">
        <v>2.0333333333333332</v>
      </c>
      <c r="Y2" s="3">
        <v>0.5</v>
      </c>
      <c r="Z2" s="3">
        <v>21.333333333333332</v>
      </c>
      <c r="AA2" s="3">
        <v>0</v>
      </c>
      <c r="AB2" s="3">
        <v>2.8333333333333335</v>
      </c>
      <c r="AC2" s="3">
        <v>0.5</v>
      </c>
      <c r="AD2" s="3">
        <v>13.662458000000001</v>
      </c>
      <c r="AE2" s="3">
        <v>3.7719841924978894</v>
      </c>
      <c r="AF2" s="3">
        <v>0.25</v>
      </c>
      <c r="AG2" s="3">
        <v>0.5</v>
      </c>
      <c r="AH2" s="3">
        <v>3.55</v>
      </c>
      <c r="AI2" s="3">
        <v>8.6999999999999993</v>
      </c>
      <c r="AR2" s="3"/>
      <c r="AS2" s="3"/>
    </row>
    <row r="3" spans="1:45">
      <c r="A3" s="2" t="s">
        <v>21</v>
      </c>
      <c r="B3" s="2">
        <v>34</v>
      </c>
      <c r="C3" s="2"/>
      <c r="D3" s="1">
        <v>42019.468360339502</v>
      </c>
      <c r="E3" s="3">
        <v>1</v>
      </c>
      <c r="F3" s="3">
        <v>0.5</v>
      </c>
      <c r="G3" s="3">
        <v>100</v>
      </c>
      <c r="H3" s="3">
        <v>14.42</v>
      </c>
      <c r="I3" s="3">
        <v>6.77</v>
      </c>
      <c r="J3" s="3">
        <v>13</v>
      </c>
      <c r="K3" s="3">
        <v>31.95</v>
      </c>
      <c r="L3" s="3">
        <v>70</v>
      </c>
      <c r="M3" s="3">
        <v>3.48</v>
      </c>
      <c r="R3" s="3">
        <v>0.99133333333333329</v>
      </c>
      <c r="S3" s="3">
        <v>0.41</v>
      </c>
      <c r="T3" s="3">
        <v>0.11766666666666666</v>
      </c>
      <c r="U3" s="3">
        <v>6.2E-2</v>
      </c>
      <c r="V3" s="3" t="s">
        <v>18</v>
      </c>
      <c r="W3" s="3">
        <v>14.636666666666668</v>
      </c>
      <c r="X3" s="3">
        <v>2.0666666666666669</v>
      </c>
      <c r="Y3" s="3">
        <v>0.5</v>
      </c>
      <c r="Z3" s="3">
        <v>90.333333333333329</v>
      </c>
      <c r="AA3" s="3">
        <v>0</v>
      </c>
      <c r="AB3" s="3">
        <v>2.9333333333333336</v>
      </c>
      <c r="AR3" s="3"/>
      <c r="AS3" s="3"/>
    </row>
    <row r="4" spans="1:45">
      <c r="A4" s="2"/>
      <c r="B4" s="2"/>
      <c r="C4" s="2"/>
      <c r="D4" s="1">
        <v>42019.469490740739</v>
      </c>
      <c r="E4" s="3">
        <v>1.5</v>
      </c>
      <c r="F4" s="3">
        <v>0.47699999999999998</v>
      </c>
      <c r="G4" s="3">
        <v>99.2</v>
      </c>
      <c r="H4" s="3">
        <v>14.3</v>
      </c>
      <c r="I4" s="3">
        <v>6.77</v>
      </c>
      <c r="J4" s="3">
        <v>13.1</v>
      </c>
      <c r="K4" s="3">
        <v>32.17</v>
      </c>
      <c r="L4" s="3">
        <v>69</v>
      </c>
      <c r="M4" s="3">
        <v>3.62</v>
      </c>
      <c r="R4" s="3">
        <v>1.4973333333333334</v>
      </c>
      <c r="S4" s="3">
        <v>0.58333333333333337</v>
      </c>
      <c r="T4" s="3">
        <v>0.11600000000000001</v>
      </c>
      <c r="U4" s="3">
        <v>6.2E-2</v>
      </c>
      <c r="V4" s="3" t="s">
        <v>18</v>
      </c>
      <c r="W4" s="3">
        <v>14.57</v>
      </c>
      <c r="X4" s="3">
        <v>2.4333333333333331</v>
      </c>
      <c r="Y4" s="3">
        <v>0.56666666666666676</v>
      </c>
      <c r="Z4" s="3">
        <v>25.333333333333332</v>
      </c>
      <c r="AA4" s="3">
        <v>0</v>
      </c>
      <c r="AB4" s="3">
        <v>3.2000000000000006</v>
      </c>
      <c r="AR4" s="3"/>
      <c r="AS4" s="3"/>
    </row>
    <row r="5" spans="1:45">
      <c r="A5" s="2"/>
      <c r="B5" s="2"/>
      <c r="C5" s="2"/>
      <c r="D5" s="1">
        <v>42019.471574074072</v>
      </c>
      <c r="E5" s="3">
        <v>2</v>
      </c>
      <c r="F5" s="3">
        <v>0.85</v>
      </c>
      <c r="G5" s="3">
        <v>99.9</v>
      </c>
      <c r="H5" s="3">
        <v>14.27</v>
      </c>
      <c r="I5" s="3">
        <v>6.79</v>
      </c>
      <c r="J5" s="3">
        <v>13.22</v>
      </c>
      <c r="K5" s="3">
        <v>32.479999999999997</v>
      </c>
      <c r="L5" s="3">
        <v>67</v>
      </c>
      <c r="M5" s="3">
        <v>4.2300000000000004</v>
      </c>
      <c r="R5" s="3">
        <v>1.9770000000000001</v>
      </c>
      <c r="S5" s="3">
        <v>1.1833333333333333</v>
      </c>
      <c r="T5" s="3">
        <v>0.113</v>
      </c>
      <c r="U5" s="3">
        <v>6.2E-2</v>
      </c>
      <c r="V5" s="3" t="s">
        <v>18</v>
      </c>
      <c r="W5" s="3">
        <v>13.113333333333335</v>
      </c>
      <c r="X5" s="3">
        <v>2.7666666666666671</v>
      </c>
      <c r="Y5" s="3">
        <v>0.66666666666666663</v>
      </c>
      <c r="Z5" s="3">
        <v>104</v>
      </c>
      <c r="AA5" s="3">
        <v>3.3333333333333333E-2</v>
      </c>
      <c r="AB5" s="3">
        <v>5.5333333333333341</v>
      </c>
      <c r="AR5" s="3"/>
      <c r="AS5" s="3"/>
    </row>
    <row r="6" spans="1:45">
      <c r="A6" s="2"/>
      <c r="B6" s="2"/>
      <c r="C6" s="2"/>
      <c r="D6" s="1">
        <v>42019.474093364195</v>
      </c>
      <c r="E6" s="3">
        <v>2.5</v>
      </c>
      <c r="F6" s="3">
        <v>1.37</v>
      </c>
      <c r="G6" s="3">
        <v>83.8</v>
      </c>
      <c r="H6" s="3">
        <v>11.76</v>
      </c>
      <c r="I6" s="3">
        <v>6.75</v>
      </c>
      <c r="J6" s="3">
        <v>17.3</v>
      </c>
      <c r="K6" s="3">
        <v>42.19</v>
      </c>
      <c r="L6" s="3">
        <v>68</v>
      </c>
      <c r="M6" s="3">
        <v>6.77</v>
      </c>
      <c r="R6" s="3">
        <v>2.58</v>
      </c>
      <c r="S6" s="3">
        <v>2.2833333333333332</v>
      </c>
      <c r="T6" s="3">
        <v>0.13100000000000001</v>
      </c>
      <c r="U6" s="3">
        <v>7.4333333333333321E-2</v>
      </c>
      <c r="V6" s="3" t="s">
        <v>18</v>
      </c>
      <c r="W6" s="3">
        <v>9.0200000000000014</v>
      </c>
      <c r="X6" s="3">
        <v>2.7333333333333329</v>
      </c>
      <c r="Y6" s="3">
        <v>0.66666666666666663</v>
      </c>
      <c r="Z6" s="3">
        <v>167</v>
      </c>
      <c r="AA6" s="3">
        <v>6.6666666666666666E-2</v>
      </c>
      <c r="AB6" s="3">
        <v>8.9</v>
      </c>
      <c r="AC6" s="3">
        <v>2.5</v>
      </c>
      <c r="AD6" s="3">
        <v>49.951147249999991</v>
      </c>
      <c r="AE6" s="3">
        <v>1.9519461064965187</v>
      </c>
      <c r="AF6" s="3">
        <v>0.6</v>
      </c>
      <c r="AG6" s="3">
        <v>0.4</v>
      </c>
      <c r="AH6" s="3">
        <v>4.3000000000000007</v>
      </c>
      <c r="AI6" s="3">
        <v>10.399999999999999</v>
      </c>
      <c r="AR6" s="3"/>
      <c r="AS6" s="3"/>
    </row>
    <row r="7" spans="1:45">
      <c r="A7" s="2"/>
      <c r="B7" s="2"/>
      <c r="C7" s="2"/>
      <c r="D7" s="1">
        <v>42019.47576774691</v>
      </c>
      <c r="E7" s="3">
        <v>2.75</v>
      </c>
      <c r="F7" s="3">
        <v>1.78</v>
      </c>
      <c r="G7" s="3">
        <v>68.400000000000006</v>
      </c>
      <c r="H7" s="3">
        <v>9.4600000000000009</v>
      </c>
      <c r="I7" s="3">
        <v>6.72</v>
      </c>
      <c r="J7" s="3">
        <v>18.309999999999999</v>
      </c>
      <c r="K7" s="3">
        <v>44.55</v>
      </c>
      <c r="L7" s="3">
        <v>71</v>
      </c>
      <c r="M7" s="3">
        <v>8.8000000000000007</v>
      </c>
      <c r="R7" s="3">
        <v>2.7559999999999998</v>
      </c>
      <c r="S7" s="3">
        <v>2.4833333333333338</v>
      </c>
      <c r="T7" s="3">
        <v>0.14699999999999999</v>
      </c>
      <c r="U7" s="3">
        <v>8.4000000000000005E-2</v>
      </c>
      <c r="V7" s="3" t="s">
        <v>18</v>
      </c>
      <c r="W7" s="3">
        <v>8.3433333333333337</v>
      </c>
      <c r="X7" s="3">
        <v>2.6999999999999997</v>
      </c>
      <c r="Y7" s="3">
        <v>0.6333333333333333</v>
      </c>
      <c r="Z7" s="3">
        <v>265.66666666666669</v>
      </c>
      <c r="AA7" s="3">
        <v>0.13333333333333333</v>
      </c>
      <c r="AB7" s="3">
        <v>9</v>
      </c>
      <c r="AR7" s="3"/>
      <c r="AS7" s="3"/>
    </row>
    <row r="8" spans="1:45">
      <c r="A8" s="2"/>
      <c r="B8" s="2"/>
      <c r="C8" s="2"/>
      <c r="D8" s="1">
        <v>42019.478055555555</v>
      </c>
      <c r="E8" s="3">
        <v>3</v>
      </c>
      <c r="F8" s="3">
        <v>2.2200000000000002</v>
      </c>
      <c r="G8" s="3">
        <v>62.4</v>
      </c>
      <c r="H8" s="3">
        <v>8.57</v>
      </c>
      <c r="I8" s="3">
        <v>6.69</v>
      </c>
      <c r="J8" s="3">
        <v>19.600000000000001</v>
      </c>
      <c r="K8" s="3">
        <v>47.61</v>
      </c>
      <c r="L8" s="3">
        <v>75</v>
      </c>
      <c r="M8" s="3">
        <v>8.91</v>
      </c>
      <c r="R8" s="3">
        <v>2.9906666666666673</v>
      </c>
      <c r="S8" s="3">
        <v>2.94</v>
      </c>
      <c r="T8" s="3">
        <v>0.18400000000000002</v>
      </c>
      <c r="U8" s="3">
        <v>0.107</v>
      </c>
      <c r="V8" s="3" t="s">
        <v>18</v>
      </c>
      <c r="W8" s="3">
        <v>5.5566666666666658</v>
      </c>
      <c r="X8" s="3">
        <v>3.1666666666666665</v>
      </c>
      <c r="Y8" s="3">
        <v>0.76666666666666661</v>
      </c>
      <c r="Z8" s="3">
        <v>312.66666666666669</v>
      </c>
      <c r="AA8" s="3">
        <v>0.16666666666666666</v>
      </c>
      <c r="AB8" s="3">
        <v>10.800000000000002</v>
      </c>
      <c r="AC8" s="3">
        <v>3</v>
      </c>
      <c r="AD8" s="3">
        <v>74.030370500000004</v>
      </c>
      <c r="AE8" s="3">
        <v>7.2867698057908825</v>
      </c>
      <c r="AF8" s="3">
        <v>0.7</v>
      </c>
      <c r="AG8" s="3">
        <v>0.6</v>
      </c>
      <c r="AH8" s="3">
        <v>5.4</v>
      </c>
      <c r="AI8" s="3">
        <v>11.7</v>
      </c>
      <c r="AR8" s="3"/>
      <c r="AS8" s="3"/>
    </row>
    <row r="9" spans="1:45">
      <c r="A9" s="2"/>
      <c r="B9" s="2"/>
      <c r="C9" s="2"/>
      <c r="D9" s="1">
        <v>42019.480516975309</v>
      </c>
      <c r="E9" s="3">
        <v>3.25</v>
      </c>
      <c r="F9" s="3">
        <v>2.73</v>
      </c>
      <c r="G9" s="3">
        <v>56</v>
      </c>
      <c r="H9" s="3">
        <v>7.57</v>
      </c>
      <c r="I9" s="3">
        <v>6.62</v>
      </c>
      <c r="J9" s="3">
        <v>20.83</v>
      </c>
      <c r="K9" s="3">
        <v>50.52</v>
      </c>
      <c r="L9" s="3">
        <v>89</v>
      </c>
      <c r="M9" s="3">
        <v>10.73</v>
      </c>
      <c r="R9" s="3">
        <v>3.2360000000000002</v>
      </c>
      <c r="S9" s="3">
        <v>3.1199999999999997</v>
      </c>
      <c r="T9" s="3">
        <v>0.19400000000000003</v>
      </c>
      <c r="U9" s="3">
        <v>0.113</v>
      </c>
      <c r="V9" s="3" t="s">
        <v>18</v>
      </c>
      <c r="W9" s="3">
        <v>3.5066666666666664</v>
      </c>
      <c r="X9" s="3">
        <v>3.1333333333333333</v>
      </c>
      <c r="Y9" s="3">
        <v>0.73333333333333339</v>
      </c>
      <c r="Z9" s="3">
        <v>179.66666666666666</v>
      </c>
      <c r="AA9" s="3">
        <v>0.10000000000000002</v>
      </c>
      <c r="AB9" s="3">
        <v>12.433333333333332</v>
      </c>
      <c r="AC9" s="3">
        <v>3.3</v>
      </c>
      <c r="AD9" s="3">
        <v>99.7542045</v>
      </c>
      <c r="AE9" s="3">
        <v>3.3280677599858186</v>
      </c>
      <c r="AF9" s="3">
        <v>0.6</v>
      </c>
      <c r="AG9" s="3">
        <v>0.7</v>
      </c>
      <c r="AH9" s="3">
        <v>5.0999999999999996</v>
      </c>
      <c r="AI9" s="3">
        <v>12.4</v>
      </c>
      <c r="AR9" s="3"/>
      <c r="AS9" s="3"/>
    </row>
    <row r="10" spans="1:45">
      <c r="A10" s="2"/>
      <c r="B10" s="2"/>
      <c r="C10" s="2"/>
      <c r="D10" s="1">
        <v>42019.480555555558</v>
      </c>
      <c r="E10" s="3">
        <v>3.5</v>
      </c>
      <c r="F10" s="3">
        <v>3.26</v>
      </c>
      <c r="G10" s="3">
        <v>20.399999999999999</v>
      </c>
      <c r="H10" s="3">
        <v>2.71</v>
      </c>
      <c r="I10" s="3">
        <v>6.57</v>
      </c>
      <c r="J10" s="3">
        <v>21.68</v>
      </c>
      <c r="K10" s="3">
        <v>52.52</v>
      </c>
      <c r="L10" s="3">
        <v>113</v>
      </c>
      <c r="M10" s="3">
        <v>13.46</v>
      </c>
      <c r="AC10" s="3">
        <v>3.5</v>
      </c>
      <c r="AD10" s="3">
        <v>112.21415475000001</v>
      </c>
      <c r="AE10" s="3">
        <v>8.2129573945349872</v>
      </c>
      <c r="AF10" s="3">
        <v>0.55000000000000004</v>
      </c>
      <c r="AG10" s="3">
        <v>0.7</v>
      </c>
      <c r="AH10" s="3">
        <v>5.0999999999999996</v>
      </c>
      <c r="AI10" s="3">
        <v>12.5</v>
      </c>
      <c r="AR10" s="3"/>
      <c r="AS10" s="3"/>
    </row>
    <row r="11" spans="1:45">
      <c r="AR11" s="3"/>
      <c r="AS11" s="3"/>
    </row>
    <row r="12" spans="1:45">
      <c r="AF12"/>
      <c r="AG12"/>
      <c r="AH12"/>
      <c r="AI12"/>
    </row>
    <row r="13" spans="1:45">
      <c r="D13" s="1" t="s">
        <v>71</v>
      </c>
      <c r="E13" s="3" t="s">
        <v>238</v>
      </c>
      <c r="F13" s="3" t="s">
        <v>239</v>
      </c>
      <c r="G13" s="3" t="s">
        <v>240</v>
      </c>
      <c r="H13" s="3" t="s">
        <v>241</v>
      </c>
      <c r="I13" s="3" t="s">
        <v>1</v>
      </c>
      <c r="J13" s="3" t="s">
        <v>41</v>
      </c>
      <c r="K13" s="3" t="s">
        <v>242</v>
      </c>
      <c r="L13" s="3" t="s">
        <v>243</v>
      </c>
      <c r="M13" s="3" t="s">
        <v>244</v>
      </c>
      <c r="R13" s="3" t="s">
        <v>2</v>
      </c>
      <c r="S13" s="3" t="s">
        <v>3</v>
      </c>
      <c r="T13" s="3" t="s">
        <v>4</v>
      </c>
      <c r="U13" s="3" t="s">
        <v>5</v>
      </c>
      <c r="V13" s="3" t="s">
        <v>1</v>
      </c>
      <c r="W13" s="3" t="s">
        <v>6</v>
      </c>
      <c r="X13" s="3" t="s">
        <v>7</v>
      </c>
      <c r="Y13" s="3" t="s">
        <v>8</v>
      </c>
      <c r="Z13" s="3" t="s">
        <v>9</v>
      </c>
      <c r="AA13" s="3" t="s">
        <v>10</v>
      </c>
      <c r="AB13" s="3" t="s">
        <v>11</v>
      </c>
      <c r="AC13" s="3" t="s">
        <v>14</v>
      </c>
      <c r="AD13" s="3" t="s">
        <v>15</v>
      </c>
      <c r="AE13" s="3" t="s">
        <v>245</v>
      </c>
      <c r="AF13" s="3" t="s">
        <v>41</v>
      </c>
      <c r="AG13" s="3" t="s">
        <v>42</v>
      </c>
      <c r="AH13" s="3" t="s">
        <v>43</v>
      </c>
      <c r="AI13" s="3" t="s">
        <v>44</v>
      </c>
    </row>
    <row r="14" spans="1:45">
      <c r="A14" t="s">
        <v>17</v>
      </c>
      <c r="D14" s="1">
        <v>42019.611871141977</v>
      </c>
      <c r="E14" s="3">
        <v>0.69199999999999995</v>
      </c>
      <c r="F14" s="3">
        <v>2.86</v>
      </c>
      <c r="G14" s="3">
        <v>105.4</v>
      </c>
      <c r="H14" s="3">
        <v>14.23</v>
      </c>
      <c r="I14" s="3">
        <v>7.26</v>
      </c>
      <c r="J14" s="3">
        <v>4.93</v>
      </c>
      <c r="K14" s="3">
        <v>22.37</v>
      </c>
      <c r="L14" s="3">
        <v>54.14</v>
      </c>
      <c r="M14" s="3">
        <v>211</v>
      </c>
      <c r="R14" s="3">
        <v>0.49466666666666664</v>
      </c>
      <c r="S14" s="3">
        <v>2.5333333333333332</v>
      </c>
      <c r="T14" s="3">
        <v>0.36366666666666664</v>
      </c>
      <c r="U14" s="3">
        <v>0.20766666666666667</v>
      </c>
      <c r="V14" s="3">
        <v>7.5</v>
      </c>
      <c r="W14" s="3">
        <v>14.603333333333333</v>
      </c>
      <c r="X14" s="3">
        <v>22.966666666666669</v>
      </c>
      <c r="Y14" s="3">
        <v>5.5333333333333341</v>
      </c>
      <c r="Z14" s="3">
        <v>3077</v>
      </c>
      <c r="AA14" s="3">
        <v>1.4666666666666668</v>
      </c>
      <c r="AB14" s="3">
        <v>1.4333333333333333</v>
      </c>
      <c r="AC14" s="3" t="s">
        <v>246</v>
      </c>
      <c r="AD14" s="3">
        <v>1.2280102500000001</v>
      </c>
      <c r="AE14" s="3">
        <v>1.6498211230345297</v>
      </c>
      <c r="AF14" s="3">
        <v>1.05</v>
      </c>
      <c r="AG14" s="3">
        <v>0.1</v>
      </c>
      <c r="AH14" s="3">
        <v>6.95</v>
      </c>
      <c r="AI14" s="3">
        <v>16.95</v>
      </c>
    </row>
    <row r="15" spans="1:45">
      <c r="A15" t="s">
        <v>20</v>
      </c>
      <c r="B15">
        <v>4.8</v>
      </c>
      <c r="D15" s="1">
        <v>42019.614907407406</v>
      </c>
      <c r="E15" s="3">
        <v>0.94</v>
      </c>
      <c r="F15" s="3">
        <v>2.88</v>
      </c>
      <c r="G15" s="3">
        <v>105.4</v>
      </c>
      <c r="H15" s="3">
        <v>14.22</v>
      </c>
      <c r="I15" s="3">
        <v>7.34</v>
      </c>
      <c r="J15" s="3">
        <v>2.4300000000000002</v>
      </c>
      <c r="K15" s="3">
        <v>22.39</v>
      </c>
      <c r="L15" s="3">
        <v>54.2</v>
      </c>
      <c r="M15" s="3">
        <v>212</v>
      </c>
      <c r="R15" s="3">
        <v>1.0116666666666665</v>
      </c>
      <c r="S15" s="3">
        <v>2.8266666666666667</v>
      </c>
      <c r="T15" s="3">
        <v>0.36349999999999993</v>
      </c>
      <c r="U15" s="3">
        <v>0.20949999999999999</v>
      </c>
      <c r="V15" s="3">
        <v>7.6899999999999986</v>
      </c>
      <c r="W15" s="3">
        <v>14.424999999999999</v>
      </c>
      <c r="X15" s="3">
        <v>22.383333333333336</v>
      </c>
      <c r="Y15" s="3">
        <v>5.3500000000000005</v>
      </c>
      <c r="Z15" s="3">
        <v>3743.6666666666665</v>
      </c>
      <c r="AA15" s="3">
        <v>1.7999999999999998</v>
      </c>
      <c r="AB15" s="3">
        <v>1.9166666666666667</v>
      </c>
    </row>
    <row r="16" spans="1:45">
      <c r="A16" t="s">
        <v>21</v>
      </c>
      <c r="B16">
        <v>34</v>
      </c>
      <c r="D16" s="1">
        <v>42019.612939814811</v>
      </c>
      <c r="E16" s="3">
        <v>1.23</v>
      </c>
      <c r="F16" s="3">
        <v>2.88</v>
      </c>
      <c r="G16" s="3">
        <v>105.5</v>
      </c>
      <c r="H16" s="3">
        <v>14.24</v>
      </c>
      <c r="I16" s="3">
        <v>7.14</v>
      </c>
      <c r="J16" s="3">
        <v>2.77</v>
      </c>
      <c r="K16" s="3">
        <v>22.38</v>
      </c>
      <c r="L16" s="3">
        <v>54.2</v>
      </c>
      <c r="M16" s="3">
        <v>212</v>
      </c>
      <c r="R16" s="3">
        <v>1.484</v>
      </c>
      <c r="S16" s="3">
        <v>2.8800000000000003</v>
      </c>
      <c r="T16" s="3">
        <v>0.36400000000000005</v>
      </c>
      <c r="U16" s="3">
        <v>0.21</v>
      </c>
      <c r="V16" s="3">
        <v>7.7600000000000007</v>
      </c>
      <c r="W16" s="3">
        <v>14.116666666666667</v>
      </c>
      <c r="X16" s="3">
        <v>21.900000000000002</v>
      </c>
      <c r="Y16" s="3">
        <v>5.2333333333333334</v>
      </c>
      <c r="Z16" s="3">
        <v>3818.3333333333335</v>
      </c>
      <c r="AA16" s="3">
        <v>1.8333333333333333</v>
      </c>
      <c r="AB16" s="3">
        <v>2.0666666666666664</v>
      </c>
    </row>
    <row r="17" spans="1:43">
      <c r="D17" s="1">
        <v>42019.615960648145</v>
      </c>
      <c r="E17" s="3">
        <v>1.4370000000000001</v>
      </c>
      <c r="F17" s="3">
        <v>2.9060000000000001</v>
      </c>
      <c r="G17" s="3">
        <v>105.6</v>
      </c>
      <c r="H17" s="3">
        <v>14.23</v>
      </c>
      <c r="I17" s="3">
        <v>7.47</v>
      </c>
      <c r="J17" s="3">
        <v>3.05</v>
      </c>
      <c r="K17" s="3">
        <v>22.38</v>
      </c>
      <c r="L17" s="3">
        <v>54.2</v>
      </c>
      <c r="M17" s="3">
        <v>212</v>
      </c>
      <c r="R17" s="3">
        <v>1.9953333333333336</v>
      </c>
      <c r="S17" s="3">
        <v>2.8800000000000003</v>
      </c>
      <c r="T17" s="3">
        <v>0.36400000000000005</v>
      </c>
      <c r="U17" s="3">
        <v>0.21</v>
      </c>
      <c r="V17" s="3">
        <v>7.79</v>
      </c>
      <c r="W17" s="3">
        <v>14.126666666666667</v>
      </c>
      <c r="X17" s="3">
        <v>21.5</v>
      </c>
      <c r="Y17" s="3">
        <v>5.2</v>
      </c>
      <c r="Z17" s="3">
        <v>3351.3333333333335</v>
      </c>
      <c r="AA17" s="3">
        <v>1.6000000000000003</v>
      </c>
      <c r="AB17" s="3">
        <v>1.7</v>
      </c>
    </row>
    <row r="18" spans="1:43">
      <c r="D18" s="1">
        <v>42019.614837962959</v>
      </c>
      <c r="E18" s="3">
        <v>1.7669999999999999</v>
      </c>
      <c r="F18" s="3">
        <v>2.9140000000000001</v>
      </c>
      <c r="G18" s="3">
        <v>105.7</v>
      </c>
      <c r="H18" s="3">
        <v>14.24</v>
      </c>
      <c r="I18" s="3">
        <v>7.54</v>
      </c>
      <c r="J18" s="3">
        <v>2.09</v>
      </c>
      <c r="K18" s="3">
        <v>22.4</v>
      </c>
      <c r="L18" s="3">
        <v>54.25</v>
      </c>
      <c r="M18" s="3">
        <v>212</v>
      </c>
      <c r="R18" s="3">
        <v>2.5020000000000002</v>
      </c>
      <c r="S18" s="3">
        <v>2.8800000000000003</v>
      </c>
      <c r="T18" s="3">
        <v>0.36400000000000005</v>
      </c>
      <c r="U18" s="3">
        <v>0.21</v>
      </c>
      <c r="V18" s="3">
        <v>7.79</v>
      </c>
      <c r="W18" s="3">
        <v>14.156666666666666</v>
      </c>
      <c r="X18" s="3">
        <v>23.333333333333332</v>
      </c>
      <c r="Y18" s="3">
        <v>5.5666666666666664</v>
      </c>
      <c r="Z18" s="3">
        <v>2783.6666666666665</v>
      </c>
      <c r="AA18" s="3">
        <v>1.3333333333333333</v>
      </c>
      <c r="AB18" s="3">
        <v>1.3666666666666665</v>
      </c>
    </row>
    <row r="19" spans="1:43">
      <c r="D19" s="1">
        <v>42019.615960648145</v>
      </c>
      <c r="E19" s="3">
        <v>2.0289999999999999</v>
      </c>
      <c r="F19" s="3">
        <v>2.92</v>
      </c>
      <c r="G19" s="3">
        <v>105.7</v>
      </c>
      <c r="H19" s="3">
        <v>14.24</v>
      </c>
      <c r="I19" s="3">
        <v>7.57</v>
      </c>
      <c r="J19" s="3">
        <v>1.9</v>
      </c>
      <c r="K19" s="3">
        <v>22.38</v>
      </c>
      <c r="L19" s="3">
        <v>54.18</v>
      </c>
      <c r="M19" s="3">
        <v>213</v>
      </c>
      <c r="R19" s="3">
        <v>2.9906666666666673</v>
      </c>
      <c r="S19" s="3">
        <v>2.89</v>
      </c>
      <c r="T19" s="3">
        <v>0.36333333333333329</v>
      </c>
      <c r="U19" s="3">
        <v>0.21</v>
      </c>
      <c r="V19" s="3">
        <v>7.78</v>
      </c>
      <c r="W19" s="3">
        <v>14.023333333333332</v>
      </c>
      <c r="X19" s="3">
        <v>21.733333333333334</v>
      </c>
      <c r="Y19" s="3">
        <v>5.2</v>
      </c>
      <c r="Z19" s="3">
        <v>2954.6666666666665</v>
      </c>
      <c r="AA19" s="3">
        <v>1.4333333333333333</v>
      </c>
      <c r="AB19" s="3">
        <v>1.9333333333333333</v>
      </c>
    </row>
    <row r="20" spans="1:43">
      <c r="D20" s="1">
        <v>42019.614976851852</v>
      </c>
      <c r="E20" s="3">
        <v>2.34</v>
      </c>
      <c r="F20" s="3">
        <v>2.919</v>
      </c>
      <c r="G20" s="3">
        <v>105.6</v>
      </c>
      <c r="H20" s="3">
        <v>14.23</v>
      </c>
      <c r="I20" s="3">
        <v>7.59</v>
      </c>
      <c r="J20" s="3">
        <v>2.65</v>
      </c>
      <c r="K20" s="3">
        <v>22.4</v>
      </c>
      <c r="L20" s="3">
        <v>54.26</v>
      </c>
      <c r="M20" s="3">
        <v>212</v>
      </c>
      <c r="R20" s="3">
        <v>3.4760000000000004</v>
      </c>
      <c r="S20" s="3">
        <v>3.2900000000000005</v>
      </c>
      <c r="T20" s="3">
        <v>0.36133333333333334</v>
      </c>
      <c r="U20" s="3">
        <v>0.21133333333333335</v>
      </c>
      <c r="V20" s="3">
        <v>7.3933333333333335</v>
      </c>
      <c r="W20" s="3">
        <v>7.4866666666666672</v>
      </c>
      <c r="X20" s="3">
        <v>9.9666666666666668</v>
      </c>
      <c r="Y20" s="3">
        <v>2.4</v>
      </c>
      <c r="Z20" s="3">
        <v>4248.666666666667</v>
      </c>
      <c r="AA20" s="3">
        <v>2.0666666666666664</v>
      </c>
      <c r="AB20" s="3">
        <v>2.6</v>
      </c>
      <c r="AH20"/>
      <c r="AI20"/>
    </row>
    <row r="21" spans="1:43">
      <c r="D21" s="1">
        <v>42019.617118055554</v>
      </c>
      <c r="E21" s="3">
        <v>2.6749999999999998</v>
      </c>
      <c r="F21" s="3">
        <v>2.9220000000000002</v>
      </c>
      <c r="G21" s="3">
        <v>105.7</v>
      </c>
      <c r="H21" s="3">
        <v>14.24</v>
      </c>
      <c r="I21" s="3">
        <v>7.62</v>
      </c>
      <c r="J21" s="3">
        <v>2.25</v>
      </c>
      <c r="K21" s="3">
        <v>22.4</v>
      </c>
      <c r="L21" s="3">
        <v>54.23</v>
      </c>
      <c r="M21" s="3">
        <v>213</v>
      </c>
      <c r="R21" s="3">
        <v>4.0053333333333336</v>
      </c>
      <c r="S21" s="3">
        <v>3.6433333333333331</v>
      </c>
      <c r="T21" s="3">
        <v>0.36566666666666664</v>
      </c>
      <c r="U21" s="3">
        <v>0.216</v>
      </c>
      <c r="V21" s="3">
        <v>7.253333333333333</v>
      </c>
      <c r="W21" s="3">
        <v>4.9933333333333332</v>
      </c>
      <c r="X21" s="3">
        <v>9.2000000000000011</v>
      </c>
      <c r="Y21" s="3">
        <v>2.2000000000000002</v>
      </c>
      <c r="Z21" s="3">
        <v>4220.666666666667</v>
      </c>
      <c r="AA21" s="3">
        <v>2.0333333333333332</v>
      </c>
      <c r="AB21" s="3">
        <v>2.4333333333333331</v>
      </c>
      <c r="AH21"/>
      <c r="AI21"/>
    </row>
    <row r="22" spans="1:43">
      <c r="D22" s="1">
        <v>42019.615902777776</v>
      </c>
      <c r="E22" s="3">
        <v>2.9569999999999999</v>
      </c>
      <c r="F22" s="3">
        <v>2.9409999999999998</v>
      </c>
      <c r="G22" s="3">
        <v>101.7</v>
      </c>
      <c r="H22" s="3">
        <v>13.67</v>
      </c>
      <c r="I22" s="3">
        <v>7.63</v>
      </c>
      <c r="J22" s="3">
        <v>2.09</v>
      </c>
      <c r="K22" s="3">
        <v>22.33</v>
      </c>
      <c r="L22" s="3">
        <v>54.06</v>
      </c>
      <c r="M22" s="3">
        <v>212</v>
      </c>
      <c r="R22" s="3">
        <v>4.2426666666666675</v>
      </c>
      <c r="S22" s="3">
        <v>3.76</v>
      </c>
      <c r="T22" s="3">
        <v>0.37033333333333335</v>
      </c>
      <c r="U22" s="3">
        <v>0.22</v>
      </c>
      <c r="V22" s="3">
        <v>7.2166666666666659</v>
      </c>
      <c r="W22" s="3">
        <v>4.456666666666667</v>
      </c>
      <c r="X22" s="3">
        <v>9.8333333333333339</v>
      </c>
      <c r="Y22" s="3">
        <v>2.3333333333333335</v>
      </c>
      <c r="Z22" s="3">
        <v>5730.666666666667</v>
      </c>
      <c r="AA22" s="3">
        <v>2.7666666666666671</v>
      </c>
      <c r="AB22" s="3">
        <v>4.5</v>
      </c>
      <c r="AH22"/>
      <c r="AI22"/>
    </row>
    <row r="23" spans="1:43">
      <c r="D23" s="1">
        <v>42019.617114197528</v>
      </c>
      <c r="E23" s="3">
        <v>3.2210000000000001</v>
      </c>
      <c r="F23" s="3">
        <v>3.0840000000000001</v>
      </c>
      <c r="G23" s="3">
        <v>91.5</v>
      </c>
      <c r="H23" s="3">
        <v>12.25</v>
      </c>
      <c r="I23" s="3">
        <v>7.61</v>
      </c>
      <c r="J23" s="3">
        <v>2.66</v>
      </c>
      <c r="K23" s="3">
        <v>22.16</v>
      </c>
      <c r="L23" s="3">
        <v>53.67</v>
      </c>
      <c r="M23" s="3">
        <v>211</v>
      </c>
      <c r="R23" s="3">
        <v>4.4640000000000004</v>
      </c>
      <c r="S23" s="3">
        <v>3.84</v>
      </c>
      <c r="T23" s="3">
        <v>0.37799999999999995</v>
      </c>
      <c r="U23" s="3">
        <v>0.22500000000000001</v>
      </c>
      <c r="V23" s="3">
        <v>7.19</v>
      </c>
      <c r="W23" s="3">
        <v>4.3266666666666671</v>
      </c>
      <c r="X23" s="3">
        <v>11.633333333333333</v>
      </c>
      <c r="Y23" s="3">
        <v>2.7999999999999994</v>
      </c>
      <c r="Z23" s="3">
        <v>9561.3333333333339</v>
      </c>
      <c r="AA23" s="3">
        <v>4.5999999999999996</v>
      </c>
      <c r="AB23" s="3">
        <v>4.7666666666666666</v>
      </c>
      <c r="AH23"/>
      <c r="AI23"/>
    </row>
    <row r="24" spans="1:43">
      <c r="D24" s="1">
        <v>42019.616018518522</v>
      </c>
      <c r="E24" s="3">
        <v>3.484</v>
      </c>
      <c r="F24" s="3">
        <v>3.2679999999999998</v>
      </c>
      <c r="G24" s="3">
        <v>55.5</v>
      </c>
      <c r="H24" s="3">
        <v>7.38</v>
      </c>
      <c r="I24" s="3">
        <v>7.54</v>
      </c>
      <c r="J24" s="3">
        <v>1.75</v>
      </c>
      <c r="K24" s="3">
        <v>22.8</v>
      </c>
      <c r="L24" s="3">
        <v>55.22</v>
      </c>
      <c r="M24" s="3">
        <v>210</v>
      </c>
      <c r="AC24" s="3" t="s">
        <v>247</v>
      </c>
      <c r="AD24" s="3">
        <v>0.27567675000000003</v>
      </c>
      <c r="AE24" s="3">
        <v>0.55135350000000005</v>
      </c>
      <c r="AF24" s="3">
        <v>0.15000000000000002</v>
      </c>
      <c r="AG24" s="3">
        <v>0.1</v>
      </c>
      <c r="AH24" s="3">
        <v>6.3</v>
      </c>
      <c r="AI24" s="3">
        <v>15.3</v>
      </c>
      <c r="AQ24" s="3"/>
    </row>
    <row r="25" spans="1:43">
      <c r="D25" s="1">
        <v>42019.618541666663</v>
      </c>
      <c r="E25" s="3">
        <v>3.7810000000000001</v>
      </c>
      <c r="F25" s="3">
        <v>3.5230000000000001</v>
      </c>
      <c r="G25" s="3">
        <v>42.4</v>
      </c>
      <c r="H25" s="3">
        <v>5.62</v>
      </c>
      <c r="I25" s="3">
        <v>7.4</v>
      </c>
      <c r="J25" s="3">
        <v>2.1800000000000002</v>
      </c>
      <c r="K25" s="3">
        <v>23.33</v>
      </c>
      <c r="L25" s="3">
        <v>56.43</v>
      </c>
      <c r="M25" s="3">
        <v>211</v>
      </c>
      <c r="AQ25" s="3"/>
    </row>
    <row r="26" spans="1:43">
      <c r="D26" s="1">
        <v>42019.617060185185</v>
      </c>
      <c r="E26" s="3">
        <v>4.0999999999999996</v>
      </c>
      <c r="F26" s="3">
        <v>3.6640000000000001</v>
      </c>
      <c r="G26" s="3">
        <v>35.9</v>
      </c>
      <c r="H26" s="3">
        <v>4.75</v>
      </c>
      <c r="I26" s="3">
        <v>7.34</v>
      </c>
      <c r="J26" s="3">
        <v>3.86</v>
      </c>
      <c r="K26" s="3">
        <v>23.56</v>
      </c>
      <c r="L26" s="3">
        <v>56.99</v>
      </c>
      <c r="M26" s="3">
        <v>213</v>
      </c>
      <c r="AC26" s="3" t="s">
        <v>248</v>
      </c>
      <c r="AD26" s="3">
        <v>1.3811909999999998</v>
      </c>
      <c r="AE26" s="3">
        <v>1.806847044377212</v>
      </c>
      <c r="AF26" s="3">
        <v>0.15000000000000002</v>
      </c>
      <c r="AG26" s="3">
        <v>0.1</v>
      </c>
      <c r="AH26" s="3">
        <v>6.45</v>
      </c>
      <c r="AI26" s="3">
        <v>15.55</v>
      </c>
      <c r="AQ26" s="3"/>
    </row>
    <row r="27" spans="1:43">
      <c r="D27" s="1">
        <v>42019.618541666663</v>
      </c>
      <c r="E27" s="3">
        <v>4.3920000000000003</v>
      </c>
      <c r="F27" s="3">
        <v>3.7650000000000001</v>
      </c>
      <c r="G27" s="3">
        <v>33.5</v>
      </c>
      <c r="H27" s="3">
        <v>4.41</v>
      </c>
      <c r="I27" s="3">
        <v>7.31</v>
      </c>
      <c r="J27" s="3">
        <v>2.4300000000000002</v>
      </c>
      <c r="K27" s="3">
        <v>23.78</v>
      </c>
      <c r="L27" s="3">
        <v>57.49</v>
      </c>
      <c r="M27" s="3">
        <v>215</v>
      </c>
      <c r="AC27" s="3" t="s">
        <v>249</v>
      </c>
      <c r="AD27" s="3">
        <v>2.2214304999999999</v>
      </c>
      <c r="AE27" s="3">
        <v>1.1447981368236935</v>
      </c>
      <c r="AF27" s="3">
        <v>0.35</v>
      </c>
      <c r="AG27" s="3">
        <v>0.1</v>
      </c>
      <c r="AH27" s="3">
        <v>6.4</v>
      </c>
      <c r="AI27" s="3">
        <v>15.649999999999999</v>
      </c>
      <c r="AQ27" s="3"/>
    </row>
    <row r="28" spans="1:43">
      <c r="D28" s="1">
        <v>42019.617164351854</v>
      </c>
      <c r="E28" s="3">
        <v>4.5369999999999999</v>
      </c>
      <c r="F28" s="3">
        <v>3.88</v>
      </c>
      <c r="G28" s="3">
        <v>31.6</v>
      </c>
      <c r="H28" s="3">
        <v>4.17</v>
      </c>
      <c r="I28" s="3">
        <v>7.23</v>
      </c>
      <c r="J28" s="3">
        <v>32.770000000000003</v>
      </c>
      <c r="K28" s="3">
        <v>22.8</v>
      </c>
      <c r="L28" s="3">
        <v>55.9</v>
      </c>
      <c r="M28" s="3">
        <v>228</v>
      </c>
      <c r="AC28" s="3" t="s">
        <v>250</v>
      </c>
      <c r="AD28" s="3">
        <v>4.2234189999999998</v>
      </c>
      <c r="AE28" s="3">
        <v>2.5293715014594702</v>
      </c>
      <c r="AF28" s="3">
        <v>0.15000000000000002</v>
      </c>
      <c r="AG28" s="3">
        <v>0.1</v>
      </c>
      <c r="AH28" s="3">
        <v>6.6999999999999993</v>
      </c>
      <c r="AI28" s="3">
        <v>16.350000000000001</v>
      </c>
      <c r="AQ28" s="3"/>
    </row>
    <row r="29" spans="1:43">
      <c r="AG29"/>
      <c r="AH29"/>
      <c r="AI29"/>
    </row>
    <row r="30" spans="1:43">
      <c r="AG30"/>
      <c r="AH30"/>
      <c r="AI30"/>
    </row>
    <row r="31" spans="1:43">
      <c r="A31" t="s">
        <v>16</v>
      </c>
      <c r="D31" s="1" t="s">
        <v>0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33</v>
      </c>
      <c r="J31" s="3" t="s">
        <v>34</v>
      </c>
      <c r="K31" s="3" t="s">
        <v>35</v>
      </c>
      <c r="L31" s="3" t="s">
        <v>36</v>
      </c>
      <c r="M31" s="3" t="s">
        <v>37</v>
      </c>
      <c r="N31" s="3" t="s">
        <v>1</v>
      </c>
      <c r="O31" s="3" t="s">
        <v>38</v>
      </c>
      <c r="P31" s="3" t="s">
        <v>39</v>
      </c>
      <c r="Q31" s="3" t="s">
        <v>40</v>
      </c>
      <c r="R31" s="3" t="s">
        <v>2</v>
      </c>
      <c r="S31" s="3" t="s">
        <v>3</v>
      </c>
      <c r="T31" s="3" t="s">
        <v>4</v>
      </c>
      <c r="U31" s="3" t="s">
        <v>5</v>
      </c>
      <c r="V31" s="3" t="s">
        <v>1</v>
      </c>
      <c r="W31" s="3" t="s">
        <v>6</v>
      </c>
      <c r="X31" s="3" t="s">
        <v>7</v>
      </c>
      <c r="Y31" s="3" t="s">
        <v>8</v>
      </c>
      <c r="Z31" s="3" t="s">
        <v>9</v>
      </c>
      <c r="AA31" s="3" t="s">
        <v>10</v>
      </c>
      <c r="AB31" s="3" t="s">
        <v>11</v>
      </c>
      <c r="AD31" s="3" t="s">
        <v>14</v>
      </c>
      <c r="AE31" s="3" t="s">
        <v>15</v>
      </c>
      <c r="AF31" s="3" t="s">
        <v>41</v>
      </c>
      <c r="AG31" s="3" t="s">
        <v>42</v>
      </c>
      <c r="AH31" t="s">
        <v>43</v>
      </c>
      <c r="AI31" t="s">
        <v>44</v>
      </c>
    </row>
    <row r="32" spans="1:43">
      <c r="A32" t="s">
        <v>72</v>
      </c>
      <c r="B32">
        <v>3.75</v>
      </c>
      <c r="C32" t="s">
        <v>251</v>
      </c>
      <c r="D32" s="1">
        <v>42039</v>
      </c>
      <c r="E32" s="3">
        <v>0.92416666666666669</v>
      </c>
      <c r="F32" s="3">
        <v>-9.6666666666666689E-3</v>
      </c>
      <c r="G32" s="3">
        <v>69.983333333333334</v>
      </c>
      <c r="H32" s="3">
        <v>134.4</v>
      </c>
      <c r="I32" s="3">
        <v>134</v>
      </c>
      <c r="J32" s="3">
        <v>87.333333333333329</v>
      </c>
      <c r="K32" s="3">
        <v>119.56666666666666</v>
      </c>
      <c r="L32" s="3">
        <v>17.481666666666669</v>
      </c>
      <c r="M32" s="3">
        <v>119.73333333333333</v>
      </c>
      <c r="N32" s="3">
        <v>7.8133333333333335</v>
      </c>
      <c r="O32" s="3">
        <v>2.2616666666666667</v>
      </c>
      <c r="P32" s="3">
        <v>10.053333333333333</v>
      </c>
      <c r="Q32" s="3">
        <v>24.954999999999998</v>
      </c>
      <c r="R32" s="3">
        <v>0.50666666666666671</v>
      </c>
      <c r="S32" s="3">
        <v>8.3333333333333329E-2</v>
      </c>
      <c r="T32" s="3">
        <v>0.14866666666666664</v>
      </c>
      <c r="U32" s="3">
        <v>7.8E-2</v>
      </c>
      <c r="V32" s="3">
        <v>6.82</v>
      </c>
      <c r="W32" s="3">
        <v>14.436666666666667</v>
      </c>
      <c r="X32" s="3">
        <v>4.5333333333333341</v>
      </c>
      <c r="Y32" s="3">
        <v>1.0999999999999999</v>
      </c>
      <c r="Z32" s="3">
        <v>702</v>
      </c>
      <c r="AA32" s="3">
        <v>0.3666666666666667</v>
      </c>
      <c r="AB32" s="3">
        <v>1.3333333333333333</v>
      </c>
      <c r="AC32" s="3" t="s">
        <v>246</v>
      </c>
      <c r="AD32" s="3">
        <v>23.377100949999996</v>
      </c>
      <c r="AE32" s="3">
        <v>8.3215692798003413</v>
      </c>
      <c r="AF32" s="3">
        <v>0.1</v>
      </c>
      <c r="AG32" s="3">
        <v>0.6</v>
      </c>
      <c r="AH32">
        <v>2.6</v>
      </c>
      <c r="AI32">
        <v>6.4</v>
      </c>
    </row>
    <row r="33" spans="1:35">
      <c r="A33" t="s">
        <v>252</v>
      </c>
      <c r="B33">
        <v>54</v>
      </c>
      <c r="C33" t="s">
        <v>253</v>
      </c>
      <c r="D33" s="1">
        <v>42039</v>
      </c>
      <c r="E33" s="3">
        <v>1.5189999999999999</v>
      </c>
      <c r="F33" s="3">
        <v>0.77833333333333332</v>
      </c>
      <c r="G33" s="3">
        <v>68.933333333333337</v>
      </c>
      <c r="H33" s="3">
        <v>129.03333333333333</v>
      </c>
      <c r="I33" s="3">
        <v>128.33333333333331</v>
      </c>
      <c r="J33" s="3">
        <v>83.666666666666671</v>
      </c>
      <c r="K33" s="3">
        <v>98.033333333333346</v>
      </c>
      <c r="L33" s="3">
        <v>14.043333333333331</v>
      </c>
      <c r="M33" s="3">
        <v>98.2</v>
      </c>
      <c r="N33" s="3">
        <v>7.6433333333333335</v>
      </c>
      <c r="O33" s="3">
        <v>132.12666666666667</v>
      </c>
      <c r="P33" s="3">
        <v>12.226666666666667</v>
      </c>
      <c r="Q33" s="3">
        <v>30.113333333333333</v>
      </c>
      <c r="R33" s="3">
        <v>1.0189999999999999</v>
      </c>
      <c r="S33" s="3">
        <v>0.37333333333333335</v>
      </c>
      <c r="T33" s="3">
        <v>0.14499999999999999</v>
      </c>
      <c r="U33" s="3">
        <v>7.6999999999999999E-2</v>
      </c>
      <c r="V33" s="3">
        <v>6.79</v>
      </c>
      <c r="W33" s="3">
        <v>14.35</v>
      </c>
      <c r="X33" s="3">
        <v>5.2333333333333334</v>
      </c>
      <c r="Y33" s="3">
        <v>1.2333333333333334</v>
      </c>
      <c r="Z33" s="3">
        <v>450.33333333333331</v>
      </c>
      <c r="AA33" s="3">
        <v>0.20000000000000004</v>
      </c>
      <c r="AB33" s="3">
        <v>1.3999999999999997</v>
      </c>
      <c r="AH33"/>
      <c r="AI33"/>
    </row>
    <row r="34" spans="1:35">
      <c r="D34" s="1">
        <v>42039</v>
      </c>
      <c r="E34" s="3">
        <v>1.8099999999999998</v>
      </c>
      <c r="F34" s="3">
        <v>1.7676666666666667</v>
      </c>
      <c r="G34" s="3">
        <v>70.3</v>
      </c>
      <c r="H34" s="3">
        <v>127.43333333333332</v>
      </c>
      <c r="I34" s="3">
        <v>126.36666666666667</v>
      </c>
      <c r="J34" s="3">
        <v>82</v>
      </c>
      <c r="K34" s="3">
        <v>95.633333333333326</v>
      </c>
      <c r="L34" s="3">
        <v>13.310000000000002</v>
      </c>
      <c r="M34" s="3">
        <v>95.766666666666652</v>
      </c>
      <c r="N34" s="3">
        <v>7.57</v>
      </c>
      <c r="O34" s="3">
        <v>4.4400000000000004</v>
      </c>
      <c r="P34" s="3">
        <v>12.719999999999999</v>
      </c>
      <c r="Q34" s="3">
        <v>31.27333333333333</v>
      </c>
      <c r="R34" s="3">
        <v>1.5126666666666668</v>
      </c>
      <c r="S34" s="3">
        <v>1.0433333333333332</v>
      </c>
      <c r="T34" s="3">
        <v>0.14233333333333331</v>
      </c>
      <c r="U34" s="3">
        <v>7.6999999999999999E-2</v>
      </c>
      <c r="V34" s="3">
        <v>6.79</v>
      </c>
      <c r="W34" s="3">
        <v>14.049999999999999</v>
      </c>
      <c r="X34" s="3">
        <v>6.8</v>
      </c>
      <c r="Y34" s="3">
        <v>1.5999999999999999</v>
      </c>
      <c r="Z34" s="3">
        <v>386.33333333333331</v>
      </c>
      <c r="AA34" s="3">
        <v>0.20000000000000004</v>
      </c>
      <c r="AB34" s="3">
        <v>3.0333333333333337</v>
      </c>
      <c r="AH34"/>
      <c r="AI34"/>
    </row>
    <row r="35" spans="1:35">
      <c r="D35" s="1">
        <v>42039</v>
      </c>
      <c r="E35" s="3">
        <v>2.1359999999999997</v>
      </c>
      <c r="F35" s="3">
        <v>2.3358888888888889</v>
      </c>
      <c r="G35" s="3">
        <v>71.433333333333337</v>
      </c>
      <c r="H35" s="3">
        <v>127.24444444444445</v>
      </c>
      <c r="I35" s="3">
        <v>125.98888888888889</v>
      </c>
      <c r="J35" s="3">
        <v>82</v>
      </c>
      <c r="K35" s="3">
        <v>92.444444444444457</v>
      </c>
      <c r="L35" s="3">
        <v>12.673333333333334</v>
      </c>
      <c r="M35" s="3">
        <v>92.588888888888889</v>
      </c>
      <c r="N35" s="3">
        <v>7.53</v>
      </c>
      <c r="O35" s="3">
        <v>4.1833333333333336</v>
      </c>
      <c r="P35" s="3">
        <v>14.003333333333332</v>
      </c>
      <c r="Q35" s="3">
        <v>34.31444444444444</v>
      </c>
      <c r="R35" s="3">
        <v>1.9750000000000003</v>
      </c>
      <c r="S35" s="3">
        <v>2.54</v>
      </c>
      <c r="T35" s="3">
        <v>0.13700000000000001</v>
      </c>
      <c r="U35" s="3">
        <v>7.8E-2</v>
      </c>
      <c r="V35" s="3">
        <v>6.830000000000001</v>
      </c>
      <c r="W35" s="3">
        <v>13.543333333333331</v>
      </c>
      <c r="X35" s="3">
        <v>5.0666666666666664</v>
      </c>
      <c r="Y35" s="3">
        <v>1.2333333333333334</v>
      </c>
      <c r="Z35" s="3">
        <v>644.66666666666663</v>
      </c>
      <c r="AA35" s="3">
        <v>0.3</v>
      </c>
      <c r="AB35" s="3">
        <v>2.8333333333333335</v>
      </c>
      <c r="AH35"/>
      <c r="AI35"/>
    </row>
    <row r="36" spans="1:35">
      <c r="D36" s="1">
        <v>42039</v>
      </c>
      <c r="E36" s="3">
        <v>2.7789999999999999</v>
      </c>
      <c r="F36" s="3">
        <v>3.7520000000000002</v>
      </c>
      <c r="G36" s="3">
        <v>84.600000000000009</v>
      </c>
      <c r="H36" s="3">
        <v>144.19999999999999</v>
      </c>
      <c r="I36" s="3">
        <v>142.4</v>
      </c>
      <c r="J36" s="3">
        <v>92.666666666666671</v>
      </c>
      <c r="K36" s="3">
        <v>56.1</v>
      </c>
      <c r="L36" s="3">
        <v>7.3966666666666674</v>
      </c>
      <c r="M36" s="3">
        <v>56.199999999999996</v>
      </c>
      <c r="N36" s="3">
        <v>7.3566666666666665</v>
      </c>
      <c r="O36" s="3">
        <v>4.8266666666666662</v>
      </c>
      <c r="P36" s="3">
        <v>17.309999999999999</v>
      </c>
      <c r="Q36" s="3">
        <v>42.163333333333334</v>
      </c>
      <c r="R36" s="3">
        <v>2.5076666666666667</v>
      </c>
      <c r="S36" s="3">
        <v>3.41</v>
      </c>
      <c r="T36" s="3">
        <v>0.14599999999999999</v>
      </c>
      <c r="U36" s="3">
        <v>8.6000000000000007E-2</v>
      </c>
      <c r="V36" s="3">
        <v>6.82</v>
      </c>
      <c r="W36" s="3">
        <v>10.283333333333333</v>
      </c>
      <c r="X36" s="3">
        <v>2.7999999999999994</v>
      </c>
      <c r="Y36" s="3">
        <v>0.69999999999999984</v>
      </c>
      <c r="Z36" s="3">
        <v>129.66666666666666</v>
      </c>
      <c r="AA36" s="3">
        <v>6.6666666666666666E-2</v>
      </c>
      <c r="AB36" s="3">
        <v>4.2</v>
      </c>
      <c r="AC36" s="3" t="s">
        <v>247</v>
      </c>
      <c r="AD36" s="3">
        <v>31.279166274999994</v>
      </c>
      <c r="AE36" s="3">
        <v>4.4575959149341546</v>
      </c>
      <c r="AF36" s="3">
        <v>0.35</v>
      </c>
      <c r="AG36" s="3">
        <v>0.5</v>
      </c>
      <c r="AH36">
        <v>3.5</v>
      </c>
      <c r="AI36">
        <v>8.6</v>
      </c>
    </row>
    <row r="37" spans="1:35">
      <c r="D37" s="1">
        <v>42039</v>
      </c>
      <c r="E37" s="3">
        <v>3.0449999999999999</v>
      </c>
      <c r="F37" s="3">
        <v>4.0863333333333332</v>
      </c>
      <c r="G37" s="3">
        <v>93.733333333333334</v>
      </c>
      <c r="H37" s="3">
        <v>158.13333333333333</v>
      </c>
      <c r="I37" s="3">
        <v>156.1</v>
      </c>
      <c r="J37" s="3">
        <v>101</v>
      </c>
      <c r="K37" s="3">
        <v>29.7</v>
      </c>
      <c r="L37" s="3">
        <v>3.8800000000000003</v>
      </c>
      <c r="M37" s="3">
        <v>29.733333333333334</v>
      </c>
      <c r="N37" s="3">
        <v>7.2399999999999993</v>
      </c>
      <c r="O37" s="3">
        <v>5.7666666666666657</v>
      </c>
      <c r="P37" s="3">
        <v>17.403333333333332</v>
      </c>
      <c r="Q37" s="3">
        <v>42.386666666666663</v>
      </c>
      <c r="R37" s="3">
        <v>3.0166666666666671</v>
      </c>
      <c r="S37" s="3">
        <v>4.21</v>
      </c>
      <c r="T37" s="3">
        <v>0.17699999999999996</v>
      </c>
      <c r="U37" s="3">
        <v>0.107</v>
      </c>
      <c r="V37" s="3">
        <v>6.78</v>
      </c>
      <c r="W37" s="3">
        <v>3.5966666666666662</v>
      </c>
      <c r="X37" s="3">
        <v>2.2999999999999998</v>
      </c>
      <c r="Y37" s="3">
        <v>0.53333333333333333</v>
      </c>
      <c r="Z37" s="3">
        <v>74</v>
      </c>
      <c r="AA37" s="3">
        <v>0</v>
      </c>
      <c r="AB37" s="3">
        <v>5.5</v>
      </c>
      <c r="AC37" s="3" t="s">
        <v>248</v>
      </c>
      <c r="AD37" s="3">
        <v>32.445514324999998</v>
      </c>
      <c r="AE37" s="3">
        <v>3.7986101868839088</v>
      </c>
      <c r="AF37" s="3">
        <v>0.2</v>
      </c>
      <c r="AG37" s="3">
        <v>0.4</v>
      </c>
      <c r="AH37">
        <v>4</v>
      </c>
      <c r="AI37">
        <v>9.75</v>
      </c>
    </row>
    <row r="38" spans="1:35">
      <c r="D38" s="1">
        <v>42039</v>
      </c>
      <c r="E38" s="3">
        <v>3.2149999999999999</v>
      </c>
      <c r="F38" s="3">
        <v>4.2187777777777775</v>
      </c>
      <c r="G38" s="3">
        <v>96.844444444444434</v>
      </c>
      <c r="H38" s="3">
        <v>162.74444444444444</v>
      </c>
      <c r="I38" s="3">
        <v>160.56666666666666</v>
      </c>
      <c r="J38" s="3">
        <v>104.33333333333333</v>
      </c>
      <c r="K38" s="3">
        <v>23.399999999999995</v>
      </c>
      <c r="L38" s="3">
        <v>3.0466666666666669</v>
      </c>
      <c r="M38" s="3">
        <v>23.411111111111111</v>
      </c>
      <c r="N38" s="3">
        <v>7.1833333333333327</v>
      </c>
      <c r="O38" s="3">
        <v>5.8788888888888886</v>
      </c>
      <c r="P38" s="3">
        <v>17.357777777777777</v>
      </c>
      <c r="Q38" s="3">
        <v>42.275555555555549</v>
      </c>
      <c r="R38" s="3">
        <v>3.2483333333333335</v>
      </c>
      <c r="S38" s="3">
        <v>4.3</v>
      </c>
      <c r="T38" s="3">
        <v>0.18000000000000002</v>
      </c>
      <c r="U38" s="3">
        <v>0.109</v>
      </c>
      <c r="V38" s="3">
        <v>6.79</v>
      </c>
      <c r="W38" s="3">
        <v>2.76</v>
      </c>
      <c r="X38" s="3">
        <v>2.5666666666666669</v>
      </c>
      <c r="Y38" s="3">
        <v>0.6</v>
      </c>
      <c r="Z38" s="3">
        <v>207</v>
      </c>
      <c r="AA38" s="3">
        <v>0.10000000000000002</v>
      </c>
      <c r="AB38" s="3">
        <v>5.9333333333333336</v>
      </c>
      <c r="AC38" s="3" t="s">
        <v>249</v>
      </c>
      <c r="AD38" s="3">
        <v>50.897415449999997</v>
      </c>
      <c r="AE38" s="3">
        <v>2.3462374265460348</v>
      </c>
      <c r="AF38" s="3">
        <v>0.5</v>
      </c>
      <c r="AG38" s="3">
        <v>0.4</v>
      </c>
      <c r="AH38">
        <v>4.2</v>
      </c>
      <c r="AI38">
        <v>10.350000000000001</v>
      </c>
    </row>
    <row r="39" spans="1:35">
      <c r="D39" s="1">
        <v>42039</v>
      </c>
      <c r="E39" s="3">
        <v>3.4599999999999995</v>
      </c>
      <c r="F39" s="3">
        <v>4.4160000000000004</v>
      </c>
      <c r="G39" s="3">
        <v>101.2</v>
      </c>
      <c r="H39" s="3">
        <v>169.06666666666669</v>
      </c>
      <c r="I39" s="3">
        <v>166.76666666666668</v>
      </c>
      <c r="J39" s="3">
        <v>108</v>
      </c>
      <c r="K39" s="3">
        <v>11.833333333333334</v>
      </c>
      <c r="L39" s="3">
        <v>1.5333333333333334</v>
      </c>
      <c r="M39" s="3">
        <v>11.866666666666667</v>
      </c>
      <c r="N39" s="3">
        <v>7.086666666666666</v>
      </c>
      <c r="O39" s="3">
        <v>6.6700000000000008</v>
      </c>
      <c r="P39" s="3">
        <v>17.13666666666667</v>
      </c>
      <c r="Q39" s="3">
        <v>41.75</v>
      </c>
      <c r="R39" s="3">
        <v>3.5126666666666666</v>
      </c>
      <c r="S39" s="3">
        <v>4.3366666666666669</v>
      </c>
      <c r="T39" s="3">
        <v>0.18099999999999997</v>
      </c>
      <c r="U39" s="3">
        <v>0.10966666666666668</v>
      </c>
      <c r="V39" s="3">
        <v>6.79</v>
      </c>
      <c r="W39" s="3">
        <v>2.5033333333333334</v>
      </c>
      <c r="X39" s="3">
        <v>2.6666666666666665</v>
      </c>
      <c r="Y39" s="3">
        <v>0.6333333333333333</v>
      </c>
      <c r="Z39" s="3">
        <v>435.33333333333331</v>
      </c>
      <c r="AA39" s="3">
        <v>0.20000000000000004</v>
      </c>
      <c r="AB39" s="3">
        <v>12.200000000000001</v>
      </c>
      <c r="AC39" s="3" t="s">
        <v>250</v>
      </c>
      <c r="AD39" s="3">
        <v>87.514786449999988</v>
      </c>
      <c r="AE39" s="3">
        <v>4.7204945263643214</v>
      </c>
      <c r="AF39" s="3">
        <v>0.35</v>
      </c>
      <c r="AG39" s="3">
        <v>0.3</v>
      </c>
      <c r="AH39">
        <v>4.25</v>
      </c>
      <c r="AI39">
        <v>10.350000000000001</v>
      </c>
    </row>
    <row r="40" spans="1:35">
      <c r="AH40"/>
      <c r="AI40"/>
    </row>
    <row r="41" spans="1:35">
      <c r="AH41"/>
      <c r="AI41"/>
    </row>
    <row r="42" spans="1:35">
      <c r="A42" t="s">
        <v>17</v>
      </c>
      <c r="D42" s="1" t="s">
        <v>0</v>
      </c>
      <c r="E42" s="3" t="s">
        <v>29</v>
      </c>
      <c r="F42" s="3" t="s">
        <v>30</v>
      </c>
      <c r="G42" s="3" t="s">
        <v>31</v>
      </c>
      <c r="H42" s="3" t="s">
        <v>32</v>
      </c>
      <c r="I42" s="3" t="s">
        <v>33</v>
      </c>
      <c r="J42" s="3" t="s">
        <v>34</v>
      </c>
      <c r="K42" s="3" t="s">
        <v>35</v>
      </c>
      <c r="L42" s="3" t="s">
        <v>36</v>
      </c>
      <c r="M42" s="3" t="s">
        <v>37</v>
      </c>
      <c r="N42" s="3" t="s">
        <v>1</v>
      </c>
      <c r="O42" s="3" t="s">
        <v>38</v>
      </c>
      <c r="P42" s="3" t="s">
        <v>39</v>
      </c>
      <c r="Q42" s="3" t="s">
        <v>40</v>
      </c>
      <c r="R42" s="3" t="s">
        <v>2</v>
      </c>
      <c r="S42" s="3" t="s">
        <v>3</v>
      </c>
      <c r="T42" s="3" t="s">
        <v>4</v>
      </c>
      <c r="U42" s="3" t="s">
        <v>5</v>
      </c>
      <c r="V42" s="3" t="s">
        <v>1</v>
      </c>
      <c r="W42" s="3" t="s">
        <v>6</v>
      </c>
      <c r="X42" s="3" t="s">
        <v>7</v>
      </c>
      <c r="Y42" s="3" t="s">
        <v>8</v>
      </c>
      <c r="Z42" s="3" t="s">
        <v>9</v>
      </c>
      <c r="AA42" s="3" t="s">
        <v>10</v>
      </c>
      <c r="AB42" s="3" t="s">
        <v>11</v>
      </c>
      <c r="AC42" s="3" t="s">
        <v>14</v>
      </c>
      <c r="AD42" s="3" t="s">
        <v>15</v>
      </c>
      <c r="AE42" s="3" t="s">
        <v>245</v>
      </c>
      <c r="AF42" s="3" t="s">
        <v>41</v>
      </c>
      <c r="AG42" s="3" t="s">
        <v>42</v>
      </c>
      <c r="AH42" t="s">
        <v>43</v>
      </c>
      <c r="AI42" t="s">
        <v>44</v>
      </c>
    </row>
    <row r="43" spans="1:35">
      <c r="A43" t="s">
        <v>72</v>
      </c>
      <c r="B43">
        <v>4.74</v>
      </c>
      <c r="C43" t="s">
        <v>251</v>
      </c>
      <c r="D43" s="1">
        <v>42041</v>
      </c>
      <c r="E43" s="3">
        <v>0.498</v>
      </c>
      <c r="F43" s="3">
        <v>2.8193333333333332</v>
      </c>
      <c r="G43" s="3">
        <v>199.20000000000002</v>
      </c>
      <c r="H43" s="3">
        <v>349.40000000000003</v>
      </c>
      <c r="I43" s="3">
        <v>345.63333333333338</v>
      </c>
      <c r="J43" s="3">
        <v>224.66666666666666</v>
      </c>
      <c r="K43" s="3">
        <v>104.60000000000001</v>
      </c>
      <c r="L43" s="3">
        <v>14.133333333333333</v>
      </c>
      <c r="M43" s="3">
        <v>105.63333333333333</v>
      </c>
      <c r="N43" s="3">
        <v>6.8066666666666658</v>
      </c>
      <c r="O43" s="3">
        <v>2.9966666666666661</v>
      </c>
      <c r="P43" s="3">
        <v>22.513333333333335</v>
      </c>
      <c r="Q43" s="3">
        <v>54.49666666666667</v>
      </c>
      <c r="R43" s="3">
        <v>0.51233333333333331</v>
      </c>
      <c r="S43" s="3">
        <v>2.1933333333333334</v>
      </c>
      <c r="T43" s="3">
        <v>0.37566666666666665</v>
      </c>
      <c r="U43" s="3">
        <v>0.21199999999999999</v>
      </c>
      <c r="V43" s="3">
        <v>6.4666666666666659</v>
      </c>
      <c r="W43" s="3">
        <v>14.956666666666669</v>
      </c>
      <c r="X43" s="3">
        <v>22.7</v>
      </c>
      <c r="Y43" s="3">
        <v>5.4333333333333336</v>
      </c>
      <c r="Z43" s="3">
        <v>7410.666666666667</v>
      </c>
      <c r="AA43" s="3">
        <v>3.5333333333333332</v>
      </c>
      <c r="AB43" s="3">
        <v>1.9666666666666668</v>
      </c>
      <c r="AC43" s="3" t="s">
        <v>246</v>
      </c>
      <c r="AD43" s="3">
        <v>10.512499999999999</v>
      </c>
      <c r="AE43" s="3">
        <v>2.8650698071774801</v>
      </c>
      <c r="AF43" s="3">
        <v>0.15000000000000002</v>
      </c>
      <c r="AG43" s="3">
        <v>0.2</v>
      </c>
      <c r="AH43" s="3">
        <v>7.15</v>
      </c>
      <c r="AI43" s="3">
        <v>17.5</v>
      </c>
    </row>
    <row r="44" spans="1:35">
      <c r="A44" t="s">
        <v>252</v>
      </c>
      <c r="B44">
        <v>44</v>
      </c>
      <c r="C44" t="s">
        <v>253</v>
      </c>
      <c r="D44" s="1">
        <v>42041</v>
      </c>
      <c r="E44" s="3">
        <v>0.89699999999999991</v>
      </c>
      <c r="F44" s="3">
        <v>2.9319999999999999</v>
      </c>
      <c r="G44" s="3">
        <v>196.13333333333333</v>
      </c>
      <c r="H44" s="3">
        <v>342.8</v>
      </c>
      <c r="I44" s="3">
        <v>339</v>
      </c>
      <c r="J44" s="3">
        <v>220</v>
      </c>
      <c r="K44" s="3">
        <v>107.56666666666666</v>
      </c>
      <c r="L44" s="3">
        <v>14.493333333333334</v>
      </c>
      <c r="M44" s="3">
        <v>108.66666666666667</v>
      </c>
      <c r="N44" s="3">
        <v>7.3433333333333337</v>
      </c>
      <c r="O44" s="3">
        <v>2.6633333333333336</v>
      </c>
      <c r="P44" s="3">
        <v>22.313333333333333</v>
      </c>
      <c r="Q44" s="3">
        <v>54.026666666666671</v>
      </c>
      <c r="R44" s="3">
        <v>1.0046666666666666</v>
      </c>
      <c r="S44" s="3">
        <v>3.1266666666666669</v>
      </c>
      <c r="T44" s="3">
        <v>0.37233333333333335</v>
      </c>
      <c r="U44" s="3">
        <v>0.21666666666666667</v>
      </c>
      <c r="V44" s="3">
        <v>6.8133333333333326</v>
      </c>
      <c r="W44" s="3">
        <v>14.79</v>
      </c>
      <c r="X44" s="3">
        <v>21.399999999999995</v>
      </c>
      <c r="Y44" s="3">
        <v>5.1333333333333329</v>
      </c>
      <c r="Z44" s="3">
        <v>5842.333333333333</v>
      </c>
      <c r="AA44" s="3">
        <v>2.8000000000000003</v>
      </c>
      <c r="AB44" s="3">
        <v>1.2000000000000002</v>
      </c>
      <c r="AH44"/>
      <c r="AI44"/>
    </row>
    <row r="45" spans="1:35">
      <c r="D45" s="1">
        <v>42041</v>
      </c>
      <c r="E45" s="3">
        <v>1.359</v>
      </c>
      <c r="F45" s="3">
        <v>3.3936666666666668</v>
      </c>
      <c r="G45" s="3">
        <v>198.46666666666667</v>
      </c>
      <c r="H45" s="3">
        <v>341.9666666666667</v>
      </c>
      <c r="I45" s="3">
        <v>337.9</v>
      </c>
      <c r="J45" s="3">
        <v>220</v>
      </c>
      <c r="K45" s="3">
        <v>107.59999999999998</v>
      </c>
      <c r="L45" s="3">
        <v>14.316666666666668</v>
      </c>
      <c r="M45" s="3">
        <v>108.63333333333333</v>
      </c>
      <c r="N45" s="3">
        <v>7.4233333333333329</v>
      </c>
      <c r="O45" s="3">
        <v>2.7766666666666668</v>
      </c>
      <c r="P45" s="3">
        <v>22.206666666666667</v>
      </c>
      <c r="Q45" s="3">
        <v>53.77</v>
      </c>
      <c r="R45" s="3">
        <v>1.4930000000000001</v>
      </c>
      <c r="S45" s="3">
        <v>3.6</v>
      </c>
      <c r="T45" s="3">
        <v>0.371</v>
      </c>
      <c r="U45" s="3">
        <v>0.219</v>
      </c>
      <c r="V45" s="3">
        <v>7.02</v>
      </c>
      <c r="W45" s="3">
        <v>14.576666666666668</v>
      </c>
      <c r="X45" s="3">
        <v>20.433333333333334</v>
      </c>
      <c r="Y45" s="3">
        <v>4.8999999999999995</v>
      </c>
      <c r="Z45" s="3">
        <v>3487</v>
      </c>
      <c r="AA45" s="3">
        <v>1.7</v>
      </c>
      <c r="AB45" s="3">
        <v>2.1999999999999997</v>
      </c>
      <c r="AH45"/>
      <c r="AI45"/>
    </row>
    <row r="46" spans="1:35">
      <c r="D46" s="1">
        <v>42041</v>
      </c>
      <c r="E46" s="3">
        <v>1.8360000000000001</v>
      </c>
      <c r="F46" s="3">
        <v>3.5586666666666669</v>
      </c>
      <c r="G46" s="3">
        <v>199.5</v>
      </c>
      <c r="H46" s="3">
        <v>342</v>
      </c>
      <c r="I46" s="3">
        <v>337.8</v>
      </c>
      <c r="J46" s="3">
        <v>220</v>
      </c>
      <c r="K46" s="3">
        <v>105.83333333333333</v>
      </c>
      <c r="L46" s="3">
        <v>14.019999999999998</v>
      </c>
      <c r="M46" s="3">
        <v>106.86666666666667</v>
      </c>
      <c r="N46" s="3">
        <v>7.4633333333333338</v>
      </c>
      <c r="O46" s="3">
        <v>3.0033333333333334</v>
      </c>
      <c r="P46" s="3">
        <v>22.22</v>
      </c>
      <c r="Q46" s="3">
        <v>53.803333333333335</v>
      </c>
      <c r="R46" s="3">
        <v>1.9930000000000001</v>
      </c>
      <c r="S46" s="3">
        <v>3.7733333333333334</v>
      </c>
      <c r="T46" s="3">
        <v>0.371</v>
      </c>
      <c r="U46" s="3">
        <v>0.221</v>
      </c>
      <c r="V46" s="3">
        <v>7.1500000000000012</v>
      </c>
      <c r="W46" s="3">
        <v>14.223333333333334</v>
      </c>
      <c r="X46" s="3">
        <v>18.933333333333334</v>
      </c>
      <c r="Y46" s="3">
        <v>4.5666666666666664</v>
      </c>
      <c r="Z46" s="3">
        <v>2762.3333333333335</v>
      </c>
      <c r="AA46" s="3">
        <v>1.3</v>
      </c>
      <c r="AB46" s="3">
        <v>1.3666666666666665</v>
      </c>
      <c r="AH46"/>
      <c r="AI46"/>
    </row>
    <row r="47" spans="1:35">
      <c r="D47" s="1">
        <v>42041</v>
      </c>
      <c r="E47" s="3">
        <v>2.3260000000000001</v>
      </c>
      <c r="F47" s="3">
        <v>3.6869999999999998</v>
      </c>
      <c r="G47" s="3">
        <v>200.4</v>
      </c>
      <c r="H47" s="3">
        <v>342.16666666666669</v>
      </c>
      <c r="I47" s="3">
        <v>337.9</v>
      </c>
      <c r="J47" s="3">
        <v>220</v>
      </c>
      <c r="K47" s="3">
        <v>93.3</v>
      </c>
      <c r="L47" s="3">
        <v>12.313333333333333</v>
      </c>
      <c r="M47" s="3">
        <v>94.2</v>
      </c>
      <c r="N47" s="3">
        <v>7.41</v>
      </c>
      <c r="O47" s="3">
        <v>1.9400000000000002</v>
      </c>
      <c r="P47" s="3">
        <v>22.586666666666662</v>
      </c>
      <c r="Q47" s="3">
        <v>54.68</v>
      </c>
      <c r="R47" s="3">
        <v>2.4986666666666668</v>
      </c>
      <c r="S47" s="3">
        <v>3.8833333333333329</v>
      </c>
      <c r="T47" s="3">
        <v>0.37133333333333329</v>
      </c>
      <c r="U47" s="3">
        <v>0.22133333333333335</v>
      </c>
      <c r="V47" s="3">
        <v>7.19</v>
      </c>
      <c r="W47" s="3">
        <v>12.786666666666667</v>
      </c>
      <c r="X47" s="3">
        <v>15.566666666666668</v>
      </c>
      <c r="Y47" s="3">
        <v>3.7333333333333329</v>
      </c>
      <c r="Z47" s="3">
        <v>2349</v>
      </c>
      <c r="AA47" s="3">
        <v>1.1333333333333333</v>
      </c>
      <c r="AB47" s="3">
        <v>1.3999999999999997</v>
      </c>
      <c r="AH47"/>
      <c r="AI47"/>
    </row>
    <row r="48" spans="1:35">
      <c r="D48" s="1">
        <v>42041</v>
      </c>
      <c r="E48" s="3">
        <v>2.6920000000000002</v>
      </c>
      <c r="F48" s="3">
        <v>3.7746666666666671</v>
      </c>
      <c r="G48" s="3">
        <v>201.56666666666669</v>
      </c>
      <c r="H48" s="3">
        <v>343.26666666666665</v>
      </c>
      <c r="I48" s="3">
        <v>338.96666666666664</v>
      </c>
      <c r="J48" s="3">
        <v>220</v>
      </c>
      <c r="K48" s="3">
        <v>93.7</v>
      </c>
      <c r="L48" s="3">
        <v>12.339999999999998</v>
      </c>
      <c r="M48" s="3">
        <v>94.59999999999998</v>
      </c>
      <c r="N48" s="3">
        <v>7.43</v>
      </c>
      <c r="O48" s="3">
        <v>1.7166666666666668</v>
      </c>
      <c r="P48" s="3">
        <v>22.596666666666664</v>
      </c>
      <c r="Q48" s="3">
        <v>54.693333333333335</v>
      </c>
      <c r="R48" s="3">
        <v>2.9916666666666667</v>
      </c>
      <c r="S48" s="3">
        <v>3.9266666666666663</v>
      </c>
      <c r="T48" s="3">
        <v>0.375</v>
      </c>
      <c r="U48" s="3">
        <v>0.224</v>
      </c>
      <c r="V48" s="3">
        <v>7.2566666666666668</v>
      </c>
      <c r="W48" s="3">
        <v>13.186666666666666</v>
      </c>
      <c r="X48" s="3">
        <v>16.433333333333334</v>
      </c>
      <c r="Y48" s="3">
        <v>3.9333333333333336</v>
      </c>
      <c r="Z48" s="3">
        <v>2349.6666666666665</v>
      </c>
      <c r="AA48" s="3">
        <v>1.1333333333333333</v>
      </c>
      <c r="AB48" s="3">
        <v>1.3999999999999997</v>
      </c>
      <c r="AH48"/>
      <c r="AI48"/>
    </row>
    <row r="49" spans="1:35">
      <c r="D49" s="1">
        <v>42041</v>
      </c>
      <c r="E49" s="3">
        <v>2.9323333333333337</v>
      </c>
      <c r="F49" s="3">
        <v>3.795666666666667</v>
      </c>
      <c r="G49" s="3">
        <v>202.73333333333335</v>
      </c>
      <c r="H49" s="3">
        <v>345.10000000000008</v>
      </c>
      <c r="I49" s="3">
        <v>340.7</v>
      </c>
      <c r="J49" s="3">
        <v>221</v>
      </c>
      <c r="K49" s="3">
        <v>96.333333333333329</v>
      </c>
      <c r="L49" s="3">
        <v>12.683333333333332</v>
      </c>
      <c r="M49" s="3">
        <v>97.3</v>
      </c>
      <c r="N49" s="3">
        <v>7.44</v>
      </c>
      <c r="O49" s="3">
        <v>2.4733333333333332</v>
      </c>
      <c r="P49" s="3">
        <v>22.526666666666667</v>
      </c>
      <c r="Q49" s="3">
        <v>54.54</v>
      </c>
      <c r="R49" s="3">
        <v>3.4936666666666665</v>
      </c>
      <c r="S49" s="3">
        <v>3.81</v>
      </c>
      <c r="T49" s="3">
        <v>0.379</v>
      </c>
      <c r="U49" s="3">
        <v>0.22533333333333336</v>
      </c>
      <c r="V49" s="3">
        <v>7.2766666666666673</v>
      </c>
      <c r="W49" s="3">
        <v>12.783333333333333</v>
      </c>
      <c r="X49" s="3">
        <v>18.333333333333332</v>
      </c>
      <c r="Y49" s="3">
        <v>4.4000000000000004</v>
      </c>
      <c r="Z49" s="3">
        <v>2022</v>
      </c>
      <c r="AA49" s="3">
        <v>0.96666666666666667</v>
      </c>
      <c r="AB49" s="3">
        <v>1.3999999999999997</v>
      </c>
      <c r="AH49"/>
      <c r="AI49"/>
    </row>
    <row r="50" spans="1:35">
      <c r="D50" s="1">
        <v>42041</v>
      </c>
      <c r="E50" s="3">
        <v>3.3340000000000001</v>
      </c>
      <c r="F50" s="3">
        <v>3.7919999999999998</v>
      </c>
      <c r="G50" s="3">
        <v>203.33333333333334</v>
      </c>
      <c r="H50" s="3">
        <v>346.16666666666669</v>
      </c>
      <c r="I50" s="3">
        <v>341.8</v>
      </c>
      <c r="J50" s="3">
        <v>222</v>
      </c>
      <c r="K50" s="3">
        <v>95.133333333333326</v>
      </c>
      <c r="L50" s="3">
        <v>12.526666666666666</v>
      </c>
      <c r="M50" s="3">
        <v>96.066666666666663</v>
      </c>
      <c r="N50" s="3">
        <v>7.44</v>
      </c>
      <c r="O50" s="3">
        <v>2.5433333333333334</v>
      </c>
      <c r="P50" s="3">
        <v>22.543333333333333</v>
      </c>
      <c r="Q50" s="3">
        <v>54.57</v>
      </c>
      <c r="R50" s="3">
        <v>4</v>
      </c>
      <c r="S50" s="3">
        <v>4.0599999999999996</v>
      </c>
      <c r="T50" s="3">
        <v>0.38199999999999995</v>
      </c>
      <c r="U50" s="3">
        <v>0.22900000000000001</v>
      </c>
      <c r="V50" s="3">
        <v>7.14</v>
      </c>
      <c r="W50" s="3">
        <v>8.5499999999999989</v>
      </c>
      <c r="X50" s="3">
        <v>18.033333333333335</v>
      </c>
      <c r="Y50" s="3">
        <v>4.3333333333333339</v>
      </c>
      <c r="Z50" s="3">
        <v>2882</v>
      </c>
      <c r="AA50" s="3">
        <v>1.3666666666666665</v>
      </c>
      <c r="AB50" s="3">
        <v>2.0333333333333332</v>
      </c>
      <c r="AH50"/>
      <c r="AI50"/>
    </row>
    <row r="51" spans="1:35">
      <c r="D51" s="1">
        <v>42041</v>
      </c>
      <c r="E51" s="3">
        <v>3.8151666666666664</v>
      </c>
      <c r="F51" s="3">
        <v>3.8570000000000007</v>
      </c>
      <c r="G51" s="3">
        <v>204.93333333333331</v>
      </c>
      <c r="H51" s="3">
        <v>348.16666666666669</v>
      </c>
      <c r="I51" s="3">
        <v>343.73333333333329</v>
      </c>
      <c r="J51" s="3">
        <v>223</v>
      </c>
      <c r="K51" s="3">
        <v>86.05</v>
      </c>
      <c r="L51" s="3">
        <v>11.311666666666667</v>
      </c>
      <c r="M51" s="3">
        <v>86.916666666666671</v>
      </c>
      <c r="N51" s="3">
        <v>7.39</v>
      </c>
      <c r="O51" s="3">
        <v>2.2283333333333335</v>
      </c>
      <c r="P51" s="3">
        <v>22.72666666666667</v>
      </c>
      <c r="Q51" s="3">
        <v>55.008333333333333</v>
      </c>
      <c r="R51" s="3">
        <v>4.2750000000000004</v>
      </c>
      <c r="S51" s="3">
        <v>4.2866666666666662</v>
      </c>
      <c r="T51" s="3">
        <v>0.38633333333333336</v>
      </c>
      <c r="U51" s="3">
        <v>0.23333333333333336</v>
      </c>
      <c r="V51" s="3">
        <v>7.07</v>
      </c>
      <c r="W51" s="3">
        <v>6.330000000000001</v>
      </c>
      <c r="X51" s="3">
        <v>14.1</v>
      </c>
      <c r="Y51" s="3">
        <v>3.3666666666666667</v>
      </c>
      <c r="Z51" s="3">
        <v>2204.6666666666665</v>
      </c>
      <c r="AA51" s="3">
        <v>1.0333333333333334</v>
      </c>
      <c r="AB51" s="3">
        <v>1.9666666666666668</v>
      </c>
      <c r="AC51" s="3" t="s">
        <v>247</v>
      </c>
      <c r="AD51" s="3">
        <v>3.4649999999999999</v>
      </c>
      <c r="AE51" s="3">
        <v>1.859300943903379</v>
      </c>
      <c r="AF51" s="3">
        <v>0</v>
      </c>
      <c r="AG51" s="3">
        <v>0.1</v>
      </c>
      <c r="AH51" s="3">
        <v>6.75</v>
      </c>
      <c r="AI51" s="3">
        <v>16.450000000000003</v>
      </c>
    </row>
    <row r="52" spans="1:35">
      <c r="D52" s="1">
        <v>42041</v>
      </c>
      <c r="E52" s="3">
        <v>4.1669999999999998</v>
      </c>
      <c r="F52" s="3">
        <v>4.1336666666666666</v>
      </c>
      <c r="G52" s="3">
        <v>209.73333333333335</v>
      </c>
      <c r="H52" s="3">
        <v>353.36666666666662</v>
      </c>
      <c r="I52" s="3">
        <v>348.7</v>
      </c>
      <c r="J52" s="3">
        <v>227</v>
      </c>
      <c r="K52" s="3">
        <v>53.79999999999999</v>
      </c>
      <c r="L52" s="3">
        <v>7.0233333333333334</v>
      </c>
      <c r="M52" s="3">
        <v>54.29999999999999</v>
      </c>
      <c r="N52" s="3">
        <v>7.2600000000000007</v>
      </c>
      <c r="O52" s="3">
        <v>2.7966666666666669</v>
      </c>
      <c r="P52" s="3">
        <v>24.350000000000005</v>
      </c>
      <c r="Q52" s="3">
        <v>58.860000000000007</v>
      </c>
      <c r="R52" s="3">
        <v>4.4643333333333333</v>
      </c>
      <c r="S52" s="3">
        <v>4.3466666666666667</v>
      </c>
      <c r="T52" s="3">
        <v>0.40166666666666667</v>
      </c>
      <c r="U52" s="3">
        <v>0.24299999999999999</v>
      </c>
      <c r="V52" s="3">
        <v>7.03</v>
      </c>
      <c r="W52" s="3">
        <v>5.63</v>
      </c>
      <c r="X52" s="3">
        <v>14.366666666666665</v>
      </c>
      <c r="Y52" s="3">
        <v>3.4333333333333336</v>
      </c>
      <c r="Z52" s="3">
        <v>5345.666666666667</v>
      </c>
      <c r="AA52" s="3">
        <v>2.6</v>
      </c>
      <c r="AB52" s="3">
        <v>3.9333333333333336</v>
      </c>
      <c r="AC52" s="3" t="s">
        <v>248</v>
      </c>
      <c r="AD52" s="3">
        <v>5.8975</v>
      </c>
      <c r="AE52" s="3">
        <v>0.56548651619645196</v>
      </c>
      <c r="AF52" s="3">
        <v>0.25</v>
      </c>
      <c r="AG52" s="3">
        <v>0.1</v>
      </c>
      <c r="AH52" s="3">
        <v>6.8000000000000007</v>
      </c>
      <c r="AI52" s="3">
        <v>16.600000000000001</v>
      </c>
    </row>
    <row r="53" spans="1:35">
      <c r="D53" s="1">
        <v>42041</v>
      </c>
      <c r="E53" s="3">
        <v>4.4279999999999999</v>
      </c>
      <c r="F53" s="3">
        <v>4.2436666666666669</v>
      </c>
      <c r="G53" s="3">
        <v>214.46666666666667</v>
      </c>
      <c r="H53" s="3">
        <v>360.13333333333338</v>
      </c>
      <c r="I53" s="3">
        <v>355.33333333333331</v>
      </c>
      <c r="J53" s="3">
        <v>231</v>
      </c>
      <c r="K53" s="3">
        <v>46.066666666666663</v>
      </c>
      <c r="L53" s="3">
        <v>5.9899999999999993</v>
      </c>
      <c r="M53" s="3">
        <v>46.466666666666669</v>
      </c>
      <c r="N53" s="3">
        <v>7.21</v>
      </c>
      <c r="O53" s="3">
        <v>3.9166666666666674</v>
      </c>
      <c r="P53" s="3">
        <v>24.553333333333331</v>
      </c>
      <c r="Q53" s="3">
        <v>59.336666666666666</v>
      </c>
      <c r="AC53" s="3" t="s">
        <v>249</v>
      </c>
      <c r="AD53" s="3">
        <v>6.9824999999999999</v>
      </c>
      <c r="AE53" s="3">
        <v>3.0014593672634189</v>
      </c>
      <c r="AF53" s="3">
        <v>0.2</v>
      </c>
      <c r="AG53" s="3">
        <v>0.1</v>
      </c>
      <c r="AH53" s="3">
        <v>6.65</v>
      </c>
      <c r="AI53" s="3">
        <v>16.2</v>
      </c>
    </row>
    <row r="54" spans="1:35">
      <c r="D54" s="1">
        <v>42041</v>
      </c>
      <c r="E54" s="3">
        <v>4.5517500000000002</v>
      </c>
      <c r="F54" s="3">
        <v>4.3629999999999995</v>
      </c>
      <c r="G54" s="3">
        <v>219.52500000000001</v>
      </c>
      <c r="H54" s="3">
        <v>367.29999999999995</v>
      </c>
      <c r="I54" s="3">
        <v>362.32500000000005</v>
      </c>
      <c r="J54" s="3">
        <v>235.75</v>
      </c>
      <c r="K54" s="3">
        <v>33.950000000000003</v>
      </c>
      <c r="L54" s="3">
        <v>4.4075000000000006</v>
      </c>
      <c r="M54" s="3">
        <v>34.325000000000003</v>
      </c>
      <c r="N54" s="3">
        <v>7.1349999999999998</v>
      </c>
      <c r="O54" s="3">
        <v>147.92750000000001</v>
      </c>
      <c r="P54" s="3">
        <v>16.852499999999999</v>
      </c>
      <c r="Q54" s="3">
        <v>41.077500000000001</v>
      </c>
      <c r="AC54" s="3" t="s">
        <v>250</v>
      </c>
      <c r="AD54" s="3">
        <v>6.6387499999999999</v>
      </c>
      <c r="AE54" s="3">
        <v>1.6438287370242266</v>
      </c>
      <c r="AF54" s="3">
        <v>0.23333333333333331</v>
      </c>
      <c r="AG54" s="3">
        <v>0.10000000000000002</v>
      </c>
      <c r="AH54" s="3">
        <v>6.9333333333333336</v>
      </c>
      <c r="AI54" s="3">
        <v>16.900000000000002</v>
      </c>
    </row>
    <row r="55" spans="1:35">
      <c r="AH55"/>
      <c r="AI55"/>
    </row>
    <row r="56" spans="1:35">
      <c r="AH56"/>
      <c r="AI56"/>
    </row>
    <row r="57" spans="1:35">
      <c r="A57" s="2" t="s">
        <v>16</v>
      </c>
      <c r="B57" s="2"/>
      <c r="C57" s="2"/>
      <c r="D57" s="1" t="s">
        <v>0</v>
      </c>
      <c r="E57" s="3" t="s">
        <v>29</v>
      </c>
      <c r="F57" s="3" t="s">
        <v>30</v>
      </c>
      <c r="G57" s="3" t="s">
        <v>31</v>
      </c>
      <c r="H57" s="3" t="s">
        <v>32</v>
      </c>
      <c r="I57" s="3" t="s">
        <v>33</v>
      </c>
      <c r="J57" s="3" t="s">
        <v>34</v>
      </c>
      <c r="K57" s="3" t="s">
        <v>35</v>
      </c>
      <c r="L57" s="3" t="s">
        <v>36</v>
      </c>
      <c r="M57" s="3" t="s">
        <v>37</v>
      </c>
      <c r="N57" s="3" t="s">
        <v>1</v>
      </c>
      <c r="O57" s="3" t="s">
        <v>38</v>
      </c>
      <c r="P57" s="3" t="s">
        <v>39</v>
      </c>
      <c r="Q57" s="3" t="s">
        <v>40</v>
      </c>
      <c r="R57" s="3" t="s">
        <v>2</v>
      </c>
      <c r="S57" s="3" t="s">
        <v>3</v>
      </c>
      <c r="T57" s="3" t="s">
        <v>4</v>
      </c>
      <c r="U57" s="3" t="s">
        <v>5</v>
      </c>
      <c r="V57" s="3" t="s">
        <v>1</v>
      </c>
      <c r="W57" s="3" t="s">
        <v>6</v>
      </c>
      <c r="X57" s="3" t="s">
        <v>7</v>
      </c>
      <c r="Y57" s="3" t="s">
        <v>8</v>
      </c>
      <c r="Z57" s="3" t="s">
        <v>9</v>
      </c>
      <c r="AA57" s="3" t="s">
        <v>10</v>
      </c>
      <c r="AB57" s="3" t="s">
        <v>11</v>
      </c>
      <c r="AD57" s="3" t="s">
        <v>14</v>
      </c>
      <c r="AE57" s="3" t="s">
        <v>15</v>
      </c>
      <c r="AF57" s="3" t="s">
        <v>41</v>
      </c>
      <c r="AG57" s="3" t="s">
        <v>42</v>
      </c>
      <c r="AH57" t="s">
        <v>43</v>
      </c>
      <c r="AI57" t="s">
        <v>44</v>
      </c>
    </row>
    <row r="58" spans="1:35">
      <c r="A58" s="2" t="s">
        <v>73</v>
      </c>
      <c r="B58" s="2">
        <v>70</v>
      </c>
      <c r="C58" s="2" t="s">
        <v>253</v>
      </c>
      <c r="D58" s="1">
        <v>42052</v>
      </c>
      <c r="E58" s="3">
        <v>0.69399999999999995</v>
      </c>
      <c r="F58" s="3">
        <v>1.0183333333333333</v>
      </c>
      <c r="G58" s="3">
        <v>76.5</v>
      </c>
      <c r="H58" s="3">
        <v>142.03333333333333</v>
      </c>
      <c r="I58" s="3">
        <v>141.16666666666666</v>
      </c>
      <c r="J58" s="3">
        <v>92</v>
      </c>
      <c r="K58" s="3">
        <v>96.8</v>
      </c>
      <c r="L58" s="3">
        <v>13.75</v>
      </c>
      <c r="M58" s="3">
        <v>96.933333333333337</v>
      </c>
      <c r="N58" s="3">
        <v>6.25</v>
      </c>
      <c r="O58" s="3">
        <v>1.9799999999999998</v>
      </c>
      <c r="P58" s="3">
        <v>8.370000000000001</v>
      </c>
      <c r="Q58" s="3">
        <v>20.959999999999997</v>
      </c>
      <c r="R58" s="3">
        <v>0.51466666666666672</v>
      </c>
      <c r="S58" s="3">
        <v>0.65333333333333332</v>
      </c>
      <c r="T58" s="3">
        <v>0.159</v>
      </c>
      <c r="U58" s="3">
        <v>8.5000000000000006E-2</v>
      </c>
      <c r="V58" s="3">
        <v>6.2433333333333332</v>
      </c>
      <c r="W58" s="3">
        <v>13.593333333333334</v>
      </c>
      <c r="X58" s="3">
        <v>0.53333333333333333</v>
      </c>
      <c r="Y58" s="3">
        <v>0.13333333333333333</v>
      </c>
      <c r="Z58" s="3">
        <v>-74.333333333333329</v>
      </c>
      <c r="AA58" s="3">
        <v>-3.3333333333333333E-2</v>
      </c>
      <c r="AB58" s="3">
        <v>1.1333333333333333</v>
      </c>
      <c r="AC58" s="3" t="s">
        <v>246</v>
      </c>
      <c r="AD58" s="3">
        <v>18.076566</v>
      </c>
      <c r="AE58" s="3">
        <v>3.1959930736041962</v>
      </c>
      <c r="AF58" s="3">
        <v>0.16700000000000001</v>
      </c>
      <c r="AG58" s="3">
        <v>0.629</v>
      </c>
      <c r="AH58">
        <v>2.1814999999999998</v>
      </c>
      <c r="AI58">
        <v>5.3205</v>
      </c>
    </row>
    <row r="59" spans="1:35">
      <c r="A59" s="2" t="s">
        <v>254</v>
      </c>
      <c r="B59" s="2">
        <v>3.3</v>
      </c>
      <c r="C59" s="2" t="s">
        <v>251</v>
      </c>
      <c r="D59" s="1">
        <v>42052</v>
      </c>
      <c r="E59" s="3">
        <v>1.2010000000000001</v>
      </c>
      <c r="F59" s="3">
        <v>0.42733333333333334</v>
      </c>
      <c r="G59" s="3">
        <v>74.13333333333334</v>
      </c>
      <c r="H59" s="3">
        <v>140.30000000000001</v>
      </c>
      <c r="I59" s="3">
        <v>139.70000000000002</v>
      </c>
      <c r="J59" s="3">
        <v>91</v>
      </c>
      <c r="K59" s="3">
        <v>96.033333333333346</v>
      </c>
      <c r="L59" s="3">
        <v>13.866666666666665</v>
      </c>
      <c r="M59" s="3">
        <v>96.166666666666671</v>
      </c>
      <c r="N59" s="3">
        <v>6.373333333333334</v>
      </c>
      <c r="O59" s="3">
        <v>2</v>
      </c>
      <c r="P59" s="3">
        <v>8.4233333333333338</v>
      </c>
      <c r="Q59" s="3">
        <v>21.096666666666668</v>
      </c>
      <c r="R59" s="3">
        <v>0.98833333333333329</v>
      </c>
      <c r="S59" s="3">
        <v>0.41</v>
      </c>
      <c r="T59" s="3">
        <v>0.159</v>
      </c>
      <c r="U59" s="3">
        <v>8.4000000000000005E-2</v>
      </c>
      <c r="V59" s="3">
        <v>6.2700000000000005</v>
      </c>
      <c r="W59" s="3">
        <v>14.106666666666667</v>
      </c>
      <c r="X59" s="3">
        <v>1</v>
      </c>
      <c r="Y59" s="3">
        <v>0.23333333333333331</v>
      </c>
      <c r="Z59" s="3">
        <v>59</v>
      </c>
      <c r="AA59" s="3">
        <v>0</v>
      </c>
      <c r="AB59" s="3">
        <v>1.0666666666666667</v>
      </c>
      <c r="AH59"/>
      <c r="AI59"/>
    </row>
    <row r="60" spans="1:35">
      <c r="D60" s="1">
        <v>42052</v>
      </c>
      <c r="E60" s="3">
        <v>1.758</v>
      </c>
      <c r="F60" s="3">
        <v>1.5613333333333335</v>
      </c>
      <c r="G60" s="3">
        <v>73.899999999999991</v>
      </c>
      <c r="H60" s="3">
        <v>134.86666666666667</v>
      </c>
      <c r="I60" s="3">
        <v>133.80000000000001</v>
      </c>
      <c r="J60" s="3">
        <v>87</v>
      </c>
      <c r="K60" s="3">
        <v>85.399999999999991</v>
      </c>
      <c r="L60" s="3">
        <v>11.946666666666667</v>
      </c>
      <c r="M60" s="3">
        <v>85.466666666666654</v>
      </c>
      <c r="N60" s="3">
        <v>6.4033333333333333</v>
      </c>
      <c r="O60" s="3">
        <v>3.8700000000000006</v>
      </c>
      <c r="P60" s="3">
        <v>10.33</v>
      </c>
      <c r="Q60" s="3">
        <v>25.616666666666664</v>
      </c>
      <c r="R60" s="3">
        <v>1.4956666666666667</v>
      </c>
      <c r="S60" s="3">
        <v>1.1399999999999999</v>
      </c>
      <c r="T60" s="3">
        <v>0.156</v>
      </c>
      <c r="U60" s="3">
        <v>8.5000000000000006E-2</v>
      </c>
      <c r="V60" s="3">
        <v>6.376666666666666</v>
      </c>
      <c r="W60" s="3">
        <v>13.646666666666667</v>
      </c>
      <c r="X60" s="3">
        <v>1.3333333333333333</v>
      </c>
      <c r="Y60" s="3">
        <v>0.33333333333333331</v>
      </c>
      <c r="Z60" s="3">
        <v>227</v>
      </c>
      <c r="AA60" s="3">
        <v>0.10000000000000002</v>
      </c>
      <c r="AB60" s="3">
        <v>2.2000000000000002</v>
      </c>
      <c r="AH60"/>
      <c r="AI60"/>
    </row>
    <row r="61" spans="1:35">
      <c r="D61" s="1">
        <v>42052</v>
      </c>
      <c r="E61" s="3">
        <v>2.2559999999999998</v>
      </c>
      <c r="F61" s="3">
        <v>2.8930000000000002</v>
      </c>
      <c r="G61" s="3">
        <v>75.100000000000009</v>
      </c>
      <c r="H61" s="3">
        <v>131.46666666666667</v>
      </c>
      <c r="I61" s="3">
        <v>130.06666666666666</v>
      </c>
      <c r="J61" s="3">
        <v>84.666666666666671</v>
      </c>
      <c r="K61" s="3">
        <v>73.8</v>
      </c>
      <c r="L61" s="3">
        <v>9.9600000000000009</v>
      </c>
      <c r="M61" s="3">
        <v>73.933333333333337</v>
      </c>
      <c r="N61" s="3">
        <v>6.4466666666666663</v>
      </c>
      <c r="O61" s="3">
        <v>3.3000000000000003</v>
      </c>
      <c r="P61" s="3">
        <v>13.936666666666667</v>
      </c>
      <c r="Q61" s="3">
        <v>34.163333333333334</v>
      </c>
      <c r="R61" s="3">
        <v>2.0973333333333333</v>
      </c>
      <c r="S61" s="3">
        <v>2.7533333333333334</v>
      </c>
      <c r="T61" s="3">
        <v>0.14899999999999999</v>
      </c>
      <c r="U61" s="3">
        <v>8.6000000000000007E-2</v>
      </c>
      <c r="V61" s="3">
        <v>6.416666666666667</v>
      </c>
      <c r="W61" s="3">
        <v>10.283333333333333</v>
      </c>
      <c r="X61" s="3">
        <v>2.0333333333333332</v>
      </c>
      <c r="Y61" s="3">
        <v>0.46666666666666662</v>
      </c>
      <c r="Z61" s="3">
        <v>472.66666666666669</v>
      </c>
      <c r="AA61" s="3">
        <v>0.23333333333333331</v>
      </c>
      <c r="AB61" s="3">
        <v>2.6999999999999997</v>
      </c>
      <c r="AC61" s="3" t="s">
        <v>247</v>
      </c>
      <c r="AD61" s="3">
        <v>27.765596500000001</v>
      </c>
      <c r="AE61" s="3">
        <v>4.4912631482418881</v>
      </c>
      <c r="AF61" s="3">
        <v>0.3125</v>
      </c>
      <c r="AG61" s="3">
        <v>0.46699999999999997</v>
      </c>
      <c r="AH61">
        <v>2.8339999999999996</v>
      </c>
      <c r="AI61">
        <v>6.9119999999999999</v>
      </c>
    </row>
    <row r="62" spans="1:35">
      <c r="D62" s="1">
        <v>42052</v>
      </c>
      <c r="E62" s="3">
        <v>2.4430000000000001</v>
      </c>
      <c r="F62" s="3">
        <v>3.8073333333333337</v>
      </c>
      <c r="G62" s="3">
        <v>84.6</v>
      </c>
      <c r="H62" s="3">
        <v>143.93333333333334</v>
      </c>
      <c r="I62" s="3">
        <v>142.1</v>
      </c>
      <c r="J62" s="3">
        <v>92</v>
      </c>
      <c r="K62" s="3">
        <v>53.733333333333327</v>
      </c>
      <c r="L62" s="3">
        <v>7.0766666666666671</v>
      </c>
      <c r="M62" s="3">
        <v>53.800000000000004</v>
      </c>
      <c r="N62" s="3">
        <v>6.4666666666666659</v>
      </c>
      <c r="O62" s="3">
        <v>3.16</v>
      </c>
      <c r="P62" s="3">
        <v>15.93</v>
      </c>
      <c r="Q62" s="3">
        <v>38.890000000000008</v>
      </c>
      <c r="R62" s="3">
        <v>2.5846666666666667</v>
      </c>
      <c r="S62" s="3">
        <v>3.82</v>
      </c>
      <c r="T62" s="3">
        <v>0.158</v>
      </c>
      <c r="U62" s="3">
        <v>9.4000000000000014E-2</v>
      </c>
      <c r="V62" s="3">
        <v>6.5066666666666668</v>
      </c>
      <c r="W62" s="3">
        <v>7.1466666666666674</v>
      </c>
      <c r="X62" s="3">
        <v>1.2666666666666668</v>
      </c>
      <c r="Y62" s="3">
        <v>0.3</v>
      </c>
      <c r="Z62" s="3">
        <v>160.33333333333334</v>
      </c>
      <c r="AA62" s="3">
        <v>0.10000000000000002</v>
      </c>
      <c r="AB62" s="3">
        <v>2.7999999999999994</v>
      </c>
      <c r="AC62" s="3" t="s">
        <v>248</v>
      </c>
      <c r="AD62" s="3">
        <v>26.5952275</v>
      </c>
      <c r="AE62" s="3">
        <v>1.9385514549657084</v>
      </c>
      <c r="AF62" s="3">
        <v>0.252</v>
      </c>
      <c r="AG62" s="3">
        <v>0.36249999999999999</v>
      </c>
      <c r="AH62">
        <v>3.7270000000000003</v>
      </c>
      <c r="AI62">
        <v>9.09</v>
      </c>
    </row>
    <row r="63" spans="1:35">
      <c r="D63" s="1">
        <v>42052</v>
      </c>
      <c r="E63" s="3">
        <v>2.7836666666666665</v>
      </c>
      <c r="F63" s="3">
        <v>4.0153333333333334</v>
      </c>
      <c r="G63" s="3">
        <v>87.2</v>
      </c>
      <c r="H63" s="3">
        <v>147.4</v>
      </c>
      <c r="I63" s="3">
        <v>145.5</v>
      </c>
      <c r="J63" s="3">
        <v>95</v>
      </c>
      <c r="K63" s="3">
        <v>42.79999999999999</v>
      </c>
      <c r="L63" s="3">
        <v>5.6033333333333326</v>
      </c>
      <c r="M63" s="3">
        <v>42.833333333333336</v>
      </c>
      <c r="N63" s="3">
        <v>6.4933333333333332</v>
      </c>
      <c r="O63" s="3">
        <v>4.12</v>
      </c>
      <c r="P63" s="3">
        <v>16.260000000000002</v>
      </c>
      <c r="Q63" s="3">
        <v>39.676666666666669</v>
      </c>
      <c r="R63" s="3">
        <v>2.8450000000000002</v>
      </c>
      <c r="S63" s="3">
        <v>4.4066666666666672</v>
      </c>
      <c r="T63" s="3">
        <v>0.16700000000000001</v>
      </c>
      <c r="U63" s="3">
        <v>0.10100000000000002</v>
      </c>
      <c r="V63" s="3">
        <v>6.57</v>
      </c>
      <c r="W63" s="3">
        <v>4.2133333333333338</v>
      </c>
      <c r="X63" s="3">
        <v>1.5</v>
      </c>
      <c r="Y63" s="3">
        <v>0.3666666666666667</v>
      </c>
      <c r="Z63" s="3">
        <v>8.6666666666666661</v>
      </c>
      <c r="AA63" s="3">
        <v>0</v>
      </c>
      <c r="AB63" s="3">
        <v>3.5</v>
      </c>
      <c r="AC63" s="3" t="s">
        <v>249</v>
      </c>
      <c r="AD63" s="3">
        <v>54.582955750000004</v>
      </c>
      <c r="AE63" s="3">
        <v>1.3447478316178532</v>
      </c>
      <c r="AF63" s="3">
        <v>0.34</v>
      </c>
      <c r="AG63" s="3">
        <v>0.23499999999999999</v>
      </c>
      <c r="AH63">
        <v>3.9089999999999998</v>
      </c>
      <c r="AI63">
        <v>9.5339999999999989</v>
      </c>
    </row>
    <row r="64" spans="1:35">
      <c r="D64" s="1">
        <v>42052</v>
      </c>
      <c r="E64" s="3">
        <v>3.0947500000000008</v>
      </c>
      <c r="F64" s="3">
        <v>4.5289999999999999</v>
      </c>
      <c r="G64" s="3">
        <v>95.208333333333329</v>
      </c>
      <c r="H64" s="3">
        <v>158.52500000000001</v>
      </c>
      <c r="I64" s="3">
        <v>156.3666666666667</v>
      </c>
      <c r="J64" s="3">
        <v>101.5</v>
      </c>
      <c r="K64" s="3">
        <v>21.274999999999995</v>
      </c>
      <c r="L64" s="3">
        <v>2.7541666666666664</v>
      </c>
      <c r="M64" s="3">
        <v>21.341666666666669</v>
      </c>
      <c r="N64" s="3">
        <v>6.5625</v>
      </c>
      <c r="O64" s="3">
        <v>24.629166666666663</v>
      </c>
      <c r="P64" s="3">
        <v>16.439166666666669</v>
      </c>
      <c r="Q64" s="3">
        <v>40.099166666666669</v>
      </c>
      <c r="R64" s="3">
        <v>2.9903333333333335</v>
      </c>
      <c r="S64" s="3">
        <v>4.54</v>
      </c>
      <c r="T64" s="3">
        <v>0.17100000000000001</v>
      </c>
      <c r="U64" s="3">
        <v>0.104</v>
      </c>
      <c r="V64" s="3">
        <v>6.5999999999999988</v>
      </c>
      <c r="W64" s="3">
        <v>2.563333333333333</v>
      </c>
      <c r="X64" s="3">
        <v>0.76666666666666661</v>
      </c>
      <c r="Y64" s="3">
        <v>0.20000000000000004</v>
      </c>
      <c r="Z64" s="3">
        <v>217.33333333333334</v>
      </c>
      <c r="AA64" s="3">
        <v>0.10000000000000002</v>
      </c>
      <c r="AB64" s="3">
        <v>3.7000000000000006</v>
      </c>
      <c r="AC64" s="3" t="s">
        <v>250</v>
      </c>
      <c r="AD64" s="3">
        <v>67.130495499999995</v>
      </c>
      <c r="AE64" s="3">
        <v>13.190157161257364</v>
      </c>
      <c r="AF64" s="3">
        <v>0.38650000000000001</v>
      </c>
      <c r="AG64" s="3">
        <v>0.17399999999999999</v>
      </c>
      <c r="AH64">
        <v>4.0214999999999996</v>
      </c>
      <c r="AI64">
        <v>9.8085000000000004</v>
      </c>
    </row>
    <row r="65" spans="1:35">
      <c r="AH65"/>
      <c r="AI65"/>
    </row>
    <row r="66" spans="1:35">
      <c r="AH66"/>
      <c r="AI66"/>
    </row>
    <row r="67" spans="1:35">
      <c r="A67" t="s">
        <v>17</v>
      </c>
      <c r="D67" s="1" t="s">
        <v>0</v>
      </c>
      <c r="E67" s="3" t="s">
        <v>29</v>
      </c>
      <c r="F67" s="3" t="s">
        <v>30</v>
      </c>
      <c r="G67" s="3" t="s">
        <v>31</v>
      </c>
      <c r="H67" s="3" t="s">
        <v>32</v>
      </c>
      <c r="I67" s="3" t="s">
        <v>33</v>
      </c>
      <c r="J67" s="3" t="s">
        <v>34</v>
      </c>
      <c r="K67" s="3" t="s">
        <v>35</v>
      </c>
      <c r="L67" s="3" t="s">
        <v>36</v>
      </c>
      <c r="M67" s="3" t="s">
        <v>37</v>
      </c>
      <c r="N67" s="3" t="s">
        <v>1</v>
      </c>
      <c r="O67" s="3" t="s">
        <v>38</v>
      </c>
      <c r="P67" s="3" t="s">
        <v>39</v>
      </c>
      <c r="Q67" s="3" t="s">
        <v>40</v>
      </c>
      <c r="R67" s="3" t="s">
        <v>2</v>
      </c>
      <c r="S67" s="3" t="s">
        <v>3</v>
      </c>
      <c r="T67" s="3" t="s">
        <v>4</v>
      </c>
      <c r="U67" s="3" t="s">
        <v>5</v>
      </c>
      <c r="V67" s="3" t="s">
        <v>1</v>
      </c>
      <c r="W67" s="3" t="s">
        <v>6</v>
      </c>
      <c r="X67" s="3" t="s">
        <v>7</v>
      </c>
      <c r="Y67" s="3" t="s">
        <v>8</v>
      </c>
      <c r="Z67" s="3" t="s">
        <v>9</v>
      </c>
      <c r="AA67" s="3" t="s">
        <v>10</v>
      </c>
      <c r="AB67" s="3" t="s">
        <v>11</v>
      </c>
      <c r="AD67" s="3" t="s">
        <v>14</v>
      </c>
      <c r="AE67" s="3" t="s">
        <v>15</v>
      </c>
      <c r="AF67" s="3" t="s">
        <v>41</v>
      </c>
      <c r="AG67" s="3" t="s">
        <v>42</v>
      </c>
      <c r="AH67" t="s">
        <v>43</v>
      </c>
      <c r="AI67" t="s">
        <v>44</v>
      </c>
    </row>
    <row r="68" spans="1:35">
      <c r="A68" t="s">
        <v>12</v>
      </c>
      <c r="B68">
        <v>45</v>
      </c>
      <c r="C68" t="s">
        <v>253</v>
      </c>
      <c r="D68" s="1">
        <v>42053.460624961423</v>
      </c>
      <c r="E68" s="3">
        <v>0.56200000000000006</v>
      </c>
      <c r="F68" s="3">
        <v>2.7173333333333338</v>
      </c>
      <c r="G68" s="3">
        <v>202.56666666666669</v>
      </c>
      <c r="H68" s="3">
        <v>356.36666666666662</v>
      </c>
      <c r="I68" s="3">
        <v>352.63333333333338</v>
      </c>
      <c r="J68" s="3">
        <v>229.33333333333334</v>
      </c>
      <c r="K68" s="3">
        <v>101.43333333333334</v>
      </c>
      <c r="L68" s="3">
        <v>13.746666666666668</v>
      </c>
      <c r="M68" s="3">
        <v>102.83333333333333</v>
      </c>
      <c r="N68" s="3">
        <v>6.75</v>
      </c>
      <c r="O68" s="3">
        <v>3.8800000000000003</v>
      </c>
      <c r="P68" s="3">
        <v>22.95</v>
      </c>
      <c r="Q68" s="3">
        <v>55.536666666666662</v>
      </c>
      <c r="R68" s="3">
        <v>0.47300000000000003</v>
      </c>
      <c r="S68" s="3">
        <v>1.7000000000000002</v>
      </c>
      <c r="T68" s="3">
        <v>0.39333333333333337</v>
      </c>
      <c r="U68" s="3">
        <v>0.21833333333333335</v>
      </c>
      <c r="V68" s="3">
        <v>6.44</v>
      </c>
      <c r="W68" s="3">
        <v>14.343333333333334</v>
      </c>
      <c r="X68" s="3">
        <v>20.400000000000002</v>
      </c>
      <c r="Y68" s="3">
        <v>4.8666666666666671</v>
      </c>
      <c r="Z68" s="3">
        <v>4702</v>
      </c>
      <c r="AA68" s="3">
        <v>2.2333333333333334</v>
      </c>
      <c r="AB68" s="3">
        <v>1.1333333333333333</v>
      </c>
      <c r="AC68" s="3" t="s">
        <v>246</v>
      </c>
      <c r="AD68" s="3">
        <v>7.3964982499999996</v>
      </c>
      <c r="AE68" s="3">
        <v>2.8898061604923577</v>
      </c>
      <c r="AF68" s="3">
        <v>0.183</v>
      </c>
      <c r="AG68" s="3">
        <v>0.157</v>
      </c>
      <c r="AH68">
        <v>7.0145</v>
      </c>
      <c r="AI68">
        <v>17.108000000000001</v>
      </c>
    </row>
    <row r="69" spans="1:35">
      <c r="A69" t="s">
        <v>13</v>
      </c>
      <c r="B69">
        <v>4.6500000000000004</v>
      </c>
      <c r="C69" t="s">
        <v>251</v>
      </c>
      <c r="D69" s="1">
        <v>42053.460624961423</v>
      </c>
      <c r="E69" s="3">
        <v>1.1519999999999999</v>
      </c>
      <c r="F69" s="3">
        <v>3.1166666666666667</v>
      </c>
      <c r="G69" s="3">
        <v>199.30000000000004</v>
      </c>
      <c r="H69" s="3">
        <v>346.3</v>
      </c>
      <c r="I69" s="3">
        <v>342.39999999999992</v>
      </c>
      <c r="J69" s="3">
        <v>223</v>
      </c>
      <c r="K69" s="3">
        <v>99.2</v>
      </c>
      <c r="L69" s="3">
        <v>13.296666666666667</v>
      </c>
      <c r="M69" s="3">
        <v>100.5</v>
      </c>
      <c r="N69" s="3">
        <v>6.9366666666666674</v>
      </c>
      <c r="O69" s="3">
        <v>1.27</v>
      </c>
      <c r="P69" s="3">
        <v>22.540000000000003</v>
      </c>
      <c r="Q69" s="3">
        <v>54.563333333333333</v>
      </c>
      <c r="R69" s="3">
        <v>1.038</v>
      </c>
      <c r="S69" s="3">
        <v>3.23</v>
      </c>
      <c r="T69" s="3">
        <v>0.38600000000000001</v>
      </c>
      <c r="U69" s="3">
        <v>0.22600000000000001</v>
      </c>
      <c r="V69" s="3">
        <v>6.88</v>
      </c>
      <c r="W69" s="3">
        <v>13.83</v>
      </c>
      <c r="X69" s="3">
        <v>17.7</v>
      </c>
      <c r="Y69" s="3">
        <v>4.2</v>
      </c>
      <c r="Z69" s="3">
        <v>3232</v>
      </c>
      <c r="AA69" s="3">
        <v>1.5</v>
      </c>
      <c r="AB69" s="3">
        <v>0.6</v>
      </c>
      <c r="AH69"/>
      <c r="AI69"/>
    </row>
    <row r="70" spans="1:35">
      <c r="D70" s="1">
        <v>42053.460624961423</v>
      </c>
      <c r="E70" s="3">
        <v>1.7012499999999999</v>
      </c>
      <c r="F70" s="3">
        <v>3.4017499999999998</v>
      </c>
      <c r="G70" s="3">
        <v>200.64999999999998</v>
      </c>
      <c r="H70" s="3">
        <v>345.67499999999995</v>
      </c>
      <c r="I70" s="3">
        <v>341.57499999999999</v>
      </c>
      <c r="J70" s="3">
        <v>222</v>
      </c>
      <c r="K70" s="3">
        <v>98.8</v>
      </c>
      <c r="L70" s="3">
        <v>13.145</v>
      </c>
      <c r="M70" s="3">
        <v>100.125</v>
      </c>
      <c r="N70" s="3">
        <v>7.0125000000000002</v>
      </c>
      <c r="O70" s="3">
        <v>1.365</v>
      </c>
      <c r="P70" s="3">
        <v>22.48</v>
      </c>
      <c r="Q70" s="3">
        <v>54.427500000000002</v>
      </c>
      <c r="R70" s="3">
        <v>1.504</v>
      </c>
      <c r="S70" s="3">
        <v>3.46</v>
      </c>
      <c r="T70" s="3">
        <v>0.38600000000000001</v>
      </c>
      <c r="U70" s="3">
        <v>0.22700000000000001</v>
      </c>
      <c r="V70" s="3">
        <v>7.09</v>
      </c>
      <c r="W70" s="3">
        <v>13.54</v>
      </c>
      <c r="X70" s="3">
        <v>17.399999999999999</v>
      </c>
      <c r="Y70" s="3">
        <v>4.2</v>
      </c>
      <c r="Z70" s="3">
        <v>3908</v>
      </c>
      <c r="AA70" s="3">
        <v>1.9</v>
      </c>
      <c r="AB70" s="3">
        <v>1.1000000000000001</v>
      </c>
      <c r="AH70"/>
      <c r="AI70"/>
    </row>
    <row r="71" spans="1:35">
      <c r="D71" s="1">
        <v>42053.460624961423</v>
      </c>
      <c r="E71" s="3">
        <v>2.1647500000000002</v>
      </c>
      <c r="F71" s="3">
        <v>3.6134999999999997</v>
      </c>
      <c r="G71" s="3">
        <v>201.6</v>
      </c>
      <c r="H71" s="3">
        <v>345.125</v>
      </c>
      <c r="I71" s="3">
        <v>340.875</v>
      </c>
      <c r="J71" s="3">
        <v>222</v>
      </c>
      <c r="K71" s="3">
        <v>97.649999999999991</v>
      </c>
      <c r="L71" s="3">
        <v>12.922500000000001</v>
      </c>
      <c r="M71" s="3">
        <v>99</v>
      </c>
      <c r="N71" s="3">
        <v>7.1099999999999994</v>
      </c>
      <c r="O71" s="3">
        <v>2.3149999999999999</v>
      </c>
      <c r="P71" s="3">
        <v>22.547499999999999</v>
      </c>
      <c r="Q71" s="3">
        <v>54.58</v>
      </c>
      <c r="R71" s="3">
        <v>2.5110000000000001</v>
      </c>
      <c r="S71" s="3">
        <v>3.93</v>
      </c>
      <c r="T71" s="3">
        <v>0.38500000000000001</v>
      </c>
      <c r="U71" s="3">
        <v>0.23</v>
      </c>
      <c r="V71" s="3">
        <v>7.12</v>
      </c>
      <c r="W71" s="3">
        <v>11.5</v>
      </c>
      <c r="X71" s="3">
        <v>14.9</v>
      </c>
      <c r="Y71" s="3">
        <v>3.6</v>
      </c>
      <c r="Z71" s="3">
        <v>3463</v>
      </c>
      <c r="AA71" s="3">
        <v>1.7</v>
      </c>
      <c r="AB71" s="3">
        <v>0.5</v>
      </c>
      <c r="AH71"/>
      <c r="AI71"/>
    </row>
    <row r="72" spans="1:35">
      <c r="D72" s="1">
        <v>42053.460624961423</v>
      </c>
      <c r="E72" s="3">
        <v>2.6560000000000001</v>
      </c>
      <c r="F72" s="3">
        <v>3.786</v>
      </c>
      <c r="G72" s="3">
        <v>202.73333333333335</v>
      </c>
      <c r="H72" s="3">
        <v>345.13333333333338</v>
      </c>
      <c r="I72" s="3">
        <v>340.8</v>
      </c>
      <c r="J72" s="3">
        <v>222</v>
      </c>
      <c r="K72" s="3">
        <v>93.533333333333346</v>
      </c>
      <c r="L72" s="3">
        <v>12.316666666666668</v>
      </c>
      <c r="M72" s="3">
        <v>94.8</v>
      </c>
      <c r="N72" s="3">
        <v>7.1500000000000012</v>
      </c>
      <c r="O72" s="3">
        <v>1.24</v>
      </c>
      <c r="P72" s="3">
        <v>22.763333333333332</v>
      </c>
      <c r="Q72" s="3">
        <v>55.096666666666671</v>
      </c>
      <c r="R72" s="3">
        <v>3.4969999999999999</v>
      </c>
      <c r="S72" s="3">
        <v>4.2300000000000004</v>
      </c>
      <c r="T72" s="3">
        <v>0.39200000000000002</v>
      </c>
      <c r="U72" s="3">
        <v>0.23599999999999999</v>
      </c>
      <c r="V72" s="3">
        <v>7.01</v>
      </c>
      <c r="W72" s="3">
        <v>7.03</v>
      </c>
      <c r="X72" s="3">
        <v>9.3000000000000007</v>
      </c>
      <c r="Y72" s="3">
        <v>2.2000000000000002</v>
      </c>
      <c r="Z72" s="3">
        <v>2071</v>
      </c>
      <c r="AA72" s="3">
        <v>1</v>
      </c>
      <c r="AB72" s="3">
        <v>1.5</v>
      </c>
      <c r="AH72"/>
      <c r="AI72"/>
    </row>
    <row r="73" spans="1:35">
      <c r="D73" s="1">
        <v>42053.460624961423</v>
      </c>
      <c r="E73" s="3">
        <v>3.17</v>
      </c>
      <c r="F73" s="3">
        <v>3.9516666666666667</v>
      </c>
      <c r="G73" s="3">
        <v>204.56666666666669</v>
      </c>
      <c r="H73" s="3">
        <v>346.60000000000008</v>
      </c>
      <c r="I73" s="3">
        <v>342.10000000000008</v>
      </c>
      <c r="J73" s="3">
        <v>222</v>
      </c>
      <c r="K73" s="3">
        <v>77.566666666666663</v>
      </c>
      <c r="L73" s="3">
        <v>10.17</v>
      </c>
      <c r="M73" s="3">
        <v>78.600000000000009</v>
      </c>
      <c r="N73" s="3">
        <v>7.12</v>
      </c>
      <c r="O73" s="3">
        <v>1.4766666666666666</v>
      </c>
      <c r="P73" s="3">
        <v>23.596666666666668</v>
      </c>
      <c r="Q73" s="3">
        <v>57.07</v>
      </c>
      <c r="R73" s="3">
        <v>4.01</v>
      </c>
      <c r="S73" s="3">
        <v>4.3</v>
      </c>
      <c r="T73" s="3">
        <v>0.39600000000000002</v>
      </c>
      <c r="U73" s="3">
        <v>0.24</v>
      </c>
      <c r="V73" s="3">
        <v>6.99</v>
      </c>
      <c r="W73" s="3">
        <v>5.61</v>
      </c>
      <c r="X73" s="3">
        <v>7.6</v>
      </c>
      <c r="Y73" s="3">
        <v>1.8</v>
      </c>
      <c r="Z73" s="3">
        <v>2449</v>
      </c>
      <c r="AA73" s="3">
        <v>1.2</v>
      </c>
      <c r="AB73" s="3">
        <v>2</v>
      </c>
      <c r="AC73" s="3" t="s">
        <v>247</v>
      </c>
      <c r="AD73" s="3">
        <v>5.9735367500000001</v>
      </c>
      <c r="AE73" s="3">
        <v>2.372588671820488</v>
      </c>
      <c r="AF73" s="3">
        <v>0.2145</v>
      </c>
      <c r="AG73" s="3">
        <v>9.5000000000000001E-2</v>
      </c>
      <c r="AH73">
        <v>6.5735000000000001</v>
      </c>
      <c r="AI73">
        <v>16.032499999999999</v>
      </c>
    </row>
    <row r="74" spans="1:35">
      <c r="D74" s="1">
        <v>42053.460624961423</v>
      </c>
      <c r="E74" s="3">
        <v>3.6549999999999998</v>
      </c>
      <c r="F74" s="3">
        <v>4.1807499999999997</v>
      </c>
      <c r="G74" s="3">
        <v>208.07499999999999</v>
      </c>
      <c r="H74" s="3">
        <v>350.1</v>
      </c>
      <c r="I74" s="3">
        <v>345.45000000000005</v>
      </c>
      <c r="J74" s="3">
        <v>225</v>
      </c>
      <c r="K74" s="3">
        <v>48.325000000000003</v>
      </c>
      <c r="L74" s="3">
        <v>6.2974999999999994</v>
      </c>
      <c r="M74" s="3">
        <v>48.975000000000001</v>
      </c>
      <c r="N74" s="3">
        <v>7.0849999999999991</v>
      </c>
      <c r="O74" s="3">
        <v>2.1025</v>
      </c>
      <c r="P74" s="3">
        <v>24.880000000000003</v>
      </c>
      <c r="Q74" s="3">
        <v>60.107500000000002</v>
      </c>
      <c r="R74" s="3">
        <v>4.2460000000000004</v>
      </c>
      <c r="S74" s="3">
        <v>4.4800000000000004</v>
      </c>
      <c r="T74" s="3">
        <v>0.40200000000000002</v>
      </c>
      <c r="U74" s="3">
        <v>0.24399999999999999</v>
      </c>
      <c r="V74" s="3">
        <v>6.96</v>
      </c>
      <c r="W74" s="3">
        <v>4.2300000000000004</v>
      </c>
      <c r="X74" s="3">
        <v>8</v>
      </c>
      <c r="Y74" s="3">
        <v>1.9</v>
      </c>
      <c r="Z74" s="3">
        <v>3133</v>
      </c>
      <c r="AA74" s="3">
        <v>1.5</v>
      </c>
      <c r="AB74" s="3">
        <v>1.9</v>
      </c>
      <c r="AH74"/>
      <c r="AI74"/>
    </row>
    <row r="75" spans="1:35">
      <c r="D75" s="1">
        <v>42053.460624961423</v>
      </c>
      <c r="E75" s="3">
        <v>3.8540000000000005</v>
      </c>
      <c r="F75" s="3">
        <v>4.3049999999999997</v>
      </c>
      <c r="G75" s="3">
        <v>213</v>
      </c>
      <c r="H75" s="3">
        <v>357</v>
      </c>
      <c r="I75" s="3">
        <v>352.2</v>
      </c>
      <c r="J75" s="3">
        <v>229</v>
      </c>
      <c r="K75" s="3">
        <v>37.56666666666667</v>
      </c>
      <c r="L75" s="3">
        <v>4.88</v>
      </c>
      <c r="M75" s="3">
        <v>38.06666666666667</v>
      </c>
      <c r="N75" s="3">
        <v>7.06</v>
      </c>
      <c r="O75" s="3">
        <v>2.1133333333333328</v>
      </c>
      <c r="P75" s="3">
        <v>25.026666666666667</v>
      </c>
      <c r="Q75" s="3">
        <v>60.463333333333331</v>
      </c>
      <c r="R75" s="3">
        <v>4.5766666666666671</v>
      </c>
      <c r="S75" s="3">
        <v>4.93</v>
      </c>
      <c r="T75" s="3">
        <v>0.43233333333333329</v>
      </c>
      <c r="U75" s="3">
        <v>0.26666666666666666</v>
      </c>
      <c r="V75" s="3">
        <v>6.8933333333333335</v>
      </c>
      <c r="W75" s="3">
        <v>1.9733333333333334</v>
      </c>
      <c r="X75" s="3">
        <v>-0.46666666666666662</v>
      </c>
      <c r="Y75" s="3">
        <v>-6.6666666666666666E-2</v>
      </c>
      <c r="Z75" s="3">
        <v>10433</v>
      </c>
      <c r="AA75" s="3">
        <v>5.0333333333333332</v>
      </c>
      <c r="AB75" s="3">
        <v>792.33333333333337</v>
      </c>
      <c r="AC75" s="3" t="s">
        <v>248</v>
      </c>
      <c r="AD75" s="3">
        <v>7.5996325000000002</v>
      </c>
      <c r="AE75" s="3">
        <v>1.6892175588590337</v>
      </c>
      <c r="AF75" s="3">
        <v>0.23699999999999999</v>
      </c>
      <c r="AG75" s="3">
        <v>8.7999999999999995E-2</v>
      </c>
      <c r="AH75">
        <v>6.5730000000000004</v>
      </c>
      <c r="AI75">
        <v>16.032</v>
      </c>
    </row>
    <row r="76" spans="1:35">
      <c r="D76" s="1">
        <v>42053.460624961423</v>
      </c>
      <c r="E76" s="3">
        <v>4.1769999999999996</v>
      </c>
      <c r="F76" s="3">
        <v>4.4627999999999997</v>
      </c>
      <c r="G76" s="3">
        <v>216.45999999999998</v>
      </c>
      <c r="H76" s="3">
        <v>361.1</v>
      </c>
      <c r="I76" s="3">
        <v>356.2</v>
      </c>
      <c r="J76" s="3">
        <v>232</v>
      </c>
      <c r="K76" s="3">
        <v>28.3</v>
      </c>
      <c r="L76" s="3">
        <v>3.66</v>
      </c>
      <c r="M76" s="3">
        <v>28.68</v>
      </c>
      <c r="N76" s="3">
        <v>7.05</v>
      </c>
      <c r="O76" s="3">
        <v>2.3260000000000001</v>
      </c>
      <c r="P76" s="3">
        <v>25.569999999999997</v>
      </c>
      <c r="Q76" s="3">
        <v>61.75</v>
      </c>
      <c r="AC76" s="3" t="s">
        <v>249</v>
      </c>
      <c r="AD76" s="3">
        <v>5.3981525000000001</v>
      </c>
      <c r="AE76" s="3">
        <v>2.9598628635124844</v>
      </c>
      <c r="AF76" s="3">
        <v>0.21300000000000002</v>
      </c>
      <c r="AG76" s="3">
        <v>9.0499999999999997E-2</v>
      </c>
      <c r="AH76">
        <v>6.6754999999999995</v>
      </c>
      <c r="AI76">
        <v>16.282499999999999</v>
      </c>
    </row>
    <row r="77" spans="1:35">
      <c r="D77" s="1">
        <v>42053.460624961423</v>
      </c>
      <c r="E77" s="3">
        <v>4.3920000000000003</v>
      </c>
      <c r="F77" s="3">
        <v>4.5582500000000001</v>
      </c>
      <c r="G77" s="3">
        <v>220.07499999999999</v>
      </c>
      <c r="H77" s="3">
        <v>366.1</v>
      </c>
      <c r="I77" s="3">
        <v>361.04999999999995</v>
      </c>
      <c r="J77" s="3">
        <v>235</v>
      </c>
      <c r="K77" s="3">
        <v>22</v>
      </c>
      <c r="L77" s="3">
        <v>2.8425000000000002</v>
      </c>
      <c r="M77" s="3">
        <v>22.3</v>
      </c>
      <c r="N77" s="3">
        <v>7.0374999999999996</v>
      </c>
      <c r="O77" s="3">
        <v>103.27999999999999</v>
      </c>
      <c r="P77" s="3">
        <v>18.452499999999997</v>
      </c>
      <c r="Q77" s="3">
        <v>44.875</v>
      </c>
      <c r="AC77" s="3" t="s">
        <v>250</v>
      </c>
      <c r="AD77" s="3">
        <v>8.8456574999999997</v>
      </c>
      <c r="AE77" s="3">
        <v>2.3306034425114741</v>
      </c>
      <c r="AF77" s="3">
        <v>9.9666666666666667E-2</v>
      </c>
      <c r="AG77" s="3">
        <v>8.7000000000000008E-2</v>
      </c>
      <c r="AH77">
        <v>6.7339999999999991</v>
      </c>
      <c r="AI77">
        <v>16.425333333333331</v>
      </c>
    </row>
    <row r="78" spans="1:35">
      <c r="AH78"/>
      <c r="AI78"/>
    </row>
    <row r="79" spans="1:35">
      <c r="AH79"/>
      <c r="AI79"/>
    </row>
    <row r="80" spans="1:35">
      <c r="A80" s="2" t="s">
        <v>16</v>
      </c>
      <c r="C80" s="2"/>
      <c r="D80" s="1" t="s">
        <v>0</v>
      </c>
      <c r="E80" s="3" t="s">
        <v>29</v>
      </c>
      <c r="F80" s="3" t="s">
        <v>30</v>
      </c>
      <c r="G80" s="3" t="s">
        <v>31</v>
      </c>
      <c r="H80" s="3" t="s">
        <v>32</v>
      </c>
      <c r="I80" s="3" t="s">
        <v>33</v>
      </c>
      <c r="J80" s="3" t="s">
        <v>34</v>
      </c>
      <c r="K80" s="3" t="s">
        <v>35</v>
      </c>
      <c r="L80" s="3" t="s">
        <v>36</v>
      </c>
      <c r="M80" s="3" t="s">
        <v>37</v>
      </c>
      <c r="N80" s="3" t="s">
        <v>1</v>
      </c>
      <c r="O80" s="3" t="s">
        <v>38</v>
      </c>
      <c r="P80" s="3" t="s">
        <v>39</v>
      </c>
      <c r="Q80" s="3" t="s">
        <v>40</v>
      </c>
      <c r="R80" s="3" t="s">
        <v>2</v>
      </c>
      <c r="S80" s="3" t="s">
        <v>3</v>
      </c>
      <c r="T80" s="3" t="s">
        <v>4</v>
      </c>
      <c r="U80" s="3" t="s">
        <v>5</v>
      </c>
      <c r="V80" s="3" t="s">
        <v>1</v>
      </c>
      <c r="W80" s="3" t="s">
        <v>6</v>
      </c>
      <c r="X80" s="3" t="s">
        <v>7</v>
      </c>
      <c r="Y80" s="3" t="s">
        <v>8</v>
      </c>
      <c r="Z80" s="3" t="s">
        <v>9</v>
      </c>
      <c r="AA80" s="3" t="s">
        <v>10</v>
      </c>
      <c r="AB80" s="3" t="s">
        <v>11</v>
      </c>
      <c r="AD80" s="3" t="s">
        <v>14</v>
      </c>
      <c r="AE80" s="3" t="s">
        <v>15</v>
      </c>
      <c r="AF80" s="3" t="s">
        <v>41</v>
      </c>
      <c r="AG80" s="3" t="s">
        <v>42</v>
      </c>
      <c r="AH80" t="s">
        <v>43</v>
      </c>
      <c r="AI80" t="s">
        <v>44</v>
      </c>
    </row>
    <row r="81" spans="1:35">
      <c r="A81" s="2" t="s">
        <v>13</v>
      </c>
      <c r="B81" s="2">
        <v>3.05</v>
      </c>
      <c r="C81" s="2" t="s">
        <v>251</v>
      </c>
      <c r="D81" s="1">
        <v>42073</v>
      </c>
      <c r="E81" s="3">
        <v>0.83983333333333332</v>
      </c>
      <c r="F81" s="3">
        <v>0.44516666666666665</v>
      </c>
      <c r="G81" s="3">
        <v>81.416666666666671</v>
      </c>
      <c r="H81" s="3">
        <v>154.01666666666665</v>
      </c>
      <c r="I81" s="3">
        <v>153.33333333333334</v>
      </c>
      <c r="J81" s="3">
        <v>99.5</v>
      </c>
      <c r="K81" s="3">
        <v>92.833333333333329</v>
      </c>
      <c r="L81" s="3">
        <v>13.395000000000001</v>
      </c>
      <c r="M81" s="3">
        <v>92.25</v>
      </c>
      <c r="N81" s="3">
        <v>7.2166666666666659</v>
      </c>
      <c r="O81" s="3">
        <v>25.13666666666667</v>
      </c>
      <c r="P81" s="3">
        <v>6.02</v>
      </c>
      <c r="Q81" s="3">
        <v>15.391666666666666</v>
      </c>
      <c r="R81" s="3">
        <v>0.49366666666666664</v>
      </c>
      <c r="S81" s="3">
        <v>0.17</v>
      </c>
      <c r="T81" s="3">
        <v>0.17299999999999996</v>
      </c>
      <c r="U81" s="3">
        <v>9.1000000000000011E-2</v>
      </c>
      <c r="V81" s="3">
        <v>5.6466666666666674</v>
      </c>
      <c r="W81" s="3">
        <v>14.049999999999999</v>
      </c>
      <c r="X81" s="3">
        <v>0.3666666666666667</v>
      </c>
      <c r="Y81" s="3">
        <v>6.6666666666666666E-2</v>
      </c>
      <c r="Z81" s="3">
        <v>169</v>
      </c>
      <c r="AA81" s="3">
        <v>0.10000000000000002</v>
      </c>
      <c r="AB81" s="3">
        <v>0.9</v>
      </c>
      <c r="AC81" s="3" t="s">
        <v>246</v>
      </c>
      <c r="AD81" s="3">
        <v>6.817422650000001</v>
      </c>
      <c r="AE81" s="3">
        <v>1.846980127376463</v>
      </c>
      <c r="AF81" s="3">
        <v>0.20950000000000002</v>
      </c>
      <c r="AG81" s="3">
        <v>0.66250000000000009</v>
      </c>
      <c r="AH81">
        <v>1.901</v>
      </c>
      <c r="AI81">
        <v>4.6370000000000005</v>
      </c>
    </row>
    <row r="82" spans="1:35">
      <c r="A82" s="2" t="s">
        <v>73</v>
      </c>
      <c r="B82" s="2">
        <v>65</v>
      </c>
      <c r="C82" s="2" t="s">
        <v>253</v>
      </c>
      <c r="D82" s="1">
        <v>42073</v>
      </c>
      <c r="E82" s="3">
        <v>1.105</v>
      </c>
      <c r="F82" s="3">
        <v>0.24933333333333332</v>
      </c>
      <c r="G82" s="3">
        <v>79.599999999999994</v>
      </c>
      <c r="H82" s="3">
        <v>151.56666666666669</v>
      </c>
      <c r="I82" s="3">
        <v>151.03333333333333</v>
      </c>
      <c r="J82" s="3">
        <v>98</v>
      </c>
      <c r="K82" s="3">
        <v>92.5</v>
      </c>
      <c r="L82" s="3">
        <v>13.43</v>
      </c>
      <c r="M82" s="3">
        <v>91.766666666666652</v>
      </c>
      <c r="N82" s="3">
        <v>7.11</v>
      </c>
      <c r="O82" s="3">
        <v>62.20333333333334</v>
      </c>
      <c r="P82" s="3">
        <v>4.0333333333333341</v>
      </c>
      <c r="Q82" s="3">
        <v>10.676666666666668</v>
      </c>
      <c r="R82" s="3">
        <v>0.99366666666666659</v>
      </c>
      <c r="S82" s="3">
        <v>0.10000000000000002</v>
      </c>
      <c r="T82" s="3">
        <v>0.17100000000000001</v>
      </c>
      <c r="U82" s="3">
        <v>9.0000000000000011E-2</v>
      </c>
      <c r="V82" s="3">
        <v>5.8999999999999995</v>
      </c>
      <c r="W82" s="3">
        <v>13.893333333333333</v>
      </c>
      <c r="X82" s="3">
        <v>6.6666666666666666E-2</v>
      </c>
      <c r="Y82" s="3">
        <v>0</v>
      </c>
      <c r="Z82" s="3">
        <v>15.666666666666666</v>
      </c>
      <c r="AA82" s="3">
        <v>0</v>
      </c>
      <c r="AB82" s="3">
        <v>1.2</v>
      </c>
      <c r="AH82"/>
      <c r="AI82"/>
    </row>
    <row r="83" spans="1:35">
      <c r="A83" s="2" t="s">
        <v>255</v>
      </c>
      <c r="B83" s="2">
        <v>30</v>
      </c>
      <c r="C83" s="2" t="s">
        <v>253</v>
      </c>
      <c r="D83" s="1">
        <v>42073</v>
      </c>
      <c r="E83" s="3">
        <v>1.4356666666666669</v>
      </c>
      <c r="F83" s="3">
        <v>0.27733333333333338</v>
      </c>
      <c r="G83" s="3">
        <v>79.933333333333337</v>
      </c>
      <c r="H83" s="3">
        <v>152.03333333333333</v>
      </c>
      <c r="I83" s="3">
        <v>151.45000000000002</v>
      </c>
      <c r="J83" s="3">
        <v>98.333333333333329</v>
      </c>
      <c r="K83" s="3">
        <v>91.416666666666671</v>
      </c>
      <c r="L83" s="3">
        <v>13.256666666666668</v>
      </c>
      <c r="M83" s="3">
        <v>90.850000000000009</v>
      </c>
      <c r="N83" s="3">
        <v>7.1899999999999986</v>
      </c>
      <c r="O83" s="3">
        <v>25.806666666666672</v>
      </c>
      <c r="P83" s="3">
        <v>6.1183333333333332</v>
      </c>
      <c r="Q83" s="3">
        <v>15.623333333333335</v>
      </c>
      <c r="R83" s="3">
        <v>1.5016666666666667</v>
      </c>
      <c r="S83" s="3">
        <v>0.88</v>
      </c>
      <c r="T83" s="3">
        <v>0.16866666666666666</v>
      </c>
      <c r="U83" s="3">
        <v>9.1000000000000011E-2</v>
      </c>
      <c r="V83" s="3">
        <v>6.080000000000001</v>
      </c>
      <c r="W83" s="3">
        <v>12.94</v>
      </c>
      <c r="X83" s="3">
        <v>0.3666666666666667</v>
      </c>
      <c r="Y83" s="3">
        <v>6.6666666666666666E-2</v>
      </c>
      <c r="Z83" s="3">
        <v>52.666666666666664</v>
      </c>
      <c r="AA83" s="3">
        <v>3.3333333333333333E-2</v>
      </c>
      <c r="AB83" s="3">
        <v>1.8666666666666665</v>
      </c>
      <c r="AH83"/>
      <c r="AI83"/>
    </row>
    <row r="84" spans="1:35">
      <c r="D84" s="1">
        <v>42073</v>
      </c>
      <c r="E84" s="3">
        <v>1.7216666666666667</v>
      </c>
      <c r="F84" s="3">
        <v>0.84399999999999997</v>
      </c>
      <c r="G84" s="3">
        <v>81.13333333333334</v>
      </c>
      <c r="H84" s="3">
        <v>151.5</v>
      </c>
      <c r="I84" s="3">
        <v>150.6</v>
      </c>
      <c r="J84" s="3">
        <v>98</v>
      </c>
      <c r="K84" s="3">
        <v>82.666666666666657</v>
      </c>
      <c r="L84" s="3">
        <v>11.800000000000002</v>
      </c>
      <c r="M84" s="3">
        <v>82.13333333333334</v>
      </c>
      <c r="N84" s="3">
        <v>7.1866666666666674</v>
      </c>
      <c r="O84" s="3">
        <v>2.78</v>
      </c>
      <c r="P84" s="3">
        <v>8.5033333333333321</v>
      </c>
      <c r="Q84" s="3">
        <v>21.276666666666667</v>
      </c>
      <c r="R84" s="3">
        <v>1.9790000000000001</v>
      </c>
      <c r="S84" s="3">
        <v>2.6466666666666665</v>
      </c>
      <c r="T84" s="3">
        <v>0.16900000000000001</v>
      </c>
      <c r="U84" s="3">
        <v>9.7000000000000017E-2</v>
      </c>
      <c r="V84" s="3">
        <v>6.2666666666666666</v>
      </c>
      <c r="W84" s="3">
        <v>4.6466666666666674</v>
      </c>
      <c r="X84" s="3">
        <v>0.70000000000000007</v>
      </c>
      <c r="Y84" s="3">
        <v>0.13333333333333333</v>
      </c>
      <c r="Z84" s="3">
        <v>183.33333333333334</v>
      </c>
      <c r="AA84" s="3">
        <v>0.10000000000000002</v>
      </c>
      <c r="AB84" s="3">
        <v>3</v>
      </c>
      <c r="AH84"/>
      <c r="AI84"/>
    </row>
    <row r="85" spans="1:35">
      <c r="D85" s="1">
        <v>42073</v>
      </c>
      <c r="E85" s="3">
        <v>1.9639999999999997</v>
      </c>
      <c r="F85" s="3">
        <v>1.8636666666666664</v>
      </c>
      <c r="G85" s="3">
        <v>84.13333333333334</v>
      </c>
      <c r="H85" s="3">
        <v>152.03333333333333</v>
      </c>
      <c r="I85" s="3">
        <v>150.73333333333332</v>
      </c>
      <c r="J85" s="3">
        <v>98</v>
      </c>
      <c r="K85" s="3">
        <v>51.699999999999996</v>
      </c>
      <c r="L85" s="3">
        <v>7.169999999999999</v>
      </c>
      <c r="M85" s="3">
        <v>51.300000000000004</v>
      </c>
      <c r="N85" s="3">
        <v>7.0766666666666671</v>
      </c>
      <c r="O85" s="3">
        <v>3.9133333333333336</v>
      </c>
      <c r="P85" s="3">
        <v>10.15</v>
      </c>
      <c r="Q85" s="3">
        <v>25.193333333333332</v>
      </c>
      <c r="R85" s="3">
        <v>2.3460000000000001</v>
      </c>
      <c r="S85" s="3">
        <v>3.58</v>
      </c>
      <c r="T85" s="3">
        <v>0.17299999999999996</v>
      </c>
      <c r="U85" s="3">
        <v>0.10199999999999999</v>
      </c>
      <c r="V85" s="3">
        <v>6.3499999999999988</v>
      </c>
      <c r="W85" s="3">
        <v>2.7833333333333332</v>
      </c>
      <c r="X85" s="3">
        <v>0.76666666666666661</v>
      </c>
      <c r="Y85" s="3">
        <v>0.20000000000000004</v>
      </c>
      <c r="Z85" s="3">
        <v>167</v>
      </c>
      <c r="AA85" s="3">
        <v>0.10000000000000002</v>
      </c>
      <c r="AB85" s="3">
        <v>3.2000000000000006</v>
      </c>
      <c r="AC85" s="3" t="s">
        <v>247</v>
      </c>
      <c r="AD85" s="3">
        <v>47.588038050000002</v>
      </c>
      <c r="AE85" s="3">
        <v>2.0802244474801217</v>
      </c>
      <c r="AF85" s="3">
        <v>0.28000000000000003</v>
      </c>
      <c r="AG85" s="3">
        <v>0.214</v>
      </c>
      <c r="AH85">
        <v>3.1304999999999996</v>
      </c>
      <c r="AI85">
        <v>7.6349999999999998</v>
      </c>
    </row>
    <row r="86" spans="1:35">
      <c r="D86" s="1">
        <v>42073</v>
      </c>
      <c r="E86" s="3">
        <v>2.2109999999999999</v>
      </c>
      <c r="F86" s="3">
        <v>2.5286666666666666</v>
      </c>
      <c r="G86" s="3">
        <v>85.399999999999991</v>
      </c>
      <c r="H86" s="3">
        <v>151.1</v>
      </c>
      <c r="I86" s="3">
        <v>149.56666666666666</v>
      </c>
      <c r="J86" s="3">
        <v>97</v>
      </c>
      <c r="K86" s="3">
        <v>37.299999999999997</v>
      </c>
      <c r="L86" s="3">
        <v>5.083333333333333</v>
      </c>
      <c r="M86" s="3">
        <v>37.1</v>
      </c>
      <c r="N86" s="3">
        <v>7.03</v>
      </c>
      <c r="O86" s="3">
        <v>3.7633333333333332</v>
      </c>
      <c r="P86" s="3">
        <v>12.033333333333333</v>
      </c>
      <c r="Q86" s="3">
        <v>29.650000000000002</v>
      </c>
      <c r="R86" s="3">
        <v>2.6006666666666667</v>
      </c>
      <c r="S86" s="3">
        <v>3.8633333333333333</v>
      </c>
      <c r="T86" s="3">
        <v>0.17699999999999996</v>
      </c>
      <c r="U86" s="3">
        <v>0.10533333333333333</v>
      </c>
      <c r="V86" s="3">
        <v>6.413333333333334</v>
      </c>
      <c r="W86" s="3">
        <v>2.27</v>
      </c>
      <c r="X86" s="3">
        <v>0.93333333333333324</v>
      </c>
      <c r="Y86" s="3">
        <v>0.20000000000000004</v>
      </c>
      <c r="Z86" s="3">
        <v>239.66666666666666</v>
      </c>
      <c r="AA86" s="3">
        <v>0.10000000000000002</v>
      </c>
      <c r="AB86" s="3">
        <v>3.2999999999999994</v>
      </c>
      <c r="AH86"/>
      <c r="AI86"/>
    </row>
    <row r="87" spans="1:35">
      <c r="D87" s="1">
        <v>42073</v>
      </c>
      <c r="E87" s="3">
        <v>2.5289999999999999</v>
      </c>
      <c r="F87" s="3">
        <v>3.1196666666666668</v>
      </c>
      <c r="G87" s="3">
        <v>88.266666666666666</v>
      </c>
      <c r="H87" s="3">
        <v>153.36666666666667</v>
      </c>
      <c r="I87" s="3">
        <v>151.63333333333333</v>
      </c>
      <c r="J87" s="3">
        <v>99</v>
      </c>
      <c r="K87" s="3">
        <v>26.433333333333337</v>
      </c>
      <c r="L87" s="3">
        <v>3.5466666666666669</v>
      </c>
      <c r="M87" s="3">
        <v>26.3</v>
      </c>
      <c r="N87" s="3">
        <v>7</v>
      </c>
      <c r="O87" s="3">
        <v>3.77</v>
      </c>
      <c r="P87" s="3">
        <v>13.396666666666668</v>
      </c>
      <c r="Q87" s="3">
        <v>32.883333333333333</v>
      </c>
      <c r="R87" s="3">
        <v>2.8460000000000001</v>
      </c>
      <c r="S87" s="3">
        <v>4.0933333333333328</v>
      </c>
      <c r="T87" s="3">
        <v>0.17800000000000002</v>
      </c>
      <c r="U87" s="3">
        <v>0.107</v>
      </c>
      <c r="V87" s="3">
        <v>6.46</v>
      </c>
      <c r="W87" s="3">
        <v>1.53</v>
      </c>
      <c r="X87" s="3">
        <v>0.96666666666666667</v>
      </c>
      <c r="Y87" s="3">
        <v>0.20000000000000004</v>
      </c>
      <c r="Z87" s="3">
        <v>152.66666666666666</v>
      </c>
      <c r="AA87" s="3">
        <v>0.10000000000000002</v>
      </c>
      <c r="AB87" s="3">
        <v>3.7999999999999994</v>
      </c>
      <c r="AC87" s="3" t="s">
        <v>248</v>
      </c>
      <c r="AD87" s="3">
        <v>32.549133000000005</v>
      </c>
      <c r="AE87" s="3">
        <v>2.008799179889488</v>
      </c>
      <c r="AF87" s="3">
        <v>0.2155</v>
      </c>
      <c r="AG87" s="3">
        <v>0.312</v>
      </c>
      <c r="AH87">
        <v>2.3674999999999997</v>
      </c>
      <c r="AI87">
        <v>5.7744999999999997</v>
      </c>
    </row>
    <row r="88" spans="1:35">
      <c r="D88" s="1">
        <v>42073</v>
      </c>
      <c r="E88" s="3">
        <v>2.7559999999999998</v>
      </c>
      <c r="F88" s="3">
        <v>3.8693333333333335</v>
      </c>
      <c r="G88" s="3">
        <v>91.533333333333346</v>
      </c>
      <c r="H88" s="3">
        <v>155.46666666666667</v>
      </c>
      <c r="I88" s="3">
        <v>153.5</v>
      </c>
      <c r="J88" s="3">
        <v>100</v>
      </c>
      <c r="K88" s="3">
        <v>16.066666666666666</v>
      </c>
      <c r="L88" s="3">
        <v>2.11</v>
      </c>
      <c r="M88" s="3">
        <v>15.966666666666667</v>
      </c>
      <c r="N88" s="3">
        <v>6.9899999999999993</v>
      </c>
      <c r="O88" s="3">
        <v>3.8066666666666666</v>
      </c>
      <c r="P88" s="3">
        <v>13.866666666666667</v>
      </c>
      <c r="Q88" s="3">
        <v>33.986666666666665</v>
      </c>
      <c r="AC88" s="3" t="s">
        <v>249</v>
      </c>
      <c r="AD88" s="3">
        <v>50.984740900000006</v>
      </c>
      <c r="AE88" s="3">
        <v>5.8149486546580409</v>
      </c>
      <c r="AF88" s="3">
        <v>0.3715</v>
      </c>
      <c r="AG88" s="3">
        <v>0.20500000000000002</v>
      </c>
      <c r="AH88">
        <v>3.153</v>
      </c>
      <c r="AI88">
        <v>7.6899999999999995</v>
      </c>
    </row>
    <row r="89" spans="1:35">
      <c r="D89" s="1">
        <v>42073</v>
      </c>
      <c r="E89" s="3">
        <v>2.9958749999999998</v>
      </c>
      <c r="F89" s="3">
        <v>4.3159999999999998</v>
      </c>
      <c r="G89" s="3">
        <v>95.974999999999994</v>
      </c>
      <c r="H89" s="3">
        <v>160.85</v>
      </c>
      <c r="I89" s="3">
        <v>158.66249999999999</v>
      </c>
      <c r="J89" s="3">
        <v>103</v>
      </c>
      <c r="K89" s="3">
        <v>10.3</v>
      </c>
      <c r="L89" s="3">
        <v>1.3412500000000001</v>
      </c>
      <c r="M89" s="3">
        <v>10.275</v>
      </c>
      <c r="N89" s="3">
        <v>6.9800000000000022</v>
      </c>
      <c r="O89" s="3">
        <v>5.9325000000000001</v>
      </c>
      <c r="P89" s="3">
        <v>14.60125</v>
      </c>
      <c r="Q89" s="3">
        <v>35.741250000000001</v>
      </c>
      <c r="AC89" s="3" t="s">
        <v>250</v>
      </c>
      <c r="AD89" s="3">
        <v>68.631305800000007</v>
      </c>
      <c r="AE89" s="3">
        <v>2.3490273864375704</v>
      </c>
      <c r="AF89" s="3">
        <v>0.29649999999999999</v>
      </c>
      <c r="AG89" s="3">
        <v>0.104</v>
      </c>
      <c r="AH89">
        <v>3.7465000000000002</v>
      </c>
      <c r="AI89">
        <v>9.1385000000000005</v>
      </c>
    </row>
    <row r="90" spans="1:35">
      <c r="AH90"/>
      <c r="AI90"/>
    </row>
    <row r="91" spans="1:35">
      <c r="AH91"/>
      <c r="AI91"/>
    </row>
    <row r="92" spans="1:35">
      <c r="A92" s="2" t="s">
        <v>17</v>
      </c>
      <c r="C92" s="2"/>
      <c r="D92" s="1" t="s">
        <v>0</v>
      </c>
      <c r="E92" s="3" t="s">
        <v>29</v>
      </c>
      <c r="F92" s="3" t="s">
        <v>30</v>
      </c>
      <c r="G92" s="3" t="s">
        <v>31</v>
      </c>
      <c r="H92" s="3" t="s">
        <v>32</v>
      </c>
      <c r="I92" s="3" t="s">
        <v>33</v>
      </c>
      <c r="J92" s="3" t="s">
        <v>34</v>
      </c>
      <c r="K92" s="3" t="s">
        <v>35</v>
      </c>
      <c r="L92" s="3" t="s">
        <v>36</v>
      </c>
      <c r="M92" s="3" t="s">
        <v>37</v>
      </c>
      <c r="N92" s="3" t="s">
        <v>1</v>
      </c>
      <c r="O92" s="3" t="s">
        <v>38</v>
      </c>
      <c r="P92" s="3" t="s">
        <v>39</v>
      </c>
      <c r="Q92" s="3" t="s">
        <v>40</v>
      </c>
      <c r="R92" s="3" t="s">
        <v>2</v>
      </c>
      <c r="S92" s="3" t="s">
        <v>3</v>
      </c>
      <c r="T92" s="3" t="s">
        <v>4</v>
      </c>
      <c r="U92" s="3" t="s">
        <v>5</v>
      </c>
      <c r="V92" s="3" t="s">
        <v>1</v>
      </c>
      <c r="W92" s="3" t="s">
        <v>6</v>
      </c>
      <c r="X92" s="3" t="s">
        <v>7</v>
      </c>
      <c r="Y92" s="3" t="s">
        <v>8</v>
      </c>
      <c r="Z92" s="3" t="s">
        <v>9</v>
      </c>
      <c r="AA92" s="3" t="s">
        <v>10</v>
      </c>
      <c r="AB92" s="3" t="s">
        <v>11</v>
      </c>
      <c r="AD92" s="3" t="s">
        <v>14</v>
      </c>
      <c r="AE92" s="3" t="s">
        <v>15</v>
      </c>
      <c r="AF92" s="3" t="s">
        <v>41</v>
      </c>
      <c r="AG92" s="3" t="s">
        <v>42</v>
      </c>
      <c r="AH92" t="s">
        <v>43</v>
      </c>
      <c r="AI92" t="s">
        <v>44</v>
      </c>
    </row>
    <row r="93" spans="1:35">
      <c r="A93" s="2" t="s">
        <v>13</v>
      </c>
      <c r="B93" s="2">
        <v>4.6500000000000004</v>
      </c>
      <c r="C93" s="2" t="s">
        <v>251</v>
      </c>
      <c r="D93" s="1">
        <v>42073</v>
      </c>
      <c r="E93" s="3">
        <v>0.74400000000000011</v>
      </c>
      <c r="F93" s="3">
        <v>2.4576666666666669</v>
      </c>
      <c r="G93" s="3">
        <v>201.80000000000004</v>
      </c>
      <c r="H93" s="3">
        <v>357.89999999999992</v>
      </c>
      <c r="I93" s="3">
        <v>354.36666666666662</v>
      </c>
      <c r="J93" s="3">
        <v>230</v>
      </c>
      <c r="K93" s="3">
        <v>88.133333333333326</v>
      </c>
      <c r="L93" s="3">
        <v>12.03</v>
      </c>
      <c r="M93" s="3">
        <v>88.59999999999998</v>
      </c>
      <c r="N93" s="3">
        <v>7.3833333333333329</v>
      </c>
      <c r="O93" s="3">
        <v>1.2766666666666666</v>
      </c>
      <c r="P93" s="3">
        <v>24.043333333333333</v>
      </c>
      <c r="Q93" s="3">
        <v>58.133333333333333</v>
      </c>
      <c r="R93" s="3">
        <v>0.5046666666666666</v>
      </c>
      <c r="S93" s="3">
        <v>0.85</v>
      </c>
      <c r="T93" s="3">
        <v>0.40766666666666662</v>
      </c>
      <c r="U93" s="3">
        <v>0.21933333333333335</v>
      </c>
      <c r="V93" s="3">
        <v>7.1933333333333325</v>
      </c>
      <c r="W93" s="3">
        <v>13.686666666666667</v>
      </c>
      <c r="X93" s="3">
        <v>48.233333333333327</v>
      </c>
      <c r="Y93" s="3">
        <v>11.566666666666668</v>
      </c>
      <c r="Z93" s="3">
        <v>6587.666666666667</v>
      </c>
      <c r="AA93" s="3">
        <v>3.1666666666666665</v>
      </c>
      <c r="AB93" s="3">
        <v>0.9</v>
      </c>
      <c r="AC93" s="3" t="s">
        <v>246</v>
      </c>
      <c r="AD93" s="3">
        <v>2.6240817500000007</v>
      </c>
      <c r="AE93" s="3">
        <v>2.1282846396349862</v>
      </c>
      <c r="AF93" s="3">
        <v>0.16300000000000001</v>
      </c>
      <c r="AG93" s="3">
        <v>0.155</v>
      </c>
      <c r="AH93">
        <v>7.0819999999999999</v>
      </c>
      <c r="AI93">
        <v>17.273499999999999</v>
      </c>
    </row>
    <row r="94" spans="1:35">
      <c r="A94" s="2" t="s">
        <v>256</v>
      </c>
      <c r="B94" s="2">
        <v>54</v>
      </c>
      <c r="C94" s="2" t="s">
        <v>253</v>
      </c>
      <c r="D94" s="1">
        <v>42073</v>
      </c>
      <c r="E94" s="3">
        <v>0.99366666666666659</v>
      </c>
      <c r="F94" s="3">
        <v>2.5299999999999998</v>
      </c>
      <c r="G94" s="3">
        <v>202.1</v>
      </c>
      <c r="H94" s="3">
        <v>357.66666666666669</v>
      </c>
      <c r="I94" s="3">
        <v>354.0333333333333</v>
      </c>
      <c r="J94" s="3">
        <v>230</v>
      </c>
      <c r="K94" s="3">
        <v>87.7</v>
      </c>
      <c r="L94" s="3">
        <v>11.943333333333333</v>
      </c>
      <c r="M94" s="3">
        <v>88.133333333333326</v>
      </c>
      <c r="N94" s="3">
        <v>7.413333333333334</v>
      </c>
      <c r="O94" s="3">
        <v>1.5166666666666666</v>
      </c>
      <c r="P94" s="3">
        <v>23.956666666666667</v>
      </c>
      <c r="Q94" s="3">
        <v>57.930000000000007</v>
      </c>
      <c r="R94" s="3">
        <v>1.0026666666666666</v>
      </c>
      <c r="S94" s="3">
        <v>2.6733333333333333</v>
      </c>
      <c r="T94" s="3">
        <v>0.39533333333333331</v>
      </c>
      <c r="U94" s="3">
        <v>0.22700000000000001</v>
      </c>
      <c r="V94" s="3">
        <v>7.3466666666666667</v>
      </c>
      <c r="W94" s="3">
        <v>12.39</v>
      </c>
      <c r="X94" s="3">
        <v>13.466666666666667</v>
      </c>
      <c r="Y94" s="3">
        <v>3.1999999999999997</v>
      </c>
      <c r="Z94" s="3">
        <v>3663.3333333333335</v>
      </c>
      <c r="AA94" s="3">
        <v>1.7666666666666666</v>
      </c>
      <c r="AB94" s="3">
        <v>0.66666666666666663</v>
      </c>
      <c r="AH94"/>
      <c r="AI94"/>
    </row>
    <row r="95" spans="1:35">
      <c r="A95" s="2" t="s">
        <v>255</v>
      </c>
      <c r="B95" s="2">
        <v>20</v>
      </c>
      <c r="C95" s="2" t="s">
        <v>253</v>
      </c>
      <c r="D95" s="1">
        <v>42073</v>
      </c>
      <c r="E95" s="3">
        <v>1.3380000000000001</v>
      </c>
      <c r="F95" s="3">
        <v>2.8243333333333331</v>
      </c>
      <c r="G95" s="3">
        <v>203.66666666666666</v>
      </c>
      <c r="H95" s="3">
        <v>357.16666666666669</v>
      </c>
      <c r="I95" s="3">
        <v>353.33333333333331</v>
      </c>
      <c r="J95" s="3">
        <v>230</v>
      </c>
      <c r="K95" s="3">
        <v>86.8</v>
      </c>
      <c r="L95" s="3">
        <v>11.729999999999999</v>
      </c>
      <c r="M95" s="3">
        <v>87.233333333333348</v>
      </c>
      <c r="N95" s="3">
        <v>7.4366666666666674</v>
      </c>
      <c r="O95" s="3">
        <v>1.3933333333333333</v>
      </c>
      <c r="P95" s="3">
        <v>23.943333333333339</v>
      </c>
      <c r="Q95" s="3">
        <v>57.893333333333338</v>
      </c>
      <c r="R95" s="3">
        <v>1.502</v>
      </c>
      <c r="S95" s="3">
        <v>3.2866666666666666</v>
      </c>
      <c r="T95" s="3">
        <v>0.39500000000000002</v>
      </c>
      <c r="U95" s="3">
        <v>0.23100000000000001</v>
      </c>
      <c r="V95" s="3">
        <v>7.38</v>
      </c>
      <c r="W95" s="3">
        <v>11.483333333333334</v>
      </c>
      <c r="X95" s="3">
        <v>9.6</v>
      </c>
      <c r="Y95" s="3">
        <v>2.333333333333333</v>
      </c>
      <c r="Z95" s="3">
        <v>2966</v>
      </c>
      <c r="AA95" s="3">
        <v>1.3999999999999997</v>
      </c>
      <c r="AB95" s="3">
        <v>0.83333333333333337</v>
      </c>
      <c r="AH95"/>
      <c r="AI95"/>
    </row>
    <row r="96" spans="1:35">
      <c r="D96" s="1">
        <v>42073</v>
      </c>
      <c r="E96" s="3">
        <v>1.514</v>
      </c>
      <c r="F96" s="3">
        <v>3.0700000000000003</v>
      </c>
      <c r="G96" s="3">
        <v>204.9</v>
      </c>
      <c r="H96" s="3">
        <v>356.59999999999997</v>
      </c>
      <c r="I96" s="3">
        <v>352.59999999999997</v>
      </c>
      <c r="J96" s="3">
        <v>229</v>
      </c>
      <c r="K96" s="3">
        <v>85.166666666666671</v>
      </c>
      <c r="L96" s="3">
        <v>11.43</v>
      </c>
      <c r="M96" s="3">
        <v>85.600000000000009</v>
      </c>
      <c r="N96" s="3">
        <v>7.456666666666667</v>
      </c>
      <c r="O96" s="3">
        <v>1.4766666666666666</v>
      </c>
      <c r="P96" s="3">
        <v>23.926666666666666</v>
      </c>
      <c r="Q96" s="3">
        <v>57.856666666666662</v>
      </c>
      <c r="R96" s="3">
        <v>2.0116666666666667</v>
      </c>
      <c r="S96" s="3">
        <v>3.6</v>
      </c>
      <c r="T96" s="3">
        <v>0.39600000000000007</v>
      </c>
      <c r="U96" s="3">
        <v>0.23400000000000001</v>
      </c>
      <c r="V96" s="3">
        <v>7.39</v>
      </c>
      <c r="W96" s="3">
        <v>10.956666666666669</v>
      </c>
      <c r="X96" s="3">
        <v>7.7666666666666657</v>
      </c>
      <c r="Y96" s="3">
        <v>1.8666666666666665</v>
      </c>
      <c r="Z96" s="3">
        <v>2309.6666666666665</v>
      </c>
      <c r="AA96" s="3">
        <v>1.1000000000000001</v>
      </c>
      <c r="AB96" s="3">
        <v>0.3666666666666667</v>
      </c>
      <c r="AH96"/>
      <c r="AI96"/>
    </row>
    <row r="97" spans="1:35">
      <c r="D97" s="1">
        <v>42073</v>
      </c>
      <c r="E97" s="3">
        <v>1.8063333333333336</v>
      </c>
      <c r="F97" s="3">
        <v>3.2629999999999999</v>
      </c>
      <c r="G97" s="3">
        <v>206.13333333333333</v>
      </c>
      <c r="H97" s="3">
        <v>356.56666666666666</v>
      </c>
      <c r="I97" s="3">
        <v>352.4666666666667</v>
      </c>
      <c r="J97" s="3">
        <v>229</v>
      </c>
      <c r="K97" s="3">
        <v>83.533333333333331</v>
      </c>
      <c r="L97" s="3">
        <v>11.153333333333334</v>
      </c>
      <c r="M97" s="3">
        <v>83.966666666666669</v>
      </c>
      <c r="N97" s="3">
        <v>7.47</v>
      </c>
      <c r="O97" s="3">
        <v>2.0766666666666667</v>
      </c>
      <c r="P97" s="3">
        <v>23.926666666666666</v>
      </c>
      <c r="Q97" s="3">
        <v>57.853333333333332</v>
      </c>
      <c r="R97" s="3">
        <v>2.5163333333333333</v>
      </c>
      <c r="S97" s="3">
        <v>3.82</v>
      </c>
      <c r="T97" s="3">
        <v>0.39600000000000007</v>
      </c>
      <c r="U97" s="3">
        <v>0.23599999999999999</v>
      </c>
      <c r="V97" s="3">
        <v>7.39</v>
      </c>
      <c r="W97" s="3">
        <v>10.15</v>
      </c>
      <c r="X97" s="3">
        <v>6.9333333333333336</v>
      </c>
      <c r="Y97" s="3">
        <v>1.6666666666666667</v>
      </c>
      <c r="Z97" s="3">
        <v>2702.3333333333335</v>
      </c>
      <c r="AA97" s="3">
        <v>1.2666666666666666</v>
      </c>
      <c r="AB97" s="3">
        <v>0.33333333333333331</v>
      </c>
      <c r="AH97"/>
      <c r="AI97"/>
    </row>
    <row r="98" spans="1:35">
      <c r="D98" s="1">
        <v>42073</v>
      </c>
      <c r="E98" s="3">
        <v>2.0169999999999999</v>
      </c>
      <c r="F98" s="3">
        <v>3.625</v>
      </c>
      <c r="G98" s="3">
        <v>208</v>
      </c>
      <c r="H98" s="3">
        <v>355.86666666666662</v>
      </c>
      <c r="I98" s="3">
        <v>351.5</v>
      </c>
      <c r="J98" s="3">
        <v>228.33333333333334</v>
      </c>
      <c r="K98" s="3">
        <v>80.566666666666663</v>
      </c>
      <c r="L98" s="3">
        <v>10.653333333333334</v>
      </c>
      <c r="M98" s="3">
        <v>81.033333333333331</v>
      </c>
      <c r="N98" s="3">
        <v>7.4733333333333327</v>
      </c>
      <c r="O98" s="3">
        <v>0.95000000000000007</v>
      </c>
      <c r="P98" s="3">
        <v>24.003333333333334</v>
      </c>
      <c r="Q98" s="3">
        <v>58.03</v>
      </c>
      <c r="R98" s="3">
        <v>3.0073333333333334</v>
      </c>
      <c r="S98" s="3">
        <v>4.01</v>
      </c>
      <c r="T98" s="3">
        <v>0.39700000000000002</v>
      </c>
      <c r="U98" s="3">
        <v>0.23799999999999999</v>
      </c>
      <c r="V98" s="3">
        <v>7.29</v>
      </c>
      <c r="W98" s="3">
        <v>7.2166666666666659</v>
      </c>
      <c r="X98" s="3">
        <v>5.6333333333333329</v>
      </c>
      <c r="Y98" s="3">
        <v>1.3666666666666665</v>
      </c>
      <c r="Z98" s="3">
        <v>2321.6666666666665</v>
      </c>
      <c r="AA98" s="3">
        <v>1.1333333333333333</v>
      </c>
      <c r="AB98" s="3">
        <v>0.5</v>
      </c>
      <c r="AH98"/>
      <c r="AI98"/>
    </row>
    <row r="99" spans="1:35">
      <c r="D99" s="1">
        <v>42073</v>
      </c>
      <c r="E99" s="3">
        <v>2.2782</v>
      </c>
      <c r="F99" s="3">
        <v>3.7030000000000003</v>
      </c>
      <c r="G99" s="3">
        <v>208.6</v>
      </c>
      <c r="H99" s="3">
        <v>356.02</v>
      </c>
      <c r="I99" s="3">
        <v>351.62</v>
      </c>
      <c r="J99" s="3">
        <v>229</v>
      </c>
      <c r="K99" s="3">
        <v>79.680000000000007</v>
      </c>
      <c r="L99" s="3">
        <v>10.516</v>
      </c>
      <c r="M99" s="3">
        <v>80.14</v>
      </c>
      <c r="N99" s="3">
        <v>7.49</v>
      </c>
      <c r="O99" s="3">
        <v>1.266</v>
      </c>
      <c r="P99" s="3">
        <v>24</v>
      </c>
      <c r="Q99" s="3">
        <v>58.029999999999994</v>
      </c>
      <c r="R99" s="3">
        <v>3.5046666666666666</v>
      </c>
      <c r="S99" s="3">
        <v>4.33</v>
      </c>
      <c r="T99" s="3">
        <v>0.40199999999999997</v>
      </c>
      <c r="U99" s="3">
        <v>0.24299999999999999</v>
      </c>
      <c r="V99" s="3">
        <v>7.19</v>
      </c>
      <c r="W99" s="3">
        <v>4.4466666666666663</v>
      </c>
      <c r="X99" s="3">
        <v>3.9666666666666663</v>
      </c>
      <c r="Y99" s="3">
        <v>0.96666666666666667</v>
      </c>
      <c r="Z99" s="3">
        <v>1526.3333333333333</v>
      </c>
      <c r="AA99" s="3">
        <v>0.73333333333333339</v>
      </c>
      <c r="AB99" s="3">
        <v>0.8666666666666667</v>
      </c>
      <c r="AH99"/>
      <c r="AI99"/>
    </row>
    <row r="100" spans="1:35">
      <c r="D100" s="1">
        <v>42073</v>
      </c>
      <c r="E100" s="3">
        <v>2.5249999999999999</v>
      </c>
      <c r="F100" s="3">
        <v>3.8232500000000003</v>
      </c>
      <c r="G100" s="3">
        <v>209.32499999999999</v>
      </c>
      <c r="H100" s="3">
        <v>355.97500000000002</v>
      </c>
      <c r="I100" s="3">
        <v>351.47500000000002</v>
      </c>
      <c r="J100" s="3">
        <v>228</v>
      </c>
      <c r="K100" s="3">
        <v>72.25</v>
      </c>
      <c r="L100" s="3">
        <v>9.5050000000000008</v>
      </c>
      <c r="M100" s="3">
        <v>72.650000000000006</v>
      </c>
      <c r="N100" s="3">
        <v>7.47</v>
      </c>
      <c r="O100" s="3">
        <v>1.31</v>
      </c>
      <c r="P100" s="3">
        <v>24.05</v>
      </c>
      <c r="Q100" s="3">
        <v>58.142499999999998</v>
      </c>
      <c r="R100" s="3">
        <v>4.0043333333333333</v>
      </c>
      <c r="S100" s="3">
        <v>4.5999999999999996</v>
      </c>
      <c r="T100" s="3">
        <v>0.40799999999999997</v>
      </c>
      <c r="U100" s="3">
        <v>0.249</v>
      </c>
      <c r="V100" s="3">
        <v>7.1500000000000012</v>
      </c>
      <c r="W100" s="3">
        <v>3.2833333333333332</v>
      </c>
      <c r="X100" s="3">
        <v>3.7999999999999994</v>
      </c>
      <c r="Y100" s="3">
        <v>0.9</v>
      </c>
      <c r="Z100" s="3">
        <v>2201.6666666666665</v>
      </c>
      <c r="AA100" s="3">
        <v>1.0666666666666667</v>
      </c>
      <c r="AB100" s="3">
        <v>1.6333333333333335</v>
      </c>
      <c r="AH100"/>
      <c r="AI100"/>
    </row>
    <row r="101" spans="1:35">
      <c r="D101" s="1">
        <v>42073</v>
      </c>
      <c r="E101" s="3">
        <v>2.8363333333333336</v>
      </c>
      <c r="F101" s="3">
        <v>3.9250000000000003</v>
      </c>
      <c r="G101" s="3">
        <v>210.03333333333333</v>
      </c>
      <c r="H101" s="3">
        <v>356.13333333333338</v>
      </c>
      <c r="I101" s="3">
        <v>351.5333333333333</v>
      </c>
      <c r="J101" s="3">
        <v>228.33333333333334</v>
      </c>
      <c r="K101" s="3">
        <v>68.233333333333334</v>
      </c>
      <c r="L101" s="3">
        <v>8.9500000000000011</v>
      </c>
      <c r="M101" s="3">
        <v>68.600000000000009</v>
      </c>
      <c r="N101" s="3">
        <v>7.4466666666666663</v>
      </c>
      <c r="O101" s="3">
        <v>1.5599999999999998</v>
      </c>
      <c r="P101" s="3">
        <v>24.180000000000003</v>
      </c>
      <c r="Q101" s="3">
        <v>58.453333333333326</v>
      </c>
      <c r="R101" s="3">
        <v>4.2050000000000001</v>
      </c>
      <c r="S101" s="3">
        <v>4.5999999999999996</v>
      </c>
      <c r="T101" s="3">
        <v>0.40966666666666662</v>
      </c>
      <c r="U101" s="3">
        <v>0.25</v>
      </c>
      <c r="V101" s="3">
        <v>7.1333333333333329</v>
      </c>
      <c r="W101" s="3">
        <v>3.0133333333333332</v>
      </c>
      <c r="X101" s="3">
        <v>4.4333333333333336</v>
      </c>
      <c r="Y101" s="3">
        <v>1.1000000000000001</v>
      </c>
      <c r="Z101" s="3">
        <v>1984</v>
      </c>
      <c r="AA101" s="3">
        <v>0.96666666666666667</v>
      </c>
      <c r="AB101" s="3">
        <v>1.5666666666666667</v>
      </c>
      <c r="AH101"/>
      <c r="AI101"/>
    </row>
    <row r="102" spans="1:35">
      <c r="D102" s="1">
        <v>42073</v>
      </c>
      <c r="E102" s="3">
        <v>3.0690000000000004</v>
      </c>
      <c r="F102" s="3">
        <v>4.1226666666666674</v>
      </c>
      <c r="G102" s="3">
        <v>212.19999999999996</v>
      </c>
      <c r="H102" s="3">
        <v>357.66666666666669</v>
      </c>
      <c r="I102" s="3">
        <v>352.9666666666667</v>
      </c>
      <c r="J102" s="3">
        <v>229</v>
      </c>
      <c r="K102" s="3">
        <v>49.266666666666673</v>
      </c>
      <c r="L102" s="3">
        <v>6.43</v>
      </c>
      <c r="M102" s="3">
        <v>49.533333333333331</v>
      </c>
      <c r="N102" s="3">
        <v>7.3833333333333329</v>
      </c>
      <c r="O102" s="3">
        <v>2.27</v>
      </c>
      <c r="P102" s="3">
        <v>24.83</v>
      </c>
      <c r="Q102" s="3">
        <v>60</v>
      </c>
      <c r="R102" s="3">
        <v>4.4456666666666669</v>
      </c>
      <c r="S102" s="3">
        <v>4.62</v>
      </c>
      <c r="T102" s="3">
        <v>0.41099999999999998</v>
      </c>
      <c r="U102" s="3">
        <v>0.251</v>
      </c>
      <c r="V102" s="3">
        <v>7.0466666666666669</v>
      </c>
      <c r="W102" s="3">
        <v>2.9533333333333331</v>
      </c>
      <c r="X102" s="3">
        <v>5.6000000000000005</v>
      </c>
      <c r="Y102" s="3">
        <v>1.3666666666666665</v>
      </c>
      <c r="Z102" s="3">
        <v>2146.6666666666665</v>
      </c>
      <c r="AA102" s="3">
        <v>1</v>
      </c>
      <c r="AB102" s="3">
        <v>3.9333333333333336</v>
      </c>
      <c r="AH102"/>
      <c r="AI102"/>
    </row>
    <row r="103" spans="1:35">
      <c r="D103" s="1">
        <v>42073</v>
      </c>
      <c r="E103" s="3">
        <v>3.3743333333333339</v>
      </c>
      <c r="F103" s="3">
        <v>4.2290000000000001</v>
      </c>
      <c r="G103" s="3">
        <v>213.69999999999996</v>
      </c>
      <c r="H103" s="3">
        <v>359</v>
      </c>
      <c r="I103" s="3">
        <v>354.2</v>
      </c>
      <c r="J103" s="3">
        <v>230</v>
      </c>
      <c r="K103" s="3">
        <v>40.6</v>
      </c>
      <c r="L103" s="3">
        <v>5.2866666666666662</v>
      </c>
      <c r="M103" s="3">
        <v>40.866666666666667</v>
      </c>
      <c r="N103" s="3">
        <v>7.36</v>
      </c>
      <c r="O103" s="3">
        <v>1.6966666666666665</v>
      </c>
      <c r="P103" s="3">
        <v>25.070000000000004</v>
      </c>
      <c r="Q103" s="3">
        <v>60.57</v>
      </c>
      <c r="AH103"/>
      <c r="AI103"/>
    </row>
    <row r="104" spans="1:35">
      <c r="D104" s="1">
        <v>42073</v>
      </c>
      <c r="E104" s="3">
        <v>3.5456666666666661</v>
      </c>
      <c r="F104" s="3">
        <v>4.394333333333333</v>
      </c>
      <c r="G104" s="3">
        <v>216.36666666666667</v>
      </c>
      <c r="H104" s="3">
        <v>361.7</v>
      </c>
      <c r="I104" s="3">
        <v>356.8</v>
      </c>
      <c r="J104" s="3">
        <v>232</v>
      </c>
      <c r="K104" s="3">
        <v>30.600000000000005</v>
      </c>
      <c r="L104" s="3">
        <v>3.9633333333333334</v>
      </c>
      <c r="M104" s="3">
        <v>30.766666666666666</v>
      </c>
      <c r="N104" s="3">
        <v>7.330000000000001</v>
      </c>
      <c r="O104" s="3">
        <v>2.25</v>
      </c>
      <c r="P104" s="3">
        <v>25.150000000000002</v>
      </c>
      <c r="Q104" s="3">
        <v>60.75</v>
      </c>
      <c r="AH104"/>
      <c r="AI104"/>
    </row>
    <row r="105" spans="1:35">
      <c r="D105" s="1">
        <v>42073</v>
      </c>
      <c r="E105" s="3">
        <v>3.762</v>
      </c>
      <c r="F105" s="3">
        <v>4.530666666666666</v>
      </c>
      <c r="G105" s="3">
        <v>219.4</v>
      </c>
      <c r="H105" s="3">
        <v>365.3</v>
      </c>
      <c r="I105" s="3">
        <v>360.26666666666665</v>
      </c>
      <c r="J105" s="3">
        <v>234</v>
      </c>
      <c r="K105" s="3">
        <v>23</v>
      </c>
      <c r="L105" s="3">
        <v>2.9666666666666668</v>
      </c>
      <c r="M105" s="3">
        <v>23.099999999999998</v>
      </c>
      <c r="N105" s="3">
        <v>7.3</v>
      </c>
      <c r="O105" s="3">
        <v>1.9833333333333334</v>
      </c>
      <c r="P105" s="3">
        <v>25.53</v>
      </c>
      <c r="Q105" s="3">
        <v>61.66</v>
      </c>
      <c r="AC105" s="3" t="s">
        <v>247</v>
      </c>
      <c r="AD105" s="3">
        <v>1.9292148500000001</v>
      </c>
      <c r="AE105" s="3">
        <v>2.2006895389928207</v>
      </c>
      <c r="AF105" s="3">
        <v>7.9500000000000001E-2</v>
      </c>
      <c r="AG105" s="3">
        <v>0.1265</v>
      </c>
      <c r="AH105">
        <v>6.8040000000000003</v>
      </c>
      <c r="AI105">
        <v>16.594999999999999</v>
      </c>
    </row>
    <row r="106" spans="1:35">
      <c r="D106" s="1">
        <v>42073</v>
      </c>
      <c r="E106" s="3">
        <v>4.008</v>
      </c>
      <c r="F106" s="3">
        <v>4.55</v>
      </c>
      <c r="G106" s="3">
        <v>219.8</v>
      </c>
      <c r="H106" s="3">
        <v>365.75</v>
      </c>
      <c r="I106" s="3">
        <v>360.7</v>
      </c>
      <c r="J106" s="3">
        <v>234</v>
      </c>
      <c r="K106" s="3">
        <v>20.95</v>
      </c>
      <c r="L106" s="3">
        <v>2.7050000000000001</v>
      </c>
      <c r="M106" s="3">
        <v>21.05</v>
      </c>
      <c r="N106" s="3">
        <v>7.29</v>
      </c>
      <c r="O106" s="3">
        <v>2.7324999999999999</v>
      </c>
      <c r="P106" s="3">
        <v>25.537499999999998</v>
      </c>
      <c r="Q106" s="3">
        <v>61.677500000000002</v>
      </c>
      <c r="AC106" s="3" t="s">
        <v>248</v>
      </c>
      <c r="AD106" s="3">
        <v>2.5425913000000007</v>
      </c>
      <c r="AE106" s="3">
        <v>1.6188668276467826</v>
      </c>
      <c r="AF106" s="3">
        <v>0.11899999999999999</v>
      </c>
      <c r="AG106" s="3">
        <v>8.7999999999999995E-2</v>
      </c>
      <c r="AH106">
        <v>6.5694999999999997</v>
      </c>
      <c r="AI106">
        <v>16.023499999999999</v>
      </c>
    </row>
    <row r="107" spans="1:35">
      <c r="D107" s="1">
        <v>42073</v>
      </c>
      <c r="E107" s="3">
        <v>4.2717499999999999</v>
      </c>
      <c r="F107" s="3">
        <v>4.61775</v>
      </c>
      <c r="G107" s="3">
        <v>220.7</v>
      </c>
      <c r="H107" s="3">
        <v>366.42499999999995</v>
      </c>
      <c r="I107" s="3">
        <v>361.32499999999999</v>
      </c>
      <c r="J107" s="3">
        <v>235</v>
      </c>
      <c r="K107" s="3">
        <v>18.7</v>
      </c>
      <c r="L107" s="3">
        <v>2.4075000000000002</v>
      </c>
      <c r="M107" s="3">
        <v>18.8</v>
      </c>
      <c r="N107" s="3">
        <v>7.28</v>
      </c>
      <c r="O107" s="3">
        <v>2.1725000000000003</v>
      </c>
      <c r="P107" s="3">
        <v>25.484999999999999</v>
      </c>
      <c r="Q107" s="3">
        <v>61.55</v>
      </c>
      <c r="AC107" s="3" t="s">
        <v>249</v>
      </c>
      <c r="AD107" s="3">
        <v>10.242123800000002</v>
      </c>
      <c r="AE107" s="3">
        <v>2.0235631247374068</v>
      </c>
      <c r="AF107" s="3">
        <v>3.7499999999999999E-2</v>
      </c>
      <c r="AG107" s="3">
        <v>8.5999999999999993E-2</v>
      </c>
      <c r="AH107">
        <v>6.9059999999999997</v>
      </c>
      <c r="AI107">
        <v>16.844000000000001</v>
      </c>
    </row>
    <row r="108" spans="1:35">
      <c r="D108" s="1">
        <v>42073</v>
      </c>
      <c r="E108" s="3">
        <v>4.5620000000000003</v>
      </c>
      <c r="F108" s="3">
        <v>4.6586666666666661</v>
      </c>
      <c r="G108" s="3">
        <v>226.33333333333334</v>
      </c>
      <c r="H108" s="3">
        <v>375.36666666666662</v>
      </c>
      <c r="I108" s="3">
        <v>370.13333333333327</v>
      </c>
      <c r="J108" s="3">
        <v>240.66666666666666</v>
      </c>
      <c r="K108" s="3">
        <v>21.3</v>
      </c>
      <c r="L108" s="3">
        <v>2.74</v>
      </c>
      <c r="M108" s="3">
        <v>21.433333333333334</v>
      </c>
      <c r="N108" s="3">
        <v>7.27</v>
      </c>
      <c r="O108" s="3">
        <v>44.866666666666674</v>
      </c>
      <c r="P108" s="3">
        <v>20.483333333333334</v>
      </c>
      <c r="Q108" s="3">
        <v>49.686666666666667</v>
      </c>
      <c r="AC108" s="3" t="s">
        <v>250</v>
      </c>
      <c r="AD108" s="3">
        <v>11.336602800000001</v>
      </c>
      <c r="AE108" s="3">
        <v>2.4279796232063311</v>
      </c>
      <c r="AF108" s="3">
        <v>0.159</v>
      </c>
      <c r="AG108" s="3">
        <v>9.5000000000000001E-2</v>
      </c>
      <c r="AH108">
        <v>6.8914999999999997</v>
      </c>
      <c r="AI108">
        <v>16.808999999999997</v>
      </c>
    </row>
    <row r="109" spans="1:35">
      <c r="AH109"/>
      <c r="AI109"/>
    </row>
    <row r="110" spans="1:35">
      <c r="AH110"/>
      <c r="AI110"/>
    </row>
    <row r="111" spans="1:35">
      <c r="A111" s="1" t="s">
        <v>16</v>
      </c>
      <c r="C111" s="1"/>
      <c r="D111" s="1" t="s">
        <v>0</v>
      </c>
      <c r="E111" s="3" t="s">
        <v>29</v>
      </c>
      <c r="F111" s="3" t="s">
        <v>30</v>
      </c>
      <c r="G111" s="3" t="s">
        <v>31</v>
      </c>
      <c r="H111" s="3" t="s">
        <v>32</v>
      </c>
      <c r="I111" s="3" t="s">
        <v>33</v>
      </c>
      <c r="J111" s="3" t="s">
        <v>34</v>
      </c>
      <c r="K111" s="3" t="s">
        <v>35</v>
      </c>
      <c r="L111" s="3" t="s">
        <v>36</v>
      </c>
      <c r="M111" s="3" t="s">
        <v>37</v>
      </c>
      <c r="N111" s="3" t="s">
        <v>1</v>
      </c>
      <c r="O111" s="3" t="s">
        <v>38</v>
      </c>
      <c r="P111" s="3" t="s">
        <v>39</v>
      </c>
      <c r="Q111" s="3" t="s">
        <v>40</v>
      </c>
      <c r="R111" s="3" t="s">
        <v>2</v>
      </c>
      <c r="S111" s="3" t="s">
        <v>3</v>
      </c>
      <c r="T111" s="3" t="s">
        <v>4</v>
      </c>
      <c r="U111" s="3" t="s">
        <v>5</v>
      </c>
      <c r="V111" s="3" t="s">
        <v>1</v>
      </c>
      <c r="W111" s="3" t="s">
        <v>6</v>
      </c>
      <c r="X111" s="3" t="s">
        <v>7</v>
      </c>
      <c r="Y111" s="3" t="s">
        <v>8</v>
      </c>
      <c r="Z111" s="3" t="s">
        <v>9</v>
      </c>
      <c r="AA111" s="3" t="s">
        <v>10</v>
      </c>
      <c r="AB111" s="3" t="s">
        <v>11</v>
      </c>
      <c r="AD111" s="3" t="s">
        <v>14</v>
      </c>
      <c r="AE111" s="3" t="s">
        <v>15</v>
      </c>
      <c r="AF111" s="3" t="s">
        <v>41</v>
      </c>
      <c r="AG111" s="3" t="s">
        <v>42</v>
      </c>
      <c r="AH111" t="s">
        <v>43</v>
      </c>
      <c r="AI111" t="s">
        <v>44</v>
      </c>
    </row>
    <row r="112" spans="1:35">
      <c r="A112" s="1" t="s">
        <v>13</v>
      </c>
      <c r="B112" s="2">
        <v>3.1</v>
      </c>
      <c r="C112" s="1" t="s">
        <v>251</v>
      </c>
      <c r="D112" s="1">
        <v>42082</v>
      </c>
      <c r="E112" s="3">
        <v>0.69174999999999998</v>
      </c>
      <c r="F112" s="3">
        <v>1.4359999999999999</v>
      </c>
      <c r="G112" s="3">
        <v>93.2</v>
      </c>
      <c r="H112" s="3">
        <v>170.77499999999998</v>
      </c>
      <c r="I112" s="3">
        <v>169.47499999999999</v>
      </c>
      <c r="J112" s="3">
        <v>110</v>
      </c>
      <c r="K112" s="3">
        <v>91.3</v>
      </c>
      <c r="L112" s="3">
        <v>12.8225</v>
      </c>
      <c r="M112" s="3">
        <v>90.474999999999994</v>
      </c>
      <c r="N112" s="3">
        <v>6.86</v>
      </c>
      <c r="O112" s="3">
        <v>5.5024999999999995</v>
      </c>
      <c r="P112" s="3">
        <v>10.022500000000001</v>
      </c>
      <c r="Q112" s="3">
        <v>24.88</v>
      </c>
      <c r="R112" s="3">
        <v>0.5003333333333333</v>
      </c>
      <c r="S112" s="3">
        <v>0.66666666666666663</v>
      </c>
      <c r="T112" s="3">
        <v>0.14833333333333332</v>
      </c>
      <c r="U112" s="3">
        <v>7.9666666666666663E-2</v>
      </c>
      <c r="V112" s="3">
        <v>4.5</v>
      </c>
      <c r="W112" s="3">
        <v>13.016666666666667</v>
      </c>
      <c r="X112" s="3">
        <v>1.1666666666666667</v>
      </c>
      <c r="Y112" s="3">
        <v>0.26666666666666666</v>
      </c>
      <c r="Z112" s="3">
        <v>3</v>
      </c>
      <c r="AA112" s="3">
        <v>3.3333333333333333E-2</v>
      </c>
      <c r="AB112" s="3">
        <v>3.3666666666666667</v>
      </c>
      <c r="AC112" s="3" t="s">
        <v>246</v>
      </c>
      <c r="AD112" s="3">
        <v>98.115253249999995</v>
      </c>
      <c r="AE112" s="3">
        <v>1.0250038028093316</v>
      </c>
      <c r="AF112" s="3">
        <v>0.34750000000000003</v>
      </c>
      <c r="AG112" s="3">
        <v>0.75800000000000001</v>
      </c>
      <c r="AH112">
        <v>3.3745000000000003</v>
      </c>
      <c r="AI112">
        <v>8.23</v>
      </c>
    </row>
    <row r="113" spans="1:35">
      <c r="A113" s="1" t="s">
        <v>73</v>
      </c>
      <c r="B113" s="2">
        <v>67</v>
      </c>
      <c r="C113" s="1" t="s">
        <v>253</v>
      </c>
      <c r="D113" s="1">
        <v>42082</v>
      </c>
      <c r="E113" s="3">
        <v>1.0956666666666666</v>
      </c>
      <c r="F113" s="3">
        <v>0.76400000000000012</v>
      </c>
      <c r="G113" s="3">
        <v>92.8</v>
      </c>
      <c r="H113" s="3">
        <v>173.66666666666666</v>
      </c>
      <c r="I113" s="3">
        <v>172.70000000000002</v>
      </c>
      <c r="J113" s="3">
        <v>112</v>
      </c>
      <c r="K113" s="3">
        <v>90.633333333333326</v>
      </c>
      <c r="L113" s="3">
        <v>12.963333333333333</v>
      </c>
      <c r="M113" s="3">
        <v>89.766666666666666</v>
      </c>
      <c r="N113" s="3">
        <v>6.87</v>
      </c>
      <c r="O113" s="3">
        <v>7.23</v>
      </c>
      <c r="P113" s="3">
        <v>10.813333333333333</v>
      </c>
      <c r="Q113" s="3">
        <v>26.753333333333334</v>
      </c>
      <c r="R113" s="3">
        <v>0.997</v>
      </c>
      <c r="S113" s="3">
        <v>0.83333333333333337</v>
      </c>
      <c r="T113" s="3">
        <v>0.18099999999999997</v>
      </c>
      <c r="U113" s="3">
        <v>9.7000000000000017E-2</v>
      </c>
      <c r="V113" s="3">
        <v>4.9366666666666665</v>
      </c>
      <c r="W113" s="3">
        <v>13.21</v>
      </c>
      <c r="X113" s="3">
        <v>1.6333333333333335</v>
      </c>
      <c r="Y113" s="3">
        <v>0.3666666666666667</v>
      </c>
      <c r="Z113" s="3">
        <v>-142.33333333333334</v>
      </c>
      <c r="AA113" s="3">
        <v>-6.6666666666666666E-2</v>
      </c>
      <c r="AB113" s="3">
        <v>6.6333333333333329</v>
      </c>
      <c r="AH113"/>
      <c r="AI113"/>
    </row>
    <row r="114" spans="1:35">
      <c r="A114" s="1" t="s">
        <v>255</v>
      </c>
      <c r="B114" s="2" t="s">
        <v>257</v>
      </c>
      <c r="C114" s="1" t="s">
        <v>253</v>
      </c>
      <c r="D114" s="1">
        <v>42082</v>
      </c>
      <c r="E114" s="3">
        <v>1.3939999999999999</v>
      </c>
      <c r="F114" s="3">
        <v>0.47575000000000001</v>
      </c>
      <c r="G114" s="3">
        <v>93.2</v>
      </c>
      <c r="H114" s="3">
        <v>176.125</v>
      </c>
      <c r="I114" s="3">
        <v>175.32500000000002</v>
      </c>
      <c r="J114" s="3">
        <v>114</v>
      </c>
      <c r="K114" s="3">
        <v>90.474999999999994</v>
      </c>
      <c r="L114" s="3">
        <v>13.047499999999999</v>
      </c>
      <c r="M114" s="3">
        <v>89.6</v>
      </c>
      <c r="N114" s="3">
        <v>6.9</v>
      </c>
      <c r="O114" s="3">
        <v>7.3649999999999993</v>
      </c>
      <c r="P114" s="3">
        <v>10.985000000000001</v>
      </c>
      <c r="Q114" s="3">
        <v>27.167500000000004</v>
      </c>
      <c r="R114" s="3">
        <v>1.5043333333333333</v>
      </c>
      <c r="S114" s="3">
        <v>0.84</v>
      </c>
      <c r="T114" s="3">
        <v>0.18299999999999997</v>
      </c>
      <c r="U114" s="3">
        <v>9.9000000000000019E-2</v>
      </c>
      <c r="V114" s="3">
        <v>5.2666666666666666</v>
      </c>
      <c r="W114" s="3">
        <v>13.336666666666668</v>
      </c>
      <c r="X114" s="3">
        <v>1.3333333333333333</v>
      </c>
      <c r="Y114" s="3">
        <v>0.33333333333333331</v>
      </c>
      <c r="Z114" s="3">
        <v>105.33333333333333</v>
      </c>
      <c r="AA114" s="3">
        <v>3.3333333333333333E-2</v>
      </c>
      <c r="AB114" s="3">
        <v>6.7666666666666666</v>
      </c>
      <c r="AH114"/>
      <c r="AI114"/>
    </row>
    <row r="115" spans="1:35">
      <c r="D115" s="1">
        <v>42082</v>
      </c>
      <c r="E115" s="3">
        <v>1.6363333333333332</v>
      </c>
      <c r="F115" s="3">
        <v>0.55233333333333334</v>
      </c>
      <c r="G115" s="3">
        <v>93.983333333333334</v>
      </c>
      <c r="H115" s="3">
        <v>177.18333333333331</v>
      </c>
      <c r="I115" s="3">
        <v>176.33333333333334</v>
      </c>
      <c r="J115" s="3">
        <v>114.5</v>
      </c>
      <c r="K115" s="3">
        <v>90.166666666666671</v>
      </c>
      <c r="L115" s="3">
        <v>12.976666666666665</v>
      </c>
      <c r="M115" s="3">
        <v>89.316666666666663</v>
      </c>
      <c r="N115" s="3">
        <v>7.0083333333333329</v>
      </c>
      <c r="O115" s="3">
        <v>7.458333333333333</v>
      </c>
      <c r="P115" s="3">
        <v>0.31833333333333336</v>
      </c>
      <c r="Q115" s="3">
        <v>1.8716666666666668</v>
      </c>
      <c r="R115" s="3">
        <v>1.9193333333333333</v>
      </c>
      <c r="S115" s="3">
        <v>1.0033333333333332</v>
      </c>
      <c r="T115" s="3">
        <v>0.19200000000000003</v>
      </c>
      <c r="U115" s="3">
        <v>0.104</v>
      </c>
      <c r="V115" s="3">
        <v>5.7033333333333331</v>
      </c>
      <c r="W115" s="3">
        <v>12.863333333333335</v>
      </c>
      <c r="X115" s="3">
        <v>1.2666666666666666</v>
      </c>
      <c r="Y115" s="3">
        <v>0.3</v>
      </c>
      <c r="Z115" s="3">
        <v>-39</v>
      </c>
      <c r="AA115" s="3">
        <v>0</v>
      </c>
      <c r="AB115" s="3">
        <v>7.333333333333333</v>
      </c>
      <c r="AH115"/>
      <c r="AI115"/>
    </row>
    <row r="116" spans="1:35">
      <c r="D116" s="1">
        <v>42082</v>
      </c>
      <c r="E116" s="3">
        <v>1.905</v>
      </c>
      <c r="F116" s="3">
        <v>0.623</v>
      </c>
      <c r="G116" s="3">
        <v>94.2</v>
      </c>
      <c r="H116" s="3">
        <v>177.23333333333335</v>
      </c>
      <c r="I116" s="3">
        <v>176.33333333333334</v>
      </c>
      <c r="J116" s="3">
        <v>115</v>
      </c>
      <c r="K116" s="3">
        <v>90.466666666666654</v>
      </c>
      <c r="L116" s="3">
        <v>12.996666666666668</v>
      </c>
      <c r="M116" s="3">
        <v>89.566666666666663</v>
      </c>
      <c r="N116" s="3">
        <v>7.07</v>
      </c>
      <c r="O116" s="3">
        <v>8.18</v>
      </c>
      <c r="P116" s="3">
        <v>1.26</v>
      </c>
      <c r="Q116" s="3">
        <v>4.1033333333333335</v>
      </c>
      <c r="R116" s="3">
        <v>2.3976666666666664</v>
      </c>
      <c r="S116" s="3">
        <v>3.2033333333333331</v>
      </c>
      <c r="T116" s="3">
        <v>0.17100000000000001</v>
      </c>
      <c r="U116" s="3">
        <v>0.10000000000000002</v>
      </c>
      <c r="V116" s="3">
        <v>6.04</v>
      </c>
      <c r="W116" s="3">
        <v>6.2766666666666664</v>
      </c>
      <c r="X116" s="3">
        <v>0.23333333333333331</v>
      </c>
      <c r="Y116" s="3">
        <v>6.6666666666666666E-2</v>
      </c>
      <c r="Z116" s="3">
        <v>-126.66666666666667</v>
      </c>
      <c r="AA116" s="3">
        <v>-6.6666666666666666E-2</v>
      </c>
      <c r="AB116" s="3">
        <v>4.5333333333333332</v>
      </c>
      <c r="AH116"/>
      <c r="AI116"/>
    </row>
    <row r="117" spans="1:35">
      <c r="D117" s="1">
        <v>42082</v>
      </c>
      <c r="E117" s="3">
        <v>2.367</v>
      </c>
      <c r="F117" s="3">
        <v>1.7416666666666669</v>
      </c>
      <c r="G117" s="3">
        <v>96.666666666666671</v>
      </c>
      <c r="H117" s="3">
        <v>175.33333333333334</v>
      </c>
      <c r="I117" s="3">
        <v>173.93333333333331</v>
      </c>
      <c r="J117" s="3">
        <v>113</v>
      </c>
      <c r="K117" s="3">
        <v>68.533333333333346</v>
      </c>
      <c r="L117" s="3">
        <v>9.5399999999999991</v>
      </c>
      <c r="M117" s="3">
        <v>67.833333333333329</v>
      </c>
      <c r="N117" s="3">
        <v>6.9466666666666663</v>
      </c>
      <c r="O117" s="3">
        <v>7.18</v>
      </c>
      <c r="P117" s="3">
        <v>0.69</v>
      </c>
      <c r="Q117" s="3">
        <v>2.7566666666666664</v>
      </c>
      <c r="R117" s="3">
        <v>2.6476666666666664</v>
      </c>
      <c r="S117" s="3">
        <v>3.67</v>
      </c>
      <c r="T117" s="3">
        <v>0.17</v>
      </c>
      <c r="U117" s="3">
        <v>0.10100000000000002</v>
      </c>
      <c r="V117" s="3">
        <v>6.18</v>
      </c>
      <c r="W117" s="3">
        <v>3.3699999999999997</v>
      </c>
      <c r="X117" s="3">
        <v>1.4333333333333333</v>
      </c>
      <c r="Y117" s="3">
        <v>0.33333333333333331</v>
      </c>
      <c r="Z117" s="3">
        <v>-187.33333333333334</v>
      </c>
      <c r="AA117" s="3">
        <v>-0.10000000000000002</v>
      </c>
      <c r="AB117" s="3">
        <v>4.7</v>
      </c>
      <c r="AC117" s="3" t="s">
        <v>247</v>
      </c>
      <c r="AD117" s="3">
        <v>85.699728249999993</v>
      </c>
      <c r="AE117" s="3">
        <v>0.92964842028850303</v>
      </c>
      <c r="AF117" s="3">
        <v>0.373</v>
      </c>
      <c r="AG117" s="3">
        <v>0.62749999999999995</v>
      </c>
      <c r="AH117">
        <v>2.9260000000000002</v>
      </c>
      <c r="AI117">
        <v>7.1355000000000004</v>
      </c>
    </row>
    <row r="118" spans="1:35">
      <c r="D118" s="1">
        <v>42082</v>
      </c>
      <c r="E118" s="3">
        <v>2.7040000000000002</v>
      </c>
      <c r="F118" s="3">
        <v>3.0310000000000001</v>
      </c>
      <c r="G118" s="3">
        <v>94.633333333333326</v>
      </c>
      <c r="H118" s="3">
        <v>164.86666666666667</v>
      </c>
      <c r="I118" s="3">
        <v>163.03333333333333</v>
      </c>
      <c r="J118" s="3">
        <v>106</v>
      </c>
      <c r="K118" s="3">
        <v>38.266666666666673</v>
      </c>
      <c r="L118" s="3">
        <v>5.1433333333333335</v>
      </c>
      <c r="M118" s="3">
        <v>37.9</v>
      </c>
      <c r="N118" s="3">
        <v>6.8933333333333335</v>
      </c>
      <c r="O118" s="3">
        <v>5.580000000000001</v>
      </c>
      <c r="P118" s="3">
        <v>0.86</v>
      </c>
      <c r="Q118" s="3">
        <v>3.1566666666666663</v>
      </c>
      <c r="R118" s="3">
        <v>2.863666666666667</v>
      </c>
      <c r="S118" s="3">
        <v>3.98</v>
      </c>
      <c r="T118" s="3">
        <v>0.17100000000000001</v>
      </c>
      <c r="U118" s="3">
        <v>0.10299999999999999</v>
      </c>
      <c r="V118" s="3">
        <v>6.27</v>
      </c>
      <c r="W118" s="3">
        <v>2.0433333333333334</v>
      </c>
      <c r="X118" s="3">
        <v>0.26666666666666666</v>
      </c>
      <c r="Y118" s="3">
        <v>6.6666666666666666E-2</v>
      </c>
      <c r="Z118" s="3">
        <v>8</v>
      </c>
      <c r="AA118" s="3">
        <v>0</v>
      </c>
      <c r="AB118" s="3">
        <v>4.8</v>
      </c>
      <c r="AC118" s="3" t="s">
        <v>248</v>
      </c>
      <c r="AD118" s="3">
        <v>53.25128325</v>
      </c>
      <c r="AE118" s="3">
        <v>4.1788182684442736</v>
      </c>
      <c r="AF118" s="3">
        <v>0.35799999999999998</v>
      </c>
      <c r="AG118" s="3">
        <v>0.25850000000000001</v>
      </c>
      <c r="AH118">
        <v>2.5735000000000001</v>
      </c>
      <c r="AI118">
        <v>6.2759999999999998</v>
      </c>
    </row>
    <row r="119" spans="1:35">
      <c r="D119" s="1">
        <v>42082</v>
      </c>
      <c r="E119" s="3">
        <v>3.0343333333333331</v>
      </c>
      <c r="F119" s="3">
        <v>3.6980000000000004</v>
      </c>
      <c r="G119" s="3">
        <v>97.5</v>
      </c>
      <c r="H119" s="3">
        <v>166.5</v>
      </c>
      <c r="I119" s="3">
        <v>164.46666666666667</v>
      </c>
      <c r="J119" s="3">
        <v>107</v>
      </c>
      <c r="K119" s="3">
        <v>16.066666666666666</v>
      </c>
      <c r="L119" s="3">
        <v>2.1199999999999997</v>
      </c>
      <c r="M119" s="3">
        <v>15.9</v>
      </c>
      <c r="N119" s="3">
        <v>6.89</v>
      </c>
      <c r="O119" s="3">
        <v>6.0166666666666666</v>
      </c>
      <c r="P119" s="3">
        <v>0.98999999999999988</v>
      </c>
      <c r="Q119" s="3">
        <v>3.4666666666666668</v>
      </c>
      <c r="AC119" s="3" t="s">
        <v>249</v>
      </c>
      <c r="AD119" s="3">
        <v>57.289844500000001</v>
      </c>
      <c r="AE119" s="3">
        <v>2.2432413406196372</v>
      </c>
      <c r="AF119" s="3">
        <v>0.53200000000000003</v>
      </c>
      <c r="AG119" s="3">
        <v>0.23099999999999998</v>
      </c>
      <c r="AH119">
        <v>2.6174999999999997</v>
      </c>
      <c r="AI119">
        <v>6.3840000000000003</v>
      </c>
    </row>
    <row r="120" spans="1:35">
      <c r="D120" s="1">
        <v>42082</v>
      </c>
      <c r="E120" s="3">
        <v>3.1949999999999998</v>
      </c>
      <c r="F120" s="3">
        <v>3.9236666666666671</v>
      </c>
      <c r="G120" s="3">
        <v>99.066666666666663</v>
      </c>
      <c r="H120" s="3">
        <v>168</v>
      </c>
      <c r="I120" s="3">
        <v>165.8</v>
      </c>
      <c r="J120" s="3">
        <v>108</v>
      </c>
      <c r="K120" s="3">
        <v>12.333333333333334</v>
      </c>
      <c r="L120" s="3">
        <v>1.6233333333333333</v>
      </c>
      <c r="M120" s="3">
        <v>12.233333333333333</v>
      </c>
      <c r="N120" s="3">
        <v>6.91</v>
      </c>
      <c r="O120" s="3">
        <v>5.47</v>
      </c>
      <c r="P120" s="3">
        <v>1.3466666666666667</v>
      </c>
      <c r="Q120" s="3">
        <v>4.3099999999999996</v>
      </c>
      <c r="AC120" s="3" t="s">
        <v>250</v>
      </c>
      <c r="AD120" s="3">
        <v>61.779059500000002</v>
      </c>
      <c r="AE120" s="3">
        <v>1.8006855935975226</v>
      </c>
      <c r="AF120" s="3">
        <v>0.39250000000000002</v>
      </c>
      <c r="AG120" s="3">
        <v>0.189</v>
      </c>
      <c r="AH120">
        <v>2.7164999999999999</v>
      </c>
      <c r="AI120">
        <v>6.625</v>
      </c>
    </row>
    <row r="121" spans="1:35">
      <c r="AH121"/>
      <c r="AI121"/>
    </row>
    <row r="122" spans="1:35">
      <c r="AH122"/>
      <c r="AI122"/>
    </row>
    <row r="123" spans="1:35">
      <c r="A123" s="1" t="s">
        <v>17</v>
      </c>
      <c r="C123" s="2"/>
      <c r="D123" s="1" t="s">
        <v>0</v>
      </c>
      <c r="E123" s="3" t="s">
        <v>29</v>
      </c>
      <c r="F123" s="3" t="s">
        <v>30</v>
      </c>
      <c r="G123" s="3" t="s">
        <v>31</v>
      </c>
      <c r="H123" s="3" t="s">
        <v>32</v>
      </c>
      <c r="I123" s="3" t="s">
        <v>33</v>
      </c>
      <c r="J123" s="3" t="s">
        <v>34</v>
      </c>
      <c r="K123" s="3" t="s">
        <v>35</v>
      </c>
      <c r="L123" s="3" t="s">
        <v>36</v>
      </c>
      <c r="M123" s="3" t="s">
        <v>37</v>
      </c>
      <c r="N123" s="3" t="s">
        <v>1</v>
      </c>
      <c r="O123" s="3" t="s">
        <v>38</v>
      </c>
      <c r="P123" s="3" t="s">
        <v>39</v>
      </c>
      <c r="Q123" s="3" t="s">
        <v>40</v>
      </c>
      <c r="R123" s="3" t="s">
        <v>2</v>
      </c>
      <c r="S123" s="3" t="s">
        <v>3</v>
      </c>
      <c r="T123" s="3" t="s">
        <v>4</v>
      </c>
      <c r="U123" s="3" t="s">
        <v>5</v>
      </c>
      <c r="V123" s="3" t="s">
        <v>1</v>
      </c>
      <c r="W123" s="3" t="s">
        <v>6</v>
      </c>
      <c r="X123" s="3" t="s">
        <v>7</v>
      </c>
      <c r="Y123" s="3" t="s">
        <v>8</v>
      </c>
      <c r="Z123" s="3" t="s">
        <v>9</v>
      </c>
      <c r="AA123" s="3" t="s">
        <v>10</v>
      </c>
      <c r="AB123" s="3" t="s">
        <v>11</v>
      </c>
      <c r="AD123" s="3" t="s">
        <v>14</v>
      </c>
      <c r="AE123" s="3" t="s">
        <v>15</v>
      </c>
      <c r="AF123" s="3" t="s">
        <v>41</v>
      </c>
      <c r="AG123" s="3" t="s">
        <v>42</v>
      </c>
      <c r="AH123" t="s">
        <v>43</v>
      </c>
      <c r="AI123" t="s">
        <v>44</v>
      </c>
    </row>
    <row r="124" spans="1:35">
      <c r="A124" s="1" t="s">
        <v>13</v>
      </c>
      <c r="B124" s="2">
        <v>4.7</v>
      </c>
      <c r="C124" s="1" t="s">
        <v>251</v>
      </c>
      <c r="D124" s="1">
        <v>42082</v>
      </c>
      <c r="E124" s="3">
        <v>0.65300000000000002</v>
      </c>
      <c r="F124" s="3">
        <v>3.7105000000000001</v>
      </c>
      <c r="G124" s="3">
        <v>188.6</v>
      </c>
      <c r="H124" s="3">
        <v>321.89999999999998</v>
      </c>
      <c r="I124" s="3">
        <v>317.89999999999998</v>
      </c>
      <c r="J124" s="3">
        <v>206.5</v>
      </c>
      <c r="K124" s="3">
        <v>99.45</v>
      </c>
      <c r="L124" s="3">
        <v>13.13</v>
      </c>
      <c r="M124" s="3">
        <v>99.45</v>
      </c>
      <c r="N124" s="3">
        <v>7.415</v>
      </c>
      <c r="O124" s="3">
        <v>1.04</v>
      </c>
      <c r="P124" s="3">
        <v>2.8449999999999998</v>
      </c>
      <c r="Q124" s="3">
        <v>7.8550000000000004</v>
      </c>
      <c r="R124" s="3">
        <v>0.49266666666666664</v>
      </c>
      <c r="S124" s="3">
        <v>2.3966666666666665</v>
      </c>
      <c r="T124" s="3">
        <v>0.34</v>
      </c>
      <c r="U124" s="3">
        <v>0.19299999999999998</v>
      </c>
      <c r="V124" s="3">
        <v>7.1166666666666671</v>
      </c>
      <c r="W124" s="3">
        <v>14.196666666666665</v>
      </c>
      <c r="X124" s="3">
        <v>7.5666666666666673</v>
      </c>
      <c r="Y124" s="3">
        <v>1.8333333333333333</v>
      </c>
      <c r="Z124" s="3">
        <v>1533.6666666666667</v>
      </c>
      <c r="AA124" s="3">
        <v>0.73333333333333339</v>
      </c>
      <c r="AB124" s="3">
        <v>0.23333333333333331</v>
      </c>
      <c r="AC124" s="3" t="s">
        <v>246</v>
      </c>
      <c r="AD124" s="3">
        <v>5.6392392499999993</v>
      </c>
      <c r="AE124" s="3">
        <v>2.1795057115077556</v>
      </c>
      <c r="AF124" s="3">
        <v>0.93299999999999994</v>
      </c>
      <c r="AG124" s="3">
        <v>0.13950000000000001</v>
      </c>
      <c r="AH124">
        <v>6.8170000000000002</v>
      </c>
      <c r="AI124">
        <v>16.627000000000002</v>
      </c>
    </row>
    <row r="125" spans="1:35">
      <c r="A125" s="1" t="s">
        <v>256</v>
      </c>
      <c r="B125" s="2">
        <v>52</v>
      </c>
      <c r="C125" s="1" t="s">
        <v>253</v>
      </c>
      <c r="D125" s="1">
        <v>42082</v>
      </c>
      <c r="E125" s="3">
        <v>0.96399999999999997</v>
      </c>
      <c r="F125" s="3">
        <v>4.0346666666666673</v>
      </c>
      <c r="G125" s="3">
        <v>205.80000000000004</v>
      </c>
      <c r="H125" s="3">
        <v>347.8</v>
      </c>
      <c r="I125" s="3">
        <v>343.26666666666665</v>
      </c>
      <c r="J125" s="3">
        <v>223</v>
      </c>
      <c r="K125" s="3">
        <v>100.33333333333333</v>
      </c>
      <c r="L125" s="3">
        <v>13.126666666666667</v>
      </c>
      <c r="M125" s="3">
        <v>100.3</v>
      </c>
      <c r="N125" s="3">
        <v>7.4733333333333327</v>
      </c>
      <c r="O125" s="3">
        <v>1.5733333333333333</v>
      </c>
      <c r="P125" s="3">
        <v>2.9</v>
      </c>
      <c r="Q125" s="3">
        <v>7.996666666666667</v>
      </c>
      <c r="R125" s="3">
        <v>0.97866666666666668</v>
      </c>
      <c r="S125" s="3">
        <v>4</v>
      </c>
      <c r="T125" s="3">
        <v>0.36400000000000005</v>
      </c>
      <c r="U125" s="3">
        <v>0.218</v>
      </c>
      <c r="V125" s="3">
        <v>7.21</v>
      </c>
      <c r="W125" s="3">
        <v>13.459999999999999</v>
      </c>
      <c r="X125" s="3">
        <v>13</v>
      </c>
      <c r="Y125" s="3">
        <v>3.1</v>
      </c>
      <c r="Z125" s="3">
        <v>2556.3333333333335</v>
      </c>
      <c r="AA125" s="3">
        <v>1.2</v>
      </c>
      <c r="AB125" s="3">
        <v>0.70000000000000007</v>
      </c>
      <c r="AH125"/>
      <c r="AI125"/>
    </row>
    <row r="126" spans="1:35">
      <c r="A126" s="1" t="s">
        <v>255</v>
      </c>
      <c r="B126" s="1" t="s">
        <v>257</v>
      </c>
      <c r="C126" s="1" t="s">
        <v>253</v>
      </c>
      <c r="D126" s="1">
        <v>42082</v>
      </c>
      <c r="E126" s="3">
        <v>1.2869999999999999</v>
      </c>
      <c r="F126" s="3">
        <v>4.1403333333333334</v>
      </c>
      <c r="G126" s="3">
        <v>209.19999999999996</v>
      </c>
      <c r="H126" s="3">
        <v>352.43333333333334</v>
      </c>
      <c r="I126" s="3">
        <v>347.76666666666665</v>
      </c>
      <c r="J126" s="3">
        <v>226</v>
      </c>
      <c r="K126" s="3">
        <v>100.46666666666665</v>
      </c>
      <c r="L126" s="3">
        <v>13.11</v>
      </c>
      <c r="M126" s="3">
        <v>100.43333333333334</v>
      </c>
      <c r="N126" s="3">
        <v>7.54</v>
      </c>
      <c r="O126" s="3">
        <v>1.3</v>
      </c>
      <c r="P126" s="3">
        <v>2.93</v>
      </c>
      <c r="Q126" s="3">
        <v>8.0633333333333344</v>
      </c>
      <c r="R126" s="3">
        <v>1.4933333333333334</v>
      </c>
      <c r="S126" s="3">
        <v>4.1633333333333331</v>
      </c>
      <c r="T126" s="3">
        <v>0.36833333333333335</v>
      </c>
      <c r="U126" s="3">
        <v>0.222</v>
      </c>
      <c r="V126" s="3">
        <v>7.34</v>
      </c>
      <c r="W126" s="3">
        <v>13.38</v>
      </c>
      <c r="X126" s="3">
        <v>25.900000000000002</v>
      </c>
      <c r="Y126" s="3">
        <v>6.2</v>
      </c>
      <c r="Z126" s="3">
        <v>4617</v>
      </c>
      <c r="AA126" s="3">
        <v>2.2000000000000002</v>
      </c>
      <c r="AB126" s="3">
        <v>1</v>
      </c>
      <c r="AH126"/>
      <c r="AI126"/>
    </row>
    <row r="127" spans="1:35">
      <c r="D127" s="1">
        <v>42082</v>
      </c>
      <c r="E127" s="3">
        <v>1.5369999999999999</v>
      </c>
      <c r="F127" s="3">
        <v>4.1795</v>
      </c>
      <c r="G127" s="3">
        <v>209.8</v>
      </c>
      <c r="H127" s="3">
        <v>353</v>
      </c>
      <c r="I127" s="3">
        <v>348.3</v>
      </c>
      <c r="J127" s="3">
        <v>226</v>
      </c>
      <c r="K127" s="3">
        <v>100.5</v>
      </c>
      <c r="L127" s="3">
        <v>13.1</v>
      </c>
      <c r="M127" s="3">
        <v>100.4</v>
      </c>
      <c r="N127" s="3">
        <v>7.6074999999999999</v>
      </c>
      <c r="O127" s="3">
        <v>1.2625</v>
      </c>
      <c r="P127" s="3">
        <v>2.9075000000000002</v>
      </c>
      <c r="Q127" s="3">
        <v>8.0174999999999983</v>
      </c>
      <c r="R127" s="3">
        <v>2.0136666666666665</v>
      </c>
      <c r="S127" s="3">
        <v>4.1433333333333335</v>
      </c>
      <c r="T127" s="3">
        <v>0.36800000000000005</v>
      </c>
      <c r="U127" s="3">
        <v>0.22166666666666668</v>
      </c>
      <c r="V127" s="3">
        <v>7.3900000000000006</v>
      </c>
      <c r="W127" s="3">
        <v>12.626666666666667</v>
      </c>
      <c r="X127" s="3">
        <v>26.233333333333334</v>
      </c>
      <c r="Y127" s="3">
        <v>6.2666666666666657</v>
      </c>
      <c r="Z127" s="3">
        <v>5487.666666666667</v>
      </c>
      <c r="AA127" s="3">
        <v>2.6666666666666665</v>
      </c>
      <c r="AB127" s="3">
        <v>0.93333333333333324</v>
      </c>
      <c r="AH127"/>
      <c r="AI127"/>
    </row>
    <row r="128" spans="1:35">
      <c r="D128" s="1">
        <v>42082</v>
      </c>
      <c r="E128" s="3">
        <v>1.8070000000000002</v>
      </c>
      <c r="F128" s="3">
        <v>4.2276666666666669</v>
      </c>
      <c r="G128" s="3">
        <v>210.69999999999996</v>
      </c>
      <c r="H128" s="3">
        <v>354</v>
      </c>
      <c r="I128" s="3">
        <v>349.26666666666665</v>
      </c>
      <c r="J128" s="3">
        <v>227</v>
      </c>
      <c r="K128" s="3">
        <v>100.09999999999998</v>
      </c>
      <c r="L128" s="3">
        <v>13.026666666666666</v>
      </c>
      <c r="M128" s="3">
        <v>100</v>
      </c>
      <c r="N128" s="3">
        <v>7.68</v>
      </c>
      <c r="O128" s="3">
        <v>1.3533333333333335</v>
      </c>
      <c r="P128" s="3">
        <v>3.0033333333333334</v>
      </c>
      <c r="Q128" s="3">
        <v>8.2333333333333325</v>
      </c>
      <c r="R128" s="3">
        <v>2.4816666666666669</v>
      </c>
      <c r="S128" s="3">
        <v>4.2</v>
      </c>
      <c r="T128" s="3">
        <v>0.36999999999999994</v>
      </c>
      <c r="U128" s="3">
        <v>0.223</v>
      </c>
      <c r="V128" s="3">
        <v>7.29</v>
      </c>
      <c r="W128" s="3">
        <v>10.086666666666668</v>
      </c>
      <c r="X128" s="3">
        <v>14.533333333333333</v>
      </c>
      <c r="Y128" s="3">
        <v>3.5</v>
      </c>
      <c r="Z128" s="3">
        <v>2833.3333333333335</v>
      </c>
      <c r="AA128" s="3">
        <v>1.3999999999999997</v>
      </c>
      <c r="AB128" s="3">
        <v>0.3</v>
      </c>
      <c r="AH128"/>
      <c r="AI128"/>
    </row>
    <row r="129" spans="1:35">
      <c r="D129" s="1">
        <v>42082</v>
      </c>
      <c r="E129" s="3">
        <v>2.0219999999999998</v>
      </c>
      <c r="F129" s="3">
        <v>4.2463333333333333</v>
      </c>
      <c r="G129" s="3">
        <v>211</v>
      </c>
      <c r="H129" s="3">
        <v>354.36666666666662</v>
      </c>
      <c r="I129" s="3">
        <v>349.60000000000008</v>
      </c>
      <c r="J129" s="3">
        <v>227</v>
      </c>
      <c r="K129" s="3">
        <v>97.433333333333323</v>
      </c>
      <c r="L129" s="3">
        <v>12.676666666666668</v>
      </c>
      <c r="M129" s="3">
        <v>97.366666666666674</v>
      </c>
      <c r="N129" s="3">
        <v>7.68</v>
      </c>
      <c r="O129" s="3">
        <v>1.61</v>
      </c>
      <c r="P129" s="3">
        <v>3.063333333333333</v>
      </c>
      <c r="Q129" s="3">
        <v>8.3833333333333329</v>
      </c>
      <c r="R129" s="3">
        <v>2.9966666666666666</v>
      </c>
      <c r="S129" s="3">
        <v>4.45</v>
      </c>
      <c r="T129" s="3">
        <v>0.3746666666666667</v>
      </c>
      <c r="U129" s="3">
        <v>0.22766666666666668</v>
      </c>
      <c r="V129" s="3">
        <v>7.13</v>
      </c>
      <c r="W129" s="3">
        <v>5.91</v>
      </c>
      <c r="X129" s="3">
        <v>9.5666666666666664</v>
      </c>
      <c r="Y129" s="3">
        <v>2.2999999999999998</v>
      </c>
      <c r="Z129" s="3">
        <v>2248.3333333333335</v>
      </c>
      <c r="AA129" s="3">
        <v>1.0666666666666667</v>
      </c>
      <c r="AB129" s="3">
        <v>0.9</v>
      </c>
      <c r="AH129"/>
      <c r="AI129"/>
    </row>
    <row r="130" spans="1:35">
      <c r="D130" s="1">
        <v>42082</v>
      </c>
      <c r="E130" s="3">
        <v>2.2970000000000002</v>
      </c>
      <c r="F130" s="3">
        <v>4.2753333333333332</v>
      </c>
      <c r="G130" s="3">
        <v>211.80000000000004</v>
      </c>
      <c r="H130" s="3">
        <v>355.39999999999992</v>
      </c>
      <c r="I130" s="3">
        <v>350.60000000000008</v>
      </c>
      <c r="J130" s="3">
        <v>228</v>
      </c>
      <c r="K130" s="3">
        <v>86.733333333333334</v>
      </c>
      <c r="L130" s="3">
        <v>11.276666666666666</v>
      </c>
      <c r="M130" s="3">
        <v>86.7</v>
      </c>
      <c r="N130" s="3">
        <v>7.61</v>
      </c>
      <c r="O130" s="3">
        <v>1.74</v>
      </c>
      <c r="P130" s="3">
        <v>3.1433333333333331</v>
      </c>
      <c r="Q130" s="3">
        <v>8.5666666666666682</v>
      </c>
      <c r="R130" s="3">
        <v>3.4926666666666666</v>
      </c>
      <c r="S130" s="3">
        <v>4.4800000000000004</v>
      </c>
      <c r="T130" s="3">
        <v>0.37866666666666671</v>
      </c>
      <c r="U130" s="3">
        <v>0.23</v>
      </c>
      <c r="V130" s="3">
        <v>7.09</v>
      </c>
      <c r="W130" s="3">
        <v>5.0133333333333328</v>
      </c>
      <c r="X130" s="3">
        <v>8.5333333333333332</v>
      </c>
      <c r="Y130" s="3">
        <v>2.0333333333333332</v>
      </c>
      <c r="Z130" s="3">
        <v>1630.6666666666667</v>
      </c>
      <c r="AA130" s="3">
        <v>0.80000000000000016</v>
      </c>
      <c r="AB130" s="3">
        <v>1.5333333333333332</v>
      </c>
      <c r="AH130"/>
      <c r="AI130"/>
    </row>
    <row r="131" spans="1:35">
      <c r="D131" s="1">
        <v>42082</v>
      </c>
      <c r="E131" s="3">
        <v>2.5565000000000002</v>
      </c>
      <c r="F131" s="3">
        <v>4.3105000000000002</v>
      </c>
      <c r="G131" s="3">
        <v>212.57500000000002</v>
      </c>
      <c r="H131" s="3">
        <v>356.22500000000002</v>
      </c>
      <c r="I131" s="3">
        <v>351.42499999999995</v>
      </c>
      <c r="J131" s="3">
        <v>228</v>
      </c>
      <c r="K131" s="3">
        <v>77.525000000000006</v>
      </c>
      <c r="L131" s="3">
        <v>10.067499999999999</v>
      </c>
      <c r="M131" s="3">
        <v>77.424999999999997</v>
      </c>
      <c r="N131" s="3">
        <v>7.56</v>
      </c>
      <c r="O131" s="3">
        <v>1.615</v>
      </c>
      <c r="P131" s="3">
        <v>3.17</v>
      </c>
      <c r="Q131" s="3">
        <v>8.6349999999999998</v>
      </c>
      <c r="R131" s="3">
        <v>3.9946666666666673</v>
      </c>
      <c r="S131" s="3">
        <v>4.4233333333333329</v>
      </c>
      <c r="T131" s="3">
        <v>0.38100000000000001</v>
      </c>
      <c r="U131" s="3">
        <v>0.23100000000000001</v>
      </c>
      <c r="V131" s="3">
        <v>7.080000000000001</v>
      </c>
      <c r="W131" s="3">
        <v>4.6399999999999997</v>
      </c>
      <c r="X131" s="3">
        <v>8.6999999999999993</v>
      </c>
      <c r="Y131" s="3">
        <v>2.1</v>
      </c>
      <c r="Z131" s="3">
        <v>2704</v>
      </c>
      <c r="AA131" s="3">
        <v>1.2666666666666666</v>
      </c>
      <c r="AB131" s="3">
        <v>1.7333333333333334</v>
      </c>
      <c r="AH131"/>
      <c r="AI131"/>
    </row>
    <row r="132" spans="1:35">
      <c r="D132" s="1">
        <v>42082</v>
      </c>
      <c r="E132" s="3">
        <v>2.8290000000000002</v>
      </c>
      <c r="F132" s="3">
        <v>4.3840000000000003</v>
      </c>
      <c r="G132" s="3">
        <v>213.80000000000004</v>
      </c>
      <c r="H132" s="3">
        <v>357.5</v>
      </c>
      <c r="I132" s="3">
        <v>352.7</v>
      </c>
      <c r="J132" s="3">
        <v>229</v>
      </c>
      <c r="K132" s="3">
        <v>64.100000000000009</v>
      </c>
      <c r="L132" s="3">
        <v>8.3133333333333326</v>
      </c>
      <c r="M132" s="3">
        <v>64.100000000000009</v>
      </c>
      <c r="N132" s="3">
        <v>7.4899999999999993</v>
      </c>
      <c r="O132" s="3">
        <v>1.41</v>
      </c>
      <c r="P132" s="3">
        <v>3.293333333333333</v>
      </c>
      <c r="Q132" s="3">
        <v>8.9266666666666659</v>
      </c>
      <c r="R132" s="3">
        <v>4.2519999999999998</v>
      </c>
      <c r="S132" s="3">
        <v>4.4800000000000004</v>
      </c>
      <c r="T132" s="3">
        <v>0.38766666666666666</v>
      </c>
      <c r="U132" s="3">
        <v>0.23599999999999999</v>
      </c>
      <c r="V132" s="3">
        <v>7.080000000000001</v>
      </c>
      <c r="W132" s="3">
        <v>3.6999999999999997</v>
      </c>
      <c r="X132" s="3">
        <v>8.5666666666666664</v>
      </c>
      <c r="Y132" s="3">
        <v>2.0666666666666669</v>
      </c>
      <c r="Z132" s="3">
        <v>3904.6666666666665</v>
      </c>
      <c r="AA132" s="3">
        <v>1.8666666666666665</v>
      </c>
      <c r="AB132" s="3">
        <v>2.9666666666666668</v>
      </c>
      <c r="AH132"/>
      <c r="AI132"/>
    </row>
    <row r="133" spans="1:35">
      <c r="D133" s="1">
        <v>42082</v>
      </c>
      <c r="E133" s="3">
        <v>3.0637500000000002</v>
      </c>
      <c r="F133" s="3">
        <v>4.4497499999999999</v>
      </c>
      <c r="G133" s="3">
        <v>215.125</v>
      </c>
      <c r="H133" s="3">
        <v>359.02499999999998</v>
      </c>
      <c r="I133" s="3">
        <v>354.125</v>
      </c>
      <c r="J133" s="3">
        <v>230</v>
      </c>
      <c r="K133" s="3">
        <v>54.724999999999994</v>
      </c>
      <c r="L133" s="3">
        <v>7.0825000000000005</v>
      </c>
      <c r="M133" s="3">
        <v>54.65</v>
      </c>
      <c r="N133" s="3">
        <v>7.44</v>
      </c>
      <c r="O133" s="3">
        <v>1.97</v>
      </c>
      <c r="P133" s="3">
        <v>3.3200000000000003</v>
      </c>
      <c r="Q133" s="3">
        <v>8.9824999999999999</v>
      </c>
      <c r="R133" s="3">
        <v>4.4793333333333329</v>
      </c>
      <c r="S133" s="3">
        <v>3.436666666666667</v>
      </c>
      <c r="T133" s="3">
        <v>0.47166666666666668</v>
      </c>
      <c r="U133" s="3">
        <v>0.27733333333333338</v>
      </c>
      <c r="V133" s="3">
        <v>7.0166666666666657</v>
      </c>
      <c r="W133" s="3">
        <v>6.4366666666666665</v>
      </c>
      <c r="X133" s="3">
        <v>14.266666666666666</v>
      </c>
      <c r="Y133" s="3">
        <v>3.4</v>
      </c>
      <c r="Z133" s="3">
        <v>2658.3333333333335</v>
      </c>
      <c r="AA133" s="3">
        <v>1.3</v>
      </c>
      <c r="AB133" s="3">
        <v>9.9</v>
      </c>
      <c r="AH133"/>
      <c r="AI133"/>
    </row>
    <row r="134" spans="1:35">
      <c r="D134" s="1">
        <v>42082</v>
      </c>
      <c r="E134" s="3">
        <v>3.3376666666666672</v>
      </c>
      <c r="F134" s="3">
        <v>4.5040000000000004</v>
      </c>
      <c r="G134" s="3">
        <v>216.69999999999996</v>
      </c>
      <c r="H134" s="3">
        <v>361.0333333333333</v>
      </c>
      <c r="I134" s="3">
        <v>356.13333333333338</v>
      </c>
      <c r="J134" s="3">
        <v>231.33333333333334</v>
      </c>
      <c r="K134" s="3">
        <v>43.333333333333336</v>
      </c>
      <c r="L134" s="3">
        <v>5.6033333333333326</v>
      </c>
      <c r="M134" s="3">
        <v>43.300000000000004</v>
      </c>
      <c r="N134" s="3">
        <v>7.419999999999999</v>
      </c>
      <c r="O134" s="3">
        <v>1.91</v>
      </c>
      <c r="P134" s="3">
        <v>3.3466666666666662</v>
      </c>
      <c r="Q134" s="3">
        <v>9.0499999999999989</v>
      </c>
      <c r="AH134"/>
      <c r="AI134"/>
    </row>
    <row r="135" spans="1:35">
      <c r="D135" s="1">
        <v>42082</v>
      </c>
      <c r="E135" s="3">
        <v>3.6139999999999999</v>
      </c>
      <c r="F135" s="3">
        <v>4.5255000000000001</v>
      </c>
      <c r="G135" s="3">
        <v>217.2</v>
      </c>
      <c r="H135" s="3">
        <v>361.67500000000001</v>
      </c>
      <c r="I135" s="3">
        <v>356.7</v>
      </c>
      <c r="J135" s="3">
        <v>232</v>
      </c>
      <c r="K135" s="3">
        <v>39.974999999999994</v>
      </c>
      <c r="L135" s="3">
        <v>5.1624999999999996</v>
      </c>
      <c r="M135" s="3">
        <v>39.974999999999994</v>
      </c>
      <c r="N135" s="3">
        <v>7.4</v>
      </c>
      <c r="O135" s="3">
        <v>2.0125000000000002</v>
      </c>
      <c r="P135" s="3">
        <v>3.3825000000000003</v>
      </c>
      <c r="Q135" s="3">
        <v>9.14</v>
      </c>
      <c r="AC135" s="3" t="s">
        <v>247</v>
      </c>
      <c r="AD135" s="3">
        <v>0.99127575000000001</v>
      </c>
      <c r="AE135" s="3">
        <v>0.73493143857295751</v>
      </c>
      <c r="AF135" s="3">
        <v>0.77400000000000002</v>
      </c>
      <c r="AG135" s="3">
        <v>0.1105</v>
      </c>
      <c r="AH135">
        <v>6.7814999999999994</v>
      </c>
      <c r="AI135">
        <v>16.5395</v>
      </c>
    </row>
    <row r="136" spans="1:35">
      <c r="D136" s="1">
        <v>42082</v>
      </c>
      <c r="E136" s="3">
        <v>3.8660000000000001</v>
      </c>
      <c r="F136" s="3">
        <v>4.535333333333333</v>
      </c>
      <c r="G136" s="3">
        <v>218.06666666666669</v>
      </c>
      <c r="H136" s="3">
        <v>363</v>
      </c>
      <c r="I136" s="3">
        <v>358</v>
      </c>
      <c r="J136" s="3">
        <v>233</v>
      </c>
      <c r="K136" s="3">
        <v>37.833333333333336</v>
      </c>
      <c r="L136" s="3">
        <v>4.8833333333333329</v>
      </c>
      <c r="M136" s="3">
        <v>37.766666666666666</v>
      </c>
      <c r="N136" s="3">
        <v>7.39</v>
      </c>
      <c r="O136" s="3">
        <v>2.2466666666666666</v>
      </c>
      <c r="P136" s="3">
        <v>3.4000000000000004</v>
      </c>
      <c r="Q136" s="3">
        <v>9.173333333333332</v>
      </c>
      <c r="AH136"/>
      <c r="AI136"/>
    </row>
    <row r="137" spans="1:35">
      <c r="D137" s="1">
        <v>42082</v>
      </c>
      <c r="E137" s="3">
        <v>4.0880000000000001</v>
      </c>
      <c r="F137" s="3">
        <v>4.5060000000000002</v>
      </c>
      <c r="G137" s="3">
        <v>219.23333333333335</v>
      </c>
      <c r="H137" s="3">
        <v>365.3</v>
      </c>
      <c r="I137" s="3">
        <v>360.26666666666665</v>
      </c>
      <c r="J137" s="3">
        <v>234</v>
      </c>
      <c r="K137" s="3">
        <v>35.4</v>
      </c>
      <c r="L137" s="3">
        <v>4.5733333333333333</v>
      </c>
      <c r="M137" s="3">
        <v>35.366666666666667</v>
      </c>
      <c r="N137" s="3">
        <v>7.38</v>
      </c>
      <c r="O137" s="3">
        <v>2.4599999999999995</v>
      </c>
      <c r="P137" s="3">
        <v>3.3699999999999997</v>
      </c>
      <c r="Q137" s="3">
        <v>9.11</v>
      </c>
      <c r="AC137" s="3" t="s">
        <v>248</v>
      </c>
      <c r="AD137" s="3">
        <v>131.60110674999999</v>
      </c>
      <c r="AE137" s="3">
        <v>3.8429340667453897</v>
      </c>
      <c r="AF137" s="3">
        <v>1.522</v>
      </c>
      <c r="AG137" s="3">
        <v>0.46299999999999997</v>
      </c>
      <c r="AH137">
        <v>9.5485000000000007</v>
      </c>
      <c r="AI137">
        <v>23.2895</v>
      </c>
    </row>
    <row r="138" spans="1:35">
      <c r="D138" s="1">
        <v>42082</v>
      </c>
      <c r="E138" s="3">
        <v>4.3559999999999999</v>
      </c>
      <c r="F138" s="3">
        <v>4.426333333333333</v>
      </c>
      <c r="G138" s="3">
        <v>222.26666666666665</v>
      </c>
      <c r="H138" s="3">
        <v>371.20000000000005</v>
      </c>
      <c r="I138" s="3">
        <v>366.10000000000008</v>
      </c>
      <c r="J138" s="3">
        <v>238</v>
      </c>
      <c r="K138" s="3">
        <v>29.733333333333334</v>
      </c>
      <c r="L138" s="3">
        <v>3.85</v>
      </c>
      <c r="M138" s="3">
        <v>29.7</v>
      </c>
      <c r="N138" s="3">
        <v>7.3633333333333333</v>
      </c>
      <c r="O138" s="3">
        <v>3.6066666666666669</v>
      </c>
      <c r="P138" s="3">
        <v>3.4500000000000006</v>
      </c>
      <c r="Q138" s="3">
        <v>9.2899999999999991</v>
      </c>
      <c r="AC138" s="3" t="s">
        <v>249</v>
      </c>
      <c r="AD138" s="3">
        <v>2.86748125</v>
      </c>
      <c r="AE138" s="3">
        <v>2.4523014591735897</v>
      </c>
      <c r="AF138" s="3">
        <v>0.68700000000000006</v>
      </c>
      <c r="AG138" s="3">
        <v>9.4E-2</v>
      </c>
      <c r="AH138">
        <v>6.8450000000000006</v>
      </c>
      <c r="AI138">
        <v>16.695</v>
      </c>
    </row>
    <row r="139" spans="1:35">
      <c r="D139" s="1">
        <v>42082</v>
      </c>
      <c r="E139" s="3">
        <v>4.562333333333334</v>
      </c>
      <c r="F139" s="3">
        <v>2.8559999999999999</v>
      </c>
      <c r="G139" s="3">
        <v>304.89999999999998</v>
      </c>
      <c r="H139" s="3">
        <v>534.54999999999995</v>
      </c>
      <c r="I139" s="3">
        <v>528.79999999999995</v>
      </c>
      <c r="J139" s="3">
        <v>343.83333333333331</v>
      </c>
      <c r="K139" s="3">
        <v>55.866666666666667</v>
      </c>
      <c r="L139" s="3">
        <v>7.5383333333333331</v>
      </c>
      <c r="M139" s="3">
        <v>55.800000000000004</v>
      </c>
      <c r="N139" s="3">
        <v>7.2799999999999985</v>
      </c>
      <c r="O139" s="3">
        <v>10.865</v>
      </c>
      <c r="P139" s="3">
        <v>4.79</v>
      </c>
      <c r="Q139" s="3">
        <v>12.475</v>
      </c>
      <c r="AC139" s="3" t="s">
        <v>250</v>
      </c>
      <c r="AD139" s="3">
        <v>25.033450250000001</v>
      </c>
      <c r="AE139" s="3">
        <v>12.763931027708832</v>
      </c>
      <c r="AF139" s="3">
        <v>0.85250000000000004</v>
      </c>
      <c r="AG139" s="3">
        <v>0.26650000000000001</v>
      </c>
      <c r="AH139">
        <v>7.7610000000000001</v>
      </c>
      <c r="AI139">
        <v>18.93</v>
      </c>
    </row>
    <row r="140" spans="1:35">
      <c r="AH140"/>
      <c r="AI140"/>
    </row>
    <row r="141" spans="1:35">
      <c r="AH141"/>
      <c r="AI141"/>
    </row>
    <row r="142" spans="1:35">
      <c r="A142" t="s">
        <v>16</v>
      </c>
      <c r="D142" s="1" t="s">
        <v>0</v>
      </c>
      <c r="E142" s="3" t="s">
        <v>29</v>
      </c>
      <c r="F142" s="3" t="s">
        <v>30</v>
      </c>
      <c r="G142" s="3" t="s">
        <v>31</v>
      </c>
      <c r="H142" s="3" t="s">
        <v>32</v>
      </c>
      <c r="I142" s="3" t="s">
        <v>33</v>
      </c>
      <c r="J142" s="3" t="s">
        <v>34</v>
      </c>
      <c r="K142" s="3" t="s">
        <v>35</v>
      </c>
      <c r="L142" s="3" t="s">
        <v>36</v>
      </c>
      <c r="M142" s="3" t="s">
        <v>37</v>
      </c>
      <c r="N142" s="3" t="s">
        <v>1</v>
      </c>
      <c r="O142" s="3" t="s">
        <v>38</v>
      </c>
      <c r="P142" s="3" t="s">
        <v>39</v>
      </c>
      <c r="Q142" s="3" t="s">
        <v>40</v>
      </c>
      <c r="R142" s="3" t="s">
        <v>2</v>
      </c>
      <c r="S142" s="3" t="s">
        <v>3</v>
      </c>
      <c r="T142" s="3" t="s">
        <v>4</v>
      </c>
      <c r="U142" s="3" t="s">
        <v>5</v>
      </c>
      <c r="V142" s="3" t="s">
        <v>1</v>
      </c>
      <c r="W142" s="3" t="s">
        <v>6</v>
      </c>
      <c r="X142" s="3" t="s">
        <v>7</v>
      </c>
      <c r="Y142" s="3" t="s">
        <v>8</v>
      </c>
      <c r="Z142" s="3" t="s">
        <v>9</v>
      </c>
      <c r="AA142" s="3" t="s">
        <v>10</v>
      </c>
      <c r="AB142" s="3" t="s">
        <v>11</v>
      </c>
      <c r="AD142" s="3" t="s">
        <v>14</v>
      </c>
      <c r="AE142" s="3" t="s">
        <v>15</v>
      </c>
      <c r="AF142" s="3" t="s">
        <v>41</v>
      </c>
      <c r="AG142" s="3" t="s">
        <v>42</v>
      </c>
      <c r="AH142" t="s">
        <v>43</v>
      </c>
      <c r="AI142" t="s">
        <v>44</v>
      </c>
    </row>
    <row r="143" spans="1:35">
      <c r="A143" t="s">
        <v>12</v>
      </c>
      <c r="B143">
        <v>70</v>
      </c>
      <c r="C143" t="s">
        <v>253</v>
      </c>
      <c r="D143" s="1">
        <v>42088</v>
      </c>
      <c r="E143" s="3">
        <v>0.72866666666666668</v>
      </c>
      <c r="F143" s="3">
        <v>1.4793333333333332</v>
      </c>
      <c r="G143" s="3">
        <v>93.566666666666663</v>
      </c>
      <c r="H143" s="3">
        <v>171.16666666666666</v>
      </c>
      <c r="I143" s="3">
        <v>169.86666666666667</v>
      </c>
      <c r="J143" s="3">
        <v>110.33333333333333</v>
      </c>
      <c r="K143" s="3">
        <v>94</v>
      </c>
      <c r="L143" s="3">
        <v>13.183333333333332</v>
      </c>
      <c r="M143" s="3">
        <v>93</v>
      </c>
      <c r="N143" s="3">
        <v>7.3133333333333326</v>
      </c>
      <c r="O143" s="3">
        <v>2.9433333333333334</v>
      </c>
      <c r="P143" s="3">
        <v>9.9533333333333331</v>
      </c>
      <c r="Q143" s="3">
        <v>24.716666666666669</v>
      </c>
      <c r="R143" s="3">
        <v>0.50900000000000001</v>
      </c>
      <c r="S143" s="3">
        <v>1.5750000000000002</v>
      </c>
      <c r="T143" s="3">
        <v>0.18</v>
      </c>
      <c r="U143" s="3">
        <v>9.9000000000000005E-2</v>
      </c>
      <c r="V143" s="3">
        <v>6.1050000000000004</v>
      </c>
      <c r="W143" s="3">
        <v>13.18</v>
      </c>
      <c r="X143" s="3">
        <v>0.95000000000000007</v>
      </c>
      <c r="Y143" s="3">
        <v>0.25</v>
      </c>
      <c r="Z143" s="3">
        <v>138.5</v>
      </c>
      <c r="AA143" s="3">
        <v>0.05</v>
      </c>
      <c r="AB143" s="3">
        <v>1.9</v>
      </c>
      <c r="AC143" s="3" t="s">
        <v>246</v>
      </c>
      <c r="AD143" s="3">
        <v>52.059413999999997</v>
      </c>
      <c r="AE143" s="3">
        <v>3.167629750239128</v>
      </c>
      <c r="AF143" s="3">
        <v>0.61450000000000005</v>
      </c>
      <c r="AG143" s="3">
        <v>0.71599999999999997</v>
      </c>
      <c r="AH143">
        <v>3.3525</v>
      </c>
      <c r="AI143">
        <v>8.1765000000000008</v>
      </c>
    </row>
    <row r="144" spans="1:35">
      <c r="A144" t="s">
        <v>13</v>
      </c>
      <c r="B144">
        <v>3.05</v>
      </c>
      <c r="C144" t="s">
        <v>251</v>
      </c>
      <c r="D144" s="1">
        <v>42088</v>
      </c>
      <c r="E144" s="3">
        <v>1.038</v>
      </c>
      <c r="F144" s="3">
        <v>1.2786666666666668</v>
      </c>
      <c r="G144" s="3">
        <v>92.90000000000002</v>
      </c>
      <c r="H144" s="3">
        <v>171.1</v>
      </c>
      <c r="I144" s="3">
        <v>169.93333333333331</v>
      </c>
      <c r="J144" s="3">
        <v>110</v>
      </c>
      <c r="K144" s="3">
        <v>94</v>
      </c>
      <c r="L144" s="3">
        <v>13.26</v>
      </c>
      <c r="M144" s="3">
        <v>93</v>
      </c>
      <c r="N144" s="3">
        <v>7.2766666666666673</v>
      </c>
      <c r="O144" s="3">
        <v>3.3299999999999996</v>
      </c>
      <c r="P144" s="3">
        <v>10.393333333333333</v>
      </c>
      <c r="Q144" s="3">
        <v>25.763333333333332</v>
      </c>
      <c r="R144" s="3">
        <v>1</v>
      </c>
      <c r="S144" s="3">
        <v>1.3533333333333335</v>
      </c>
      <c r="T144" s="3">
        <v>0.18000000000000002</v>
      </c>
      <c r="U144" s="3">
        <v>9.9000000000000019E-2</v>
      </c>
      <c r="V144" s="3">
        <v>6.2833333333333341</v>
      </c>
      <c r="W144" s="3">
        <v>13.506666666666666</v>
      </c>
      <c r="X144" s="3">
        <v>1.2666666666666666</v>
      </c>
      <c r="Y144" s="3">
        <v>0.3</v>
      </c>
      <c r="Z144" s="3">
        <v>115</v>
      </c>
      <c r="AA144" s="3">
        <v>3.3333333333333333E-2</v>
      </c>
      <c r="AB144" s="3">
        <v>2.2999999999999998</v>
      </c>
      <c r="AH144"/>
      <c r="AI144"/>
    </row>
    <row r="145" spans="1:35">
      <c r="D145" s="1">
        <v>42088</v>
      </c>
      <c r="E145" s="3">
        <v>1.42</v>
      </c>
      <c r="F145" s="3">
        <v>1.2496666666666667</v>
      </c>
      <c r="G145" s="3">
        <v>93.3</v>
      </c>
      <c r="H145" s="3">
        <v>171.9</v>
      </c>
      <c r="I145" s="3">
        <v>170.73333333333335</v>
      </c>
      <c r="J145" s="3">
        <v>111</v>
      </c>
      <c r="K145" s="3">
        <v>94.366666666666674</v>
      </c>
      <c r="L145" s="3">
        <v>13.316666666666668</v>
      </c>
      <c r="M145" s="3">
        <v>93.333333333333329</v>
      </c>
      <c r="N145" s="3">
        <v>7.2600000000000007</v>
      </c>
      <c r="O145" s="3">
        <v>3.4433333333333334</v>
      </c>
      <c r="P145" s="3">
        <v>10.576666666666666</v>
      </c>
      <c r="Q145" s="3">
        <v>26.2</v>
      </c>
      <c r="R145" s="3">
        <v>1.5086666666666666</v>
      </c>
      <c r="S145" s="3">
        <v>1.43</v>
      </c>
      <c r="T145" s="3">
        <v>0.18000000000000002</v>
      </c>
      <c r="U145" s="3">
        <v>9.9000000000000019E-2</v>
      </c>
      <c r="V145" s="3">
        <v>6.4066666666666663</v>
      </c>
      <c r="W145" s="3">
        <v>13.566666666666668</v>
      </c>
      <c r="X145" s="3">
        <v>1.0666666666666667</v>
      </c>
      <c r="Y145" s="3">
        <v>0.26666666666666666</v>
      </c>
      <c r="Z145" s="3">
        <v>-36</v>
      </c>
      <c r="AA145" s="3">
        <v>0</v>
      </c>
      <c r="AB145" s="3">
        <v>2.6666666666666665</v>
      </c>
      <c r="AH145"/>
      <c r="AI145"/>
    </row>
    <row r="146" spans="1:35">
      <c r="D146" s="1">
        <v>42088</v>
      </c>
      <c r="E146" s="3">
        <v>1.7030000000000001</v>
      </c>
      <c r="F146" s="3">
        <v>1.3029999999999999</v>
      </c>
      <c r="G146" s="3">
        <v>93.633333333333326</v>
      </c>
      <c r="H146" s="3">
        <v>172.26666666666665</v>
      </c>
      <c r="I146" s="3">
        <v>171.06666666666669</v>
      </c>
      <c r="J146" s="3">
        <v>111</v>
      </c>
      <c r="K146" s="3">
        <v>94.5</v>
      </c>
      <c r="L146" s="3">
        <v>13.316666666666668</v>
      </c>
      <c r="M146" s="3">
        <v>93.433333333333337</v>
      </c>
      <c r="N146" s="3">
        <v>7.2600000000000007</v>
      </c>
      <c r="O146" s="3">
        <v>3.4599999999999995</v>
      </c>
      <c r="P146" s="3">
        <v>10.596666666666666</v>
      </c>
      <c r="Q146" s="3">
        <v>26.246666666666666</v>
      </c>
      <c r="R146" s="3">
        <v>2.0059999999999998</v>
      </c>
      <c r="S146" s="3">
        <v>2.56</v>
      </c>
      <c r="T146" s="3">
        <v>0.17800000000000002</v>
      </c>
      <c r="U146" s="3">
        <v>0.10199999999999999</v>
      </c>
      <c r="V146" s="3">
        <v>6.4899999999999993</v>
      </c>
      <c r="W146" s="3">
        <v>9.08</v>
      </c>
      <c r="X146" s="3">
        <v>1.3333333333333333</v>
      </c>
      <c r="Y146" s="3">
        <v>0.33333333333333331</v>
      </c>
      <c r="Z146" s="3">
        <v>-112.66666666666667</v>
      </c>
      <c r="AA146" s="3">
        <v>-6.6666666666666666E-2</v>
      </c>
      <c r="AB146" s="3">
        <v>4.3</v>
      </c>
      <c r="AH146"/>
      <c r="AI146"/>
    </row>
    <row r="147" spans="1:35">
      <c r="D147" s="1">
        <v>42088</v>
      </c>
      <c r="E147" s="3">
        <v>1.94425</v>
      </c>
      <c r="F147" s="3">
        <v>1.5312499999999998</v>
      </c>
      <c r="G147" s="3">
        <v>94.875</v>
      </c>
      <c r="H147" s="3">
        <v>173.25</v>
      </c>
      <c r="I147" s="3">
        <v>171.9</v>
      </c>
      <c r="J147" s="3">
        <v>112</v>
      </c>
      <c r="K147" s="3">
        <v>91.15</v>
      </c>
      <c r="L147" s="3">
        <v>12.762500000000001</v>
      </c>
      <c r="M147" s="3">
        <v>90.125</v>
      </c>
      <c r="N147" s="3">
        <v>7.21</v>
      </c>
      <c r="O147" s="3">
        <v>4.4575000000000005</v>
      </c>
      <c r="P147" s="3">
        <v>11.297500000000001</v>
      </c>
      <c r="Q147" s="3">
        <v>27.905000000000001</v>
      </c>
      <c r="R147" s="3">
        <v>2.3566666666666669</v>
      </c>
      <c r="S147" s="3">
        <v>4.0533333333333337</v>
      </c>
      <c r="T147" s="3">
        <v>0.17400000000000002</v>
      </c>
      <c r="U147" s="3">
        <v>0.104</v>
      </c>
      <c r="V147" s="3">
        <v>6.5066666666666668</v>
      </c>
      <c r="W147" s="3">
        <v>2.7099999999999995</v>
      </c>
      <c r="X147" s="3">
        <v>1.2</v>
      </c>
      <c r="Y147" s="3">
        <v>0.3</v>
      </c>
      <c r="Z147" s="3">
        <v>86.333333333333329</v>
      </c>
      <c r="AA147" s="3">
        <v>3.3333333333333333E-2</v>
      </c>
      <c r="AB147" s="3">
        <v>4.4000000000000004</v>
      </c>
      <c r="AH147"/>
      <c r="AI147"/>
    </row>
    <row r="148" spans="1:35">
      <c r="D148" s="1">
        <v>42088</v>
      </c>
      <c r="E148" s="3">
        <v>2.2023333333333333</v>
      </c>
      <c r="F148" s="3">
        <v>2.222</v>
      </c>
      <c r="G148" s="3">
        <v>95.966666666666654</v>
      </c>
      <c r="H148" s="3">
        <v>171.46666666666667</v>
      </c>
      <c r="I148" s="3">
        <v>169.86666666666667</v>
      </c>
      <c r="J148" s="3">
        <v>110</v>
      </c>
      <c r="K148" s="3">
        <v>63.833333333333336</v>
      </c>
      <c r="L148" s="3">
        <v>8.7733333333333334</v>
      </c>
      <c r="M148" s="3">
        <v>63.133333333333333</v>
      </c>
      <c r="N148" s="3">
        <v>7.07</v>
      </c>
      <c r="O148" s="3">
        <v>5.1566666666666663</v>
      </c>
      <c r="P148" s="3">
        <v>10.716666666666669</v>
      </c>
      <c r="Q148" s="3">
        <v>26.526666666666667</v>
      </c>
      <c r="R148" s="3">
        <v>2.6076666666666668</v>
      </c>
      <c r="S148" s="3">
        <v>4.09</v>
      </c>
      <c r="T148" s="3">
        <v>0.17499999999999996</v>
      </c>
      <c r="U148" s="3">
        <v>0.105</v>
      </c>
      <c r="V148" s="3">
        <v>6.5266666666666673</v>
      </c>
      <c r="W148" s="3">
        <v>2.1966666666666668</v>
      </c>
      <c r="X148" s="3">
        <v>1</v>
      </c>
      <c r="Y148" s="3">
        <v>0.23333333333333331</v>
      </c>
      <c r="Z148" s="3">
        <v>-50</v>
      </c>
      <c r="AA148" s="3">
        <v>0</v>
      </c>
      <c r="AB148" s="3">
        <v>4.3</v>
      </c>
      <c r="AC148" s="3" t="s">
        <v>247</v>
      </c>
      <c r="AD148" s="3">
        <v>71.065977250000003</v>
      </c>
      <c r="AE148" s="3">
        <v>0.87471589807562533</v>
      </c>
      <c r="AF148" s="3">
        <v>0.75849999999999995</v>
      </c>
      <c r="AG148" s="3">
        <v>0.5555000000000001</v>
      </c>
      <c r="AH148">
        <v>3.0510000000000002</v>
      </c>
      <c r="AI148">
        <v>7.4405000000000001</v>
      </c>
    </row>
    <row r="149" spans="1:35">
      <c r="D149" s="1">
        <v>42088</v>
      </c>
      <c r="E149" s="3">
        <v>2.5052499999999998</v>
      </c>
      <c r="F149" s="3">
        <v>3.0907499999999999</v>
      </c>
      <c r="G149" s="3">
        <v>96.924999999999997</v>
      </c>
      <c r="H149" s="3">
        <v>168.57500000000002</v>
      </c>
      <c r="I149" s="3">
        <v>166.67499999999998</v>
      </c>
      <c r="J149" s="3">
        <v>108</v>
      </c>
      <c r="K149" s="3">
        <v>38.625</v>
      </c>
      <c r="L149" s="3">
        <v>5.1849999999999996</v>
      </c>
      <c r="M149" s="3">
        <v>38.200000000000003</v>
      </c>
      <c r="N149" s="3">
        <v>7.0324999999999998</v>
      </c>
      <c r="O149" s="3">
        <v>4.9550000000000001</v>
      </c>
      <c r="P149" s="3">
        <v>10.887499999999999</v>
      </c>
      <c r="Q149" s="3">
        <v>26.934999999999999</v>
      </c>
      <c r="R149" s="3">
        <v>2.8183333333333334</v>
      </c>
      <c r="S149" s="3">
        <v>4.2033333333333331</v>
      </c>
      <c r="T149" s="3">
        <v>0.17499999999999996</v>
      </c>
      <c r="U149" s="3">
        <v>0.105</v>
      </c>
      <c r="V149" s="3">
        <v>6.54</v>
      </c>
      <c r="W149" s="3">
        <v>1.82</v>
      </c>
      <c r="X149" s="3">
        <v>1.5999999999999999</v>
      </c>
      <c r="Y149" s="3">
        <v>0.3666666666666667</v>
      </c>
      <c r="Z149" s="3">
        <v>-142</v>
      </c>
      <c r="AA149" s="3">
        <v>-6.6666666666666666E-2</v>
      </c>
      <c r="AB149" s="3">
        <v>4.9000000000000004</v>
      </c>
      <c r="AC149" s="3" t="s">
        <v>248</v>
      </c>
      <c r="AD149" s="3">
        <v>56.069533750000005</v>
      </c>
      <c r="AE149" s="3">
        <v>1.8810640409286743</v>
      </c>
      <c r="AF149" s="3">
        <v>0.38900000000000001</v>
      </c>
      <c r="AG149" s="3">
        <v>0.28300000000000003</v>
      </c>
      <c r="AH149">
        <v>2.5994999999999999</v>
      </c>
      <c r="AI149">
        <v>6.34</v>
      </c>
    </row>
    <row r="150" spans="1:35">
      <c r="D150" s="1">
        <v>42088</v>
      </c>
      <c r="E150" s="3">
        <v>2.6760000000000002</v>
      </c>
      <c r="F150" s="3">
        <v>3.5003333333333333</v>
      </c>
      <c r="G150" s="3">
        <v>97.833333333333329</v>
      </c>
      <c r="H150" s="3">
        <v>168</v>
      </c>
      <c r="I150" s="3">
        <v>166</v>
      </c>
      <c r="J150" s="3">
        <v>108</v>
      </c>
      <c r="K150" s="3">
        <v>29.366666666666664</v>
      </c>
      <c r="L150" s="3">
        <v>3.8966666666666665</v>
      </c>
      <c r="M150" s="3">
        <v>29.033333333333331</v>
      </c>
      <c r="N150" s="3">
        <v>7.02</v>
      </c>
      <c r="O150" s="3">
        <v>5.126666666666666</v>
      </c>
      <c r="P150" s="3">
        <v>11.030000000000001</v>
      </c>
      <c r="Q150" s="3">
        <v>27.266666666666666</v>
      </c>
      <c r="AH150"/>
      <c r="AI150"/>
    </row>
    <row r="151" spans="1:35">
      <c r="D151" s="1">
        <v>42088</v>
      </c>
      <c r="E151" s="3">
        <v>2.9750000000000001</v>
      </c>
      <c r="F151" s="3">
        <v>3.9693333333333336</v>
      </c>
      <c r="G151" s="3">
        <v>99.366666666666674</v>
      </c>
      <c r="H151" s="3">
        <v>168.2</v>
      </c>
      <c r="I151" s="3">
        <v>166.06666666666666</v>
      </c>
      <c r="J151" s="3">
        <v>108</v>
      </c>
      <c r="K151" s="3">
        <v>15.133333333333335</v>
      </c>
      <c r="L151" s="3">
        <v>1.9799999999999998</v>
      </c>
      <c r="M151" s="3">
        <v>14.933333333333335</v>
      </c>
      <c r="N151" s="3">
        <v>7.0100000000000007</v>
      </c>
      <c r="O151" s="3">
        <v>5.123333333333334</v>
      </c>
      <c r="P151" s="3">
        <v>11.21</v>
      </c>
      <c r="Q151" s="3">
        <v>27.693333333333332</v>
      </c>
      <c r="AC151" s="3" t="s">
        <v>249</v>
      </c>
      <c r="AD151" s="3">
        <v>52.124370999999996</v>
      </c>
      <c r="AE151" s="3">
        <v>1.2197359496194249</v>
      </c>
      <c r="AF151" s="3">
        <v>0.628</v>
      </c>
      <c r="AG151" s="3">
        <v>0.27</v>
      </c>
      <c r="AH151">
        <v>2.5975000000000001</v>
      </c>
      <c r="AI151">
        <v>6.3354999999999997</v>
      </c>
    </row>
    <row r="152" spans="1:35">
      <c r="D152" s="1">
        <v>42088</v>
      </c>
      <c r="E152" s="3">
        <v>3.1190000000000002</v>
      </c>
      <c r="F152" s="3">
        <v>4.1165000000000003</v>
      </c>
      <c r="G152" s="3">
        <v>99.9</v>
      </c>
      <c r="H152" s="3">
        <v>168.32499999999999</v>
      </c>
      <c r="I152" s="3">
        <v>166.125</v>
      </c>
      <c r="J152" s="3">
        <v>108</v>
      </c>
      <c r="K152" s="3">
        <v>13.9</v>
      </c>
      <c r="L152" s="3">
        <v>1.8125</v>
      </c>
      <c r="M152" s="3">
        <v>13.725000000000001</v>
      </c>
      <c r="N152" s="3">
        <v>7.0174999999999992</v>
      </c>
      <c r="O152" s="3">
        <v>5.8825000000000003</v>
      </c>
      <c r="P152" s="3">
        <v>-0.375</v>
      </c>
      <c r="Q152" s="3">
        <v>0.22749999999999998</v>
      </c>
      <c r="AC152" s="3" t="s">
        <v>250</v>
      </c>
      <c r="AD152" s="3">
        <v>58.8632895</v>
      </c>
      <c r="AE152" s="3">
        <v>2.4360406484508825</v>
      </c>
      <c r="AF152" s="3">
        <v>0.56600000000000006</v>
      </c>
      <c r="AG152" s="3">
        <v>0.18099999999999999</v>
      </c>
      <c r="AH152">
        <v>2.7095000000000002</v>
      </c>
      <c r="AI152">
        <v>6.609</v>
      </c>
    </row>
    <row r="153" spans="1:35">
      <c r="AH153"/>
      <c r="AI153"/>
    </row>
    <row r="154" spans="1:35">
      <c r="AH154"/>
      <c r="AI154"/>
    </row>
    <row r="155" spans="1:35">
      <c r="A155" t="s">
        <v>17</v>
      </c>
      <c r="D155" s="1" t="s">
        <v>0</v>
      </c>
      <c r="E155" s="3" t="s">
        <v>29</v>
      </c>
      <c r="F155" s="3" t="s">
        <v>30</v>
      </c>
      <c r="G155" s="3" t="s">
        <v>31</v>
      </c>
      <c r="H155" s="3" t="s">
        <v>32</v>
      </c>
      <c r="I155" s="3" t="s">
        <v>33</v>
      </c>
      <c r="J155" s="3" t="s">
        <v>34</v>
      </c>
      <c r="K155" s="3" t="s">
        <v>35</v>
      </c>
      <c r="L155" s="3" t="s">
        <v>36</v>
      </c>
      <c r="M155" s="3" t="s">
        <v>37</v>
      </c>
      <c r="N155" s="3" t="s">
        <v>1</v>
      </c>
      <c r="O155" s="3" t="s">
        <v>38</v>
      </c>
      <c r="P155" s="3" t="s">
        <v>39</v>
      </c>
      <c r="Q155" s="3" t="s">
        <v>40</v>
      </c>
      <c r="R155" s="3" t="s">
        <v>2</v>
      </c>
      <c r="S155" s="3" t="s">
        <v>3</v>
      </c>
      <c r="T155" s="3" t="s">
        <v>4</v>
      </c>
      <c r="U155" s="3" t="s">
        <v>5</v>
      </c>
      <c r="V155" s="3" t="s">
        <v>1</v>
      </c>
      <c r="W155" s="3" t="s">
        <v>6</v>
      </c>
      <c r="X155" s="3" t="s">
        <v>7</v>
      </c>
      <c r="Y155" s="3" t="s">
        <v>8</v>
      </c>
      <c r="Z155" s="3" t="s">
        <v>9</v>
      </c>
      <c r="AA155" s="3" t="s">
        <v>10</v>
      </c>
      <c r="AB155" s="3" t="s">
        <v>11</v>
      </c>
      <c r="AD155" s="3" t="s">
        <v>14</v>
      </c>
      <c r="AE155" s="3" t="s">
        <v>15</v>
      </c>
      <c r="AF155" s="3" t="s">
        <v>41</v>
      </c>
      <c r="AG155" s="3" t="s">
        <v>42</v>
      </c>
      <c r="AH155" t="s">
        <v>43</v>
      </c>
      <c r="AI155" t="s">
        <v>44</v>
      </c>
    </row>
    <row r="156" spans="1:35">
      <c r="D156" s="1">
        <v>42088</v>
      </c>
      <c r="E156" s="3">
        <v>0.51466666666666672</v>
      </c>
      <c r="F156" s="3">
        <v>4.969333333333334</v>
      </c>
      <c r="G156" s="3">
        <v>198.23333333333335</v>
      </c>
      <c r="H156" s="3">
        <v>325.73333333333329</v>
      </c>
      <c r="I156" s="3">
        <v>321.03333333333336</v>
      </c>
      <c r="J156" s="3">
        <v>209</v>
      </c>
      <c r="K156" s="3">
        <v>123.96666666666665</v>
      </c>
      <c r="L156" s="3">
        <v>15.829999999999998</v>
      </c>
      <c r="M156" s="3">
        <v>124.16666666666667</v>
      </c>
      <c r="N156" s="3">
        <v>8.17</v>
      </c>
      <c r="O156" s="3">
        <v>1.8033333333333335</v>
      </c>
      <c r="P156" s="3">
        <v>21.06</v>
      </c>
      <c r="Q156" s="3">
        <v>51.053333333333335</v>
      </c>
      <c r="R156" s="3">
        <v>0.5083333333333333</v>
      </c>
      <c r="S156" s="3">
        <v>5.2866666666666662</v>
      </c>
      <c r="T156" s="3">
        <v>0.35466666666666669</v>
      </c>
      <c r="U156" s="3">
        <v>0.221</v>
      </c>
      <c r="V156" s="3">
        <v>7.87</v>
      </c>
      <c r="W156" s="3">
        <v>15.626666666666667</v>
      </c>
      <c r="X156" s="3">
        <v>4.7666666666666666</v>
      </c>
      <c r="Y156" s="3">
        <v>1.1666666666666667</v>
      </c>
      <c r="Z156" s="3">
        <v>1066.3333333333333</v>
      </c>
      <c r="AA156" s="3">
        <v>0.53333333333333333</v>
      </c>
      <c r="AB156" s="3">
        <v>6.6666666666666666E-2</v>
      </c>
      <c r="AC156" s="3" t="s">
        <v>246</v>
      </c>
      <c r="AD156" s="3">
        <v>6.9742459999999999</v>
      </c>
      <c r="AE156" s="3">
        <v>1.6185397275558855</v>
      </c>
      <c r="AF156" s="3">
        <v>0.95099999999999996</v>
      </c>
      <c r="AG156" s="3">
        <v>9.6500000000000002E-2</v>
      </c>
      <c r="AH156">
        <v>6.7334999999999994</v>
      </c>
      <c r="AI156">
        <v>16.423500000000001</v>
      </c>
    </row>
    <row r="157" spans="1:35">
      <c r="B157">
        <v>45</v>
      </c>
      <c r="C157" t="s">
        <v>253</v>
      </c>
      <c r="D157" s="1">
        <v>42088</v>
      </c>
      <c r="E157" s="3">
        <v>0.77</v>
      </c>
      <c r="F157" s="3">
        <v>5.2670000000000003</v>
      </c>
      <c r="G157" s="3">
        <v>210.30000000000004</v>
      </c>
      <c r="H157" s="3">
        <v>342.56666666666666</v>
      </c>
      <c r="I157" s="3">
        <v>337.53333333333336</v>
      </c>
      <c r="J157" s="3">
        <v>219</v>
      </c>
      <c r="K157" s="3">
        <v>127</v>
      </c>
      <c r="L157" s="3">
        <v>16.09</v>
      </c>
      <c r="M157" s="3">
        <v>127.2</v>
      </c>
      <c r="N157" s="3">
        <v>8.24</v>
      </c>
      <c r="O157" s="3">
        <v>1.2033333333333334</v>
      </c>
      <c r="P157" s="3">
        <v>21.47</v>
      </c>
      <c r="Q157" s="3">
        <v>52.03</v>
      </c>
      <c r="R157" s="3">
        <v>0.75066666666666659</v>
      </c>
      <c r="S157" s="3">
        <v>5.2833333333333341</v>
      </c>
      <c r="T157" s="3">
        <v>0.36066666666666664</v>
      </c>
      <c r="U157" s="3">
        <v>0.22500000000000001</v>
      </c>
      <c r="V157" s="3">
        <v>8.0399999999999991</v>
      </c>
      <c r="W157" s="3">
        <v>16.11</v>
      </c>
      <c r="X157" s="3">
        <v>5.8999999999999995</v>
      </c>
      <c r="Y157" s="3">
        <v>1.3999999999999997</v>
      </c>
      <c r="Z157" s="3">
        <v>1111.6666666666667</v>
      </c>
      <c r="AA157" s="3">
        <v>0.53333333333333333</v>
      </c>
      <c r="AB157" s="3">
        <v>0.33333333333333331</v>
      </c>
      <c r="AH157"/>
      <c r="AI157"/>
    </row>
    <row r="158" spans="1:35">
      <c r="B158">
        <v>4.75</v>
      </c>
      <c r="C158" t="s">
        <v>251</v>
      </c>
      <c r="D158" s="1">
        <v>42088</v>
      </c>
      <c r="E158" s="3">
        <v>1.0229999999999999</v>
      </c>
      <c r="F158" s="3">
        <v>5.3034999999999997</v>
      </c>
      <c r="G158" s="3">
        <v>212.5</v>
      </c>
      <c r="H158" s="3">
        <v>345.8</v>
      </c>
      <c r="I158" s="3">
        <v>340.7</v>
      </c>
      <c r="J158" s="3">
        <v>221</v>
      </c>
      <c r="K158" s="3">
        <v>127.92500000000001</v>
      </c>
      <c r="L158" s="3">
        <v>16.195</v>
      </c>
      <c r="M158" s="3">
        <v>128.125</v>
      </c>
      <c r="N158" s="3">
        <v>8.26</v>
      </c>
      <c r="O158" s="3">
        <v>1.7775000000000001</v>
      </c>
      <c r="P158" s="3">
        <v>21.572499999999998</v>
      </c>
      <c r="Q158" s="3">
        <v>52.267499999999998</v>
      </c>
      <c r="R158" s="3">
        <v>0.9996666666666667</v>
      </c>
      <c r="S158" s="3">
        <v>5.2866666666666662</v>
      </c>
      <c r="T158" s="3">
        <v>0.36166666666666664</v>
      </c>
      <c r="U158" s="3">
        <v>0.22500000000000001</v>
      </c>
      <c r="V158" s="3">
        <v>8.0933333333333319</v>
      </c>
      <c r="W158" s="3">
        <v>16.260000000000002</v>
      </c>
      <c r="X158" s="3">
        <v>8.9333333333333336</v>
      </c>
      <c r="Y158" s="3">
        <v>2.1333333333333333</v>
      </c>
      <c r="Z158" s="3">
        <v>1950</v>
      </c>
      <c r="AA158" s="3">
        <v>0.93333333333333324</v>
      </c>
      <c r="AB158" s="3">
        <v>0.6333333333333333</v>
      </c>
      <c r="AH158"/>
      <c r="AI158"/>
    </row>
    <row r="159" spans="1:35">
      <c r="D159" s="1">
        <v>42088</v>
      </c>
      <c r="E159" s="3">
        <v>1.2809999999999999</v>
      </c>
      <c r="F159" s="3">
        <v>5.2889999999999997</v>
      </c>
      <c r="G159" s="3">
        <v>213.13333333333333</v>
      </c>
      <c r="H159" s="3">
        <v>346.9666666666667</v>
      </c>
      <c r="I159" s="3">
        <v>341.83333333333331</v>
      </c>
      <c r="J159" s="3">
        <v>222</v>
      </c>
      <c r="K159" s="3">
        <v>128.30000000000001</v>
      </c>
      <c r="L159" s="3">
        <v>16.25</v>
      </c>
      <c r="M159" s="3">
        <v>128.53333333333333</v>
      </c>
      <c r="N159" s="3">
        <v>8.293333333333333</v>
      </c>
      <c r="O159" s="3">
        <v>1.8633333333333333</v>
      </c>
      <c r="P159" s="3">
        <v>21.663333333333338</v>
      </c>
      <c r="Q159" s="3">
        <v>52.49</v>
      </c>
      <c r="R159" s="3">
        <v>1.2456666666666667</v>
      </c>
      <c r="S159" s="3">
        <v>5.2033333333333331</v>
      </c>
      <c r="T159" s="3">
        <v>0.36166666666666664</v>
      </c>
      <c r="U159" s="3">
        <v>0.22500000000000001</v>
      </c>
      <c r="V159" s="3">
        <v>8.1433333333333326</v>
      </c>
      <c r="W159" s="3">
        <v>16.350000000000001</v>
      </c>
      <c r="X159" s="3">
        <v>11.966666666666667</v>
      </c>
      <c r="Y159" s="3">
        <v>2.8666666666666667</v>
      </c>
      <c r="Z159" s="3">
        <v>2523.3333333333335</v>
      </c>
      <c r="AA159" s="3">
        <v>1.2</v>
      </c>
      <c r="AB159" s="3">
        <v>1</v>
      </c>
      <c r="AH159"/>
      <c r="AI159"/>
    </row>
    <row r="160" spans="1:35">
      <c r="D160" s="1">
        <v>42088</v>
      </c>
      <c r="E160" s="3">
        <v>1.5229999999999999</v>
      </c>
      <c r="F160" s="3">
        <v>5.2852499999999996</v>
      </c>
      <c r="G160" s="3">
        <v>213.22500000000002</v>
      </c>
      <c r="H160" s="3">
        <v>347.15</v>
      </c>
      <c r="I160" s="3">
        <v>342.02499999999998</v>
      </c>
      <c r="J160" s="3">
        <v>222</v>
      </c>
      <c r="K160" s="3">
        <v>128.47499999999999</v>
      </c>
      <c r="L160" s="3">
        <v>16.27</v>
      </c>
      <c r="M160" s="3">
        <v>128.69999999999999</v>
      </c>
      <c r="N160" s="3">
        <v>8.32</v>
      </c>
      <c r="O160" s="3">
        <v>1.61</v>
      </c>
      <c r="P160" s="3">
        <v>21.7425</v>
      </c>
      <c r="Q160" s="3">
        <v>52.672499999999999</v>
      </c>
      <c r="R160" s="3">
        <v>1.5376666666666665</v>
      </c>
      <c r="S160" s="3">
        <v>5.1833333333333336</v>
      </c>
      <c r="T160" s="3">
        <v>0.36433333333333334</v>
      </c>
      <c r="U160" s="3">
        <v>0.22633333333333336</v>
      </c>
      <c r="V160" s="3">
        <v>8.1566666666666681</v>
      </c>
      <c r="W160" s="3">
        <v>16.396666666666665</v>
      </c>
      <c r="X160" s="3">
        <v>15.633333333333333</v>
      </c>
      <c r="Y160" s="3">
        <v>3.6999999999999997</v>
      </c>
      <c r="Z160" s="3">
        <v>3125.3333333333335</v>
      </c>
      <c r="AA160" s="3">
        <v>1.5</v>
      </c>
      <c r="AB160" s="3">
        <v>1.0999999999999999</v>
      </c>
      <c r="AH160"/>
      <c r="AI160"/>
    </row>
    <row r="161" spans="1:35">
      <c r="D161" s="1">
        <v>42088</v>
      </c>
      <c r="E161" s="3">
        <v>1.79</v>
      </c>
      <c r="F161" s="3">
        <v>5.2560000000000002</v>
      </c>
      <c r="G161" s="3">
        <v>213.4</v>
      </c>
      <c r="H161" s="3">
        <v>347.8</v>
      </c>
      <c r="I161" s="3">
        <v>342.66666666666669</v>
      </c>
      <c r="J161" s="3">
        <v>223</v>
      </c>
      <c r="K161" s="3">
        <v>128.33333333333334</v>
      </c>
      <c r="L161" s="3">
        <v>16.266666666666666</v>
      </c>
      <c r="M161" s="3">
        <v>128.56666666666669</v>
      </c>
      <c r="N161" s="3">
        <v>8.3233333333333324</v>
      </c>
      <c r="O161" s="3">
        <v>1.9333333333333333</v>
      </c>
      <c r="P161" s="3">
        <v>21.930000000000003</v>
      </c>
      <c r="Q161" s="3">
        <v>53.120000000000005</v>
      </c>
      <c r="R161" s="3">
        <v>1.7529999999999999</v>
      </c>
      <c r="S161" s="3">
        <v>5.0766666666666671</v>
      </c>
      <c r="T161" s="3">
        <v>0.36699999999999999</v>
      </c>
      <c r="U161" s="3">
        <v>0.22766666666666668</v>
      </c>
      <c r="V161" s="3">
        <v>8.18</v>
      </c>
      <c r="W161" s="3">
        <v>16.436666666666664</v>
      </c>
      <c r="X161" s="3">
        <v>23.3</v>
      </c>
      <c r="Y161" s="3">
        <v>5.6000000000000005</v>
      </c>
      <c r="Z161" s="3">
        <v>4166.333333333333</v>
      </c>
      <c r="AA161" s="3">
        <v>2</v>
      </c>
      <c r="AB161" s="3">
        <v>1.8333333333333333</v>
      </c>
      <c r="AH161"/>
      <c r="AI161"/>
    </row>
    <row r="162" spans="1:35">
      <c r="D162" s="1">
        <v>42088</v>
      </c>
      <c r="E162" s="3">
        <v>2.0270000000000001</v>
      </c>
      <c r="F162" s="3">
        <v>5.1546666666666665</v>
      </c>
      <c r="G162" s="3">
        <v>214.5</v>
      </c>
      <c r="H162" s="3">
        <v>350.60000000000008</v>
      </c>
      <c r="I162" s="3">
        <v>345.4666666666667</v>
      </c>
      <c r="J162" s="3">
        <v>225</v>
      </c>
      <c r="K162" s="3">
        <v>128.1</v>
      </c>
      <c r="L162" s="3">
        <v>16.273333333333333</v>
      </c>
      <c r="M162" s="3">
        <v>128.30000000000001</v>
      </c>
      <c r="N162" s="3">
        <v>8.34</v>
      </c>
      <c r="O162" s="3">
        <v>2.11</v>
      </c>
      <c r="P162" s="3">
        <v>24.443333333333332</v>
      </c>
      <c r="Q162" s="3">
        <v>59.076666666666661</v>
      </c>
      <c r="R162" s="3">
        <v>1.9970000000000001</v>
      </c>
      <c r="S162" s="3">
        <v>5.0766666666666671</v>
      </c>
      <c r="T162" s="3">
        <v>0.36699999999999999</v>
      </c>
      <c r="U162" s="3">
        <v>0.22766666666666668</v>
      </c>
      <c r="V162" s="3">
        <v>8.1833333333333318</v>
      </c>
      <c r="W162" s="3">
        <v>16.246666666666666</v>
      </c>
      <c r="X162" s="3">
        <v>28.033333333333331</v>
      </c>
      <c r="Y162" s="3">
        <v>6.7</v>
      </c>
      <c r="Z162" s="3">
        <v>5102.666666666667</v>
      </c>
      <c r="AA162" s="3">
        <v>2.4333333333333336</v>
      </c>
      <c r="AB162" s="3">
        <v>1.6000000000000003</v>
      </c>
      <c r="AH162"/>
      <c r="AI162"/>
    </row>
    <row r="163" spans="1:35">
      <c r="D163" s="1">
        <v>42088</v>
      </c>
      <c r="E163" s="3">
        <v>2.286</v>
      </c>
      <c r="F163" s="3">
        <v>5.0773333333333328</v>
      </c>
      <c r="G163" s="3">
        <v>215.4</v>
      </c>
      <c r="H163" s="3">
        <v>352.90000000000003</v>
      </c>
      <c r="I163" s="3">
        <v>347.76666666666671</v>
      </c>
      <c r="J163" s="3">
        <v>226</v>
      </c>
      <c r="K163" s="3">
        <v>123.63333333333333</v>
      </c>
      <c r="L163" s="3">
        <v>15.743333333333332</v>
      </c>
      <c r="M163" s="3">
        <v>123.90000000000002</v>
      </c>
      <c r="N163" s="3">
        <v>8.2966666666666669</v>
      </c>
      <c r="O163" s="3">
        <v>2.6766666666666672</v>
      </c>
      <c r="P163" s="3">
        <v>24.813333333333333</v>
      </c>
      <c r="Q163" s="3">
        <v>59.95333333333334</v>
      </c>
      <c r="R163" s="3">
        <v>2.2280000000000002</v>
      </c>
      <c r="S163" s="3">
        <v>4.9233333333333329</v>
      </c>
      <c r="T163" s="3">
        <v>0.37033333333333335</v>
      </c>
      <c r="U163" s="3">
        <v>0.22800000000000001</v>
      </c>
      <c r="V163" s="3">
        <v>8.0566666666666666</v>
      </c>
      <c r="W163" s="3">
        <v>14.633333333333333</v>
      </c>
      <c r="X163" s="3">
        <v>27.533333333333335</v>
      </c>
      <c r="Y163" s="3">
        <v>6.5666666666666664</v>
      </c>
      <c r="Z163" s="3">
        <v>4232</v>
      </c>
      <c r="AA163" s="3">
        <v>2.0333333333333332</v>
      </c>
      <c r="AB163" s="3">
        <v>2.0666666666666664</v>
      </c>
      <c r="AH163"/>
      <c r="AI163"/>
    </row>
    <row r="164" spans="1:35">
      <c r="D164" s="1">
        <v>42088</v>
      </c>
      <c r="E164" s="3">
        <v>2.5030000000000001</v>
      </c>
      <c r="F164" s="3">
        <v>4.9829999999999997</v>
      </c>
      <c r="G164" s="3">
        <v>216.66666666666666</v>
      </c>
      <c r="H164" s="3">
        <v>355.86666666666662</v>
      </c>
      <c r="I164" s="3">
        <v>350.76666666666665</v>
      </c>
      <c r="J164" s="3">
        <v>228</v>
      </c>
      <c r="K164" s="3">
        <v>115.63333333333333</v>
      </c>
      <c r="L164" s="3">
        <v>14.756666666666666</v>
      </c>
      <c r="M164" s="3">
        <v>115.83333333333333</v>
      </c>
      <c r="N164" s="3">
        <v>8.1300000000000008</v>
      </c>
      <c r="O164" s="3">
        <v>2.64</v>
      </c>
      <c r="P164" s="3">
        <v>24.783333333333335</v>
      </c>
      <c r="Q164" s="3">
        <v>59.883333333333333</v>
      </c>
      <c r="R164" s="3">
        <v>2.5029999999999997</v>
      </c>
      <c r="S164" s="3">
        <v>4.8133333333333326</v>
      </c>
      <c r="T164" s="3">
        <v>0.37200000000000005</v>
      </c>
      <c r="U164" s="3">
        <v>0.22800000000000001</v>
      </c>
      <c r="V164" s="3">
        <v>7.93</v>
      </c>
      <c r="W164" s="3">
        <v>14.203333333333333</v>
      </c>
      <c r="X164" s="3">
        <v>25.866666666666664</v>
      </c>
      <c r="Y164" s="3">
        <v>6.2</v>
      </c>
      <c r="Z164" s="3">
        <v>4463.666666666667</v>
      </c>
      <c r="AA164" s="3">
        <v>2.1666666666666665</v>
      </c>
      <c r="AB164" s="3">
        <v>1.5999999999999999</v>
      </c>
      <c r="AH164"/>
      <c r="AI164"/>
    </row>
    <row r="165" spans="1:35">
      <c r="D165" s="1">
        <v>42088</v>
      </c>
      <c r="E165" s="3">
        <v>2.7789999999999999</v>
      </c>
      <c r="F165" s="3">
        <v>4.851</v>
      </c>
      <c r="G165" s="3">
        <v>216.76666666666665</v>
      </c>
      <c r="H165" s="3">
        <v>357.43333333333334</v>
      </c>
      <c r="I165" s="3">
        <v>352.36666666666662</v>
      </c>
      <c r="J165" s="3">
        <v>229</v>
      </c>
      <c r="K165" s="3">
        <v>111.33333333333333</v>
      </c>
      <c r="L165" s="3">
        <v>14.263333333333334</v>
      </c>
      <c r="M165" s="3">
        <v>111.60000000000001</v>
      </c>
      <c r="N165" s="3">
        <v>8.06</v>
      </c>
      <c r="O165" s="3">
        <v>2.4966666666666666</v>
      </c>
      <c r="P165" s="3">
        <v>24.826666666666664</v>
      </c>
      <c r="Q165" s="3">
        <v>59.986666666666672</v>
      </c>
      <c r="R165" s="3">
        <v>2.7583333333333329</v>
      </c>
      <c r="S165" s="3">
        <v>4.6833333333333336</v>
      </c>
      <c r="T165" s="3">
        <v>0.37333333333333335</v>
      </c>
      <c r="U165" s="3">
        <v>0.22833333333333336</v>
      </c>
      <c r="V165" s="3">
        <v>7.7633333333333328</v>
      </c>
      <c r="W165" s="3">
        <v>12.546666666666667</v>
      </c>
      <c r="X165" s="3">
        <v>23.433333333333334</v>
      </c>
      <c r="Y165" s="3">
        <v>5.6000000000000005</v>
      </c>
      <c r="Z165" s="3">
        <v>3723</v>
      </c>
      <c r="AA165" s="3">
        <v>1.7666666666666666</v>
      </c>
      <c r="AB165" s="3">
        <v>1.3333333333333333</v>
      </c>
      <c r="AH165"/>
      <c r="AI165"/>
    </row>
    <row r="166" spans="1:35">
      <c r="D166" s="1">
        <v>42088</v>
      </c>
      <c r="E166" s="3">
        <v>3.0289999999999999</v>
      </c>
      <c r="F166" s="3">
        <v>4.7519999999999998</v>
      </c>
      <c r="G166" s="3">
        <v>216.76666666666665</v>
      </c>
      <c r="H166" s="3">
        <v>358.4666666666667</v>
      </c>
      <c r="I166" s="3">
        <v>353.43333333333334</v>
      </c>
      <c r="J166" s="3">
        <v>230</v>
      </c>
      <c r="K166" s="3">
        <v>92.566666666666663</v>
      </c>
      <c r="L166" s="3">
        <v>11.886666666666668</v>
      </c>
      <c r="M166" s="3">
        <v>92.766666666666666</v>
      </c>
      <c r="N166" s="3">
        <v>7.8933333333333335</v>
      </c>
      <c r="O166" s="3">
        <v>2.4366666666666665</v>
      </c>
      <c r="P166" s="3">
        <v>25.49</v>
      </c>
      <c r="Q166" s="3">
        <v>61.563333333333333</v>
      </c>
      <c r="R166" s="3">
        <v>3.0253333333333337</v>
      </c>
      <c r="S166" s="3">
        <v>4.6966666666666663</v>
      </c>
      <c r="T166" s="3">
        <v>0.375</v>
      </c>
      <c r="U166" s="3">
        <v>0.22966666666666669</v>
      </c>
      <c r="V166" s="3">
        <v>7.5566666666666658</v>
      </c>
      <c r="W166" s="3">
        <v>10.186666666666666</v>
      </c>
      <c r="X166" s="3">
        <v>23.133333333333336</v>
      </c>
      <c r="Y166" s="3">
        <v>5.5333333333333341</v>
      </c>
      <c r="Z166" s="3">
        <v>3538.3333333333335</v>
      </c>
      <c r="AA166" s="3">
        <v>1.6666666666666667</v>
      </c>
      <c r="AB166" s="3">
        <v>1.4000000000000001</v>
      </c>
      <c r="AH166"/>
      <c r="AI166"/>
    </row>
    <row r="167" spans="1:35">
      <c r="D167" s="1">
        <v>42088</v>
      </c>
      <c r="E167" s="3">
        <v>3.294</v>
      </c>
      <c r="F167" s="3">
        <v>4.742</v>
      </c>
      <c r="G167" s="3">
        <v>217.9</v>
      </c>
      <c r="H167" s="3">
        <v>360.4666666666667</v>
      </c>
      <c r="I167" s="3">
        <v>355.39999999999992</v>
      </c>
      <c r="J167" s="3">
        <v>231</v>
      </c>
      <c r="K167" s="3">
        <v>69.866666666666674</v>
      </c>
      <c r="L167" s="3">
        <v>8.9733333333333345</v>
      </c>
      <c r="M167" s="3">
        <v>70.033333333333331</v>
      </c>
      <c r="N167" s="3">
        <v>7.666666666666667</v>
      </c>
      <c r="O167" s="3">
        <v>2.5033333333333334</v>
      </c>
      <c r="P167" s="3">
        <v>25.563333333333333</v>
      </c>
      <c r="Q167" s="3">
        <v>61.74</v>
      </c>
      <c r="R167" s="3">
        <v>3.254</v>
      </c>
      <c r="S167" s="3">
        <v>4.6333333333333329</v>
      </c>
      <c r="T167" s="3">
        <v>0.379</v>
      </c>
      <c r="U167" s="3">
        <v>0.23200000000000001</v>
      </c>
      <c r="V167" s="3">
        <v>7.373333333333334</v>
      </c>
      <c r="W167" s="3">
        <v>7.6966666666666681</v>
      </c>
      <c r="X167" s="3">
        <v>19.366666666666664</v>
      </c>
      <c r="Y167" s="3">
        <v>4.6333333333333337</v>
      </c>
      <c r="Z167" s="3">
        <v>2615.3333333333335</v>
      </c>
      <c r="AA167" s="3">
        <v>1.2666666666666666</v>
      </c>
      <c r="AB167" s="3">
        <v>1.4333333333333333</v>
      </c>
      <c r="AH167"/>
      <c r="AI167"/>
    </row>
    <row r="168" spans="1:35">
      <c r="D168" s="1">
        <v>42088</v>
      </c>
      <c r="E168" s="3">
        <v>3.4919999999999995</v>
      </c>
      <c r="F168" s="3">
        <v>4.708333333333333</v>
      </c>
      <c r="G168" s="3">
        <v>219.1</v>
      </c>
      <c r="H168" s="3">
        <v>362.83333333333331</v>
      </c>
      <c r="I168" s="3">
        <v>357.73333333333335</v>
      </c>
      <c r="J168" s="3">
        <v>232.66666666666666</v>
      </c>
      <c r="K168" s="3">
        <v>61.433333333333337</v>
      </c>
      <c r="L168" s="3">
        <v>7.9000000000000012</v>
      </c>
      <c r="M168" s="3">
        <v>61.6</v>
      </c>
      <c r="N168" s="3">
        <v>7.5999999999999988</v>
      </c>
      <c r="O168" s="3">
        <v>2.2933333333333334</v>
      </c>
      <c r="P168" s="3">
        <v>25.83</v>
      </c>
      <c r="Q168" s="3">
        <v>62.363333333333337</v>
      </c>
      <c r="R168" s="3">
        <v>3.4963333333333337</v>
      </c>
      <c r="S168" s="3">
        <v>4.5966666666666667</v>
      </c>
      <c r="T168" s="3">
        <v>0.38100000000000001</v>
      </c>
      <c r="U168" s="3">
        <v>0.23266666666666669</v>
      </c>
      <c r="V168" s="3">
        <v>7.2866666666666662</v>
      </c>
      <c r="W168" s="3">
        <v>6.4666666666666659</v>
      </c>
      <c r="X168" s="3">
        <v>18.633333333333333</v>
      </c>
      <c r="Y168" s="3">
        <v>4.4666666666666668</v>
      </c>
      <c r="Z168" s="3">
        <v>2814.6666666666665</v>
      </c>
      <c r="AA168" s="3">
        <v>1.3666666666666665</v>
      </c>
      <c r="AB168" s="3">
        <v>1.7</v>
      </c>
      <c r="AC168" s="3" t="s">
        <v>247</v>
      </c>
      <c r="AD168" s="3">
        <v>5.7683660000000003</v>
      </c>
      <c r="AE168" s="3">
        <v>2.0441140954765702</v>
      </c>
      <c r="AF168" s="3">
        <v>0.33399999999999996</v>
      </c>
      <c r="AG168" s="3">
        <v>0.11199999999999999</v>
      </c>
      <c r="AH168">
        <v>6.8134999999999994</v>
      </c>
      <c r="AI168">
        <v>16.618499999999997</v>
      </c>
    </row>
    <row r="169" spans="1:35">
      <c r="D169" s="1">
        <v>42088</v>
      </c>
      <c r="E169" s="3">
        <v>3.78</v>
      </c>
      <c r="F169" s="3">
        <v>4.6108333333333338</v>
      </c>
      <c r="G169" s="3">
        <v>221.66666666666663</v>
      </c>
      <c r="H169" s="3">
        <v>368.2</v>
      </c>
      <c r="I169" s="3">
        <v>363.08333333333331</v>
      </c>
      <c r="J169" s="3">
        <v>236</v>
      </c>
      <c r="K169" s="3">
        <v>43.416666666666664</v>
      </c>
      <c r="L169" s="3">
        <v>5.5933333333333337</v>
      </c>
      <c r="M169" s="3">
        <v>43.516666666666673</v>
      </c>
      <c r="N169" s="3">
        <v>7.504999999999999</v>
      </c>
      <c r="O169" s="3">
        <v>2.4</v>
      </c>
      <c r="P169" s="3">
        <v>25.911666666666665</v>
      </c>
      <c r="Q169" s="3">
        <v>62.563333333333333</v>
      </c>
      <c r="R169" s="3">
        <v>3.7520000000000002</v>
      </c>
      <c r="S169" s="3">
        <v>4.5533333333333337</v>
      </c>
      <c r="T169" s="3">
        <v>0.38366666666666666</v>
      </c>
      <c r="U169" s="3">
        <v>0.23400000000000001</v>
      </c>
      <c r="V169" s="3">
        <v>7.2333333333333343</v>
      </c>
      <c r="W169" s="3">
        <v>5.7100000000000009</v>
      </c>
      <c r="X169" s="3">
        <v>17.833333333333332</v>
      </c>
      <c r="Y169" s="3">
        <v>4.2666666666666666</v>
      </c>
      <c r="Z169" s="3">
        <v>2683.6666666666665</v>
      </c>
      <c r="AA169" s="3">
        <v>1.2666666666666666</v>
      </c>
      <c r="AB169" s="3">
        <v>1.5</v>
      </c>
      <c r="AH169"/>
      <c r="AI169"/>
    </row>
    <row r="170" spans="1:35">
      <c r="D170" s="1">
        <v>42088</v>
      </c>
      <c r="E170" s="3">
        <v>3.9919999999999995</v>
      </c>
      <c r="F170" s="3">
        <v>4.6026666666666669</v>
      </c>
      <c r="G170" s="3">
        <v>222.80000000000004</v>
      </c>
      <c r="H170" s="3">
        <v>370.10000000000008</v>
      </c>
      <c r="I170" s="3">
        <v>365</v>
      </c>
      <c r="J170" s="3">
        <v>237</v>
      </c>
      <c r="K170" s="3">
        <v>38.233333333333341</v>
      </c>
      <c r="L170" s="3">
        <v>4.9266666666666667</v>
      </c>
      <c r="M170" s="3">
        <v>38.333333333333336</v>
      </c>
      <c r="N170" s="3">
        <v>7.47</v>
      </c>
      <c r="O170" s="3">
        <v>2.8766666666666665</v>
      </c>
      <c r="P170" s="3">
        <v>25.840000000000003</v>
      </c>
      <c r="Q170" s="3">
        <v>62.393333333333338</v>
      </c>
      <c r="R170" s="3">
        <v>4.0039999999999996</v>
      </c>
      <c r="S170" s="3">
        <v>4.5733333333333333</v>
      </c>
      <c r="T170" s="3">
        <v>0.38466666666666666</v>
      </c>
      <c r="U170" s="3">
        <v>0.23466666666666666</v>
      </c>
      <c r="V170" s="3">
        <v>7.1966666666666663</v>
      </c>
      <c r="W170" s="3">
        <v>5.1033333333333335</v>
      </c>
      <c r="X170" s="3">
        <v>18.3</v>
      </c>
      <c r="Y170" s="3">
        <v>4.3666666666666671</v>
      </c>
      <c r="Z170" s="3">
        <v>2659.6666666666665</v>
      </c>
      <c r="AA170" s="3">
        <v>1.3</v>
      </c>
      <c r="AB170" s="3">
        <v>1.7666666666666666</v>
      </c>
      <c r="AC170" s="3" t="s">
        <v>248</v>
      </c>
      <c r="AD170" s="3">
        <v>5.7107224999999993</v>
      </c>
      <c r="AE170" s="3">
        <v>1.2727034013381449</v>
      </c>
      <c r="AF170" s="3">
        <v>0.14500000000000002</v>
      </c>
      <c r="AG170" s="3">
        <v>0.11599999999999999</v>
      </c>
      <c r="AH170">
        <v>6.7590000000000003</v>
      </c>
      <c r="AI170">
        <v>16.485500000000002</v>
      </c>
    </row>
    <row r="171" spans="1:35">
      <c r="D171" s="1">
        <v>42088</v>
      </c>
      <c r="E171" s="3">
        <v>4.2779999999999996</v>
      </c>
      <c r="F171" s="3">
        <v>4.6230000000000002</v>
      </c>
      <c r="G171" s="3">
        <v>223.83333333333334</v>
      </c>
      <c r="H171" s="3">
        <v>371.63333333333338</v>
      </c>
      <c r="I171" s="3">
        <v>366.43333333333334</v>
      </c>
      <c r="J171" s="3">
        <v>238</v>
      </c>
      <c r="K171" s="3">
        <v>32.666666666666664</v>
      </c>
      <c r="L171" s="3">
        <v>4.206666666666667</v>
      </c>
      <c r="M171" s="3">
        <v>32.766666666666659</v>
      </c>
      <c r="N171" s="3">
        <v>7.4433333333333342</v>
      </c>
      <c r="O171" s="3">
        <v>2.8866666666666667</v>
      </c>
      <c r="P171" s="3">
        <v>25.693333333333339</v>
      </c>
      <c r="Q171" s="3">
        <v>62.050000000000004</v>
      </c>
      <c r="R171" s="3">
        <v>4.2553333333333327</v>
      </c>
      <c r="S171" s="3">
        <v>4.59</v>
      </c>
      <c r="T171" s="3">
        <v>0.39033333333333337</v>
      </c>
      <c r="U171" s="3">
        <v>0.23799999999999999</v>
      </c>
      <c r="V171" s="3">
        <v>7.169999999999999</v>
      </c>
      <c r="W171" s="3">
        <v>4.8</v>
      </c>
      <c r="X171" s="3">
        <v>18.7</v>
      </c>
      <c r="Y171" s="3">
        <v>4.5</v>
      </c>
      <c r="Z171" s="3">
        <v>3964.3333333333335</v>
      </c>
      <c r="AA171" s="3">
        <v>1.8999999999999997</v>
      </c>
      <c r="AB171" s="3">
        <v>2.9333333333333331</v>
      </c>
      <c r="AC171" s="3" t="s">
        <v>249</v>
      </c>
      <c r="AD171" s="3">
        <v>3.6383112500000001</v>
      </c>
      <c r="AE171" s="3">
        <v>1.7206898328440592</v>
      </c>
      <c r="AF171" s="3">
        <v>0.21400000000000002</v>
      </c>
      <c r="AG171" s="3">
        <v>0.10150000000000001</v>
      </c>
      <c r="AH171">
        <v>6.8115000000000006</v>
      </c>
      <c r="AI171">
        <v>16.613499999999998</v>
      </c>
    </row>
    <row r="172" spans="1:35">
      <c r="D172" s="1">
        <v>42088</v>
      </c>
      <c r="E172" s="3">
        <v>4.5490000000000004</v>
      </c>
      <c r="F172" s="3">
        <v>4.5573333333333332</v>
      </c>
      <c r="G172" s="3">
        <v>261.16666666666663</v>
      </c>
      <c r="H172" s="3">
        <v>434.5333333333333</v>
      </c>
      <c r="I172" s="3">
        <v>428.51666666666665</v>
      </c>
      <c r="J172" s="3">
        <v>278.5</v>
      </c>
      <c r="K172" s="3">
        <v>42.81666666666667</v>
      </c>
      <c r="L172" s="3">
        <v>5.5250000000000012</v>
      </c>
      <c r="M172" s="3">
        <v>42.933333333333337</v>
      </c>
      <c r="N172" s="3">
        <v>7.3850000000000007</v>
      </c>
      <c r="O172" s="3">
        <v>5.583333333333333</v>
      </c>
      <c r="P172" s="3">
        <v>27.28833333333333</v>
      </c>
      <c r="Q172" s="3">
        <v>65.821666666666673</v>
      </c>
      <c r="R172" s="3">
        <v>4.5529999999999999</v>
      </c>
      <c r="S172" s="3">
        <v>4.4516666666666671</v>
      </c>
      <c r="T172" s="3">
        <v>0.53100000000000003</v>
      </c>
      <c r="U172" s="3">
        <v>0.32283333333333336</v>
      </c>
      <c r="V172" s="3">
        <v>7.0650000000000004</v>
      </c>
      <c r="W172" s="3">
        <v>1.0733333333333333</v>
      </c>
      <c r="X172" s="3">
        <v>-0.6</v>
      </c>
      <c r="Y172" s="3">
        <v>-0.13333333333333333</v>
      </c>
      <c r="Z172" s="3">
        <v>-222.5</v>
      </c>
      <c r="AA172" s="3">
        <v>-9.9999999999999992E-2</v>
      </c>
      <c r="AB172" s="3">
        <v>640.65000000000009</v>
      </c>
      <c r="AC172" s="3" t="s">
        <v>250</v>
      </c>
      <c r="AD172" s="3">
        <v>15.84690775</v>
      </c>
      <c r="AE172" s="3">
        <v>1.4710211069281944</v>
      </c>
      <c r="AF172" s="3">
        <v>0.53800000000000003</v>
      </c>
      <c r="AG172" s="3">
        <v>0.185</v>
      </c>
      <c r="AH172">
        <v>7.9485000000000001</v>
      </c>
      <c r="AI172">
        <v>19.386500000000002</v>
      </c>
    </row>
    <row r="173" spans="1:35">
      <c r="AH173"/>
      <c r="AI173"/>
    </row>
    <row r="174" spans="1:35">
      <c r="AH174"/>
      <c r="AI174"/>
    </row>
    <row r="175" spans="1:35">
      <c r="A175" t="s">
        <v>17</v>
      </c>
      <c r="D175" s="1" t="s">
        <v>0</v>
      </c>
      <c r="E175" s="3" t="s">
        <v>29</v>
      </c>
      <c r="F175" s="3" t="s">
        <v>30</v>
      </c>
      <c r="G175" s="3" t="s">
        <v>31</v>
      </c>
      <c r="H175" s="3" t="s">
        <v>32</v>
      </c>
      <c r="I175" s="3" t="s">
        <v>33</v>
      </c>
      <c r="J175" s="3" t="s">
        <v>34</v>
      </c>
      <c r="K175" s="3" t="s">
        <v>35</v>
      </c>
      <c r="L175" s="3" t="s">
        <v>36</v>
      </c>
      <c r="M175" s="3" t="s">
        <v>37</v>
      </c>
      <c r="N175" s="3" t="s">
        <v>1</v>
      </c>
      <c r="O175" s="3" t="s">
        <v>38</v>
      </c>
      <c r="P175" s="3" t="s">
        <v>39</v>
      </c>
      <c r="Q175" s="3" t="s">
        <v>40</v>
      </c>
      <c r="R175" s="3" t="s">
        <v>2</v>
      </c>
      <c r="S175" s="3" t="s">
        <v>3</v>
      </c>
      <c r="T175" s="3" t="s">
        <v>4</v>
      </c>
      <c r="U175" s="3" t="s">
        <v>5</v>
      </c>
      <c r="V175" s="3" t="s">
        <v>1</v>
      </c>
      <c r="W175" s="3" t="s">
        <v>6</v>
      </c>
      <c r="X175" s="3" t="s">
        <v>7</v>
      </c>
      <c r="Y175" s="3" t="s">
        <v>8</v>
      </c>
      <c r="Z175" s="3" t="s">
        <v>9</v>
      </c>
      <c r="AA175" s="3" t="s">
        <v>10</v>
      </c>
      <c r="AB175" s="3" t="s">
        <v>11</v>
      </c>
      <c r="AD175" s="3" t="s">
        <v>14</v>
      </c>
      <c r="AE175" s="3" t="s">
        <v>15</v>
      </c>
      <c r="AF175" s="3" t="s">
        <v>41</v>
      </c>
      <c r="AG175" t="s">
        <v>42</v>
      </c>
      <c r="AH175" t="s">
        <v>43</v>
      </c>
      <c r="AI175" t="s">
        <v>44</v>
      </c>
    </row>
    <row r="176" spans="1:35">
      <c r="A176" t="s">
        <v>12</v>
      </c>
      <c r="B176">
        <v>41</v>
      </c>
      <c r="C176" t="s">
        <v>253</v>
      </c>
      <c r="D176" s="1">
        <v>42090</v>
      </c>
      <c r="E176" s="3">
        <v>0.35699999999999998</v>
      </c>
      <c r="F176" s="3">
        <v>5.0539999999999994</v>
      </c>
      <c r="G176" s="3">
        <v>194.6</v>
      </c>
      <c r="H176" s="3">
        <v>318.96666666666664</v>
      </c>
      <c r="I176" s="3">
        <v>314.33333333333331</v>
      </c>
      <c r="J176" s="3">
        <v>204</v>
      </c>
      <c r="K176" s="3">
        <v>131.66666666666666</v>
      </c>
      <c r="L176" s="3">
        <v>16.783333333333331</v>
      </c>
      <c r="M176" s="3">
        <v>134.06666666666666</v>
      </c>
      <c r="N176" s="3">
        <v>8.6300000000000008</v>
      </c>
      <c r="O176" s="3">
        <v>2.9766666666666666</v>
      </c>
      <c r="P176" s="3">
        <v>21.52333333333333</v>
      </c>
      <c r="Q176" s="3">
        <v>52.166666666666664</v>
      </c>
      <c r="R176" s="3">
        <v>0.49300000000000005</v>
      </c>
      <c r="S176" s="3">
        <v>4.7366666666666672</v>
      </c>
      <c r="T176" s="3">
        <v>0.29833333333333334</v>
      </c>
      <c r="U176" s="3">
        <v>0.18299999999999997</v>
      </c>
      <c r="V176" s="3">
        <v>8.1733333333333338</v>
      </c>
      <c r="W176" s="3">
        <v>17.763333333333335</v>
      </c>
      <c r="X176" s="3">
        <v>27.233333333333331</v>
      </c>
      <c r="Y176" s="3">
        <v>6.5333333333333341</v>
      </c>
      <c r="Z176" s="3">
        <v>8421.3333333333339</v>
      </c>
      <c r="AA176" s="3">
        <v>4.0666666666666664</v>
      </c>
      <c r="AB176" s="3">
        <v>2.5666666666666664</v>
      </c>
      <c r="AC176" s="3" t="s">
        <v>246</v>
      </c>
      <c r="AD176" s="3">
        <v>11.87027125</v>
      </c>
      <c r="AE176" s="3">
        <v>2.9665812115980046</v>
      </c>
      <c r="AF176" s="3">
        <v>0.505</v>
      </c>
      <c r="AG176">
        <v>0.252</v>
      </c>
      <c r="AH176">
        <v>1.9935</v>
      </c>
      <c r="AI176">
        <v>4.8614999999999995</v>
      </c>
    </row>
    <row r="177" spans="1:35">
      <c r="A177" t="s">
        <v>13</v>
      </c>
      <c r="B177">
        <v>4.75</v>
      </c>
      <c r="C177" t="s">
        <v>251</v>
      </c>
      <c r="D177" s="1">
        <v>42090</v>
      </c>
      <c r="E177" s="3">
        <v>0.64400000000000002</v>
      </c>
      <c r="F177" s="3">
        <v>5.1769999999999996</v>
      </c>
      <c r="G177" s="3">
        <v>205.16666666666666</v>
      </c>
      <c r="H177" s="3">
        <v>335.06666666666666</v>
      </c>
      <c r="I177" s="3">
        <v>330.16666666666669</v>
      </c>
      <c r="J177" s="3">
        <v>215</v>
      </c>
      <c r="K177" s="3">
        <v>137.9</v>
      </c>
      <c r="L177" s="3">
        <v>17.510000000000002</v>
      </c>
      <c r="M177" s="3">
        <v>140.33333333333334</v>
      </c>
      <c r="N177" s="3">
        <v>8.6600000000000019</v>
      </c>
      <c r="O177" s="3">
        <v>3.3233333333333337</v>
      </c>
      <c r="P177" s="3">
        <v>22.236666666666665</v>
      </c>
      <c r="Q177" s="3">
        <v>53.843333333333334</v>
      </c>
      <c r="R177" s="3">
        <v>1.0046666666666666</v>
      </c>
      <c r="S177" s="3">
        <v>5.1966666666666663</v>
      </c>
      <c r="T177" s="3">
        <v>0.35566666666666663</v>
      </c>
      <c r="U177" s="3">
        <v>0.221</v>
      </c>
      <c r="V177" s="3">
        <v>8.2666666666666675</v>
      </c>
      <c r="W177" s="3">
        <v>17.809999999999999</v>
      </c>
      <c r="X177" s="3">
        <v>33.800000000000004</v>
      </c>
      <c r="Y177" s="3">
        <v>8.1</v>
      </c>
      <c r="Z177" s="3">
        <v>8830</v>
      </c>
      <c r="AA177" s="3">
        <v>4.2333333333333334</v>
      </c>
      <c r="AB177" s="3">
        <v>3.6</v>
      </c>
      <c r="AH177"/>
      <c r="AI177"/>
    </row>
    <row r="178" spans="1:35">
      <c r="D178" s="1">
        <v>42090</v>
      </c>
      <c r="E178" s="3">
        <v>0.87433333333333341</v>
      </c>
      <c r="F178" s="3">
        <v>5.1930000000000005</v>
      </c>
      <c r="G178" s="3">
        <v>208.73333333333335</v>
      </c>
      <c r="H178" s="3">
        <v>340.76666666666665</v>
      </c>
      <c r="I178" s="3">
        <v>335.76666666666665</v>
      </c>
      <c r="J178" s="3">
        <v>218</v>
      </c>
      <c r="K178" s="3">
        <v>138.80000000000001</v>
      </c>
      <c r="L178" s="3">
        <v>17.62</v>
      </c>
      <c r="M178" s="3">
        <v>141.33333333333334</v>
      </c>
      <c r="N178" s="3">
        <v>8.66</v>
      </c>
      <c r="O178" s="3">
        <v>3.186666666666667</v>
      </c>
      <c r="P178" s="3">
        <v>22.189999999999998</v>
      </c>
      <c r="Q178" s="3">
        <v>53.74</v>
      </c>
      <c r="R178" s="3">
        <v>1.5093333333333332</v>
      </c>
      <c r="S178" s="3">
        <v>5.1033333333333326</v>
      </c>
      <c r="T178" s="3">
        <v>0.35799999999999993</v>
      </c>
      <c r="U178" s="3">
        <v>0.222</v>
      </c>
      <c r="V178" s="3">
        <v>8.2899999999999991</v>
      </c>
      <c r="W178" s="3">
        <v>17.873333333333335</v>
      </c>
      <c r="X178" s="3">
        <v>32.366666666666667</v>
      </c>
      <c r="Y178" s="3">
        <v>7.7666666666666666</v>
      </c>
      <c r="Z178" s="3">
        <v>8245.3333333333339</v>
      </c>
      <c r="AA178" s="3">
        <v>3.9666666666666668</v>
      </c>
      <c r="AB178" s="3">
        <v>2.7999999999999994</v>
      </c>
      <c r="AH178"/>
      <c r="AI178"/>
    </row>
    <row r="179" spans="1:35">
      <c r="D179" s="1">
        <v>42090</v>
      </c>
      <c r="E179" s="3">
        <v>1.1393333333333333</v>
      </c>
      <c r="F179" s="3">
        <v>5.1953333333333331</v>
      </c>
      <c r="G179" s="3">
        <v>209.86666666666667</v>
      </c>
      <c r="H179" s="3">
        <v>342.60000000000008</v>
      </c>
      <c r="I179" s="3">
        <v>337.56666666666666</v>
      </c>
      <c r="J179" s="3">
        <v>219</v>
      </c>
      <c r="K179" s="3">
        <v>139.30000000000001</v>
      </c>
      <c r="L179" s="3">
        <v>17.683333333333334</v>
      </c>
      <c r="M179" s="3">
        <v>141.80000000000001</v>
      </c>
      <c r="N179" s="3">
        <v>8.6566666666666663</v>
      </c>
      <c r="O179" s="3">
        <v>2.9600000000000004</v>
      </c>
      <c r="P179" s="3">
        <v>22.186666666666667</v>
      </c>
      <c r="Q179" s="3">
        <v>53.726666666666659</v>
      </c>
      <c r="R179" s="3">
        <v>2.0016666666666665</v>
      </c>
      <c r="S179" s="3">
        <v>5.1133333333333333</v>
      </c>
      <c r="T179" s="3">
        <v>0.35899999999999999</v>
      </c>
      <c r="U179" s="3">
        <v>0.222</v>
      </c>
      <c r="V179" s="3">
        <v>8.2799999999999994</v>
      </c>
      <c r="W179" s="3">
        <v>17.709999999999997</v>
      </c>
      <c r="X179" s="3">
        <v>30.066666666666666</v>
      </c>
      <c r="Y179" s="3">
        <v>7.2</v>
      </c>
      <c r="Z179" s="3">
        <v>7082.333333333333</v>
      </c>
      <c r="AA179" s="3">
        <v>3.4</v>
      </c>
      <c r="AB179" s="3">
        <v>1.8333333333333333</v>
      </c>
      <c r="AH179"/>
      <c r="AI179"/>
    </row>
    <row r="180" spans="1:35">
      <c r="D180" s="1">
        <v>42090</v>
      </c>
      <c r="E180" s="3">
        <v>1.3760000000000001</v>
      </c>
      <c r="F180" s="3">
        <v>5.174666666666667</v>
      </c>
      <c r="G180" s="3">
        <v>210.4</v>
      </c>
      <c r="H180" s="3">
        <v>343.66666666666669</v>
      </c>
      <c r="I180" s="3">
        <v>338.63333333333333</v>
      </c>
      <c r="J180" s="3">
        <v>220</v>
      </c>
      <c r="K180" s="3">
        <v>139.4</v>
      </c>
      <c r="L180" s="3">
        <v>17.706666666666667</v>
      </c>
      <c r="M180" s="3">
        <v>141.86666666666667</v>
      </c>
      <c r="N180" s="3">
        <v>8.66</v>
      </c>
      <c r="O180" s="3">
        <v>2.8766666666666669</v>
      </c>
      <c r="P180" s="3">
        <v>22.183333333333337</v>
      </c>
      <c r="Q180" s="3">
        <v>53.716666666666669</v>
      </c>
      <c r="R180" s="3">
        <v>2.4953333333333334</v>
      </c>
      <c r="S180" s="3">
        <v>5.07</v>
      </c>
      <c r="T180" s="3">
        <v>0.36533333333333334</v>
      </c>
      <c r="U180" s="3">
        <v>0.22600000000000001</v>
      </c>
      <c r="V180" s="3">
        <v>7.873333333333334</v>
      </c>
      <c r="W180" s="3">
        <v>14.94</v>
      </c>
      <c r="X180" s="3">
        <v>18.566666666666666</v>
      </c>
      <c r="Y180" s="3">
        <v>4.4333333333333336</v>
      </c>
      <c r="Z180" s="3">
        <v>2854.3333333333335</v>
      </c>
      <c r="AA180" s="3">
        <v>1.3666666666666665</v>
      </c>
      <c r="AB180" s="3">
        <v>1.4666666666666668</v>
      </c>
      <c r="AH180"/>
      <c r="AI180"/>
    </row>
    <row r="181" spans="1:35">
      <c r="D181" s="1">
        <v>42090</v>
      </c>
      <c r="E181" s="3">
        <v>1.6236666666666668</v>
      </c>
      <c r="F181" s="3">
        <v>5.1543333333333337</v>
      </c>
      <c r="G181" s="3">
        <v>210.6</v>
      </c>
      <c r="H181" s="3">
        <v>344.2</v>
      </c>
      <c r="I181" s="3">
        <v>339.16666666666669</v>
      </c>
      <c r="J181" s="3">
        <v>220</v>
      </c>
      <c r="K181" s="3">
        <v>139.19999999999999</v>
      </c>
      <c r="L181" s="3">
        <v>17.690000000000001</v>
      </c>
      <c r="M181" s="3">
        <v>141.69999999999999</v>
      </c>
      <c r="N181" s="3">
        <v>8.64</v>
      </c>
      <c r="O181" s="3">
        <v>2.4866666666666668</v>
      </c>
      <c r="P181" s="3">
        <v>22.25</v>
      </c>
      <c r="Q181" s="3">
        <v>53.876666666666665</v>
      </c>
      <c r="R181" s="3">
        <v>3.0050000000000003</v>
      </c>
      <c r="S181" s="3">
        <v>4.9000000000000004</v>
      </c>
      <c r="T181" s="3">
        <v>0.37133333333333329</v>
      </c>
      <c r="U181" s="3">
        <v>0.22900000000000001</v>
      </c>
      <c r="V181" s="3">
        <v>7.7600000000000007</v>
      </c>
      <c r="W181" s="3">
        <v>13.839999999999998</v>
      </c>
      <c r="X181" s="3">
        <v>17.966666666666665</v>
      </c>
      <c r="Y181" s="3">
        <v>4.3</v>
      </c>
      <c r="Z181" s="3">
        <v>3419</v>
      </c>
      <c r="AA181" s="3">
        <v>1.6666666666666667</v>
      </c>
      <c r="AB181" s="3">
        <v>1.2666666666666666</v>
      </c>
      <c r="AH181"/>
      <c r="AI181"/>
    </row>
    <row r="182" spans="1:35">
      <c r="D182" s="1">
        <v>42090</v>
      </c>
      <c r="E182" s="3">
        <v>1.8779999999999999</v>
      </c>
      <c r="F182" s="3">
        <v>5.0893333333333333</v>
      </c>
      <c r="G182" s="3">
        <v>210.80000000000004</v>
      </c>
      <c r="H182" s="3">
        <v>345.2</v>
      </c>
      <c r="I182" s="3">
        <v>340.2</v>
      </c>
      <c r="J182" s="3">
        <v>221</v>
      </c>
      <c r="K182" s="3">
        <v>137.9</v>
      </c>
      <c r="L182" s="3">
        <v>17.553333333333331</v>
      </c>
      <c r="M182" s="3">
        <v>140.30000000000001</v>
      </c>
      <c r="N182" s="3">
        <v>8.6300000000000008</v>
      </c>
      <c r="O182" s="3">
        <v>2.4266666666666663</v>
      </c>
      <c r="P182" s="3">
        <v>22.61</v>
      </c>
      <c r="Q182" s="3">
        <v>54.733333333333341</v>
      </c>
      <c r="R182" s="3">
        <v>3.4896666666666669</v>
      </c>
      <c r="S182" s="3">
        <v>4.833333333333333</v>
      </c>
      <c r="T182" s="3">
        <v>0.377</v>
      </c>
      <c r="U182" s="3">
        <v>0.23200000000000001</v>
      </c>
      <c r="V182" s="3">
        <v>7.52</v>
      </c>
      <c r="W182" s="3">
        <v>11.176666666666668</v>
      </c>
      <c r="X182" s="3">
        <v>17.2</v>
      </c>
      <c r="Y182" s="3">
        <v>4.1333333333333337</v>
      </c>
      <c r="Z182" s="3">
        <v>1974.6666666666667</v>
      </c>
      <c r="AA182" s="3">
        <v>0.96666666666666667</v>
      </c>
      <c r="AB182" s="3">
        <v>1.3666666666666665</v>
      </c>
      <c r="AH182"/>
      <c r="AI182"/>
    </row>
    <row r="183" spans="1:35">
      <c r="D183" s="1">
        <v>42090</v>
      </c>
      <c r="E183" s="3">
        <v>2.157</v>
      </c>
      <c r="F183" s="3">
        <v>5.078666666666666</v>
      </c>
      <c r="G183" s="3">
        <v>211.80000000000004</v>
      </c>
      <c r="H183" s="3">
        <v>347</v>
      </c>
      <c r="I183" s="3">
        <v>341.89999999999992</v>
      </c>
      <c r="J183" s="3">
        <v>222</v>
      </c>
      <c r="K183" s="3">
        <v>133.83333333333334</v>
      </c>
      <c r="L183" s="3">
        <v>17.043333333333333</v>
      </c>
      <c r="M183" s="3">
        <v>136.19999999999999</v>
      </c>
      <c r="N183" s="3">
        <v>8.52</v>
      </c>
      <c r="O183" s="3">
        <v>2.7666666666666671</v>
      </c>
      <c r="P183" s="3">
        <v>22.943333333333339</v>
      </c>
      <c r="Q183" s="3">
        <v>55.523333333333333</v>
      </c>
      <c r="R183" s="3">
        <v>3.9983333333333335</v>
      </c>
      <c r="S183" s="3">
        <v>4.75</v>
      </c>
      <c r="T183" s="3">
        <v>0.38566666666666666</v>
      </c>
      <c r="U183" s="3">
        <v>0.23599999999999999</v>
      </c>
      <c r="V183" s="3">
        <v>7.4000000000000012</v>
      </c>
      <c r="W183" s="3">
        <v>9.56</v>
      </c>
      <c r="X183" s="3">
        <v>20.233333333333331</v>
      </c>
      <c r="Y183" s="3">
        <v>4.833333333333333</v>
      </c>
      <c r="Z183" s="3">
        <v>4779</v>
      </c>
      <c r="AA183" s="3">
        <v>2.2999999999999998</v>
      </c>
      <c r="AB183" s="3">
        <v>1.8999999999999997</v>
      </c>
      <c r="AH183"/>
      <c r="AI183"/>
    </row>
    <row r="184" spans="1:35">
      <c r="D184" s="1">
        <v>42090</v>
      </c>
      <c r="E184" s="3">
        <v>2.3809999999999998</v>
      </c>
      <c r="F184" s="3">
        <v>5.0279999999999996</v>
      </c>
      <c r="G184" s="3">
        <v>213.43333333333331</v>
      </c>
      <c r="H184" s="3">
        <v>350.13333333333338</v>
      </c>
      <c r="I184" s="3">
        <v>345.06666666666666</v>
      </c>
      <c r="J184" s="3">
        <v>224</v>
      </c>
      <c r="K184" s="3">
        <v>122.60000000000001</v>
      </c>
      <c r="L184" s="3">
        <v>15.63</v>
      </c>
      <c r="M184" s="3">
        <v>124.76666666666665</v>
      </c>
      <c r="N184" s="3">
        <v>8.3866666666666685</v>
      </c>
      <c r="O184" s="3">
        <v>2.5066666666666664</v>
      </c>
      <c r="P184" s="3">
        <v>23.19</v>
      </c>
      <c r="Q184" s="3">
        <v>56.103333333333332</v>
      </c>
      <c r="R184" s="3">
        <v>4.2536666666666667</v>
      </c>
      <c r="S184" s="3">
        <v>4.746666666666667</v>
      </c>
      <c r="T184" s="3">
        <v>0.39366666666666666</v>
      </c>
      <c r="U184" s="3">
        <v>0.24099999999999999</v>
      </c>
      <c r="V184" s="3">
        <v>7.2399999999999993</v>
      </c>
      <c r="W184" s="3">
        <v>7.1733333333333329</v>
      </c>
      <c r="X184" s="3">
        <v>20.7</v>
      </c>
      <c r="Y184" s="3">
        <v>4.9666666666666668</v>
      </c>
      <c r="Z184" s="3">
        <v>3683</v>
      </c>
      <c r="AA184" s="3">
        <v>1.7666666666666666</v>
      </c>
      <c r="AB184" s="3">
        <v>2.6</v>
      </c>
      <c r="AH184"/>
      <c r="AI184"/>
    </row>
    <row r="185" spans="1:35">
      <c r="D185" s="1">
        <v>42090</v>
      </c>
      <c r="E185" s="3">
        <v>2.6492499999999999</v>
      </c>
      <c r="F185" s="3">
        <v>4.9842500000000003</v>
      </c>
      <c r="G185" s="3">
        <v>215.1</v>
      </c>
      <c r="H185" s="3">
        <v>353.32500000000005</v>
      </c>
      <c r="I185" s="3">
        <v>348.22499999999997</v>
      </c>
      <c r="J185" s="3">
        <v>226</v>
      </c>
      <c r="K185" s="3">
        <v>114.85</v>
      </c>
      <c r="L185" s="3">
        <v>14.652500000000002</v>
      </c>
      <c r="M185" s="3">
        <v>116.85</v>
      </c>
      <c r="N185" s="3">
        <v>8.2125000000000004</v>
      </c>
      <c r="O185" s="3">
        <v>3.1925000000000003</v>
      </c>
      <c r="P185" s="3">
        <v>23.765000000000001</v>
      </c>
      <c r="Q185" s="3">
        <v>57.467500000000001</v>
      </c>
      <c r="R185" s="3">
        <v>4.5313333333333334</v>
      </c>
      <c r="S185" s="3">
        <v>4.7300000000000004</v>
      </c>
      <c r="T185" s="3">
        <v>0.40166666666666667</v>
      </c>
      <c r="U185" s="3">
        <v>0.246</v>
      </c>
      <c r="V185" s="3">
        <v>7.2</v>
      </c>
      <c r="W185" s="3">
        <v>7.29</v>
      </c>
      <c r="X185" s="3">
        <v>25.166666666666668</v>
      </c>
      <c r="Y185" s="3">
        <v>6.0333333333333341</v>
      </c>
      <c r="Z185" s="3">
        <v>4330.333333333333</v>
      </c>
      <c r="AA185" s="3">
        <v>2.1</v>
      </c>
      <c r="AB185" s="3">
        <v>4.9000000000000004</v>
      </c>
      <c r="AH185"/>
      <c r="AI185"/>
    </row>
    <row r="186" spans="1:35">
      <c r="D186" s="1">
        <v>42090</v>
      </c>
      <c r="E186" s="3">
        <v>2.8793333333333333</v>
      </c>
      <c r="F186" s="3">
        <v>4.8836666666666666</v>
      </c>
      <c r="G186" s="3">
        <v>216.23333333333335</v>
      </c>
      <c r="H186" s="3">
        <v>356.23333333333335</v>
      </c>
      <c r="I186" s="3">
        <v>351.13333333333338</v>
      </c>
      <c r="J186" s="3">
        <v>228</v>
      </c>
      <c r="K186" s="3">
        <v>116.2</v>
      </c>
      <c r="L186" s="3">
        <v>14.87</v>
      </c>
      <c r="M186" s="3">
        <v>118.23333333333333</v>
      </c>
      <c r="N186" s="3">
        <v>8.26</v>
      </c>
      <c r="O186" s="3">
        <v>2.293333333333333</v>
      </c>
      <c r="P186" s="3">
        <v>24.196666666666669</v>
      </c>
      <c r="Q186" s="3">
        <v>58.496666666666663</v>
      </c>
      <c r="AH186"/>
      <c r="AI186"/>
    </row>
    <row r="187" spans="1:35">
      <c r="D187" s="1">
        <v>42090</v>
      </c>
      <c r="E187" s="3">
        <v>3.141</v>
      </c>
      <c r="F187" s="3">
        <v>4.8433333333333328</v>
      </c>
      <c r="G187" s="3">
        <v>216.5</v>
      </c>
      <c r="H187" s="3">
        <v>357.16666666666669</v>
      </c>
      <c r="I187" s="3">
        <v>352.10000000000008</v>
      </c>
      <c r="J187" s="3">
        <v>229</v>
      </c>
      <c r="K187" s="3">
        <v>101.06666666666666</v>
      </c>
      <c r="L187" s="3">
        <v>12.946666666666665</v>
      </c>
      <c r="M187" s="3">
        <v>102.83333333333333</v>
      </c>
      <c r="N187" s="3">
        <v>8.0166666666666675</v>
      </c>
      <c r="O187" s="3">
        <v>2.4</v>
      </c>
      <c r="P187" s="3">
        <v>24.286666666666665</v>
      </c>
      <c r="Q187" s="3">
        <v>58.706666666666671</v>
      </c>
      <c r="AH187"/>
      <c r="AI187"/>
    </row>
    <row r="188" spans="1:35">
      <c r="D188" s="1">
        <v>42090</v>
      </c>
      <c r="E188" s="3">
        <v>3.3820000000000001</v>
      </c>
      <c r="F188" s="3">
        <v>4.8033333333333337</v>
      </c>
      <c r="G188" s="3">
        <v>217.96666666666667</v>
      </c>
      <c r="H188" s="3">
        <v>359.93333333333334</v>
      </c>
      <c r="I188" s="3">
        <v>354.83333333333331</v>
      </c>
      <c r="J188" s="3">
        <v>231</v>
      </c>
      <c r="K188" s="3">
        <v>88.7</v>
      </c>
      <c r="L188" s="3">
        <v>11.373333333333335</v>
      </c>
      <c r="M188" s="3">
        <v>90.266666666666652</v>
      </c>
      <c r="N188" s="3">
        <v>7.8866666666666667</v>
      </c>
      <c r="O188" s="3">
        <v>2.0166666666666666</v>
      </c>
      <c r="P188" s="3">
        <v>24.459999999999997</v>
      </c>
      <c r="Q188" s="3">
        <v>59.113333333333337</v>
      </c>
      <c r="AH188"/>
      <c r="AI188"/>
    </row>
    <row r="189" spans="1:35">
      <c r="D189" s="1">
        <v>42090</v>
      </c>
      <c r="E189" s="3">
        <v>3.6469999999999998</v>
      </c>
      <c r="F189" s="3">
        <v>4.7546666666666662</v>
      </c>
      <c r="G189" s="3">
        <v>221.13333333333333</v>
      </c>
      <c r="H189" s="3">
        <v>365.7</v>
      </c>
      <c r="I189" s="3">
        <v>360.56666666666666</v>
      </c>
      <c r="J189" s="3">
        <v>234</v>
      </c>
      <c r="K189" s="3">
        <v>81.3</v>
      </c>
      <c r="L189" s="3">
        <v>10.44</v>
      </c>
      <c r="M189" s="3">
        <v>82.766666666666666</v>
      </c>
      <c r="N189" s="3">
        <v>7.7733333333333334</v>
      </c>
      <c r="O189" s="3">
        <v>2.1266666666666669</v>
      </c>
      <c r="P189" s="3">
        <v>24.72</v>
      </c>
      <c r="Q189" s="3">
        <v>59.733333333333327</v>
      </c>
      <c r="AC189" s="3" t="s">
        <v>247</v>
      </c>
      <c r="AD189" s="3">
        <v>3.7032084999999997</v>
      </c>
      <c r="AE189" s="3">
        <v>1.1659031754848546</v>
      </c>
      <c r="AF189" s="3">
        <v>0.57550000000000001</v>
      </c>
      <c r="AG189">
        <v>8.8499999999999995E-2</v>
      </c>
      <c r="AH189">
        <v>6.8055000000000003</v>
      </c>
      <c r="AI189">
        <v>16.599499999999999</v>
      </c>
    </row>
    <row r="190" spans="1:35">
      <c r="D190" s="1">
        <v>42090</v>
      </c>
      <c r="E190" s="3">
        <v>3.8770000000000002</v>
      </c>
      <c r="F190" s="3">
        <v>4.7453333333333338</v>
      </c>
      <c r="G190" s="3">
        <v>223.56666666666669</v>
      </c>
      <c r="H190" s="3">
        <v>369.83333333333331</v>
      </c>
      <c r="I190" s="3">
        <v>364.63333333333338</v>
      </c>
      <c r="J190" s="3">
        <v>237</v>
      </c>
      <c r="K190" s="3">
        <v>75.8</v>
      </c>
      <c r="L190" s="3">
        <v>9.7333333333333343</v>
      </c>
      <c r="M190" s="3">
        <v>77.100000000000009</v>
      </c>
      <c r="N190" s="3">
        <v>7.71</v>
      </c>
      <c r="O190" s="3">
        <v>2.6733333333333333</v>
      </c>
      <c r="P190" s="3">
        <v>24.73</v>
      </c>
      <c r="Q190" s="3">
        <v>59.763333333333328</v>
      </c>
      <c r="AH190"/>
      <c r="AI190"/>
    </row>
    <row r="191" spans="1:35">
      <c r="D191" s="1">
        <v>42090</v>
      </c>
      <c r="E191" s="3">
        <v>4.1496666666666666</v>
      </c>
      <c r="F191" s="3">
        <v>4.7280000000000006</v>
      </c>
      <c r="G191" s="3">
        <v>227.4</v>
      </c>
      <c r="H191" s="3">
        <v>376.33333333333331</v>
      </c>
      <c r="I191" s="3">
        <v>371.0333333333333</v>
      </c>
      <c r="J191" s="3">
        <v>241</v>
      </c>
      <c r="K191" s="3">
        <v>53.70000000000001</v>
      </c>
      <c r="L191" s="3">
        <v>6.8999999999999995</v>
      </c>
      <c r="M191" s="3">
        <v>54.633333333333333</v>
      </c>
      <c r="N191" s="3">
        <v>7.59</v>
      </c>
      <c r="O191" s="3">
        <v>2.8266666666666667</v>
      </c>
      <c r="P191" s="3">
        <v>25.22</v>
      </c>
      <c r="Q191" s="3">
        <v>60.919999999999995</v>
      </c>
      <c r="AC191" s="3" t="s">
        <v>248</v>
      </c>
      <c r="AD191" s="3">
        <v>4.30419675</v>
      </c>
      <c r="AE191" s="3">
        <v>1.4846646912366854</v>
      </c>
      <c r="AF191" s="3">
        <v>0.45499999999999996</v>
      </c>
      <c r="AG191">
        <v>9.1499999999999998E-2</v>
      </c>
      <c r="AH191">
        <v>7.0469999999999997</v>
      </c>
      <c r="AI191">
        <v>17.187999999999999</v>
      </c>
    </row>
    <row r="192" spans="1:35">
      <c r="D192" s="1">
        <v>42090</v>
      </c>
      <c r="E192" s="3">
        <v>4.3470000000000004</v>
      </c>
      <c r="F192" s="3">
        <v>4.7310000000000008</v>
      </c>
      <c r="G192" s="3">
        <v>235.43333333333331</v>
      </c>
      <c r="H192" s="3">
        <v>389.63333333333338</v>
      </c>
      <c r="I192" s="3">
        <v>384.2</v>
      </c>
      <c r="J192" s="3">
        <v>250</v>
      </c>
      <c r="K192" s="3">
        <v>59.666666666666664</v>
      </c>
      <c r="L192" s="3">
        <v>7.666666666666667</v>
      </c>
      <c r="M192" s="3">
        <v>60.733333333333327</v>
      </c>
      <c r="N192" s="3">
        <v>7.56</v>
      </c>
      <c r="O192" s="3">
        <v>4.956666666666667</v>
      </c>
      <c r="P192" s="3">
        <v>25.173333333333336</v>
      </c>
      <c r="Q192" s="3">
        <v>60.803333333333335</v>
      </c>
      <c r="AC192" s="3" t="s">
        <v>249</v>
      </c>
      <c r="AD192" s="3">
        <v>3.4598827499999998</v>
      </c>
      <c r="AE192" s="3">
        <v>2.4102932223662989</v>
      </c>
      <c r="AF192" s="3">
        <v>0.65799999999999992</v>
      </c>
      <c r="AG192">
        <v>9.7500000000000003E-2</v>
      </c>
      <c r="AH192">
        <v>7.17</v>
      </c>
      <c r="AI192">
        <v>17.488500000000002</v>
      </c>
    </row>
    <row r="193" spans="1:35">
      <c r="D193" s="1">
        <v>42090</v>
      </c>
      <c r="E193" s="3">
        <v>4.476</v>
      </c>
      <c r="F193" s="3">
        <v>4.7096666666666662</v>
      </c>
      <c r="G193" s="3">
        <v>249.66666666666666</v>
      </c>
      <c r="H193" s="3">
        <v>413.40000000000003</v>
      </c>
      <c r="I193" s="3">
        <v>407.59999999999997</v>
      </c>
      <c r="J193" s="3">
        <v>265</v>
      </c>
      <c r="K193" s="3">
        <v>61.9</v>
      </c>
      <c r="L193" s="3">
        <v>7.956666666666667</v>
      </c>
      <c r="M193" s="3">
        <v>63</v>
      </c>
      <c r="N193" s="3">
        <v>7.5533333333333337</v>
      </c>
      <c r="O193" s="3">
        <v>37.763333333333328</v>
      </c>
      <c r="P193" s="3">
        <v>21.456666666666667</v>
      </c>
      <c r="Q193" s="3">
        <v>52</v>
      </c>
      <c r="AC193" s="3" t="s">
        <v>250</v>
      </c>
      <c r="AD193" s="3">
        <v>6.8580265000000002</v>
      </c>
      <c r="AE193" s="3">
        <v>2.7107141438970768</v>
      </c>
      <c r="AF193" s="3">
        <v>0.4335</v>
      </c>
      <c r="AG193">
        <v>9.5000000000000001E-2</v>
      </c>
      <c r="AH193">
        <v>7.4314999999999998</v>
      </c>
      <c r="AI193">
        <v>18.125</v>
      </c>
    </row>
    <row r="194" spans="1:35">
      <c r="AH194"/>
      <c r="AI194"/>
    </row>
    <row r="195" spans="1:35">
      <c r="AH195"/>
      <c r="AI195"/>
    </row>
    <row r="196" spans="1:35">
      <c r="A196" t="s">
        <v>16</v>
      </c>
      <c r="D196" s="1" t="s">
        <v>0</v>
      </c>
      <c r="E196" s="3" t="s">
        <v>29</v>
      </c>
      <c r="F196" s="3" t="s">
        <v>30</v>
      </c>
      <c r="G196" s="3" t="s">
        <v>31</v>
      </c>
      <c r="H196" s="3" t="s">
        <v>32</v>
      </c>
      <c r="I196" s="3" t="s">
        <v>33</v>
      </c>
      <c r="J196" s="3" t="s">
        <v>34</v>
      </c>
      <c r="K196" s="3" t="s">
        <v>35</v>
      </c>
      <c r="L196" s="3" t="s">
        <v>36</v>
      </c>
      <c r="M196" s="3" t="s">
        <v>37</v>
      </c>
      <c r="N196" s="3" t="s">
        <v>1</v>
      </c>
      <c r="O196" s="3" t="s">
        <v>38</v>
      </c>
      <c r="P196" s="3" t="s">
        <v>39</v>
      </c>
      <c r="Q196" s="3" t="s">
        <v>40</v>
      </c>
      <c r="R196" s="3" t="s">
        <v>2</v>
      </c>
      <c r="S196" s="3" t="s">
        <v>3</v>
      </c>
      <c r="T196" s="3" t="s">
        <v>4</v>
      </c>
      <c r="U196" s="3" t="s">
        <v>5</v>
      </c>
      <c r="V196" s="3" t="s">
        <v>1</v>
      </c>
      <c r="W196" s="3" t="s">
        <v>6</v>
      </c>
      <c r="X196" s="3" t="s">
        <v>7</v>
      </c>
      <c r="Y196" s="3" t="s">
        <v>8</v>
      </c>
      <c r="Z196" s="3" t="s">
        <v>9</v>
      </c>
      <c r="AA196" s="3" t="s">
        <v>10</v>
      </c>
      <c r="AB196" s="3" t="s">
        <v>11</v>
      </c>
      <c r="AD196" s="3" t="s">
        <v>14</v>
      </c>
      <c r="AE196" s="3" t="s">
        <v>15</v>
      </c>
      <c r="AF196" s="3" t="s">
        <v>41</v>
      </c>
      <c r="AG196" s="3" t="s">
        <v>42</v>
      </c>
      <c r="AH196" t="s">
        <v>43</v>
      </c>
      <c r="AI196" t="s">
        <v>44</v>
      </c>
    </row>
    <row r="197" spans="1:35">
      <c r="A197" t="s">
        <v>12</v>
      </c>
      <c r="B197">
        <v>69</v>
      </c>
      <c r="C197" t="s">
        <v>253</v>
      </c>
      <c r="D197" s="1">
        <v>42091</v>
      </c>
      <c r="E197" s="3">
        <v>0.70499999999999996</v>
      </c>
      <c r="F197" s="3">
        <v>0.19666666666666668</v>
      </c>
      <c r="G197" s="3">
        <v>83.633333333333326</v>
      </c>
      <c r="H197" s="3">
        <v>159.5</v>
      </c>
      <c r="I197" s="3">
        <v>158.96666666666667</v>
      </c>
      <c r="J197" s="3">
        <v>103</v>
      </c>
      <c r="K197" s="3">
        <v>92.3</v>
      </c>
      <c r="L197" s="3">
        <v>13.409999999999998</v>
      </c>
      <c r="M197" s="3">
        <v>92.2</v>
      </c>
      <c r="N197" s="3">
        <v>7.34</v>
      </c>
      <c r="O197" s="3">
        <v>15.64</v>
      </c>
      <c r="P197" s="3">
        <v>11.563333333333334</v>
      </c>
      <c r="Q197" s="3">
        <v>28.540000000000003</v>
      </c>
      <c r="R197" s="3">
        <v>0.5043333333333333</v>
      </c>
      <c r="S197" s="3">
        <v>0.24666666666666667</v>
      </c>
      <c r="T197" s="3">
        <v>0.16300000000000001</v>
      </c>
      <c r="U197" s="3">
        <v>8.6000000000000007E-2</v>
      </c>
      <c r="V197" s="3">
        <v>6.34</v>
      </c>
      <c r="W197" s="3">
        <v>13.96</v>
      </c>
      <c r="X197" s="3">
        <v>1.8</v>
      </c>
      <c r="Y197" s="3">
        <v>0.43333333333333335</v>
      </c>
      <c r="Z197" s="3">
        <v>181</v>
      </c>
      <c r="AA197" s="3">
        <v>6.6666666666666666E-2</v>
      </c>
      <c r="AB197" s="3">
        <v>14.633333333333333</v>
      </c>
      <c r="AC197" s="3" t="s">
        <v>246</v>
      </c>
      <c r="AD197" s="3">
        <v>117.53479999999999</v>
      </c>
      <c r="AE197" s="3">
        <v>2.6995846729944728</v>
      </c>
      <c r="AF197" s="3">
        <v>0.82850000000000001</v>
      </c>
      <c r="AG197" s="3">
        <v>0.60199999999999998</v>
      </c>
      <c r="AH197">
        <v>3.3875000000000002</v>
      </c>
      <c r="AI197">
        <v>8.2620000000000005</v>
      </c>
    </row>
    <row r="198" spans="1:35">
      <c r="A198" t="s">
        <v>13</v>
      </c>
      <c r="B198">
        <v>3.12</v>
      </c>
      <c r="C198" t="s">
        <v>251</v>
      </c>
      <c r="D198" s="1">
        <v>42091</v>
      </c>
      <c r="E198" s="3">
        <v>0.98</v>
      </c>
      <c r="F198" s="3">
        <v>0.25666666666666665</v>
      </c>
      <c r="G198" s="3">
        <v>83.733333333333334</v>
      </c>
      <c r="H198" s="3">
        <v>159.36666666666667</v>
      </c>
      <c r="I198" s="3">
        <v>158.76666666666668</v>
      </c>
      <c r="J198" s="3">
        <v>103</v>
      </c>
      <c r="K198" s="3">
        <v>92.40000000000002</v>
      </c>
      <c r="L198" s="3">
        <v>13.410000000000002</v>
      </c>
      <c r="M198" s="3">
        <v>92.366666666666674</v>
      </c>
      <c r="N198" s="3">
        <v>7.3499999999999988</v>
      </c>
      <c r="O198" s="3">
        <v>15.969999999999999</v>
      </c>
      <c r="P198" s="3">
        <v>11.573333333333332</v>
      </c>
      <c r="Q198" s="3">
        <v>28.556666666666661</v>
      </c>
      <c r="R198" s="3">
        <v>1.0053333333333334</v>
      </c>
      <c r="S198" s="3">
        <v>0.13</v>
      </c>
      <c r="T198" s="3">
        <v>0.16800000000000001</v>
      </c>
      <c r="U198" s="3">
        <v>8.8000000000000009E-2</v>
      </c>
      <c r="V198" s="3">
        <v>6.5100000000000007</v>
      </c>
      <c r="W198" s="3">
        <v>13.833333333333334</v>
      </c>
      <c r="X198" s="3">
        <v>2.0333333333333332</v>
      </c>
      <c r="Y198" s="3">
        <v>0.5</v>
      </c>
      <c r="Z198" s="3">
        <v>242.66666666666666</v>
      </c>
      <c r="AA198" s="3">
        <v>0.10000000000000002</v>
      </c>
      <c r="AB198" s="3">
        <v>19.133333333333333</v>
      </c>
      <c r="AH198"/>
      <c r="AI198"/>
    </row>
    <row r="199" spans="1:35">
      <c r="D199" s="1">
        <v>42091</v>
      </c>
      <c r="E199" s="3">
        <v>1.3116666666666668</v>
      </c>
      <c r="F199" s="3">
        <v>0.18699999999999997</v>
      </c>
      <c r="G199" s="3">
        <v>83.8</v>
      </c>
      <c r="H199" s="3">
        <v>159.9</v>
      </c>
      <c r="I199" s="3">
        <v>159.30000000000001</v>
      </c>
      <c r="J199" s="3">
        <v>104</v>
      </c>
      <c r="K199" s="3">
        <v>92.7</v>
      </c>
      <c r="L199" s="3">
        <v>13.479999999999999</v>
      </c>
      <c r="M199" s="3">
        <v>92.59999999999998</v>
      </c>
      <c r="N199" s="3">
        <v>7.330000000000001</v>
      </c>
      <c r="O199" s="3">
        <v>15.403333333333334</v>
      </c>
      <c r="P199" s="3">
        <v>11.586666666666666</v>
      </c>
      <c r="Q199" s="3">
        <v>28.59</v>
      </c>
      <c r="R199" s="3">
        <v>1.494</v>
      </c>
      <c r="S199" s="3">
        <v>0.13666666666666669</v>
      </c>
      <c r="T199" s="3">
        <v>0.16800000000000001</v>
      </c>
      <c r="U199" s="3">
        <v>8.8000000000000009E-2</v>
      </c>
      <c r="V199" s="3">
        <v>6.64</v>
      </c>
      <c r="W199" s="3">
        <v>13.81</v>
      </c>
      <c r="X199" s="3">
        <v>1.6666666666666667</v>
      </c>
      <c r="Y199" s="3">
        <v>0.40000000000000008</v>
      </c>
      <c r="Z199" s="3">
        <v>66.666666666666671</v>
      </c>
      <c r="AA199" s="3">
        <v>0</v>
      </c>
      <c r="AB199" s="3">
        <v>16.7</v>
      </c>
      <c r="AH199"/>
      <c r="AI199"/>
    </row>
    <row r="200" spans="1:35">
      <c r="D200" s="1">
        <v>42091</v>
      </c>
      <c r="E200" s="3">
        <v>1.5209999999999999</v>
      </c>
      <c r="F200" s="3">
        <v>0.19033333333333333</v>
      </c>
      <c r="G200" s="3">
        <v>83.8</v>
      </c>
      <c r="H200" s="3">
        <v>159.86666666666667</v>
      </c>
      <c r="I200" s="3">
        <v>159.30000000000001</v>
      </c>
      <c r="J200" s="3">
        <v>104</v>
      </c>
      <c r="K200" s="3">
        <v>92.8</v>
      </c>
      <c r="L200" s="3">
        <v>13.49</v>
      </c>
      <c r="M200" s="3">
        <v>92.766666666666666</v>
      </c>
      <c r="N200" s="3">
        <v>7.3499999999999988</v>
      </c>
      <c r="O200" s="3">
        <v>16.516666666666666</v>
      </c>
      <c r="P200" s="3">
        <v>11.556666666666667</v>
      </c>
      <c r="Q200" s="3">
        <v>28.52333333333333</v>
      </c>
      <c r="R200" s="3">
        <v>1.9986666666666668</v>
      </c>
      <c r="S200" s="3">
        <v>0.88</v>
      </c>
      <c r="T200" s="3">
        <v>0.16800000000000001</v>
      </c>
      <c r="U200" s="3">
        <v>9.0333333333333335E-2</v>
      </c>
      <c r="V200" s="3">
        <v>6.73</v>
      </c>
      <c r="W200" s="3">
        <v>13.046666666666667</v>
      </c>
      <c r="X200" s="3">
        <v>2.5</v>
      </c>
      <c r="Y200" s="3">
        <v>0.6</v>
      </c>
      <c r="Z200" s="3">
        <v>315</v>
      </c>
      <c r="AA200" s="3">
        <v>0.16666666666666666</v>
      </c>
      <c r="AB200" s="3">
        <v>13.433333333333332</v>
      </c>
      <c r="AH200"/>
      <c r="AI200"/>
    </row>
    <row r="201" spans="1:35">
      <c r="D201" s="1">
        <v>42091</v>
      </c>
      <c r="E201" s="3">
        <v>1.7990000000000002</v>
      </c>
      <c r="F201" s="3">
        <v>0.19833333333333333</v>
      </c>
      <c r="G201" s="3">
        <v>83.86666666666666</v>
      </c>
      <c r="H201" s="3">
        <v>159.93333333333331</v>
      </c>
      <c r="I201" s="3">
        <v>159.33333333333334</v>
      </c>
      <c r="J201" s="3">
        <v>104</v>
      </c>
      <c r="K201" s="3">
        <v>92.90000000000002</v>
      </c>
      <c r="L201" s="3">
        <v>13.493333333333334</v>
      </c>
      <c r="M201" s="3">
        <v>92.8</v>
      </c>
      <c r="N201" s="3">
        <v>7.3499999999999988</v>
      </c>
      <c r="O201" s="3">
        <v>15.520000000000001</v>
      </c>
      <c r="P201" s="3">
        <v>11.553333333333335</v>
      </c>
      <c r="Q201" s="3">
        <v>28.516666666666669</v>
      </c>
      <c r="R201" s="3">
        <v>2.4003333333333337</v>
      </c>
      <c r="S201" s="3">
        <v>2.67</v>
      </c>
      <c r="T201" s="3">
        <v>0.17100000000000001</v>
      </c>
      <c r="U201" s="3">
        <v>9.8000000000000018E-2</v>
      </c>
      <c r="V201" s="3">
        <v>6.66</v>
      </c>
      <c r="W201" s="3">
        <v>7.6099999999999994</v>
      </c>
      <c r="X201" s="3">
        <v>1.3333333333333333</v>
      </c>
      <c r="Y201" s="3">
        <v>0.33333333333333331</v>
      </c>
      <c r="Z201" s="3">
        <v>0</v>
      </c>
      <c r="AA201" s="3">
        <v>-0.10000000000000002</v>
      </c>
      <c r="AB201" s="3">
        <v>5.2</v>
      </c>
      <c r="AH201"/>
      <c r="AI201"/>
    </row>
    <row r="202" spans="1:35">
      <c r="D202" s="1">
        <v>42091</v>
      </c>
      <c r="E202" s="3">
        <v>2.0126666666666666</v>
      </c>
      <c r="F202" s="3">
        <v>0.45433333333333331</v>
      </c>
      <c r="G202" s="3">
        <v>84.566666666666663</v>
      </c>
      <c r="H202" s="3">
        <v>159.86666666666667</v>
      </c>
      <c r="I202" s="3">
        <v>159.16666666666666</v>
      </c>
      <c r="J202" s="3">
        <v>103</v>
      </c>
      <c r="K202" s="3">
        <v>92.366666666666674</v>
      </c>
      <c r="L202" s="3">
        <v>13.326666666666666</v>
      </c>
      <c r="M202" s="3">
        <v>92.266666666666666</v>
      </c>
      <c r="N202" s="3">
        <v>7.3499999999999988</v>
      </c>
      <c r="O202" s="3">
        <v>14.88</v>
      </c>
      <c r="P202" s="3">
        <v>11.526666666666666</v>
      </c>
      <c r="Q202" s="3">
        <v>28.446666666666669</v>
      </c>
      <c r="R202" s="3">
        <v>2.6446666666666663</v>
      </c>
      <c r="S202" s="3">
        <v>3.5400000000000005</v>
      </c>
      <c r="T202" s="3">
        <v>0.17499999999999996</v>
      </c>
      <c r="U202" s="3">
        <v>0.10299999999999999</v>
      </c>
      <c r="V202" s="3">
        <v>6.5966666666666667</v>
      </c>
      <c r="W202" s="3">
        <v>4.58</v>
      </c>
      <c r="X202" s="3">
        <v>0.76666666666666661</v>
      </c>
      <c r="Y202" s="3">
        <v>0.16666666666666666</v>
      </c>
      <c r="Z202" s="3">
        <v>0</v>
      </c>
      <c r="AA202" s="3">
        <v>0</v>
      </c>
      <c r="AB202" s="3">
        <v>5.1000000000000005</v>
      </c>
      <c r="AH202"/>
      <c r="AI202"/>
    </row>
    <row r="203" spans="1:35">
      <c r="D203" s="1">
        <v>42091</v>
      </c>
      <c r="E203" s="3">
        <v>2.331</v>
      </c>
      <c r="F203" s="3">
        <v>2.0079999999999996</v>
      </c>
      <c r="G203" s="3">
        <v>89.7</v>
      </c>
      <c r="H203" s="3">
        <v>161.4</v>
      </c>
      <c r="I203" s="3">
        <v>160</v>
      </c>
      <c r="J203" s="3">
        <v>104</v>
      </c>
      <c r="K203" s="3">
        <v>71.733333333333334</v>
      </c>
      <c r="L203" s="3">
        <v>9.913333333333334</v>
      </c>
      <c r="M203" s="3">
        <v>71.666666666666671</v>
      </c>
      <c r="N203" s="3">
        <v>7.169999999999999</v>
      </c>
      <c r="O203" s="3">
        <v>6.206666666666667</v>
      </c>
      <c r="P203" s="3">
        <v>10.770000000000001</v>
      </c>
      <c r="Q203" s="3">
        <v>26.656666666666666</v>
      </c>
      <c r="R203" s="3">
        <v>2.9260000000000002</v>
      </c>
      <c r="S203" s="3">
        <v>3.75</v>
      </c>
      <c r="T203" s="3">
        <v>0.17600000000000002</v>
      </c>
      <c r="U203" s="3">
        <v>0.104</v>
      </c>
      <c r="V203" s="3">
        <v>6.5999999999999988</v>
      </c>
      <c r="W203" s="3">
        <v>3.2833333333333332</v>
      </c>
      <c r="X203" s="3">
        <v>0.23333333333333331</v>
      </c>
      <c r="Y203" s="3">
        <v>6.6666666666666666E-2</v>
      </c>
      <c r="Z203" s="3">
        <v>61.333333333333336</v>
      </c>
      <c r="AA203" s="3">
        <v>0</v>
      </c>
      <c r="AB203" s="3">
        <v>5.833333333333333</v>
      </c>
      <c r="AH203"/>
      <c r="AI203"/>
    </row>
    <row r="204" spans="1:35">
      <c r="D204" s="1">
        <v>42091</v>
      </c>
      <c r="E204" s="3">
        <v>2.5356666666666663</v>
      </c>
      <c r="F204" s="3">
        <v>2.6280000000000001</v>
      </c>
      <c r="G204" s="3">
        <v>92.8</v>
      </c>
      <c r="H204" s="3">
        <v>163.73333333333335</v>
      </c>
      <c r="I204" s="3">
        <v>162.03333333333333</v>
      </c>
      <c r="J204" s="3">
        <v>105</v>
      </c>
      <c r="K204" s="3">
        <v>56.4</v>
      </c>
      <c r="L204" s="3">
        <v>7.666666666666667</v>
      </c>
      <c r="M204" s="3">
        <v>56.366666666666667</v>
      </c>
      <c r="N204" s="3">
        <v>7.0999999999999988</v>
      </c>
      <c r="O204" s="3">
        <v>5.9466666666666663</v>
      </c>
      <c r="P204" s="3">
        <v>10.443333333333333</v>
      </c>
      <c r="Q204" s="3">
        <v>25.88</v>
      </c>
      <c r="AC204" s="3" t="s">
        <v>247</v>
      </c>
      <c r="AD204" s="3">
        <v>111.4032</v>
      </c>
      <c r="AE204" s="3">
        <v>2.4603393627709149</v>
      </c>
      <c r="AF204" s="3">
        <v>0.86199999999999999</v>
      </c>
      <c r="AG204" s="3">
        <v>0.58749999999999991</v>
      </c>
      <c r="AH204">
        <v>3.4664999999999999</v>
      </c>
      <c r="AI204">
        <v>8.4544999999999995</v>
      </c>
    </row>
    <row r="205" spans="1:35">
      <c r="D205" s="1">
        <v>42091</v>
      </c>
      <c r="E205" s="3">
        <v>2.8239999999999998</v>
      </c>
      <c r="F205" s="3">
        <v>3.4466666666666668</v>
      </c>
      <c r="G205" s="3">
        <v>96.600000000000009</v>
      </c>
      <c r="H205" s="3">
        <v>166.20000000000002</v>
      </c>
      <c r="I205" s="3">
        <v>164.23333333333335</v>
      </c>
      <c r="J205" s="3">
        <v>107</v>
      </c>
      <c r="K205" s="3">
        <v>32.833333333333336</v>
      </c>
      <c r="L205" s="3">
        <v>4.3633333333333342</v>
      </c>
      <c r="M205" s="3">
        <v>32.800000000000004</v>
      </c>
      <c r="N205" s="3">
        <v>7.0333333333333341</v>
      </c>
      <c r="O205" s="3">
        <v>5.9066666666666663</v>
      </c>
      <c r="P205" s="3">
        <v>10.18</v>
      </c>
      <c r="Q205" s="3">
        <v>25.256666666666671</v>
      </c>
      <c r="AC205" s="3" t="s">
        <v>248</v>
      </c>
      <c r="AD205" s="3">
        <v>54.900627499999999</v>
      </c>
      <c r="AE205" s="3">
        <v>1.691635717550223</v>
      </c>
      <c r="AF205" s="3">
        <v>0.44750000000000001</v>
      </c>
      <c r="AG205" s="3">
        <v>0.39800000000000002</v>
      </c>
      <c r="AH205">
        <v>2.8660000000000001</v>
      </c>
      <c r="AI205">
        <v>6.99</v>
      </c>
    </row>
    <row r="206" spans="1:35">
      <c r="D206" s="1">
        <v>42091</v>
      </c>
      <c r="E206" s="3">
        <v>3.032</v>
      </c>
      <c r="F206" s="3">
        <v>3.6539999999999999</v>
      </c>
      <c r="G206" s="3">
        <v>98.933333333333337</v>
      </c>
      <c r="H206" s="3">
        <v>169.1</v>
      </c>
      <c r="I206" s="3">
        <v>167.03333333333333</v>
      </c>
      <c r="J206" s="3">
        <v>109</v>
      </c>
      <c r="K206" s="3">
        <v>21.133333333333336</v>
      </c>
      <c r="L206" s="3">
        <v>2.7933333333333334</v>
      </c>
      <c r="M206" s="3">
        <v>21.133333333333336</v>
      </c>
      <c r="N206" s="3">
        <v>7.02</v>
      </c>
      <c r="O206" s="3">
        <v>6.4733333333333336</v>
      </c>
      <c r="P206" s="3">
        <v>10.14</v>
      </c>
      <c r="Q206" s="3">
        <v>25.163333333333338</v>
      </c>
      <c r="AC206" s="3" t="s">
        <v>249</v>
      </c>
      <c r="AD206" s="3">
        <v>47.069684999999993</v>
      </c>
      <c r="AE206" s="3">
        <v>3.0830817717072199</v>
      </c>
      <c r="AF206" s="3">
        <v>0.46900000000000003</v>
      </c>
      <c r="AG206" s="3">
        <v>0.41199999999999998</v>
      </c>
      <c r="AH206">
        <v>2.9350000000000001</v>
      </c>
      <c r="AI206">
        <v>7.1594999999999995</v>
      </c>
    </row>
    <row r="207" spans="1:35">
      <c r="D207" s="1">
        <v>42091</v>
      </c>
      <c r="E207" s="3">
        <v>3.1779999999999999</v>
      </c>
      <c r="F207" s="3">
        <v>3.8832499999999999</v>
      </c>
      <c r="G207" s="3">
        <v>99.9</v>
      </c>
      <c r="H207" s="3">
        <v>169.6</v>
      </c>
      <c r="I207" s="3">
        <v>167.45</v>
      </c>
      <c r="J207" s="3">
        <v>109</v>
      </c>
      <c r="K207" s="3">
        <v>18.049999999999997</v>
      </c>
      <c r="L207" s="3">
        <v>2.3725000000000001</v>
      </c>
      <c r="M207" s="3">
        <v>18.049999999999997</v>
      </c>
      <c r="N207" s="3">
        <v>7.02</v>
      </c>
      <c r="O207" s="3">
        <v>6.21</v>
      </c>
      <c r="P207" s="3">
        <v>10.095000000000001</v>
      </c>
      <c r="Q207" s="3">
        <v>25.057499999999997</v>
      </c>
      <c r="AC207" s="3" t="s">
        <v>250</v>
      </c>
      <c r="AD207" s="3">
        <v>55.273184999999998</v>
      </c>
      <c r="AE207" s="3">
        <v>1.7221959646238496</v>
      </c>
      <c r="AF207" s="3">
        <v>0.46750000000000003</v>
      </c>
      <c r="AG207" s="3">
        <v>0.2455</v>
      </c>
      <c r="AH207">
        <v>2.6094999999999997</v>
      </c>
      <c r="AI207">
        <v>6.3639999999999999</v>
      </c>
    </row>
    <row r="208" spans="1:35">
      <c r="AH208"/>
      <c r="AI208"/>
    </row>
    <row r="209" spans="1:35">
      <c r="AH209"/>
      <c r="AI209"/>
    </row>
    <row r="210" spans="1:35">
      <c r="A210" t="s">
        <v>258</v>
      </c>
      <c r="D210" s="1" t="s">
        <v>0</v>
      </c>
      <c r="E210" s="3" t="s">
        <v>29</v>
      </c>
      <c r="F210" s="3" t="s">
        <v>30</v>
      </c>
      <c r="G210" s="3" t="s">
        <v>31</v>
      </c>
      <c r="H210" s="3" t="s">
        <v>32</v>
      </c>
      <c r="I210" s="3" t="s">
        <v>33</v>
      </c>
      <c r="J210" s="3" t="s">
        <v>34</v>
      </c>
      <c r="K210" s="3" t="s">
        <v>35</v>
      </c>
      <c r="L210" s="3" t="s">
        <v>36</v>
      </c>
      <c r="M210" s="3" t="s">
        <v>37</v>
      </c>
      <c r="N210" s="3" t="s">
        <v>1</v>
      </c>
      <c r="O210" s="3" t="s">
        <v>38</v>
      </c>
      <c r="P210" s="3" t="s">
        <v>39</v>
      </c>
      <c r="Q210" s="3" t="s">
        <v>40</v>
      </c>
      <c r="AD210" s="3" t="s">
        <v>14</v>
      </c>
      <c r="AE210" s="3" t="s">
        <v>15</v>
      </c>
      <c r="AF210" s="3" t="s">
        <v>41</v>
      </c>
      <c r="AG210" s="3" t="s">
        <v>42</v>
      </c>
      <c r="AH210" t="s">
        <v>43</v>
      </c>
      <c r="AI210" t="s">
        <v>44</v>
      </c>
    </row>
    <row r="211" spans="1:35">
      <c r="D211" s="1">
        <v>42091</v>
      </c>
      <c r="E211" s="3">
        <v>0.16500000000000001</v>
      </c>
      <c r="F211" s="3">
        <v>0.32466666666666666</v>
      </c>
      <c r="G211" s="3">
        <v>80.5</v>
      </c>
      <c r="H211" s="3">
        <v>152.9</v>
      </c>
      <c r="I211" s="3">
        <v>152.30000000000001</v>
      </c>
      <c r="J211" s="3">
        <v>99</v>
      </c>
      <c r="K211" s="3">
        <v>96.333333333333329</v>
      </c>
      <c r="L211" s="3">
        <v>13.949999999999998</v>
      </c>
      <c r="M211" s="3">
        <v>96.40000000000002</v>
      </c>
      <c r="N211" s="3">
        <v>7.4433333333333342</v>
      </c>
      <c r="O211" s="3">
        <v>18.003333333333334</v>
      </c>
      <c r="P211" s="3">
        <v>14.310000000000002</v>
      </c>
      <c r="Q211" s="3">
        <v>35.050000000000004</v>
      </c>
      <c r="AD211" s="3">
        <v>271.96725000000004</v>
      </c>
      <c r="AE211" s="3">
        <v>0.96839711723374633</v>
      </c>
      <c r="AF211" s="3">
        <v>0.80449999999999999</v>
      </c>
      <c r="AG211" s="3">
        <v>0.65250000000000008</v>
      </c>
      <c r="AH211">
        <v>4.3179999999999996</v>
      </c>
      <c r="AI211">
        <v>10.532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85"/>
  <sheetViews>
    <sheetView workbookViewId="0">
      <pane xSplit="4" ySplit="2" topLeftCell="E59" activePane="bottomRight" state="frozen"/>
      <selection pane="topRight" activeCell="E1" sqref="E1"/>
      <selection pane="bottomLeft" activeCell="A3" sqref="A3"/>
      <selection pane="bottomRight" activeCell="F118" sqref="F118"/>
    </sheetView>
  </sheetViews>
  <sheetFormatPr baseColWidth="10" defaultColWidth="8.83203125" defaultRowHeight="14" x14ac:dyDescent="0"/>
  <cols>
    <col min="1" max="1" width="14.83203125" bestFit="1" customWidth="1"/>
    <col min="2" max="2" width="8.6640625" bestFit="1" customWidth="1"/>
    <col min="3" max="3" width="7.5" bestFit="1" customWidth="1"/>
    <col min="4" max="4" width="12.33203125" style="1" customWidth="1"/>
    <col min="5" max="5" width="7.6640625" style="3" customWidth="1"/>
    <col min="6" max="14" width="8.83203125" style="3" customWidth="1"/>
    <col min="15" max="15" width="9.83203125" style="3" bestFit="1" customWidth="1"/>
    <col min="16" max="16" width="12.1640625" style="3" customWidth="1"/>
    <col min="17" max="18" width="8.83203125" style="3" customWidth="1"/>
    <col min="19" max="19" width="6.83203125" style="3" customWidth="1"/>
    <col min="20" max="20" width="5.5" style="3" customWidth="1"/>
    <col min="21" max="21" width="8.5" style="3" customWidth="1"/>
    <col min="22" max="22" width="7.6640625" style="3" customWidth="1"/>
    <col min="23" max="23" width="3.5" style="3" customWidth="1"/>
    <col min="24" max="25" width="8.83203125" style="3" customWidth="1"/>
    <col min="26" max="26" width="8" style="3" customWidth="1"/>
    <col min="27" max="30" width="8.83203125" style="3" customWidth="1"/>
    <col min="31" max="31" width="5.5" style="3" bestFit="1" customWidth="1"/>
    <col min="32" max="32" width="6.5" style="3" bestFit="1" customWidth="1"/>
    <col min="33" max="33" width="5.5" style="3" bestFit="1" customWidth="1"/>
    <col min="34" max="36" width="6.5" style="3" customWidth="1"/>
    <col min="37" max="37" width="8.1640625" style="3" bestFit="1" customWidth="1"/>
    <col min="38" max="38" width="6.5" style="3" customWidth="1"/>
    <col min="39" max="39" width="8.83203125" style="3" customWidth="1"/>
    <col min="40" max="42" width="6.5" style="3" customWidth="1"/>
    <col min="43" max="48" width="8.83203125" style="3" customWidth="1"/>
    <col min="49" max="49" width="9" style="3" customWidth="1"/>
    <col min="50" max="50" width="7.5" style="3" customWidth="1"/>
    <col min="51" max="51" width="9" style="3" customWidth="1"/>
    <col min="52" max="53" width="7.5" style="3" customWidth="1"/>
    <col min="54" max="54" width="6.5" style="3" customWidth="1"/>
    <col min="55" max="55" width="6.5" style="3" bestFit="1" customWidth="1"/>
    <col min="56" max="56" width="4" style="3" customWidth="1"/>
    <col min="57" max="57" width="6.6640625" style="3" bestFit="1" customWidth="1"/>
    <col min="58" max="58" width="5.5" style="3" customWidth="1"/>
    <col min="59" max="59" width="11.5" customWidth="1"/>
    <col min="60" max="60" width="4.5" bestFit="1" customWidth="1"/>
    <col min="61" max="61" width="6.5" bestFit="1" customWidth="1"/>
    <col min="62" max="62" width="5.5" bestFit="1" customWidth="1"/>
    <col min="63" max="63" width="6.5" customWidth="1"/>
    <col min="64" max="64" width="5.5" customWidth="1"/>
    <col min="65" max="65" width="3.83203125" customWidth="1"/>
    <col min="66" max="66" width="5.1640625" customWidth="1"/>
    <col min="67" max="67" width="6.6640625" customWidth="1"/>
    <col min="68" max="68" width="5.83203125" customWidth="1"/>
    <col min="69" max="69" width="9.5" customWidth="1"/>
    <col min="70" max="70" width="5.83203125" customWidth="1"/>
    <col min="71" max="71" width="7.6640625" customWidth="1"/>
    <col min="72" max="72" width="5.83203125" customWidth="1"/>
    <col min="73" max="73" width="5.1640625" customWidth="1"/>
    <col min="74" max="74" width="4.33203125" customWidth="1"/>
    <col min="78" max="78" width="3" bestFit="1" customWidth="1"/>
  </cols>
  <sheetData>
    <row r="1" spans="1:78">
      <c r="AE1" s="43" t="s">
        <v>53</v>
      </c>
      <c r="AF1" s="43"/>
      <c r="AG1" s="43"/>
      <c r="AH1" s="43"/>
      <c r="AK1" s="3" t="s">
        <v>55</v>
      </c>
      <c r="AM1" s="3" t="s">
        <v>54</v>
      </c>
      <c r="BE1" s="3" t="s">
        <v>61</v>
      </c>
      <c r="BF1" s="3" t="s">
        <v>67</v>
      </c>
      <c r="BH1" t="s">
        <v>269</v>
      </c>
      <c r="BJ1" s="3"/>
      <c r="BK1" s="3"/>
    </row>
    <row r="2" spans="1:78">
      <c r="A2" s="2" t="s">
        <v>16</v>
      </c>
      <c r="B2" s="2" t="s">
        <v>20</v>
      </c>
      <c r="C2" s="2" t="s">
        <v>21</v>
      </c>
      <c r="D2" s="1" t="s">
        <v>71</v>
      </c>
      <c r="E2" s="3" t="s">
        <v>238</v>
      </c>
      <c r="F2" s="3" t="s">
        <v>22</v>
      </c>
      <c r="G2" s="3" t="s">
        <v>239</v>
      </c>
      <c r="H2" s="3" t="s">
        <v>23</v>
      </c>
      <c r="I2" s="3" t="s">
        <v>240</v>
      </c>
      <c r="J2" s="3" t="s">
        <v>241</v>
      </c>
      <c r="K2" s="3" t="s">
        <v>1</v>
      </c>
      <c r="L2" s="3" t="s">
        <v>242</v>
      </c>
      <c r="M2" s="3" t="s">
        <v>243</v>
      </c>
      <c r="N2" s="3" t="s">
        <v>244</v>
      </c>
      <c r="O2" s="3" t="s">
        <v>41</v>
      </c>
      <c r="S2" s="3" t="s">
        <v>2</v>
      </c>
      <c r="T2" s="3" t="s">
        <v>3</v>
      </c>
      <c r="U2" s="3" t="s">
        <v>4</v>
      </c>
      <c r="V2" s="3" t="s">
        <v>5</v>
      </c>
      <c r="W2" s="3" t="s">
        <v>1</v>
      </c>
      <c r="X2" s="3" t="s">
        <v>6</v>
      </c>
      <c r="Y2" s="3" t="s">
        <v>7</v>
      </c>
      <c r="Z2" s="3" t="s">
        <v>8</v>
      </c>
      <c r="AA2" s="3" t="s">
        <v>9</v>
      </c>
      <c r="AB2" s="3" t="s">
        <v>10</v>
      </c>
      <c r="AC2" s="3" t="s">
        <v>11</v>
      </c>
      <c r="AD2" s="5" t="s">
        <v>19</v>
      </c>
      <c r="AE2" s="3" t="s">
        <v>14</v>
      </c>
      <c r="AF2" s="3" t="s">
        <v>15</v>
      </c>
      <c r="AG2" s="3" t="s">
        <v>47</v>
      </c>
      <c r="AH2" s="3" t="s">
        <v>48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Q2" s="3" t="s">
        <v>41</v>
      </c>
      <c r="AR2" s="3" t="s">
        <v>42</v>
      </c>
      <c r="AS2" s="3" t="s">
        <v>43</v>
      </c>
      <c r="AT2" s="3" t="s">
        <v>44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24</v>
      </c>
      <c r="BD2" s="3" t="s">
        <v>70</v>
      </c>
      <c r="BE2" s="3" t="s">
        <v>68</v>
      </c>
      <c r="BF2" s="3" t="s">
        <v>13</v>
      </c>
      <c r="BG2" s="3" t="s">
        <v>69</v>
      </c>
      <c r="BH2" s="3" t="s">
        <v>62</v>
      </c>
      <c r="BI2" s="3" t="s">
        <v>63</v>
      </c>
      <c r="BJ2" s="12" t="s">
        <v>64</v>
      </c>
      <c r="BK2" s="3" t="s">
        <v>65</v>
      </c>
      <c r="BL2" s="3" t="s">
        <v>66</v>
      </c>
      <c r="BM2" s="3"/>
      <c r="BN2" s="3" t="s">
        <v>70</v>
      </c>
      <c r="BO2" t="s">
        <v>68</v>
      </c>
      <c r="BP2" t="s">
        <v>13</v>
      </c>
      <c r="BQ2" t="s">
        <v>69</v>
      </c>
      <c r="BR2" t="s">
        <v>62</v>
      </c>
      <c r="BS2" t="s">
        <v>63</v>
      </c>
      <c r="BT2" t="s">
        <v>64</v>
      </c>
      <c r="BU2" t="s">
        <v>65</v>
      </c>
      <c r="BV2" t="s">
        <v>66</v>
      </c>
    </row>
    <row r="3" spans="1:78">
      <c r="A3" s="2" t="s">
        <v>20</v>
      </c>
      <c r="B3" s="2">
        <v>3.48</v>
      </c>
      <c r="C3" s="2">
        <v>34</v>
      </c>
      <c r="D3" s="1">
        <v>42019.467334104942</v>
      </c>
      <c r="E3" s="3">
        <v>0.5</v>
      </c>
      <c r="F3" s="3">
        <f>E3-0.13</f>
        <v>0.37</v>
      </c>
      <c r="G3" s="3">
        <v>0.42599999999999999</v>
      </c>
      <c r="H3" s="3">
        <f>U3*1000</f>
        <v>118</v>
      </c>
      <c r="I3" s="3">
        <v>99.5</v>
      </c>
      <c r="J3" s="3">
        <v>14.3</v>
      </c>
      <c r="K3" s="3">
        <v>6.75</v>
      </c>
      <c r="L3" s="3">
        <v>13.25</v>
      </c>
      <c r="M3" s="3">
        <v>32.61</v>
      </c>
      <c r="N3" s="3">
        <v>0</v>
      </c>
      <c r="O3" s="3">
        <v>3.47</v>
      </c>
      <c r="S3" s="3">
        <v>0.48966666666666664</v>
      </c>
      <c r="T3" s="3">
        <v>0.44</v>
      </c>
      <c r="U3" s="3">
        <v>0.11799999999999999</v>
      </c>
      <c r="V3" s="3">
        <v>6.3E-2</v>
      </c>
      <c r="W3" s="3" t="s">
        <v>18</v>
      </c>
      <c r="X3" s="3">
        <v>14.643333333333333</v>
      </c>
      <c r="Y3" s="3">
        <v>2.0333333333333332</v>
      </c>
      <c r="Z3" s="3">
        <v>0.5</v>
      </c>
      <c r="AA3" s="3">
        <v>21.333333333333332</v>
      </c>
      <c r="AB3" s="3">
        <v>0</v>
      </c>
      <c r="AC3" s="3">
        <v>2.8333333333333335</v>
      </c>
      <c r="AD3" s="5">
        <v>0.5</v>
      </c>
      <c r="AE3" s="13">
        <v>13.662458000000001</v>
      </c>
      <c r="AF3" s="13">
        <v>3.7719841924978894</v>
      </c>
      <c r="AI3" s="12">
        <f t="shared" ref="AI3:AI65" si="0">AE3*30.97/94.74</f>
        <v>4.4661845499261137</v>
      </c>
      <c r="AJ3" s="12">
        <f>AI3*AF3/AE3</f>
        <v>1.2330414866124091</v>
      </c>
      <c r="AK3" s="3">
        <v>19.572301425661919</v>
      </c>
      <c r="AL3" s="3">
        <v>0.33603173579808493</v>
      </c>
      <c r="AM3" s="3">
        <v>680.57149362477242</v>
      </c>
      <c r="AN3" s="3">
        <v>0.40571700559884938</v>
      </c>
      <c r="AO3" s="3">
        <v>34.772175168549758</v>
      </c>
      <c r="AQ3" s="3">
        <v>0.25</v>
      </c>
      <c r="AR3" s="3">
        <v>0.5</v>
      </c>
      <c r="AS3" s="3">
        <v>3.55</v>
      </c>
      <c r="AT3" s="3">
        <v>8.6999999999999993</v>
      </c>
      <c r="BD3" s="3" t="s">
        <v>96</v>
      </c>
      <c r="BE3" s="3" t="s">
        <v>95</v>
      </c>
      <c r="BF3" s="3" t="s">
        <v>155</v>
      </c>
      <c r="BG3" s="1">
        <v>42019</v>
      </c>
      <c r="BH3" s="3">
        <v>5.7987025124845388</v>
      </c>
      <c r="BI3" s="3">
        <v>2956.6897874300357</v>
      </c>
      <c r="BJ3" s="3">
        <v>1.9107892648293348</v>
      </c>
      <c r="BK3" s="3">
        <v>25.806954950589724</v>
      </c>
      <c r="BL3" s="3">
        <v>17.688157139279774</v>
      </c>
      <c r="BN3" t="s">
        <v>156</v>
      </c>
      <c r="BO3" t="s">
        <v>95</v>
      </c>
      <c r="BP3" t="s">
        <v>155</v>
      </c>
      <c r="BQ3" s="1">
        <v>42019</v>
      </c>
      <c r="BR3">
        <v>146.27213902331766</v>
      </c>
      <c r="BS3">
        <v>2442.9201921920858</v>
      </c>
      <c r="BT3">
        <v>30.401899646746628</v>
      </c>
      <c r="BU3">
        <v>14.208308087467064</v>
      </c>
      <c r="BV3">
        <v>137.28048655130092</v>
      </c>
      <c r="BX3" s="14">
        <f>BJ3-AI3</f>
        <v>-2.5553952850967789</v>
      </c>
      <c r="BZ3" s="20"/>
    </row>
    <row r="4" spans="1:78">
      <c r="A4" s="2" t="s">
        <v>21</v>
      </c>
      <c r="B4" s="2"/>
      <c r="C4" s="2"/>
      <c r="D4" s="1">
        <v>42019.468360339502</v>
      </c>
      <c r="E4" s="3">
        <v>1</v>
      </c>
      <c r="F4" s="3">
        <f t="shared" ref="F3:F10" si="1">E4-0.13</f>
        <v>0.87</v>
      </c>
      <c r="G4" s="3">
        <v>0.5</v>
      </c>
      <c r="H4" s="3">
        <f t="shared" ref="H4:H10" si="2">U4*1000</f>
        <v>117.66666666666666</v>
      </c>
      <c r="I4" s="3">
        <v>100</v>
      </c>
      <c r="J4" s="3">
        <v>14.42</v>
      </c>
      <c r="K4" s="3">
        <v>6.77</v>
      </c>
      <c r="L4" s="3">
        <v>13</v>
      </c>
      <c r="M4" s="3">
        <v>31.95</v>
      </c>
      <c r="N4" s="3">
        <v>70</v>
      </c>
      <c r="O4" s="3">
        <v>3.48</v>
      </c>
      <c r="S4" s="3">
        <v>0.99133333333333329</v>
      </c>
      <c r="T4" s="3">
        <v>0.41</v>
      </c>
      <c r="U4" s="3">
        <v>0.11766666666666666</v>
      </c>
      <c r="V4" s="3">
        <v>6.2E-2</v>
      </c>
      <c r="W4" s="3" t="s">
        <v>18</v>
      </c>
      <c r="X4" s="3">
        <v>14.636666666666668</v>
      </c>
      <c r="Y4" s="3">
        <v>2.0666666666666669</v>
      </c>
      <c r="Z4" s="3">
        <v>0.5</v>
      </c>
      <c r="AA4" s="3">
        <v>90.333333333333329</v>
      </c>
      <c r="AB4" s="3">
        <v>0</v>
      </c>
      <c r="AC4" s="3">
        <v>2.9333333333333336</v>
      </c>
      <c r="AD4" s="5"/>
      <c r="AE4" s="13"/>
      <c r="AF4" s="13"/>
      <c r="AI4" s="12"/>
      <c r="AJ4" s="12"/>
      <c r="BX4" s="14"/>
      <c r="BZ4" s="20"/>
    </row>
    <row r="5" spans="1:78">
      <c r="A5" s="2"/>
      <c r="B5" s="2"/>
      <c r="C5" s="2"/>
      <c r="D5" s="1">
        <v>42019.469490740739</v>
      </c>
      <c r="E5" s="3">
        <v>1.5</v>
      </c>
      <c r="F5" s="3">
        <f t="shared" si="1"/>
        <v>1.37</v>
      </c>
      <c r="G5" s="3">
        <v>0.47699999999999998</v>
      </c>
      <c r="H5" s="3">
        <f t="shared" si="2"/>
        <v>116</v>
      </c>
      <c r="I5" s="3">
        <v>99.2</v>
      </c>
      <c r="J5" s="3">
        <v>14.3</v>
      </c>
      <c r="K5" s="3">
        <v>6.77</v>
      </c>
      <c r="L5" s="3">
        <v>13.1</v>
      </c>
      <c r="M5" s="3">
        <v>32.17</v>
      </c>
      <c r="N5" s="3">
        <v>69</v>
      </c>
      <c r="O5" s="3">
        <v>3.62</v>
      </c>
      <c r="S5" s="3">
        <v>1.4973333333333334</v>
      </c>
      <c r="T5" s="3">
        <v>0.58333333333333337</v>
      </c>
      <c r="U5" s="3">
        <v>0.11600000000000001</v>
      </c>
      <c r="V5" s="3">
        <v>6.2E-2</v>
      </c>
      <c r="W5" s="3" t="s">
        <v>18</v>
      </c>
      <c r="X5" s="3">
        <v>14.57</v>
      </c>
      <c r="Y5" s="3">
        <v>2.4333333333333331</v>
      </c>
      <c r="Z5" s="3">
        <v>0.56666666666666676</v>
      </c>
      <c r="AA5" s="3">
        <v>25.333333333333332</v>
      </c>
      <c r="AB5" s="3">
        <v>0</v>
      </c>
      <c r="AC5" s="3">
        <v>3.2000000000000006</v>
      </c>
      <c r="AD5" s="5"/>
      <c r="AE5" s="13"/>
      <c r="AF5" s="13"/>
      <c r="AI5" s="12"/>
      <c r="AJ5" s="12"/>
      <c r="BX5" s="14"/>
      <c r="BZ5" s="20"/>
    </row>
    <row r="6" spans="1:78">
      <c r="A6" s="2"/>
      <c r="B6" s="2"/>
      <c r="C6" s="2"/>
      <c r="D6" s="1">
        <v>42019.471574074072</v>
      </c>
      <c r="E6" s="3">
        <v>2</v>
      </c>
      <c r="F6" s="3">
        <f t="shared" si="1"/>
        <v>1.87</v>
      </c>
      <c r="G6" s="3">
        <v>0.85</v>
      </c>
      <c r="H6" s="3">
        <f t="shared" si="2"/>
        <v>113</v>
      </c>
      <c r="I6" s="3">
        <v>99.9</v>
      </c>
      <c r="J6" s="3">
        <v>14.27</v>
      </c>
      <c r="K6" s="3">
        <v>6.79</v>
      </c>
      <c r="L6" s="3">
        <v>13.22</v>
      </c>
      <c r="M6" s="3">
        <v>32.479999999999997</v>
      </c>
      <c r="N6" s="3">
        <v>67</v>
      </c>
      <c r="O6" s="3">
        <v>4.2300000000000004</v>
      </c>
      <c r="S6" s="3">
        <v>1.9770000000000001</v>
      </c>
      <c r="T6" s="3">
        <v>1.1833333333333333</v>
      </c>
      <c r="U6" s="3">
        <v>0.113</v>
      </c>
      <c r="V6" s="3">
        <v>6.2E-2</v>
      </c>
      <c r="W6" s="3" t="s">
        <v>18</v>
      </c>
      <c r="X6" s="3">
        <v>13.113333333333335</v>
      </c>
      <c r="Y6" s="3">
        <v>2.7666666666666671</v>
      </c>
      <c r="Z6" s="3">
        <v>0.66666666666666663</v>
      </c>
      <c r="AA6" s="3">
        <v>104</v>
      </c>
      <c r="AB6" s="3">
        <v>3.3333333333333333E-2</v>
      </c>
      <c r="AC6" s="3">
        <v>5.5333333333333341</v>
      </c>
      <c r="AD6" s="5"/>
      <c r="AE6" s="13"/>
      <c r="AF6" s="13"/>
      <c r="AI6" s="12"/>
      <c r="AJ6" s="12"/>
      <c r="BX6" s="14"/>
      <c r="BZ6" s="20"/>
    </row>
    <row r="7" spans="1:78">
      <c r="A7" s="2"/>
      <c r="B7" s="2"/>
      <c r="C7" s="2"/>
      <c r="D7" s="1">
        <v>42019.474093364195</v>
      </c>
      <c r="E7" s="3">
        <v>2.5</v>
      </c>
      <c r="F7" s="3">
        <f t="shared" si="1"/>
        <v>2.37</v>
      </c>
      <c r="G7" s="3">
        <v>1.37</v>
      </c>
      <c r="H7" s="3">
        <f t="shared" si="2"/>
        <v>131</v>
      </c>
      <c r="I7" s="3">
        <v>83.8</v>
      </c>
      <c r="J7" s="3">
        <v>11.76</v>
      </c>
      <c r="K7" s="3">
        <v>6.75</v>
      </c>
      <c r="L7" s="3">
        <v>17.3</v>
      </c>
      <c r="M7" s="3">
        <v>42.19</v>
      </c>
      <c r="N7" s="3">
        <v>68</v>
      </c>
      <c r="O7" s="3">
        <v>6.77</v>
      </c>
      <c r="S7" s="3">
        <v>2.58</v>
      </c>
      <c r="T7" s="3">
        <v>2.2833333333333332</v>
      </c>
      <c r="U7" s="3">
        <v>0.13100000000000001</v>
      </c>
      <c r="V7" s="3">
        <v>7.4333333333333321E-2</v>
      </c>
      <c r="W7" s="3" t="s">
        <v>18</v>
      </c>
      <c r="X7" s="3">
        <v>9.0200000000000014</v>
      </c>
      <c r="Y7" s="3">
        <v>2.7333333333333329</v>
      </c>
      <c r="Z7" s="3">
        <v>0.66666666666666663</v>
      </c>
      <c r="AA7" s="3">
        <v>167</v>
      </c>
      <c r="AB7" s="3">
        <v>6.6666666666666666E-2</v>
      </c>
      <c r="AC7" s="3">
        <v>8.9</v>
      </c>
      <c r="AD7" s="5">
        <v>2.5</v>
      </c>
      <c r="AE7" s="13">
        <v>49.951147249999991</v>
      </c>
      <c r="AF7" s="13">
        <v>1.9519461064965187</v>
      </c>
      <c r="AI7" s="12">
        <f t="shared" si="0"/>
        <v>16.328763250290265</v>
      </c>
      <c r="AJ7" s="12">
        <f>AI7*AF7/AE7</f>
        <v>0.63808075700018141</v>
      </c>
      <c r="AK7" s="3">
        <v>39.721656483367283</v>
      </c>
      <c r="AL7" s="3">
        <v>3.1586983165020248</v>
      </c>
      <c r="AM7" s="3">
        <v>777.34744990892534</v>
      </c>
      <c r="AN7" s="3">
        <v>20.556328283674514</v>
      </c>
      <c r="AO7" s="3">
        <v>19.56986487294218</v>
      </c>
      <c r="AQ7" s="3">
        <v>0.6</v>
      </c>
      <c r="AR7" s="3">
        <v>0.4</v>
      </c>
      <c r="AS7" s="3">
        <v>4.3000000000000007</v>
      </c>
      <c r="AT7" s="3">
        <v>10.399999999999999</v>
      </c>
      <c r="BD7" s="3" t="s">
        <v>97</v>
      </c>
      <c r="BE7" s="3" t="s">
        <v>95</v>
      </c>
      <c r="BF7" s="3" t="s">
        <v>157</v>
      </c>
      <c r="BG7" s="1">
        <v>42019</v>
      </c>
      <c r="BH7" s="3">
        <v>2.7372423536504553</v>
      </c>
      <c r="BI7" s="3">
        <v>1725.1050018069243</v>
      </c>
      <c r="BJ7" s="3">
        <v>3.7120887541145091</v>
      </c>
      <c r="BK7" s="3">
        <v>46.973099508578692</v>
      </c>
      <c r="BL7" s="3">
        <v>18.402393960883497</v>
      </c>
      <c r="BN7" t="s">
        <v>158</v>
      </c>
      <c r="BO7" t="s">
        <v>95</v>
      </c>
      <c r="BP7" t="s">
        <v>157</v>
      </c>
      <c r="BQ7" s="1">
        <v>42019</v>
      </c>
      <c r="BR7">
        <v>59.519923597188409</v>
      </c>
      <c r="BS7">
        <v>1338.5414567294165</v>
      </c>
      <c r="BT7">
        <v>27.579405404558518</v>
      </c>
      <c r="BU7">
        <v>35.350761884388952</v>
      </c>
      <c r="BV7">
        <v>7.0431227586333778</v>
      </c>
      <c r="BX7" s="14">
        <f t="shared" ref="BX7:BX65" si="3">BJ7-AI7</f>
        <v>-12.616674496175756</v>
      </c>
      <c r="BZ7" s="20"/>
    </row>
    <row r="8" spans="1:78">
      <c r="A8" s="2"/>
      <c r="B8" s="2"/>
      <c r="C8" s="2"/>
      <c r="D8" s="1">
        <v>42019.47576774691</v>
      </c>
      <c r="E8" s="3">
        <v>2.75</v>
      </c>
      <c r="F8" s="3">
        <f t="shared" si="1"/>
        <v>2.62</v>
      </c>
      <c r="G8" s="3">
        <v>1.78</v>
      </c>
      <c r="H8" s="3">
        <f t="shared" si="2"/>
        <v>147</v>
      </c>
      <c r="I8" s="3">
        <v>68.400000000000006</v>
      </c>
      <c r="J8" s="3">
        <v>9.4600000000000009</v>
      </c>
      <c r="K8" s="3">
        <v>6.72</v>
      </c>
      <c r="L8" s="3">
        <v>18.309999999999999</v>
      </c>
      <c r="M8" s="3">
        <v>44.55</v>
      </c>
      <c r="N8" s="3">
        <v>71</v>
      </c>
      <c r="O8" s="3">
        <v>8.8000000000000007</v>
      </c>
      <c r="S8" s="3">
        <v>2.7559999999999998</v>
      </c>
      <c r="T8" s="3">
        <v>2.4833333333333338</v>
      </c>
      <c r="U8" s="3">
        <v>0.14699999999999999</v>
      </c>
      <c r="V8" s="3">
        <v>8.4000000000000005E-2</v>
      </c>
      <c r="W8" s="3" t="s">
        <v>18</v>
      </c>
      <c r="X8" s="3">
        <v>8.3433333333333337</v>
      </c>
      <c r="Y8" s="3">
        <v>2.6999999999999997</v>
      </c>
      <c r="Z8" s="3">
        <v>0.6333333333333333</v>
      </c>
      <c r="AA8" s="3">
        <v>265.66666666666669</v>
      </c>
      <c r="AB8" s="3">
        <v>0.13333333333333333</v>
      </c>
      <c r="AC8" s="3">
        <v>9</v>
      </c>
      <c r="AD8" s="5"/>
      <c r="AE8" s="13"/>
      <c r="AF8" s="13"/>
      <c r="AI8" s="12"/>
      <c r="AJ8" s="12"/>
      <c r="BX8" s="14"/>
      <c r="BZ8" s="20"/>
    </row>
    <row r="9" spans="1:78">
      <c r="A9" s="2"/>
      <c r="B9" s="2"/>
      <c r="C9" s="2"/>
      <c r="D9" s="1">
        <v>42019.478055555555</v>
      </c>
      <c r="E9" s="3">
        <v>3</v>
      </c>
      <c r="F9" s="3">
        <f t="shared" si="1"/>
        <v>2.87</v>
      </c>
      <c r="G9" s="3">
        <v>2.2200000000000002</v>
      </c>
      <c r="H9" s="3">
        <f t="shared" si="2"/>
        <v>184.00000000000003</v>
      </c>
      <c r="I9" s="3">
        <v>62.4</v>
      </c>
      <c r="J9" s="3">
        <v>8.57</v>
      </c>
      <c r="K9" s="3">
        <v>6.69</v>
      </c>
      <c r="L9" s="3">
        <v>19.600000000000001</v>
      </c>
      <c r="M9" s="3">
        <v>47.61</v>
      </c>
      <c r="N9" s="3">
        <v>75</v>
      </c>
      <c r="O9" s="3">
        <v>8.91</v>
      </c>
      <c r="S9" s="3">
        <v>2.9906666666666673</v>
      </c>
      <c r="T9" s="3">
        <v>2.94</v>
      </c>
      <c r="U9" s="3">
        <v>0.18400000000000002</v>
      </c>
      <c r="V9" s="3">
        <v>0.107</v>
      </c>
      <c r="W9" s="3" t="s">
        <v>18</v>
      </c>
      <c r="X9" s="3">
        <v>5.5566666666666658</v>
      </c>
      <c r="Y9" s="3">
        <v>3.1666666666666665</v>
      </c>
      <c r="Z9" s="3">
        <v>0.76666666666666661</v>
      </c>
      <c r="AA9" s="3">
        <v>312.66666666666669</v>
      </c>
      <c r="AB9" s="3">
        <v>0.16666666666666666</v>
      </c>
      <c r="AC9" s="3">
        <v>10.800000000000002</v>
      </c>
      <c r="AD9" s="5">
        <v>3</v>
      </c>
      <c r="AE9" s="13">
        <v>67.817999999999998</v>
      </c>
      <c r="AF9" s="13">
        <v>2.1969906686415341</v>
      </c>
      <c r="AI9" s="12">
        <f t="shared" si="0"/>
        <v>22.169341988600383</v>
      </c>
      <c r="AJ9" s="12">
        <f>AI9*AF9/AE9</f>
        <v>0.71818451559877905</v>
      </c>
      <c r="AK9" s="3">
        <v>51.83978275627971</v>
      </c>
      <c r="AL9" s="3">
        <v>0</v>
      </c>
      <c r="AM9" s="3">
        <v>918.39936247723131</v>
      </c>
      <c r="AN9" s="3">
        <v>20.015372276209405</v>
      </c>
      <c r="AO9" s="3">
        <v>17.716111326990067</v>
      </c>
      <c r="AQ9" s="3">
        <v>0.7</v>
      </c>
      <c r="AR9" s="3">
        <v>0.6</v>
      </c>
      <c r="AS9" s="3">
        <v>5.4</v>
      </c>
      <c r="AT9" s="3">
        <v>11.7</v>
      </c>
      <c r="BD9" s="3" t="s">
        <v>98</v>
      </c>
      <c r="BE9" s="3" t="s">
        <v>95</v>
      </c>
      <c r="BF9" s="3" t="s">
        <v>159</v>
      </c>
      <c r="BG9" s="1">
        <v>42019</v>
      </c>
      <c r="BH9" s="3">
        <v>2.767073914894528</v>
      </c>
      <c r="BI9" s="3">
        <v>2533.9437905105378</v>
      </c>
      <c r="BJ9" s="3">
        <v>10.071726423741694</v>
      </c>
      <c r="BK9" s="3">
        <v>122.84897576064672</v>
      </c>
      <c r="BL9" s="3">
        <v>14.828938330102233</v>
      </c>
      <c r="BN9" t="s">
        <v>160</v>
      </c>
      <c r="BO9" t="s">
        <v>95</v>
      </c>
      <c r="BP9" t="s">
        <v>159</v>
      </c>
      <c r="BQ9" s="1">
        <v>42019</v>
      </c>
      <c r="BR9">
        <v>26.238110723287573</v>
      </c>
      <c r="BS9">
        <v>1850.8107791907953</v>
      </c>
      <c r="BT9">
        <v>42.924288881715405</v>
      </c>
      <c r="BU9">
        <v>106.43307672494223</v>
      </c>
      <c r="BV9">
        <v>8.5021905438791734</v>
      </c>
      <c r="BX9" s="14">
        <f t="shared" si="3"/>
        <v>-12.097615564858689</v>
      </c>
      <c r="BZ9" s="20"/>
    </row>
    <row r="10" spans="1:78">
      <c r="A10" s="2"/>
      <c r="B10" s="2"/>
      <c r="C10" s="2"/>
      <c r="D10" s="1">
        <v>42019.480516975309</v>
      </c>
      <c r="E10" s="3">
        <v>3.25</v>
      </c>
      <c r="F10" s="3">
        <f t="shared" si="1"/>
        <v>3.12</v>
      </c>
      <c r="G10" s="3">
        <v>2.73</v>
      </c>
      <c r="H10" s="3">
        <f t="shared" si="2"/>
        <v>194.00000000000003</v>
      </c>
      <c r="I10" s="3">
        <v>56</v>
      </c>
      <c r="J10" s="3">
        <v>7.57</v>
      </c>
      <c r="K10" s="3">
        <v>6.62</v>
      </c>
      <c r="L10" s="3">
        <v>20.83</v>
      </c>
      <c r="M10" s="3">
        <v>50.52</v>
      </c>
      <c r="N10" s="3">
        <v>89</v>
      </c>
      <c r="O10" s="3">
        <v>10.73</v>
      </c>
      <c r="S10" s="3">
        <v>3.2360000000000002</v>
      </c>
      <c r="T10" s="3">
        <v>3.1199999999999997</v>
      </c>
      <c r="U10" s="3">
        <v>0.19400000000000003</v>
      </c>
      <c r="V10" s="3">
        <v>0.113</v>
      </c>
      <c r="W10" s="3" t="s">
        <v>18</v>
      </c>
      <c r="X10" s="3">
        <v>3.5066666666666664</v>
      </c>
      <c r="Y10" s="3">
        <v>3.1333333333333333</v>
      </c>
      <c r="Z10" s="3">
        <v>0.73333333333333339</v>
      </c>
      <c r="AA10" s="3">
        <v>179.66666666666666</v>
      </c>
      <c r="AB10" s="3">
        <v>0.10000000000000002</v>
      </c>
      <c r="AC10" s="3">
        <v>12.433333333333332</v>
      </c>
      <c r="AD10" s="5">
        <v>3.3</v>
      </c>
      <c r="AE10" s="13">
        <v>99.7542045</v>
      </c>
      <c r="AF10" s="13">
        <v>3.3280677599858186</v>
      </c>
      <c r="AI10" s="12">
        <f t="shared" si="0"/>
        <v>32.609116670519313</v>
      </c>
      <c r="AJ10" s="12">
        <f t="shared" ref="AJ10:AJ11" si="4">AI10*AF10/AE10</f>
        <v>1.0879275757521722</v>
      </c>
      <c r="AK10" s="3">
        <v>74.080108621860163</v>
      </c>
      <c r="AL10" s="3">
        <v>4.0323808295770585</v>
      </c>
      <c r="AM10" s="3">
        <v>1205.6193078324227</v>
      </c>
      <c r="AN10" s="3">
        <v>25.222073848061239</v>
      </c>
      <c r="AO10" s="3">
        <v>16.274534828053138</v>
      </c>
      <c r="AQ10" s="3">
        <v>0.6</v>
      </c>
      <c r="AR10" s="3">
        <v>0.7</v>
      </c>
      <c r="AS10" s="3">
        <v>5.0999999999999996</v>
      </c>
      <c r="AT10" s="3">
        <v>12.4</v>
      </c>
      <c r="BD10" s="3" t="s">
        <v>99</v>
      </c>
      <c r="BE10" s="3" t="s">
        <v>95</v>
      </c>
      <c r="BF10" s="3" t="s">
        <v>156</v>
      </c>
      <c r="BG10" s="1">
        <v>42019</v>
      </c>
      <c r="BH10" s="3">
        <v>1.9492814691067135</v>
      </c>
      <c r="BI10" s="3">
        <v>2998.430605120941</v>
      </c>
      <c r="BJ10" s="3">
        <v>10.400393441163331</v>
      </c>
      <c r="BK10" s="3">
        <v>168.76704974478554</v>
      </c>
      <c r="BL10" s="3">
        <v>14.630082909909776</v>
      </c>
      <c r="BN10" t="s">
        <v>161</v>
      </c>
      <c r="BO10" t="s">
        <v>95</v>
      </c>
      <c r="BP10" t="s">
        <v>156</v>
      </c>
      <c r="BQ10" s="1">
        <v>42019</v>
      </c>
      <c r="BR10">
        <v>39.065495518083928</v>
      </c>
      <c r="BS10">
        <v>2130.7740608681434</v>
      </c>
      <c r="BT10">
        <v>28.414765887876758</v>
      </c>
      <c r="BU10">
        <v>153.06502443566933</v>
      </c>
      <c r="BV10">
        <v>7.8526766783677919</v>
      </c>
      <c r="BX10" s="14">
        <f t="shared" si="3"/>
        <v>-22.208723229355982</v>
      </c>
      <c r="BZ10" s="20"/>
    </row>
    <row r="11" spans="1:78">
      <c r="A11" s="2"/>
      <c r="B11" s="2"/>
      <c r="C11" s="2"/>
      <c r="D11" s="1">
        <v>42019.480555555558</v>
      </c>
      <c r="E11" s="3">
        <v>3.5</v>
      </c>
      <c r="F11" s="3">
        <f>E11-0.13</f>
        <v>3.37</v>
      </c>
      <c r="G11" s="3">
        <v>3.26</v>
      </c>
      <c r="I11" s="3">
        <v>20.399999999999999</v>
      </c>
      <c r="J11" s="3">
        <v>2.71</v>
      </c>
      <c r="K11" s="3">
        <v>6.57</v>
      </c>
      <c r="L11" s="3">
        <v>21.68</v>
      </c>
      <c r="M11" s="3">
        <v>52.52</v>
      </c>
      <c r="N11" s="3">
        <v>113</v>
      </c>
      <c r="O11" s="3">
        <v>13.46</v>
      </c>
      <c r="AD11" s="5">
        <v>3.5</v>
      </c>
      <c r="AE11" s="13">
        <v>105.42638600000001</v>
      </c>
      <c r="AF11" s="13">
        <v>8.2129573945349872</v>
      </c>
      <c r="AI11" s="12">
        <f t="shared" si="0"/>
        <v>34.463322508127511</v>
      </c>
      <c r="AJ11" s="12">
        <f t="shared" si="4"/>
        <v>2.6847719074176544</v>
      </c>
      <c r="AK11" s="3">
        <v>83.584521384928735</v>
      </c>
      <c r="AL11" s="3">
        <v>1.6129523318308114</v>
      </c>
      <c r="AM11" s="3">
        <v>1313.8228597449911</v>
      </c>
      <c r="AN11" s="3">
        <v>74.651929030186395</v>
      </c>
      <c r="AO11" s="3">
        <v>15.718494740126474</v>
      </c>
      <c r="AQ11" s="3">
        <v>0.55000000000000004</v>
      </c>
      <c r="AR11" s="3">
        <v>0.7</v>
      </c>
      <c r="AS11" s="3">
        <v>5.0999999999999996</v>
      </c>
      <c r="AT11" s="3">
        <v>12.5</v>
      </c>
      <c r="BD11" s="3" t="s">
        <v>100</v>
      </c>
      <c r="BE11" s="3" t="s">
        <v>95</v>
      </c>
      <c r="BF11" s="3" t="s">
        <v>158</v>
      </c>
      <c r="BG11" s="1">
        <v>42019</v>
      </c>
      <c r="BH11" s="3">
        <v>1.8487720928506235</v>
      </c>
      <c r="BI11" s="3">
        <v>3339.130116632608</v>
      </c>
      <c r="BJ11" s="3">
        <v>13.266852373917727</v>
      </c>
      <c r="BK11" s="3">
        <v>332.70279037106673</v>
      </c>
      <c r="BL11" s="3">
        <v>14.080145624257378</v>
      </c>
      <c r="BN11" t="s">
        <v>162</v>
      </c>
      <c r="BO11" t="s">
        <v>95</v>
      </c>
      <c r="BP11" t="s">
        <v>158</v>
      </c>
      <c r="BQ11" s="1">
        <v>42019</v>
      </c>
      <c r="BR11">
        <v>21.03962593921154</v>
      </c>
      <c r="BS11">
        <v>2255.7888235558144</v>
      </c>
      <c r="BT11">
        <v>52.382838108733786</v>
      </c>
      <c r="BU11">
        <v>293.14795579922713</v>
      </c>
      <c r="BV11">
        <v>6.8815483427698245</v>
      </c>
      <c r="BX11" s="14">
        <f t="shared" si="3"/>
        <v>-21.196470134209783</v>
      </c>
      <c r="BZ11" s="20"/>
    </row>
    <row r="12" spans="1:78">
      <c r="AD12" s="5"/>
      <c r="AI12" s="12"/>
      <c r="AJ12" s="12"/>
      <c r="BG12" s="1"/>
      <c r="BH12" s="3"/>
      <c r="BI12" s="3"/>
      <c r="BJ12" s="3"/>
      <c r="BK12" s="3"/>
      <c r="BL12" s="3"/>
      <c r="BQ12" s="1"/>
      <c r="BX12" s="14"/>
      <c r="BZ12" s="20"/>
    </row>
    <row r="13" spans="1:78">
      <c r="AD13" s="5"/>
      <c r="AI13" s="12"/>
      <c r="AJ13" s="12"/>
      <c r="BG13" s="1"/>
      <c r="BH13" s="3"/>
      <c r="BI13" s="3"/>
      <c r="BJ13" s="3"/>
      <c r="BK13" s="3"/>
      <c r="BL13" s="3"/>
      <c r="BQ13" s="1"/>
      <c r="BX13" s="14"/>
      <c r="BZ13" s="20"/>
    </row>
    <row r="14" spans="1:78">
      <c r="A14" t="s">
        <v>17</v>
      </c>
      <c r="B14" s="2" t="s">
        <v>20</v>
      </c>
      <c r="C14" s="2" t="s">
        <v>21</v>
      </c>
      <c r="D14" s="1" t="s">
        <v>71</v>
      </c>
      <c r="E14" s="3" t="s">
        <v>238</v>
      </c>
      <c r="F14" s="3" t="s">
        <v>22</v>
      </c>
      <c r="G14" s="3" t="s">
        <v>239</v>
      </c>
      <c r="H14" s="3" t="s">
        <v>23</v>
      </c>
      <c r="I14" s="3" t="s">
        <v>240</v>
      </c>
      <c r="J14" s="3" t="s">
        <v>241</v>
      </c>
      <c r="K14" s="3" t="s">
        <v>1</v>
      </c>
      <c r="L14" s="3" t="s">
        <v>41</v>
      </c>
      <c r="M14" s="3" t="s">
        <v>242</v>
      </c>
      <c r="N14" s="3" t="s">
        <v>243</v>
      </c>
      <c r="O14" s="3" t="s">
        <v>244</v>
      </c>
      <c r="S14" s="3" t="s">
        <v>2</v>
      </c>
      <c r="T14" s="3" t="s">
        <v>3</v>
      </c>
      <c r="U14" s="3" t="s">
        <v>4</v>
      </c>
      <c r="V14" s="3" t="s">
        <v>5</v>
      </c>
      <c r="W14" s="3" t="s">
        <v>1</v>
      </c>
      <c r="X14" s="3" t="s">
        <v>6</v>
      </c>
      <c r="Y14" s="3" t="s">
        <v>7</v>
      </c>
      <c r="Z14" s="3" t="s">
        <v>8</v>
      </c>
      <c r="AA14" s="3" t="s">
        <v>9</v>
      </c>
      <c r="AB14" s="3" t="s">
        <v>10</v>
      </c>
      <c r="AC14" s="3" t="s">
        <v>11</v>
      </c>
      <c r="AD14" s="5" t="s">
        <v>19</v>
      </c>
      <c r="AE14" s="3" t="s">
        <v>14</v>
      </c>
      <c r="AF14" s="3" t="s">
        <v>15</v>
      </c>
      <c r="AG14" s="3" t="s">
        <v>47</v>
      </c>
      <c r="AH14" s="3" t="s">
        <v>48</v>
      </c>
      <c r="AI14" s="12"/>
      <c r="AJ14" s="12"/>
      <c r="AK14" s="3" t="s">
        <v>56</v>
      </c>
      <c r="AL14" s="3" t="s">
        <v>57</v>
      </c>
      <c r="AM14" s="3" t="s">
        <v>58</v>
      </c>
      <c r="AN14" s="3" t="s">
        <v>59</v>
      </c>
      <c r="AO14" s="3" t="s">
        <v>60</v>
      </c>
      <c r="AQ14" s="3" t="s">
        <v>41</v>
      </c>
      <c r="AR14" s="3" t="s">
        <v>42</v>
      </c>
      <c r="AS14" s="3" t="s">
        <v>43</v>
      </c>
      <c r="AT14" s="3" t="s">
        <v>44</v>
      </c>
      <c r="BE14" s="3" t="s">
        <v>68</v>
      </c>
      <c r="BF14" s="3" t="s">
        <v>13</v>
      </c>
      <c r="BG14" s="1" t="s">
        <v>69</v>
      </c>
      <c r="BH14" s="3" t="s">
        <v>62</v>
      </c>
      <c r="BI14" s="3" t="s">
        <v>63</v>
      </c>
      <c r="BJ14" s="3" t="s">
        <v>64</v>
      </c>
      <c r="BK14" s="3" t="s">
        <v>65</v>
      </c>
      <c r="BL14" s="3" t="s">
        <v>66</v>
      </c>
      <c r="BN14" t="s">
        <v>70</v>
      </c>
      <c r="BO14" t="s">
        <v>68</v>
      </c>
      <c r="BP14" t="s">
        <v>13</v>
      </c>
      <c r="BQ14" s="1" t="s">
        <v>69</v>
      </c>
      <c r="BR14" t="s">
        <v>62</v>
      </c>
      <c r="BS14" t="s">
        <v>63</v>
      </c>
      <c r="BT14" t="s">
        <v>64</v>
      </c>
      <c r="BU14" t="s">
        <v>65</v>
      </c>
      <c r="BV14" t="s">
        <v>66</v>
      </c>
      <c r="BX14" s="14"/>
      <c r="BZ14" s="20"/>
    </row>
    <row r="15" spans="1:78">
      <c r="A15" t="s">
        <v>20</v>
      </c>
      <c r="B15" s="2">
        <v>4.8</v>
      </c>
      <c r="C15" s="2">
        <v>34</v>
      </c>
      <c r="D15" s="1">
        <v>42019.611871141977</v>
      </c>
      <c r="E15" s="3">
        <v>0.69199999999999995</v>
      </c>
      <c r="F15" s="3">
        <f t="shared" ref="F15:F28" si="5">E15</f>
        <v>0.69199999999999995</v>
      </c>
      <c r="G15" s="3">
        <v>2.86</v>
      </c>
      <c r="H15" s="3">
        <f>U15*1000</f>
        <v>363.66666666666663</v>
      </c>
      <c r="I15" s="3">
        <v>105.4</v>
      </c>
      <c r="J15" s="3">
        <v>14.23</v>
      </c>
      <c r="K15" s="3">
        <v>7.26</v>
      </c>
      <c r="L15" s="3">
        <v>4.93</v>
      </c>
      <c r="M15" s="3">
        <v>22.37</v>
      </c>
      <c r="N15" s="3">
        <v>54.14</v>
      </c>
      <c r="O15" s="3">
        <v>211</v>
      </c>
      <c r="S15" s="3">
        <v>0.49466666666666664</v>
      </c>
      <c r="T15" s="3">
        <v>2.5333333333333332</v>
      </c>
      <c r="U15" s="3">
        <v>0.36366666666666664</v>
      </c>
      <c r="V15" s="3">
        <v>0.20766666666666667</v>
      </c>
      <c r="W15" s="3">
        <v>7.5</v>
      </c>
      <c r="X15" s="3">
        <v>14.603333333333333</v>
      </c>
      <c r="Y15" s="3">
        <v>22.966666666666669</v>
      </c>
      <c r="Z15" s="3">
        <v>5.5333333333333341</v>
      </c>
      <c r="AA15" s="3">
        <v>3077</v>
      </c>
      <c r="AB15" s="3">
        <v>1.4666666666666668</v>
      </c>
      <c r="AC15" s="3">
        <v>1.4333333333333333</v>
      </c>
      <c r="AD15" s="5">
        <v>0.4</v>
      </c>
      <c r="AE15" s="3">
        <v>2.4560205000000002</v>
      </c>
      <c r="AF15" s="3">
        <v>2.56946952463323</v>
      </c>
      <c r="AI15" s="12">
        <f t="shared" si="0"/>
        <v>0.80285998400886638</v>
      </c>
      <c r="AJ15" s="12"/>
      <c r="AK15" s="3">
        <v>24.546877037423393</v>
      </c>
      <c r="AL15" s="3">
        <v>1.613557004924316</v>
      </c>
      <c r="AM15" s="3">
        <v>790.97088623829688</v>
      </c>
      <c r="AN15" s="3">
        <v>38.724457556323742</v>
      </c>
      <c r="AO15" s="3">
        <v>32.222872385452852</v>
      </c>
      <c r="AQ15" s="3">
        <v>1.05</v>
      </c>
      <c r="AR15" s="3">
        <v>0.1</v>
      </c>
      <c r="AS15" s="3">
        <v>6.95</v>
      </c>
      <c r="AT15" s="3">
        <v>16.95</v>
      </c>
      <c r="BD15" s="3" t="s">
        <v>120</v>
      </c>
      <c r="BE15" s="3" t="s">
        <v>119</v>
      </c>
      <c r="BF15" s="3" t="s">
        <v>155</v>
      </c>
      <c r="BG15" s="1">
        <v>42019</v>
      </c>
      <c r="BH15" s="3">
        <v>1.5088711052972463</v>
      </c>
      <c r="BI15" s="3">
        <v>914.12159622894046</v>
      </c>
      <c r="BJ15" s="3">
        <v>10.764243676230073</v>
      </c>
      <c r="BK15" s="3">
        <v>1.3200269952859767</v>
      </c>
      <c r="BL15" s="3">
        <v>6.8201600052975744</v>
      </c>
      <c r="BN15" t="s">
        <v>155</v>
      </c>
      <c r="BO15" t="s">
        <v>119</v>
      </c>
      <c r="BP15" t="s">
        <v>155</v>
      </c>
      <c r="BQ15" s="1">
        <v>42019</v>
      </c>
      <c r="BR15">
        <v>77.069051468593926</v>
      </c>
      <c r="BS15">
        <v>705.77627766721093</v>
      </c>
      <c r="BT15">
        <v>34.340624957686437</v>
      </c>
      <c r="BU15">
        <v>0.80585612244766436</v>
      </c>
      <c r="BV15">
        <v>0.9041049144534451</v>
      </c>
      <c r="BX15" s="14">
        <f t="shared" si="3"/>
        <v>9.9613836922212062</v>
      </c>
      <c r="BZ15" s="20"/>
    </row>
    <row r="16" spans="1:78">
      <c r="A16" t="s">
        <v>21</v>
      </c>
      <c r="D16" s="1">
        <v>42019.614907407406</v>
      </c>
      <c r="E16" s="3">
        <v>0.94</v>
      </c>
      <c r="F16" s="3">
        <f t="shared" si="5"/>
        <v>0.94</v>
      </c>
      <c r="G16" s="3">
        <v>2.88</v>
      </c>
      <c r="H16" s="3">
        <f t="shared" ref="H16" si="6">U16*1000</f>
        <v>363.49999999999994</v>
      </c>
      <c r="I16" s="3">
        <v>105.4</v>
      </c>
      <c r="J16" s="3">
        <v>14.22</v>
      </c>
      <c r="K16" s="3">
        <v>7.34</v>
      </c>
      <c r="L16" s="3">
        <v>2.4300000000000002</v>
      </c>
      <c r="M16" s="3">
        <v>22.39</v>
      </c>
      <c r="N16" s="3">
        <v>54.2</v>
      </c>
      <c r="O16" s="3">
        <v>212</v>
      </c>
      <c r="S16" s="3">
        <v>1.0116666666666665</v>
      </c>
      <c r="T16" s="3">
        <v>2.8266666666666667</v>
      </c>
      <c r="U16" s="3">
        <v>0.36349999999999993</v>
      </c>
      <c r="V16" s="3">
        <v>0.20949999999999999</v>
      </c>
      <c r="W16" s="3">
        <v>7.6899999999999986</v>
      </c>
      <c r="X16" s="3">
        <v>14.424999999999999</v>
      </c>
      <c r="Y16" s="3">
        <v>22.383333333333336</v>
      </c>
      <c r="Z16" s="3">
        <v>5.3500000000000005</v>
      </c>
      <c r="AA16" s="3">
        <v>3743.6666666666665</v>
      </c>
      <c r="AB16" s="3">
        <v>1.7999999999999998</v>
      </c>
      <c r="AC16" s="3">
        <v>1.9166666666666667</v>
      </c>
      <c r="AD16" s="5"/>
      <c r="AI16" s="12"/>
      <c r="AJ16" s="12"/>
      <c r="BX16" s="14"/>
      <c r="BZ16" s="20"/>
    </row>
    <row r="17" spans="1:78">
      <c r="D17" s="1">
        <v>42019.612939814811</v>
      </c>
      <c r="E17" s="3">
        <v>1.23</v>
      </c>
      <c r="F17" s="3">
        <f t="shared" si="5"/>
        <v>1.23</v>
      </c>
      <c r="G17" s="3">
        <v>2.88</v>
      </c>
      <c r="I17" s="3">
        <v>105.5</v>
      </c>
      <c r="J17" s="3">
        <v>14.24</v>
      </c>
      <c r="K17" s="3">
        <v>7.14</v>
      </c>
      <c r="L17" s="3">
        <v>2.77</v>
      </c>
      <c r="M17" s="3">
        <v>22.38</v>
      </c>
      <c r="N17" s="3">
        <v>54.2</v>
      </c>
      <c r="O17" s="3">
        <v>212</v>
      </c>
      <c r="S17" s="3">
        <v>1.484</v>
      </c>
      <c r="T17" s="3">
        <v>2.8800000000000003</v>
      </c>
      <c r="U17" s="3">
        <v>0.36400000000000005</v>
      </c>
      <c r="V17" s="3">
        <v>0.21</v>
      </c>
      <c r="W17" s="3">
        <v>7.7600000000000007</v>
      </c>
      <c r="X17" s="3">
        <v>14.116666666666667</v>
      </c>
      <c r="Y17" s="3">
        <v>21.900000000000002</v>
      </c>
      <c r="Z17" s="3">
        <v>5.2333333333333334</v>
      </c>
      <c r="AA17" s="3">
        <v>3818.3333333333335</v>
      </c>
      <c r="AB17" s="3">
        <v>1.8333333333333333</v>
      </c>
      <c r="AC17" s="3">
        <v>2.0666666666666664</v>
      </c>
      <c r="AD17" s="5"/>
      <c r="AI17" s="12"/>
      <c r="AJ17" s="12"/>
      <c r="BX17" s="14"/>
      <c r="BZ17" s="20"/>
    </row>
    <row r="18" spans="1:78">
      <c r="D18" s="1">
        <v>42019.615960648145</v>
      </c>
      <c r="E18" s="3">
        <v>1.4370000000000001</v>
      </c>
      <c r="F18" s="3">
        <f t="shared" si="5"/>
        <v>1.4370000000000001</v>
      </c>
      <c r="G18" s="3">
        <v>2.9060000000000001</v>
      </c>
      <c r="H18" s="3">
        <f>U17*1000</f>
        <v>364.00000000000006</v>
      </c>
      <c r="I18" s="3">
        <v>105.6</v>
      </c>
      <c r="J18" s="3">
        <v>14.23</v>
      </c>
      <c r="K18" s="3">
        <v>7.47</v>
      </c>
      <c r="L18" s="3">
        <v>3.05</v>
      </c>
      <c r="M18" s="3">
        <v>22.38</v>
      </c>
      <c r="N18" s="3">
        <v>54.2</v>
      </c>
      <c r="O18" s="3">
        <v>212</v>
      </c>
      <c r="S18" s="3">
        <v>1.9953333333333336</v>
      </c>
      <c r="T18" s="3">
        <v>2.8800000000000003</v>
      </c>
      <c r="U18" s="3">
        <v>0.36400000000000005</v>
      </c>
      <c r="V18" s="3">
        <v>0.21</v>
      </c>
      <c r="W18" s="3">
        <v>7.79</v>
      </c>
      <c r="X18" s="3">
        <v>14.126666666666667</v>
      </c>
      <c r="Y18" s="3">
        <v>21.5</v>
      </c>
      <c r="Z18" s="3">
        <v>5.2</v>
      </c>
      <c r="AA18" s="3">
        <v>3351.3333333333335</v>
      </c>
      <c r="AB18" s="3">
        <v>1.6000000000000003</v>
      </c>
      <c r="AC18" s="3">
        <v>1.7</v>
      </c>
      <c r="AD18" s="5"/>
      <c r="AI18" s="12"/>
      <c r="AJ18" s="12"/>
      <c r="BX18" s="14"/>
      <c r="BZ18" s="20"/>
    </row>
    <row r="19" spans="1:78">
      <c r="D19" s="1">
        <v>42019.614837962959</v>
      </c>
      <c r="E19" s="3">
        <v>1.7669999999999999</v>
      </c>
      <c r="F19" s="3">
        <f t="shared" si="5"/>
        <v>1.7669999999999999</v>
      </c>
      <c r="G19" s="3">
        <v>2.9140000000000001</v>
      </c>
      <c r="I19" s="3">
        <v>105.7</v>
      </c>
      <c r="J19" s="3">
        <v>14.24</v>
      </c>
      <c r="K19" s="3">
        <v>7.54</v>
      </c>
      <c r="L19" s="3">
        <v>2.09</v>
      </c>
      <c r="M19" s="3">
        <v>22.4</v>
      </c>
      <c r="N19" s="3">
        <v>54.25</v>
      </c>
      <c r="O19" s="3">
        <v>212</v>
      </c>
      <c r="S19" s="3">
        <v>2.5020000000000002</v>
      </c>
      <c r="T19" s="3">
        <v>2.8800000000000003</v>
      </c>
      <c r="U19" s="3">
        <v>0.36400000000000005</v>
      </c>
      <c r="V19" s="3">
        <v>0.21</v>
      </c>
      <c r="W19" s="3">
        <v>7.79</v>
      </c>
      <c r="X19" s="3">
        <v>14.156666666666666</v>
      </c>
      <c r="Y19" s="3">
        <v>23.333333333333332</v>
      </c>
      <c r="Z19" s="3">
        <v>5.5666666666666664</v>
      </c>
      <c r="AA19" s="3">
        <v>2783.6666666666665</v>
      </c>
      <c r="AB19" s="3">
        <v>1.3333333333333333</v>
      </c>
      <c r="AC19" s="3">
        <v>1.3666666666666665</v>
      </c>
      <c r="AD19" s="5"/>
      <c r="AI19" s="12"/>
      <c r="AJ19" s="12"/>
      <c r="BX19" s="14"/>
      <c r="BZ19" s="20"/>
    </row>
    <row r="20" spans="1:78">
      <c r="D20" s="1">
        <v>42019.615960648145</v>
      </c>
      <c r="E20" s="3">
        <v>2.0289999999999999</v>
      </c>
      <c r="F20" s="3">
        <f t="shared" si="5"/>
        <v>2.0289999999999999</v>
      </c>
      <c r="G20" s="3">
        <v>2.92</v>
      </c>
      <c r="H20" s="3">
        <f>U18*1000</f>
        <v>364.00000000000006</v>
      </c>
      <c r="I20" s="3">
        <v>105.7</v>
      </c>
      <c r="J20" s="3">
        <v>14.24</v>
      </c>
      <c r="K20" s="3">
        <v>7.57</v>
      </c>
      <c r="L20" s="3">
        <v>1.9</v>
      </c>
      <c r="M20" s="3">
        <v>22.38</v>
      </c>
      <c r="N20" s="3">
        <v>54.18</v>
      </c>
      <c r="O20" s="3">
        <v>213</v>
      </c>
      <c r="S20" s="3">
        <v>2.9906666666666673</v>
      </c>
      <c r="T20" s="3">
        <v>2.89</v>
      </c>
      <c r="U20" s="3">
        <v>0.36333333333333329</v>
      </c>
      <c r="V20" s="3">
        <v>0.21</v>
      </c>
      <c r="W20" s="3">
        <v>7.78</v>
      </c>
      <c r="X20" s="3">
        <v>14.023333333333332</v>
      </c>
      <c r="Y20" s="3">
        <v>21.733333333333334</v>
      </c>
      <c r="Z20" s="3">
        <v>5.2</v>
      </c>
      <c r="AA20" s="3">
        <v>2954.6666666666665</v>
      </c>
      <c r="AB20" s="3">
        <v>1.4333333333333333</v>
      </c>
      <c r="AC20" s="3">
        <v>1.9333333333333333</v>
      </c>
      <c r="AD20" s="5"/>
      <c r="AI20" s="12"/>
      <c r="AJ20" s="12"/>
      <c r="AW20" s="11"/>
      <c r="BG20" s="1"/>
      <c r="BH20" s="3"/>
      <c r="BI20" s="3"/>
      <c r="BJ20" s="3"/>
      <c r="BK20" s="3"/>
      <c r="BL20" s="3"/>
      <c r="BQ20" s="1"/>
      <c r="BX20" s="14"/>
      <c r="BZ20" s="20"/>
    </row>
    <row r="21" spans="1:78">
      <c r="D21" s="1">
        <v>42019.614976851852</v>
      </c>
      <c r="E21" s="3">
        <v>2.34</v>
      </c>
      <c r="F21" s="3">
        <f t="shared" si="5"/>
        <v>2.34</v>
      </c>
      <c r="G21" s="3">
        <v>2.919</v>
      </c>
      <c r="I21" s="3">
        <v>105.6</v>
      </c>
      <c r="J21" s="3">
        <v>14.23</v>
      </c>
      <c r="K21" s="3">
        <v>7.59</v>
      </c>
      <c r="L21" s="3">
        <v>2.65</v>
      </c>
      <c r="M21" s="3">
        <v>22.4</v>
      </c>
      <c r="N21" s="3">
        <v>54.26</v>
      </c>
      <c r="O21" s="3">
        <v>212</v>
      </c>
      <c r="S21" s="3">
        <v>3.4760000000000004</v>
      </c>
      <c r="T21" s="3">
        <v>3.2900000000000005</v>
      </c>
      <c r="U21" s="3">
        <v>0.36133333333333334</v>
      </c>
      <c r="V21" s="3">
        <v>0.21133333333333335</v>
      </c>
      <c r="W21" s="3">
        <v>7.3933333333333335</v>
      </c>
      <c r="X21" s="3">
        <v>7.4866666666666672</v>
      </c>
      <c r="Y21" s="3">
        <v>9.9666666666666668</v>
      </c>
      <c r="Z21" s="3">
        <v>2.4</v>
      </c>
      <c r="AA21" s="3">
        <v>4248.666666666667</v>
      </c>
      <c r="AB21" s="3">
        <v>2.0666666666666664</v>
      </c>
      <c r="AC21" s="3">
        <v>2.6</v>
      </c>
      <c r="AD21" s="5"/>
      <c r="AI21" s="12"/>
      <c r="AJ21" s="12"/>
      <c r="BG21" s="1"/>
      <c r="BH21" s="3"/>
      <c r="BI21" s="3"/>
      <c r="BJ21" s="3"/>
      <c r="BK21" s="3"/>
      <c r="BL21" s="3"/>
      <c r="BQ21" s="1"/>
      <c r="BX21" s="14"/>
      <c r="BZ21" s="20"/>
    </row>
    <row r="22" spans="1:78">
      <c r="D22" s="1">
        <v>42019.617118055554</v>
      </c>
      <c r="E22" s="3">
        <v>2.6749999999999998</v>
      </c>
      <c r="F22" s="3">
        <f t="shared" si="5"/>
        <v>2.6749999999999998</v>
      </c>
      <c r="G22" s="3">
        <v>2.9220000000000002</v>
      </c>
      <c r="H22" s="3">
        <f>U19*1000</f>
        <v>364.00000000000006</v>
      </c>
      <c r="I22" s="3">
        <v>105.7</v>
      </c>
      <c r="J22" s="3">
        <v>14.24</v>
      </c>
      <c r="K22" s="3">
        <v>7.62</v>
      </c>
      <c r="L22" s="3">
        <v>2.25</v>
      </c>
      <c r="M22" s="3">
        <v>22.4</v>
      </c>
      <c r="N22" s="3">
        <v>54.23</v>
      </c>
      <c r="O22" s="3">
        <v>213</v>
      </c>
      <c r="S22" s="3">
        <v>4.0053333333333336</v>
      </c>
      <c r="T22" s="3">
        <v>3.6433333333333331</v>
      </c>
      <c r="U22" s="3">
        <v>0.36566666666666664</v>
      </c>
      <c r="V22" s="3">
        <v>0.216</v>
      </c>
      <c r="W22" s="3">
        <v>7.253333333333333</v>
      </c>
      <c r="X22" s="3">
        <v>4.9933333333333332</v>
      </c>
      <c r="Y22" s="3">
        <v>9.2000000000000011</v>
      </c>
      <c r="Z22" s="3">
        <v>2.2000000000000002</v>
      </c>
      <c r="AA22" s="3">
        <v>4220.666666666667</v>
      </c>
      <c r="AB22" s="3">
        <v>2.0333333333333332</v>
      </c>
      <c r="AC22" s="3">
        <v>2.4333333333333331</v>
      </c>
      <c r="AD22" s="5"/>
      <c r="AI22" s="12"/>
      <c r="AJ22" s="12"/>
      <c r="BG22" s="1"/>
      <c r="BH22" s="3"/>
      <c r="BI22" s="3"/>
      <c r="BJ22" s="3"/>
      <c r="BK22" s="3"/>
      <c r="BL22" s="3"/>
      <c r="BQ22" s="1"/>
      <c r="BX22" s="14"/>
      <c r="BZ22" s="20"/>
    </row>
    <row r="23" spans="1:78">
      <c r="D23" s="1">
        <v>42019.615902777776</v>
      </c>
      <c r="E23" s="3">
        <v>2.9569999999999999</v>
      </c>
      <c r="F23" s="3">
        <f t="shared" si="5"/>
        <v>2.9569999999999999</v>
      </c>
      <c r="G23" s="3">
        <v>2.9409999999999998</v>
      </c>
      <c r="I23" s="3">
        <v>101.7</v>
      </c>
      <c r="J23" s="3">
        <v>13.67</v>
      </c>
      <c r="K23" s="3">
        <v>7.63</v>
      </c>
      <c r="L23" s="3">
        <v>2.09</v>
      </c>
      <c r="M23" s="3">
        <v>22.33</v>
      </c>
      <c r="N23" s="3">
        <v>54.06</v>
      </c>
      <c r="O23" s="3">
        <v>212</v>
      </c>
      <c r="S23" s="3">
        <v>4.2426666666666675</v>
      </c>
      <c r="T23" s="3">
        <v>3.76</v>
      </c>
      <c r="U23" s="3">
        <v>0.37033333333333335</v>
      </c>
      <c r="V23" s="3">
        <v>0.22</v>
      </c>
      <c r="W23" s="3">
        <v>7.2166666666666659</v>
      </c>
      <c r="X23" s="3">
        <v>4.456666666666667</v>
      </c>
      <c r="Y23" s="3">
        <v>9.8333333333333339</v>
      </c>
      <c r="Z23" s="3">
        <v>2.3333333333333335</v>
      </c>
      <c r="AA23" s="3">
        <v>5730.666666666667</v>
      </c>
      <c r="AB23" s="3">
        <v>2.7666666666666671</v>
      </c>
      <c r="AC23" s="3">
        <v>4.5</v>
      </c>
      <c r="AD23" s="5"/>
      <c r="AI23" s="12"/>
      <c r="AJ23" s="12"/>
      <c r="BG23" s="1"/>
      <c r="BH23" s="3"/>
      <c r="BI23" s="3"/>
      <c r="BJ23" s="3"/>
      <c r="BK23" s="3"/>
      <c r="BL23" s="3"/>
      <c r="BQ23" s="1"/>
      <c r="BX23" s="14"/>
      <c r="BZ23" s="20"/>
    </row>
    <row r="24" spans="1:78">
      <c r="D24" s="1">
        <v>42019.617114197528</v>
      </c>
      <c r="E24" s="3">
        <v>3.2210000000000001</v>
      </c>
      <c r="F24" s="3">
        <f t="shared" si="5"/>
        <v>3.2210000000000001</v>
      </c>
      <c r="G24" s="3">
        <v>3.0840000000000001</v>
      </c>
      <c r="H24" s="3">
        <f>U20*1000</f>
        <v>363.33333333333326</v>
      </c>
      <c r="I24" s="3">
        <v>91.5</v>
      </c>
      <c r="J24" s="3">
        <v>12.25</v>
      </c>
      <c r="K24" s="3">
        <v>7.61</v>
      </c>
      <c r="L24" s="3">
        <v>2.66</v>
      </c>
      <c r="M24" s="3">
        <v>22.16</v>
      </c>
      <c r="N24" s="3">
        <v>53.67</v>
      </c>
      <c r="O24" s="3">
        <v>211</v>
      </c>
      <c r="S24" s="3">
        <v>4.4640000000000004</v>
      </c>
      <c r="T24" s="3">
        <v>3.84</v>
      </c>
      <c r="U24" s="3">
        <v>0.37799999999999995</v>
      </c>
      <c r="V24" s="3">
        <v>0.22500000000000001</v>
      </c>
      <c r="W24" s="3">
        <v>7.19</v>
      </c>
      <c r="X24" s="3">
        <v>4.3266666666666671</v>
      </c>
      <c r="Y24" s="3">
        <v>11.633333333333333</v>
      </c>
      <c r="Z24" s="3">
        <v>2.7999999999999994</v>
      </c>
      <c r="AA24" s="3">
        <v>9561.3333333333339</v>
      </c>
      <c r="AB24" s="3">
        <v>4.5999999999999996</v>
      </c>
      <c r="AC24" s="3">
        <v>4.7666666666666666</v>
      </c>
      <c r="AD24" s="5"/>
      <c r="AI24" s="12"/>
      <c r="AJ24" s="12"/>
      <c r="BG24" s="1"/>
      <c r="BH24" s="3"/>
      <c r="BI24" s="3"/>
      <c r="BJ24" s="3"/>
      <c r="BK24" s="3"/>
      <c r="BL24" s="3"/>
      <c r="BQ24" s="1"/>
      <c r="BX24" s="14"/>
      <c r="BZ24" s="20"/>
    </row>
    <row r="25" spans="1:78">
      <c r="D25" s="1">
        <v>42019.616018518522</v>
      </c>
      <c r="E25" s="3">
        <v>3.484</v>
      </c>
      <c r="F25" s="3">
        <f t="shared" si="5"/>
        <v>3.484</v>
      </c>
      <c r="G25" s="3">
        <v>3.2679999999999998</v>
      </c>
      <c r="I25" s="3">
        <v>55.5</v>
      </c>
      <c r="J25" s="3">
        <v>7.38</v>
      </c>
      <c r="K25" s="3">
        <v>7.54</v>
      </c>
      <c r="L25" s="3">
        <v>1.75</v>
      </c>
      <c r="M25" s="3">
        <v>22.8</v>
      </c>
      <c r="N25" s="3">
        <v>55.22</v>
      </c>
      <c r="O25" s="3">
        <v>210</v>
      </c>
      <c r="AD25" s="5">
        <v>3.8</v>
      </c>
      <c r="AE25" s="3">
        <v>1.1027070000000001</v>
      </c>
      <c r="AF25" s="3">
        <v>5.5647843623989599E-4</v>
      </c>
      <c r="AI25" s="12">
        <f t="shared" si="0"/>
        <v>0.36046902881570619</v>
      </c>
      <c r="AJ25" s="12"/>
      <c r="AK25" s="3">
        <v>19.389750945364451</v>
      </c>
      <c r="AL25" s="3">
        <v>0.38725368118183395</v>
      </c>
      <c r="AM25" s="3">
        <v>819.87944081056833</v>
      </c>
      <c r="AN25" s="3">
        <v>4.8246865152141156</v>
      </c>
      <c r="AO25" s="3">
        <v>42.28416564610793</v>
      </c>
      <c r="AQ25" s="3">
        <v>0.15000000000000002</v>
      </c>
      <c r="AR25" s="3">
        <v>0.1</v>
      </c>
      <c r="AS25" s="3">
        <v>6.3</v>
      </c>
      <c r="AT25" s="3">
        <v>15.3</v>
      </c>
      <c r="BD25" s="3" t="s">
        <v>163</v>
      </c>
      <c r="BE25" s="3" t="s">
        <v>119</v>
      </c>
      <c r="BF25" s="3" t="s">
        <v>157</v>
      </c>
      <c r="BG25" s="1">
        <v>42019</v>
      </c>
      <c r="BH25" s="3">
        <v>0.70431672953395219</v>
      </c>
      <c r="BI25" s="3">
        <v>1512.9485316604057</v>
      </c>
      <c r="BJ25" s="3">
        <v>8.7641368790357213</v>
      </c>
      <c r="BK25" s="3">
        <v>3.1405795655479651</v>
      </c>
      <c r="BL25" s="3">
        <v>3.704549251164245</v>
      </c>
      <c r="BQ25" s="1"/>
      <c r="BX25" s="14">
        <f t="shared" si="3"/>
        <v>8.4036678502200157</v>
      </c>
      <c r="BZ25" s="20"/>
    </row>
    <row r="26" spans="1:78">
      <c r="D26" s="1">
        <v>42019.618541666663</v>
      </c>
      <c r="E26" s="3">
        <v>3.7810000000000001</v>
      </c>
      <c r="F26" s="3">
        <f t="shared" si="5"/>
        <v>3.7810000000000001</v>
      </c>
      <c r="G26" s="3">
        <v>3.5230000000000001</v>
      </c>
      <c r="H26" s="3">
        <f>U21*1000</f>
        <v>361.33333333333331</v>
      </c>
      <c r="I26" s="3">
        <v>42.4</v>
      </c>
      <c r="J26" s="3">
        <v>5.62</v>
      </c>
      <c r="K26" s="3">
        <v>7.4</v>
      </c>
      <c r="L26" s="3">
        <v>2.1800000000000002</v>
      </c>
      <c r="M26" s="3">
        <v>23.33</v>
      </c>
      <c r="N26" s="3">
        <v>56.43</v>
      </c>
      <c r="O26" s="3">
        <v>211</v>
      </c>
      <c r="AD26" s="5"/>
      <c r="AI26" s="12"/>
      <c r="AJ26" s="12"/>
      <c r="BX26" s="14"/>
      <c r="BZ26" s="20"/>
    </row>
    <row r="27" spans="1:78">
      <c r="D27" s="1">
        <v>42019.617060185185</v>
      </c>
      <c r="E27" s="3">
        <v>4.0999999999999996</v>
      </c>
      <c r="F27" s="3">
        <f t="shared" si="5"/>
        <v>4.0999999999999996</v>
      </c>
      <c r="G27" s="3">
        <v>3.6640000000000001</v>
      </c>
      <c r="H27" s="3">
        <f>U22*1000</f>
        <v>365.66666666666663</v>
      </c>
      <c r="I27" s="3">
        <v>35.9</v>
      </c>
      <c r="J27" s="3">
        <v>4.75</v>
      </c>
      <c r="K27" s="3">
        <v>7.34</v>
      </c>
      <c r="L27" s="3">
        <v>3.86</v>
      </c>
      <c r="M27" s="3">
        <v>23.56</v>
      </c>
      <c r="N27" s="3">
        <v>56.99</v>
      </c>
      <c r="O27" s="3">
        <v>213</v>
      </c>
      <c r="AD27" s="5">
        <v>4.3</v>
      </c>
      <c r="AE27" s="3">
        <v>1.8415879999999998</v>
      </c>
      <c r="AF27" s="3">
        <v>2.0208202471441306</v>
      </c>
      <c r="AI27" s="12">
        <f t="shared" si="0"/>
        <v>0.60200528140173104</v>
      </c>
      <c r="AJ27" s="12"/>
      <c r="AK27" s="3">
        <v>21.534750293388964</v>
      </c>
      <c r="AL27" s="3">
        <v>0.19362684059092067</v>
      </c>
      <c r="AM27" s="3">
        <v>872.48941900731074</v>
      </c>
      <c r="AN27" s="3">
        <v>13.966197807198675</v>
      </c>
      <c r="AO27" s="3">
        <v>40.515418433951361</v>
      </c>
      <c r="AQ27" s="3">
        <v>0.15000000000000002</v>
      </c>
      <c r="AR27" s="3">
        <v>0.1</v>
      </c>
      <c r="AS27" s="3">
        <v>6.45</v>
      </c>
      <c r="AT27" s="3">
        <v>15.55</v>
      </c>
      <c r="BD27" s="3" t="s">
        <v>121</v>
      </c>
      <c r="BE27" s="3" t="s">
        <v>119</v>
      </c>
      <c r="BF27" s="3" t="s">
        <v>159</v>
      </c>
      <c r="BG27" s="1">
        <v>42019</v>
      </c>
      <c r="BH27" s="3">
        <v>0.83223940530480334</v>
      </c>
      <c r="BI27" s="3">
        <v>1527.4571916582629</v>
      </c>
      <c r="BJ27" s="3">
        <v>8.6571528591871001</v>
      </c>
      <c r="BK27" s="3">
        <v>10.106031473850104</v>
      </c>
      <c r="BL27" s="3">
        <v>4.3348180518360175</v>
      </c>
      <c r="BN27" t="s">
        <v>157</v>
      </c>
      <c r="BO27" t="s">
        <v>119</v>
      </c>
      <c r="BP27" t="s">
        <v>159</v>
      </c>
      <c r="BQ27" s="1">
        <v>42019</v>
      </c>
      <c r="BR27">
        <v>84.689657443754953</v>
      </c>
      <c r="BS27">
        <v>1128.8727081952948</v>
      </c>
      <c r="BT27">
        <v>37.988629276266714</v>
      </c>
      <c r="BU27">
        <v>6.4822097586246166</v>
      </c>
      <c r="BV27">
        <v>0.43171822804867022</v>
      </c>
      <c r="BX27" s="14">
        <f t="shared" si="3"/>
        <v>8.0551475777853696</v>
      </c>
      <c r="BZ27" s="20"/>
    </row>
    <row r="28" spans="1:78">
      <c r="D28" s="1">
        <v>42019.618541666663</v>
      </c>
      <c r="E28" s="4">
        <v>4.3920000000000003</v>
      </c>
      <c r="F28" s="3">
        <f t="shared" si="5"/>
        <v>4.3920000000000003</v>
      </c>
      <c r="G28" s="3">
        <v>3.7650000000000001</v>
      </c>
      <c r="H28" s="3">
        <f>U23*1000</f>
        <v>370.33333333333337</v>
      </c>
      <c r="I28" s="3">
        <v>33.5</v>
      </c>
      <c r="J28" s="3">
        <v>4.41</v>
      </c>
      <c r="K28" s="3">
        <v>7.31</v>
      </c>
      <c r="L28" s="3">
        <v>2.4300000000000002</v>
      </c>
      <c r="M28" s="3">
        <v>23.78</v>
      </c>
      <c r="N28" s="3">
        <v>57.49</v>
      </c>
      <c r="O28" s="3">
        <v>215</v>
      </c>
      <c r="AD28" s="5">
        <v>4.5</v>
      </c>
      <c r="AE28" s="3">
        <v>2.2214304999999999</v>
      </c>
      <c r="AF28" s="3">
        <v>1.1447981368236935</v>
      </c>
      <c r="AI28" s="12">
        <f t="shared" si="0"/>
        <v>0.72617376593835758</v>
      </c>
      <c r="AJ28" s="12"/>
      <c r="AK28" s="3">
        <v>19.754857217368627</v>
      </c>
      <c r="AL28" s="3">
        <v>1.0326764831515638</v>
      </c>
      <c r="AM28" s="3">
        <v>829.35103244837774</v>
      </c>
      <c r="AN28" s="3">
        <v>25.202638770263164</v>
      </c>
      <c r="AO28" s="3">
        <v>41.982132461033721</v>
      </c>
      <c r="AQ28" s="3">
        <v>0.35</v>
      </c>
      <c r="AR28" s="3">
        <v>0.1</v>
      </c>
      <c r="AS28" s="3">
        <v>6.4</v>
      </c>
      <c r="AT28" s="3">
        <v>15.649999999999999</v>
      </c>
      <c r="BD28" s="3" t="s">
        <v>164</v>
      </c>
      <c r="BE28" s="3" t="s">
        <v>119</v>
      </c>
      <c r="BF28" s="3" t="s">
        <v>156</v>
      </c>
      <c r="BG28" s="1">
        <v>42019</v>
      </c>
      <c r="BH28" s="3">
        <v>0.80868131210441163</v>
      </c>
      <c r="BI28" s="3">
        <v>1793.87125561479</v>
      </c>
      <c r="BJ28" s="3">
        <v>8.5867723397956226</v>
      </c>
      <c r="BK28" s="3">
        <v>18.951193449011541</v>
      </c>
      <c r="BL28" s="3">
        <v>4.572822339234464</v>
      </c>
      <c r="BQ28" s="1"/>
      <c r="BX28" s="14">
        <f t="shared" si="3"/>
        <v>7.8605985738572652</v>
      </c>
      <c r="BZ28" s="20"/>
    </row>
    <row r="29" spans="1:78">
      <c r="D29" s="1">
        <v>42019.617164351854</v>
      </c>
      <c r="E29" s="3">
        <v>4.5369999999999999</v>
      </c>
      <c r="F29" s="3">
        <f>E29</f>
        <v>4.5369999999999999</v>
      </c>
      <c r="G29" s="3">
        <v>3.88</v>
      </c>
      <c r="H29" s="3">
        <f>U24*1000</f>
        <v>377.99999999999994</v>
      </c>
      <c r="I29" s="3">
        <v>31.6</v>
      </c>
      <c r="J29" s="3">
        <v>4.17</v>
      </c>
      <c r="K29" s="3">
        <v>7.23</v>
      </c>
      <c r="L29" s="6">
        <v>32.770000000000003</v>
      </c>
      <c r="M29" s="3">
        <v>22.8</v>
      </c>
      <c r="N29" s="3">
        <v>55.9</v>
      </c>
      <c r="O29" s="3">
        <v>228</v>
      </c>
      <c r="AD29" s="5">
        <v>4.8</v>
      </c>
      <c r="AE29" s="3">
        <v>4.2234189999999998</v>
      </c>
      <c r="AF29" s="3">
        <v>2.5293715014594702</v>
      </c>
      <c r="AI29" s="12">
        <f t="shared" si="0"/>
        <v>1.3806131141017521</v>
      </c>
      <c r="AJ29" s="12"/>
      <c r="AK29" s="3">
        <v>26.783152953448948</v>
      </c>
      <c r="AL29" s="3">
        <v>1.5490147247273434</v>
      </c>
      <c r="AM29" s="3">
        <v>822.52789534436329</v>
      </c>
      <c r="AN29" s="3">
        <v>13.140922482227879</v>
      </c>
      <c r="AO29" s="3">
        <v>30.710644739025913</v>
      </c>
      <c r="AQ29" s="3">
        <v>0.15000000000000002</v>
      </c>
      <c r="AR29" s="3">
        <v>0.1</v>
      </c>
      <c r="AS29" s="3">
        <v>6.6999999999999993</v>
      </c>
      <c r="AT29" s="3">
        <v>16.350000000000001</v>
      </c>
      <c r="BD29" s="3" t="s">
        <v>122</v>
      </c>
      <c r="BE29" s="3" t="s">
        <v>119</v>
      </c>
      <c r="BF29" s="3" t="s">
        <v>158</v>
      </c>
      <c r="BG29" s="1">
        <v>42019</v>
      </c>
      <c r="BH29" s="3">
        <v>0.90450971540653324</v>
      </c>
      <c r="BI29" s="3">
        <v>2395.9423675413741</v>
      </c>
      <c r="BJ29" s="3">
        <v>10.80053693842873</v>
      </c>
      <c r="BK29" s="3">
        <v>5.4903901538570272</v>
      </c>
      <c r="BL29" s="3">
        <v>4.5703579220431436</v>
      </c>
      <c r="BN29" t="s">
        <v>159</v>
      </c>
      <c r="BO29" t="s">
        <v>119</v>
      </c>
      <c r="BP29" t="s">
        <v>158</v>
      </c>
      <c r="BQ29" s="1">
        <v>42019</v>
      </c>
      <c r="BR29">
        <v>35.82908989481993</v>
      </c>
      <c r="BS29">
        <v>1715.1143473674581</v>
      </c>
      <c r="BT29">
        <v>39.177847938108663</v>
      </c>
      <c r="BU29">
        <v>4.3089696481897235</v>
      </c>
      <c r="BV29">
        <v>1.0449838152647903</v>
      </c>
      <c r="BX29" s="14">
        <f t="shared" si="3"/>
        <v>9.4199238243269772</v>
      </c>
      <c r="BZ29" s="20"/>
    </row>
    <row r="30" spans="1:78">
      <c r="AD30" s="5"/>
      <c r="AI30" s="12"/>
      <c r="AJ30" s="12"/>
      <c r="BG30" s="1"/>
      <c r="BH30" s="3"/>
      <c r="BI30" s="3"/>
      <c r="BJ30" s="3"/>
      <c r="BK30" s="3"/>
      <c r="BL30" s="3"/>
      <c r="BQ30" s="1"/>
      <c r="BX30" s="14"/>
      <c r="BZ30" s="20"/>
    </row>
    <row r="31" spans="1:78">
      <c r="AD31" s="5"/>
      <c r="AI31" s="12"/>
      <c r="AJ31" s="12"/>
      <c r="BG31" s="1"/>
      <c r="BH31" s="3"/>
      <c r="BI31" s="3"/>
      <c r="BJ31" s="3"/>
      <c r="BK31" s="3"/>
      <c r="BL31" s="3"/>
      <c r="BQ31" s="1"/>
      <c r="BX31" s="14"/>
      <c r="BZ31" s="20"/>
    </row>
    <row r="32" spans="1:78">
      <c r="A32" t="s">
        <v>16</v>
      </c>
      <c r="B32" s="2" t="s">
        <v>20</v>
      </c>
      <c r="C32" s="2" t="s">
        <v>21</v>
      </c>
      <c r="D32" s="1" t="s">
        <v>0</v>
      </c>
      <c r="E32" s="3" t="s">
        <v>29</v>
      </c>
      <c r="F32" s="3" t="s">
        <v>22</v>
      </c>
      <c r="G32" s="3" t="s">
        <v>30</v>
      </c>
      <c r="H32" s="3" t="s">
        <v>31</v>
      </c>
      <c r="I32" s="3" t="s">
        <v>32</v>
      </c>
      <c r="J32" s="3" t="s">
        <v>33</v>
      </c>
      <c r="K32" s="3" t="s">
        <v>34</v>
      </c>
      <c r="L32" s="3" t="s">
        <v>35</v>
      </c>
      <c r="M32" s="3" t="s">
        <v>36</v>
      </c>
      <c r="N32" s="3" t="s">
        <v>37</v>
      </c>
      <c r="O32" s="3" t="s">
        <v>1</v>
      </c>
      <c r="P32" s="3" t="s">
        <v>38</v>
      </c>
      <c r="Q32" s="3" t="s">
        <v>39</v>
      </c>
      <c r="R32" s="3" t="s">
        <v>40</v>
      </c>
      <c r="S32" s="3" t="s">
        <v>2</v>
      </c>
      <c r="T32" s="3" t="s">
        <v>3</v>
      </c>
      <c r="U32" s="3" t="s">
        <v>4</v>
      </c>
      <c r="V32" s="3" t="s">
        <v>5</v>
      </c>
      <c r="W32" s="3" t="s">
        <v>1</v>
      </c>
      <c r="X32" s="3" t="s">
        <v>6</v>
      </c>
      <c r="Y32" s="3" t="s">
        <v>7</v>
      </c>
      <c r="Z32" s="3" t="s">
        <v>8</v>
      </c>
      <c r="AA32" s="3" t="s">
        <v>9</v>
      </c>
      <c r="AB32" s="3" t="s">
        <v>10</v>
      </c>
      <c r="AC32" s="3" t="s">
        <v>11</v>
      </c>
      <c r="AD32" s="5" t="s">
        <v>19</v>
      </c>
      <c r="AE32" s="3" t="s">
        <v>14</v>
      </c>
      <c r="AF32" s="3" t="s">
        <v>15</v>
      </c>
      <c r="AG32" s="8" t="s">
        <v>47</v>
      </c>
      <c r="AH32" s="8" t="s">
        <v>48</v>
      </c>
      <c r="AI32" s="12"/>
      <c r="AJ32" s="12"/>
      <c r="AK32" s="3" t="s">
        <v>56</v>
      </c>
      <c r="AL32" s="3" t="s">
        <v>57</v>
      </c>
      <c r="AM32" s="3" t="s">
        <v>58</v>
      </c>
      <c r="AN32" s="3" t="s">
        <v>59</v>
      </c>
      <c r="AO32" s="3" t="s">
        <v>60</v>
      </c>
      <c r="AQ32" s="3" t="s">
        <v>41</v>
      </c>
      <c r="AR32" s="3" t="s">
        <v>42</v>
      </c>
      <c r="AS32" s="3" t="s">
        <v>43</v>
      </c>
      <c r="AT32" s="3" t="s">
        <v>44</v>
      </c>
      <c r="AW32" s="3" t="s">
        <v>49</v>
      </c>
      <c r="AX32" s="3" t="s">
        <v>50</v>
      </c>
      <c r="AY32" s="3" t="s">
        <v>51</v>
      </c>
      <c r="AZ32" s="3" t="s">
        <v>52</v>
      </c>
      <c r="BE32" s="3" t="s">
        <v>68</v>
      </c>
      <c r="BF32" s="3" t="s">
        <v>13</v>
      </c>
      <c r="BG32" s="1" t="s">
        <v>69</v>
      </c>
      <c r="BH32" s="3" t="s">
        <v>62</v>
      </c>
      <c r="BI32" s="3" t="s">
        <v>63</v>
      </c>
      <c r="BJ32" s="3" t="s">
        <v>64</v>
      </c>
      <c r="BK32" s="3" t="s">
        <v>65</v>
      </c>
      <c r="BL32" s="3" t="s">
        <v>66</v>
      </c>
      <c r="BN32" t="s">
        <v>70</v>
      </c>
      <c r="BO32" t="s">
        <v>68</v>
      </c>
      <c r="BP32" t="s">
        <v>13</v>
      </c>
      <c r="BQ32" s="1" t="s">
        <v>69</v>
      </c>
      <c r="BR32" t="s">
        <v>62</v>
      </c>
      <c r="BS32" t="s">
        <v>63</v>
      </c>
      <c r="BT32" t="s">
        <v>64</v>
      </c>
      <c r="BU32" t="s">
        <v>65</v>
      </c>
      <c r="BV32" t="s">
        <v>66</v>
      </c>
      <c r="BX32" s="14"/>
      <c r="BZ32" s="20"/>
    </row>
    <row r="33" spans="1:78">
      <c r="A33" t="s">
        <v>72</v>
      </c>
      <c r="B33" s="2">
        <v>3.75</v>
      </c>
      <c r="C33" s="2">
        <v>54</v>
      </c>
      <c r="D33" s="1">
        <v>42039</v>
      </c>
      <c r="E33" s="3">
        <v>0.92416666666666669</v>
      </c>
      <c r="F33" s="3">
        <f t="shared" ref="F33:F39" si="7">E33</f>
        <v>0.92416666666666669</v>
      </c>
      <c r="G33" s="3">
        <v>-9.6666666666666689E-3</v>
      </c>
      <c r="H33" s="3">
        <v>69.983333333333334</v>
      </c>
      <c r="I33" s="3">
        <v>134.4</v>
      </c>
      <c r="J33" s="3">
        <v>134</v>
      </c>
      <c r="K33" s="3">
        <v>87.333333333333329</v>
      </c>
      <c r="L33" s="3">
        <v>119.56666666666666</v>
      </c>
      <c r="M33" s="5">
        <v>17.481666666666669</v>
      </c>
      <c r="N33" s="3">
        <v>119.73333333333333</v>
      </c>
      <c r="O33" s="3">
        <v>7.8133333333333335</v>
      </c>
      <c r="P33" s="3">
        <v>2.2616666666666667</v>
      </c>
      <c r="Q33" s="3">
        <v>10.053333333333333</v>
      </c>
      <c r="R33" s="3">
        <v>24.954999999999998</v>
      </c>
      <c r="S33" s="3">
        <v>0.50666666666666671</v>
      </c>
      <c r="T33" s="3">
        <v>8.3333333333333329E-2</v>
      </c>
      <c r="U33" s="3">
        <v>0.14866666666666664</v>
      </c>
      <c r="V33" s="3">
        <v>7.8E-2</v>
      </c>
      <c r="W33" s="3">
        <v>6.82</v>
      </c>
      <c r="X33" s="3">
        <v>14.436666666666667</v>
      </c>
      <c r="Y33" s="3">
        <v>4.5333333333333341</v>
      </c>
      <c r="Z33" s="3">
        <v>1.0999999999999999</v>
      </c>
      <c r="AA33" s="3">
        <v>702</v>
      </c>
      <c r="AB33" s="3">
        <v>0.3666666666666667</v>
      </c>
      <c r="AC33" s="3">
        <v>1.3333333333333333</v>
      </c>
      <c r="AD33" s="5">
        <v>0.5</v>
      </c>
      <c r="AE33" s="3">
        <v>22.592475499999995</v>
      </c>
      <c r="AF33" s="3">
        <v>8.4270664922982021</v>
      </c>
      <c r="AG33" s="8">
        <v>16.135125262080003</v>
      </c>
      <c r="AH33" s="8">
        <v>1.4435345440856591</v>
      </c>
      <c r="AI33" s="12">
        <f t="shared" si="0"/>
        <v>7.3853595760502415</v>
      </c>
      <c r="AJ33" s="12"/>
      <c r="AK33" s="3">
        <v>11.160896130346234</v>
      </c>
      <c r="AL33" s="3">
        <v>0.94088886023464779</v>
      </c>
      <c r="AM33" s="3">
        <v>772.70947176684876</v>
      </c>
      <c r="AN33" s="3">
        <v>7.5057646035785179</v>
      </c>
      <c r="AO33" s="3">
        <v>69.233640627285155</v>
      </c>
      <c r="AQ33" s="3">
        <v>0.1</v>
      </c>
      <c r="AR33" s="3">
        <v>0.6</v>
      </c>
      <c r="AS33" s="3">
        <v>2.6</v>
      </c>
      <c r="AT33" s="3">
        <v>6.4</v>
      </c>
      <c r="AU33" s="4" t="s">
        <v>259</v>
      </c>
      <c r="AV33" s="4"/>
      <c r="AW33" s="4">
        <v>3.674486387392554</v>
      </c>
      <c r="AX33" s="4">
        <v>6.2746233906189261E-2</v>
      </c>
      <c r="AY33" s="4">
        <v>0.94256422753101443</v>
      </c>
      <c r="AZ33" s="4">
        <v>1.3505892251000341E-2</v>
      </c>
      <c r="BD33" s="3" t="s">
        <v>101</v>
      </c>
      <c r="BE33" s="3" t="s">
        <v>95</v>
      </c>
      <c r="BF33" s="3" t="s">
        <v>155</v>
      </c>
      <c r="BG33" s="1">
        <v>42039</v>
      </c>
      <c r="BH33" s="3">
        <v>2.0117659948804913</v>
      </c>
      <c r="BI33" s="3">
        <v>3161.877406196817</v>
      </c>
      <c r="BJ33" s="3">
        <v>1.8535308949726552</v>
      </c>
      <c r="BK33" s="3">
        <v>24.25690530265268</v>
      </c>
      <c r="BL33" s="3">
        <v>9.3384388306546828</v>
      </c>
      <c r="BN33" t="s">
        <v>165</v>
      </c>
      <c r="BO33" t="s">
        <v>95</v>
      </c>
      <c r="BP33" t="s">
        <v>155</v>
      </c>
      <c r="BQ33" s="1">
        <v>42039</v>
      </c>
      <c r="BR33">
        <v>88.540751300251273</v>
      </c>
      <c r="BS33">
        <v>2480.1992532453746</v>
      </c>
      <c r="BT33">
        <v>29.340801742402036</v>
      </c>
      <c r="BU33">
        <v>14.232672337960572</v>
      </c>
      <c r="BV33">
        <v>1.6852081813223925</v>
      </c>
      <c r="BX33" s="14">
        <f t="shared" si="3"/>
        <v>-5.5318286810775863</v>
      </c>
      <c r="BZ33" s="20"/>
    </row>
    <row r="34" spans="1:78">
      <c r="A34" t="s">
        <v>252</v>
      </c>
      <c r="D34" s="1">
        <v>42039</v>
      </c>
      <c r="E34" s="3">
        <v>1.5189999999999999</v>
      </c>
      <c r="F34" s="3">
        <f t="shared" si="7"/>
        <v>1.5189999999999999</v>
      </c>
      <c r="G34" s="3">
        <v>0.77833333333333332</v>
      </c>
      <c r="H34" s="3">
        <v>68.933333333333337</v>
      </c>
      <c r="I34" s="3">
        <v>129.03333333333333</v>
      </c>
      <c r="J34" s="3">
        <v>128.33333333333331</v>
      </c>
      <c r="K34" s="3">
        <v>83.666666666666671</v>
      </c>
      <c r="L34" s="3">
        <v>98.033333333333346</v>
      </c>
      <c r="M34" s="3">
        <v>14.043333333333331</v>
      </c>
      <c r="N34" s="3">
        <v>98.2</v>
      </c>
      <c r="O34" s="3">
        <v>7.6433333333333335</v>
      </c>
      <c r="P34" s="3">
        <v>132.12666666666667</v>
      </c>
      <c r="Q34" s="3">
        <v>12.226666666666667</v>
      </c>
      <c r="R34" s="3">
        <v>30.113333333333333</v>
      </c>
      <c r="S34" s="3">
        <v>1.0189999999999999</v>
      </c>
      <c r="T34" s="3">
        <v>0.37333333333333335</v>
      </c>
      <c r="U34" s="3">
        <v>0.14499999999999999</v>
      </c>
      <c r="V34" s="3">
        <v>7.6999999999999999E-2</v>
      </c>
      <c r="W34" s="3">
        <v>6.79</v>
      </c>
      <c r="X34" s="3">
        <v>14.35</v>
      </c>
      <c r="Y34" s="3">
        <v>5.2333333333333334</v>
      </c>
      <c r="Z34" s="3">
        <v>1.2333333333333334</v>
      </c>
      <c r="AA34" s="3">
        <v>450.33333333333331</v>
      </c>
      <c r="AB34" s="3">
        <v>0.20000000000000004</v>
      </c>
      <c r="AC34" s="3">
        <v>1.3999999999999997</v>
      </c>
      <c r="AD34" s="5"/>
      <c r="AI34" s="12"/>
      <c r="AJ34" s="12"/>
      <c r="BX34" s="14"/>
      <c r="BZ34" s="20"/>
    </row>
    <row r="35" spans="1:78">
      <c r="D35" s="1">
        <v>42039</v>
      </c>
      <c r="E35" s="3">
        <v>1.8099999999999998</v>
      </c>
      <c r="F35" s="3">
        <f t="shared" si="7"/>
        <v>1.8099999999999998</v>
      </c>
      <c r="G35" s="3">
        <v>1.7676666666666667</v>
      </c>
      <c r="H35" s="3">
        <v>70.3</v>
      </c>
      <c r="I35" s="3">
        <v>127.43333333333332</v>
      </c>
      <c r="J35" s="3">
        <v>126.36666666666667</v>
      </c>
      <c r="K35" s="3">
        <v>82</v>
      </c>
      <c r="L35" s="3">
        <v>95.633333333333326</v>
      </c>
      <c r="M35" s="3">
        <v>13.310000000000002</v>
      </c>
      <c r="N35" s="3">
        <v>95.766666666666652</v>
      </c>
      <c r="O35" s="3">
        <v>7.57</v>
      </c>
      <c r="P35" s="3">
        <v>4.4400000000000004</v>
      </c>
      <c r="Q35" s="3">
        <v>12.719999999999999</v>
      </c>
      <c r="R35" s="3">
        <v>31.27333333333333</v>
      </c>
      <c r="S35" s="3">
        <v>1.5126666666666668</v>
      </c>
      <c r="T35" s="3">
        <v>1.0433333333333332</v>
      </c>
      <c r="U35" s="3">
        <v>0.14233333333333331</v>
      </c>
      <c r="V35" s="3">
        <v>7.6999999999999999E-2</v>
      </c>
      <c r="W35" s="3">
        <v>6.79</v>
      </c>
      <c r="X35" s="3">
        <v>14.049999999999999</v>
      </c>
      <c r="Y35" s="3">
        <v>6.8</v>
      </c>
      <c r="Z35" s="3">
        <v>1.5999999999999999</v>
      </c>
      <c r="AA35" s="3">
        <v>386.33333333333331</v>
      </c>
      <c r="AB35" s="3">
        <v>0.20000000000000004</v>
      </c>
      <c r="AC35" s="3">
        <v>3.0333333333333337</v>
      </c>
      <c r="AD35" s="5"/>
      <c r="AI35" s="12"/>
      <c r="AJ35" s="12"/>
      <c r="BX35" s="14"/>
      <c r="BZ35" s="20"/>
    </row>
    <row r="36" spans="1:78">
      <c r="D36" s="1">
        <v>42039</v>
      </c>
      <c r="E36" s="3">
        <v>2.1359999999999997</v>
      </c>
      <c r="F36" s="3">
        <f t="shared" si="7"/>
        <v>2.1359999999999997</v>
      </c>
      <c r="G36" s="3">
        <v>2.3358888888888889</v>
      </c>
      <c r="H36" s="3">
        <v>71.433333333333337</v>
      </c>
      <c r="I36" s="3">
        <v>127.24444444444445</v>
      </c>
      <c r="J36" s="3">
        <v>125.98888888888889</v>
      </c>
      <c r="K36" s="3">
        <v>82</v>
      </c>
      <c r="L36" s="3">
        <v>92.444444444444457</v>
      </c>
      <c r="M36" s="3">
        <v>12.673333333333334</v>
      </c>
      <c r="N36" s="3">
        <v>92.588888888888889</v>
      </c>
      <c r="O36" s="3">
        <v>7.53</v>
      </c>
      <c r="P36" s="3">
        <v>4.1833333333333336</v>
      </c>
      <c r="Q36" s="3">
        <v>14.003333333333332</v>
      </c>
      <c r="R36" s="3">
        <v>34.31444444444444</v>
      </c>
      <c r="S36" s="3">
        <v>1.9750000000000003</v>
      </c>
      <c r="T36" s="3">
        <v>2.54</v>
      </c>
      <c r="U36" s="3">
        <v>0.13700000000000001</v>
      </c>
      <c r="V36" s="3">
        <v>7.8E-2</v>
      </c>
      <c r="W36" s="3">
        <v>6.830000000000001</v>
      </c>
      <c r="X36" s="3">
        <v>13.543333333333331</v>
      </c>
      <c r="Y36" s="3">
        <v>5.0666666666666664</v>
      </c>
      <c r="Z36" s="3">
        <v>1.2333333333333334</v>
      </c>
      <c r="AA36" s="3">
        <v>644.66666666666663</v>
      </c>
      <c r="AB36" s="3">
        <v>0.3</v>
      </c>
      <c r="AC36" s="3">
        <v>2.8333333333333335</v>
      </c>
      <c r="AD36" s="5"/>
      <c r="AI36" s="12"/>
      <c r="AJ36" s="12"/>
      <c r="BX36" s="14"/>
      <c r="BZ36" s="20"/>
    </row>
    <row r="37" spans="1:78">
      <c r="D37" s="1">
        <v>42039</v>
      </c>
      <c r="E37" s="3">
        <v>2.7789999999999999</v>
      </c>
      <c r="F37" s="3">
        <f t="shared" si="7"/>
        <v>2.7789999999999999</v>
      </c>
      <c r="G37" s="3">
        <v>3.7520000000000002</v>
      </c>
      <c r="H37" s="3">
        <v>84.600000000000009</v>
      </c>
      <c r="I37" s="3">
        <v>144.19999999999999</v>
      </c>
      <c r="J37" s="3">
        <v>142.4</v>
      </c>
      <c r="K37" s="3">
        <v>92.666666666666671</v>
      </c>
      <c r="L37" s="3">
        <v>56.1</v>
      </c>
      <c r="M37" s="3">
        <v>7.3966666666666674</v>
      </c>
      <c r="N37" s="3">
        <v>56.199999999999996</v>
      </c>
      <c r="O37" s="3">
        <v>7.3566666666666665</v>
      </c>
      <c r="P37" s="3">
        <v>4.8266666666666662</v>
      </c>
      <c r="Q37" s="3">
        <v>17.309999999999999</v>
      </c>
      <c r="R37" s="3">
        <v>42.163333333333334</v>
      </c>
      <c r="S37" s="3">
        <v>2.5076666666666667</v>
      </c>
      <c r="T37" s="3">
        <v>3.41</v>
      </c>
      <c r="U37" s="3">
        <v>0.14599999999999999</v>
      </c>
      <c r="V37" s="3">
        <v>8.6000000000000007E-2</v>
      </c>
      <c r="W37" s="3">
        <v>6.82</v>
      </c>
      <c r="X37" s="3">
        <v>10.283333333333333</v>
      </c>
      <c r="Y37" s="3">
        <v>2.7999999999999994</v>
      </c>
      <c r="Z37" s="3">
        <v>0.69999999999999984</v>
      </c>
      <c r="AA37" s="3">
        <v>129.66666666666666</v>
      </c>
      <c r="AB37" s="3">
        <v>6.6666666666666666E-2</v>
      </c>
      <c r="AC37" s="3">
        <v>4.2</v>
      </c>
      <c r="AD37" s="5">
        <v>2.8</v>
      </c>
      <c r="AE37" s="3">
        <v>27.361103</v>
      </c>
      <c r="AF37" s="3">
        <v>4.5141073645964642</v>
      </c>
      <c r="AG37" s="3">
        <v>34.071626181120003</v>
      </c>
      <c r="AH37" s="3">
        <v>0</v>
      </c>
      <c r="AI37" s="12">
        <f t="shared" si="0"/>
        <v>8.9441984368798817</v>
      </c>
      <c r="AJ37" s="12">
        <f>AI37*AF37/AE37</f>
        <v>1.475637587941234</v>
      </c>
      <c r="AK37" s="3">
        <v>24.942294636795662</v>
      </c>
      <c r="AL37" s="3">
        <v>2.4194284977462295</v>
      </c>
      <c r="AM37" s="3">
        <v>685.11384335154833</v>
      </c>
      <c r="AN37" s="3">
        <v>2.7723995382586604</v>
      </c>
      <c r="AO37" s="3">
        <v>27.46795566839495</v>
      </c>
      <c r="AQ37" s="3">
        <v>0.35</v>
      </c>
      <c r="AR37" s="3">
        <v>0.5</v>
      </c>
      <c r="AS37" s="3">
        <v>3.5</v>
      </c>
      <c r="AT37" s="3">
        <v>8.6</v>
      </c>
      <c r="AU37" s="4" t="s">
        <v>260</v>
      </c>
      <c r="AV37" s="4"/>
      <c r="AW37" s="4">
        <v>3.240907186862473</v>
      </c>
      <c r="AX37" s="4">
        <v>1.9346388477104966E-2</v>
      </c>
      <c r="AY37" s="4">
        <v>0.54635214025289425</v>
      </c>
      <c r="AZ37" s="4">
        <v>7.8286157291241106E-3</v>
      </c>
      <c r="BD37" s="3" t="s">
        <v>166</v>
      </c>
      <c r="BE37" s="3" t="s">
        <v>95</v>
      </c>
      <c r="BF37" s="3" t="s">
        <v>157</v>
      </c>
      <c r="BG37" s="1">
        <v>42039</v>
      </c>
      <c r="BH37" s="3">
        <v>2.7653611307461321</v>
      </c>
      <c r="BI37" s="3">
        <v>1970.4423422176653</v>
      </c>
      <c r="BJ37" s="3">
        <v>2.7567680741285852</v>
      </c>
      <c r="BK37" s="3">
        <v>38.863126389668857</v>
      </c>
      <c r="BL37" s="3">
        <v>9.7227219881562608</v>
      </c>
      <c r="BQ37" s="1"/>
      <c r="BX37" s="14">
        <f t="shared" si="3"/>
        <v>-6.1874303627512965</v>
      </c>
      <c r="BZ37" s="20"/>
    </row>
    <row r="38" spans="1:78">
      <c r="D38" s="1">
        <v>42039</v>
      </c>
      <c r="E38" s="3">
        <v>3.0449999999999999</v>
      </c>
      <c r="F38" s="3">
        <f t="shared" si="7"/>
        <v>3.0449999999999999</v>
      </c>
      <c r="G38" s="3">
        <v>4.0863333333333332</v>
      </c>
      <c r="H38" s="3">
        <v>93.733333333333334</v>
      </c>
      <c r="I38" s="3">
        <v>158.13333333333333</v>
      </c>
      <c r="J38" s="3">
        <v>156.1</v>
      </c>
      <c r="K38" s="3">
        <v>101</v>
      </c>
      <c r="L38" s="3">
        <v>29.7</v>
      </c>
      <c r="M38" s="3">
        <v>3.8800000000000003</v>
      </c>
      <c r="N38" s="3">
        <v>29.733333333333334</v>
      </c>
      <c r="O38" s="3">
        <v>7.2399999999999993</v>
      </c>
      <c r="P38" s="3">
        <v>5.7666666666666657</v>
      </c>
      <c r="Q38" s="3">
        <v>17.403333333333332</v>
      </c>
      <c r="R38" s="3">
        <v>42.386666666666663</v>
      </c>
      <c r="S38" s="3">
        <v>3.0166666666666671</v>
      </c>
      <c r="T38" s="3">
        <v>4.21</v>
      </c>
      <c r="U38" s="3">
        <v>0.17699999999999996</v>
      </c>
      <c r="V38" s="3">
        <v>0.107</v>
      </c>
      <c r="W38" s="3">
        <v>6.78</v>
      </c>
      <c r="X38" s="3">
        <v>3.5966666666666662</v>
      </c>
      <c r="Y38" s="3">
        <v>2.2999999999999998</v>
      </c>
      <c r="Z38" s="3">
        <v>0.53333333333333333</v>
      </c>
      <c r="AA38" s="3">
        <v>74</v>
      </c>
      <c r="AB38" s="3">
        <v>0</v>
      </c>
      <c r="AC38" s="3">
        <v>5.5</v>
      </c>
      <c r="AD38" s="5">
        <v>3</v>
      </c>
      <c r="AE38" s="3">
        <v>31.775854249999998</v>
      </c>
      <c r="AF38" s="3">
        <v>3.846767303962169</v>
      </c>
      <c r="AG38" s="8">
        <v>24.703907479680009</v>
      </c>
      <c r="AH38" s="3">
        <v>1.0521449500902529</v>
      </c>
      <c r="AI38" s="12">
        <f t="shared" si="0"/>
        <v>10.387357041613891</v>
      </c>
      <c r="AJ38" s="12">
        <f t="shared" ref="AJ38:AJ40" si="8">AI38*AF38/AE38</f>
        <v>1.2574876863384883</v>
      </c>
      <c r="AK38" s="3">
        <v>22.233536999321117</v>
      </c>
      <c r="AL38" s="3">
        <v>0.20161904147885143</v>
      </c>
      <c r="AM38" s="3">
        <v>666.94444444444457</v>
      </c>
      <c r="AN38" s="3">
        <v>12.10389066703204</v>
      </c>
      <c r="AO38" s="3">
        <v>29.997226463104326</v>
      </c>
      <c r="AQ38" s="3">
        <v>0.2</v>
      </c>
      <c r="AR38" s="3">
        <v>0.4</v>
      </c>
      <c r="AS38" s="3">
        <v>4</v>
      </c>
      <c r="AT38" s="3">
        <v>9.75</v>
      </c>
      <c r="AU38" s="4" t="s">
        <v>261</v>
      </c>
      <c r="AV38" s="4"/>
      <c r="AW38" s="4">
        <v>3.438279282157906</v>
      </c>
      <c r="AX38" s="4">
        <v>5.1113164395927189E-2</v>
      </c>
      <c r="AY38" s="4">
        <v>0.62937774566332749</v>
      </c>
      <c r="AZ38" s="4">
        <v>1.9487604179825164E-2</v>
      </c>
      <c r="BD38" s="3" t="s">
        <v>102</v>
      </c>
      <c r="BE38" s="3" t="s">
        <v>95</v>
      </c>
      <c r="BF38" s="3" t="s">
        <v>159</v>
      </c>
      <c r="BG38" s="1">
        <v>42039</v>
      </c>
      <c r="BH38" s="3">
        <v>2.1758962060741855</v>
      </c>
      <c r="BI38" s="3">
        <v>1479.4196353222146</v>
      </c>
      <c r="BJ38" s="3">
        <v>3.9018281852671808</v>
      </c>
      <c r="BK38" s="3">
        <v>87.967127220892394</v>
      </c>
      <c r="BL38" s="3">
        <v>10.799093606710263</v>
      </c>
      <c r="BN38" t="s">
        <v>167</v>
      </c>
      <c r="BO38" t="s">
        <v>95</v>
      </c>
      <c r="BP38" t="s">
        <v>159</v>
      </c>
      <c r="BQ38" s="1">
        <v>42039</v>
      </c>
      <c r="BR38">
        <v>51.608424680779059</v>
      </c>
      <c r="BS38">
        <v>1183.9783878626258</v>
      </c>
      <c r="BT38">
        <v>32.676626463200179</v>
      </c>
      <c r="BU38">
        <v>85.430586507071638</v>
      </c>
      <c r="BV38">
        <v>5.9631530380991968</v>
      </c>
      <c r="BX38" s="14">
        <f t="shared" si="3"/>
        <v>-6.4855288563467095</v>
      </c>
      <c r="BZ38" s="20"/>
    </row>
    <row r="39" spans="1:78">
      <c r="D39" s="1">
        <v>42039</v>
      </c>
      <c r="E39" s="3">
        <v>3.2149999999999999</v>
      </c>
      <c r="F39" s="3">
        <f t="shared" si="7"/>
        <v>3.2149999999999999</v>
      </c>
      <c r="G39" s="3">
        <v>4.2187777777777775</v>
      </c>
      <c r="H39" s="3">
        <v>96.844444444444434</v>
      </c>
      <c r="I39" s="3">
        <v>162.74444444444444</v>
      </c>
      <c r="J39" s="3">
        <v>160.56666666666666</v>
      </c>
      <c r="K39" s="3">
        <v>104.33333333333333</v>
      </c>
      <c r="L39" s="3">
        <v>23.399999999999995</v>
      </c>
      <c r="M39" s="3">
        <v>3.0466666666666669</v>
      </c>
      <c r="N39" s="3">
        <v>23.411111111111111</v>
      </c>
      <c r="O39" s="3">
        <v>7.1833333333333327</v>
      </c>
      <c r="P39" s="3">
        <v>5.8788888888888886</v>
      </c>
      <c r="Q39" s="3">
        <v>17.357777777777777</v>
      </c>
      <c r="R39" s="3">
        <v>42.275555555555549</v>
      </c>
      <c r="S39" s="3">
        <v>3.2483333333333335</v>
      </c>
      <c r="T39" s="3">
        <v>4.3</v>
      </c>
      <c r="U39" s="3">
        <v>0.18000000000000002</v>
      </c>
      <c r="V39" s="3">
        <v>0.109</v>
      </c>
      <c r="W39" s="3">
        <v>6.79</v>
      </c>
      <c r="X39" s="3">
        <v>2.76</v>
      </c>
      <c r="Y39" s="3">
        <v>2.5666666666666669</v>
      </c>
      <c r="Z39" s="3">
        <v>0.6</v>
      </c>
      <c r="AA39" s="3">
        <v>207</v>
      </c>
      <c r="AB39" s="3">
        <v>0.10000000000000002</v>
      </c>
      <c r="AC39" s="3">
        <v>5.9333333333333336</v>
      </c>
      <c r="AD39" s="5">
        <v>3.2</v>
      </c>
      <c r="AE39" s="3">
        <v>50.4616805</v>
      </c>
      <c r="AF39" s="3">
        <v>2.3759819975561687</v>
      </c>
      <c r="AG39" s="8">
        <v>45.899277853440005</v>
      </c>
      <c r="AH39" s="3">
        <v>4.2318831958854446</v>
      </c>
      <c r="AI39" s="12">
        <f t="shared" si="0"/>
        <v>16.495653842991345</v>
      </c>
      <c r="AJ39" s="12">
        <f t="shared" si="8"/>
        <v>0.77669582504026335</v>
      </c>
      <c r="AK39" s="3">
        <v>31.072640868974887</v>
      </c>
      <c r="AL39" s="3">
        <v>4.0995871767366712</v>
      </c>
      <c r="AM39" s="3">
        <v>729.67668488160302</v>
      </c>
      <c r="AN39" s="3">
        <v>49.024138176526392</v>
      </c>
      <c r="AO39" s="3">
        <v>23.482931108381059</v>
      </c>
      <c r="AQ39" s="3">
        <v>0.5</v>
      </c>
      <c r="AR39" s="3">
        <v>0.4</v>
      </c>
      <c r="AS39" s="3">
        <v>4.2</v>
      </c>
      <c r="AT39" s="3">
        <v>10.350000000000001</v>
      </c>
      <c r="AU39" s="4" t="s">
        <v>262</v>
      </c>
      <c r="AV39" s="4"/>
      <c r="AW39" s="4">
        <v>4.2723980517313151</v>
      </c>
      <c r="AX39" s="4">
        <v>7.330033777878403E-2</v>
      </c>
      <c r="AY39" s="4">
        <v>0.80492793898592707</v>
      </c>
      <c r="AZ39" s="4">
        <v>5.7994868545959135E-3</v>
      </c>
      <c r="BD39" s="3" t="s">
        <v>168</v>
      </c>
      <c r="BE39" s="3" t="s">
        <v>95</v>
      </c>
      <c r="BF39" s="3" t="s">
        <v>156</v>
      </c>
      <c r="BG39" s="1">
        <v>42039</v>
      </c>
      <c r="BH39" s="3">
        <v>1.968982090518586</v>
      </c>
      <c r="BI39" s="3">
        <v>1872.3153315238803</v>
      </c>
      <c r="BJ39" s="3">
        <v>7.2869781454066276</v>
      </c>
      <c r="BK39" s="3">
        <v>172.38558168946793</v>
      </c>
      <c r="BL39" s="3">
        <v>20.208877486369154</v>
      </c>
      <c r="BQ39" s="1"/>
      <c r="BX39" s="14">
        <f t="shared" si="3"/>
        <v>-9.2086756975847166</v>
      </c>
      <c r="BZ39" s="20"/>
    </row>
    <row r="40" spans="1:78">
      <c r="D40" s="1">
        <v>42039</v>
      </c>
      <c r="E40" s="3">
        <v>3.4599999999999995</v>
      </c>
      <c r="F40" s="3">
        <f>E40</f>
        <v>3.4599999999999995</v>
      </c>
      <c r="G40" s="3">
        <v>4.4160000000000004</v>
      </c>
      <c r="H40" s="3">
        <v>101.2</v>
      </c>
      <c r="I40" s="3">
        <v>169.06666666666669</v>
      </c>
      <c r="J40" s="3">
        <v>166.76666666666668</v>
      </c>
      <c r="K40" s="3">
        <v>108</v>
      </c>
      <c r="L40" s="3">
        <v>11.833333333333334</v>
      </c>
      <c r="M40" s="3">
        <v>1.5333333333333334</v>
      </c>
      <c r="N40" s="3">
        <v>11.866666666666667</v>
      </c>
      <c r="O40" s="3">
        <v>7.086666666666666</v>
      </c>
      <c r="P40" s="3">
        <v>6.6700000000000008</v>
      </c>
      <c r="Q40" s="3">
        <v>17.13666666666667</v>
      </c>
      <c r="R40" s="3">
        <v>41.75</v>
      </c>
      <c r="S40" s="3">
        <v>3.5126666666666666</v>
      </c>
      <c r="T40" s="3">
        <v>4.3366666666666669</v>
      </c>
      <c r="U40" s="3">
        <v>0.18099999999999997</v>
      </c>
      <c r="V40" s="3">
        <v>0.10966666666666668</v>
      </c>
      <c r="W40" s="3">
        <v>6.79</v>
      </c>
      <c r="X40" s="3">
        <v>2.5033333333333334</v>
      </c>
      <c r="Y40" s="3">
        <v>2.6666666666666665</v>
      </c>
      <c r="Z40" s="3">
        <v>0.6333333333333333</v>
      </c>
      <c r="AA40" s="3">
        <v>435.33333333333331</v>
      </c>
      <c r="AB40" s="3">
        <v>0.20000000000000004</v>
      </c>
      <c r="AC40" s="3">
        <v>12.200000000000001</v>
      </c>
      <c r="AD40" s="5">
        <v>3.5</v>
      </c>
      <c r="AE40" s="3">
        <v>87.543270500000006</v>
      </c>
      <c r="AF40" s="3">
        <v>4.7803388895364973</v>
      </c>
      <c r="AG40" s="8">
        <v>86.324239151040018</v>
      </c>
      <c r="AH40" s="8">
        <v>1.8125609371887419</v>
      </c>
      <c r="AI40" s="12">
        <f t="shared" si="0"/>
        <v>28.617427563700655</v>
      </c>
      <c r="AJ40" s="12">
        <f t="shared" si="8"/>
        <v>1.562667251519372</v>
      </c>
      <c r="AK40" s="3">
        <v>51.697216564833681</v>
      </c>
      <c r="AL40" s="3">
        <v>1.8145713733096753</v>
      </c>
      <c r="AM40" s="3">
        <v>869.00728597449915</v>
      </c>
      <c r="AN40" s="3">
        <v>66.334730415410107</v>
      </c>
      <c r="AO40" s="3">
        <v>16.809556562579608</v>
      </c>
      <c r="AQ40" s="3">
        <v>0.35</v>
      </c>
      <c r="AR40" s="3">
        <v>0.3</v>
      </c>
      <c r="AS40" s="3">
        <v>4.25</v>
      </c>
      <c r="AT40" s="3">
        <v>10.350000000000001</v>
      </c>
      <c r="AU40" s="4" t="s">
        <v>263</v>
      </c>
      <c r="AV40" s="4"/>
      <c r="AW40" s="4">
        <v>4.0274461990429371</v>
      </c>
      <c r="AX40" s="4">
        <v>2.7647873443874826E-2</v>
      </c>
      <c r="AY40" s="4">
        <v>0.82740539578474326</v>
      </c>
      <c r="AZ40" s="4">
        <v>4.3002445906341495E-2</v>
      </c>
      <c r="BD40" s="3" t="s">
        <v>103</v>
      </c>
      <c r="BE40" s="3" t="s">
        <v>95</v>
      </c>
      <c r="BF40" s="3" t="s">
        <v>158</v>
      </c>
      <c r="BG40" s="1">
        <v>42039</v>
      </c>
      <c r="BH40" s="3">
        <v>1.5850417880081655</v>
      </c>
      <c r="BI40" s="3">
        <v>2982.1213068069474</v>
      </c>
      <c r="BJ40" s="6">
        <v>15.12697157128583</v>
      </c>
      <c r="BK40" s="3">
        <v>603.12456256521307</v>
      </c>
      <c r="BL40" s="3">
        <v>11.963513335040048</v>
      </c>
      <c r="BN40" t="s">
        <v>169</v>
      </c>
      <c r="BO40" t="s">
        <v>95</v>
      </c>
      <c r="BP40" t="s">
        <v>158</v>
      </c>
      <c r="BQ40" s="1">
        <v>42039</v>
      </c>
      <c r="BR40">
        <v>26.061957787717667</v>
      </c>
      <c r="BS40">
        <v>2057.7903331045604</v>
      </c>
      <c r="BT40">
        <v>36.577061015777659</v>
      </c>
      <c r="BU40">
        <v>514.5272080083148</v>
      </c>
      <c r="BV40">
        <v>6.1824985108719748</v>
      </c>
      <c r="BX40" s="14">
        <f t="shared" si="3"/>
        <v>-13.490455992414825</v>
      </c>
      <c r="BZ40" s="20"/>
    </row>
    <row r="41" spans="1:78">
      <c r="AD41" s="5"/>
      <c r="AI41" s="12"/>
      <c r="AJ41" s="12"/>
      <c r="BG41" s="1"/>
      <c r="BH41" s="3"/>
      <c r="BI41" s="3"/>
      <c r="BJ41" s="3"/>
      <c r="BK41" s="3"/>
      <c r="BL41" s="3"/>
      <c r="BQ41" s="1"/>
      <c r="BX41" s="14"/>
      <c r="BZ41" s="20"/>
    </row>
    <row r="42" spans="1:78">
      <c r="AD42" s="5"/>
      <c r="AI42" s="12"/>
      <c r="AJ42" s="12"/>
      <c r="BG42" s="1"/>
      <c r="BH42" s="3"/>
      <c r="BI42" s="3"/>
      <c r="BJ42" s="3"/>
      <c r="BK42" s="3"/>
      <c r="BL42" s="3"/>
      <c r="BQ42" s="1"/>
      <c r="BX42" s="14"/>
      <c r="BZ42" s="20"/>
    </row>
    <row r="43" spans="1:78">
      <c r="A43" t="s">
        <v>17</v>
      </c>
      <c r="B43" s="2" t="s">
        <v>20</v>
      </c>
      <c r="C43" s="2" t="s">
        <v>21</v>
      </c>
      <c r="D43" s="1" t="s">
        <v>0</v>
      </c>
      <c r="E43" s="3" t="s">
        <v>29</v>
      </c>
      <c r="F43" s="3" t="s">
        <v>22</v>
      </c>
      <c r="G43" s="3" t="s">
        <v>30</v>
      </c>
      <c r="H43" s="3" t="s">
        <v>31</v>
      </c>
      <c r="I43" s="3" t="s">
        <v>32</v>
      </c>
      <c r="J43" s="3" t="s">
        <v>33</v>
      </c>
      <c r="K43" s="3" t="s">
        <v>34</v>
      </c>
      <c r="L43" s="3" t="s">
        <v>35</v>
      </c>
      <c r="M43" s="3" t="s">
        <v>36</v>
      </c>
      <c r="N43" s="3" t="s">
        <v>37</v>
      </c>
      <c r="O43" s="3" t="s">
        <v>1</v>
      </c>
      <c r="P43" s="3" t="s">
        <v>38</v>
      </c>
      <c r="Q43" s="3" t="s">
        <v>39</v>
      </c>
      <c r="R43" s="3" t="s">
        <v>40</v>
      </c>
      <c r="S43" s="3" t="s">
        <v>2</v>
      </c>
      <c r="T43" s="3" t="s">
        <v>3</v>
      </c>
      <c r="U43" s="3" t="s">
        <v>4</v>
      </c>
      <c r="V43" s="3" t="s">
        <v>5</v>
      </c>
      <c r="W43" s="3" t="s">
        <v>1</v>
      </c>
      <c r="X43" s="3" t="s">
        <v>6</v>
      </c>
      <c r="Y43" s="3" t="s">
        <v>7</v>
      </c>
      <c r="Z43" s="3" t="s">
        <v>8</v>
      </c>
      <c r="AA43" s="3" t="s">
        <v>9</v>
      </c>
      <c r="AB43" s="3" t="s">
        <v>10</v>
      </c>
      <c r="AC43" s="3" t="s">
        <v>11</v>
      </c>
      <c r="AD43" s="5" t="s">
        <v>19</v>
      </c>
      <c r="AE43" s="3" t="s">
        <v>14</v>
      </c>
      <c r="AF43" s="3" t="s">
        <v>15</v>
      </c>
      <c r="AG43" s="3" t="s">
        <v>47</v>
      </c>
      <c r="AH43" s="3" t="s">
        <v>48</v>
      </c>
      <c r="AI43" s="12"/>
      <c r="AJ43" s="12"/>
      <c r="AK43" s="3" t="s">
        <v>56</v>
      </c>
      <c r="AL43" s="3" t="s">
        <v>57</v>
      </c>
      <c r="AM43" s="3" t="s">
        <v>58</v>
      </c>
      <c r="AN43" s="3" t="s">
        <v>59</v>
      </c>
      <c r="AO43" s="3" t="s">
        <v>60</v>
      </c>
      <c r="AQ43" s="3" t="s">
        <v>41</v>
      </c>
      <c r="AR43" s="3" t="s">
        <v>42</v>
      </c>
      <c r="AS43" s="3" t="s">
        <v>43</v>
      </c>
      <c r="AT43" s="3" t="s">
        <v>44</v>
      </c>
      <c r="AU43" s="3" t="s">
        <v>49</v>
      </c>
      <c r="AW43" s="3" t="s">
        <v>49</v>
      </c>
      <c r="AX43" s="3" t="s">
        <v>50</v>
      </c>
      <c r="AY43" s="3" t="s">
        <v>51</v>
      </c>
      <c r="AZ43" s="3" t="s">
        <v>52</v>
      </c>
      <c r="BE43" s="3" t="s">
        <v>68</v>
      </c>
      <c r="BF43" s="3" t="s">
        <v>13</v>
      </c>
      <c r="BG43" s="1" t="s">
        <v>69</v>
      </c>
      <c r="BH43" s="3" t="s">
        <v>62</v>
      </c>
      <c r="BI43" s="3" t="s">
        <v>63</v>
      </c>
      <c r="BJ43" s="3" t="s">
        <v>64</v>
      </c>
      <c r="BK43" s="3" t="s">
        <v>65</v>
      </c>
      <c r="BL43" s="3" t="s">
        <v>66</v>
      </c>
      <c r="BN43" t="s">
        <v>70</v>
      </c>
      <c r="BO43" t="s">
        <v>68</v>
      </c>
      <c r="BP43" t="s">
        <v>13</v>
      </c>
      <c r="BQ43" s="1" t="s">
        <v>69</v>
      </c>
      <c r="BR43" t="s">
        <v>62</v>
      </c>
      <c r="BS43" t="s">
        <v>63</v>
      </c>
      <c r="BT43" t="s">
        <v>64</v>
      </c>
      <c r="BU43" t="s">
        <v>65</v>
      </c>
      <c r="BV43" t="s">
        <v>66</v>
      </c>
      <c r="BX43" s="14"/>
      <c r="BZ43" s="20"/>
    </row>
    <row r="44" spans="1:78">
      <c r="A44" t="s">
        <v>72</v>
      </c>
      <c r="B44" s="2">
        <v>4.74</v>
      </c>
      <c r="C44" s="2">
        <v>44</v>
      </c>
      <c r="D44" s="1">
        <v>42041</v>
      </c>
      <c r="E44" s="3">
        <v>0.498</v>
      </c>
      <c r="F44" s="3">
        <f t="shared" ref="F44:F54" si="9">E44</f>
        <v>0.498</v>
      </c>
      <c r="G44" s="3">
        <v>2.8193333333333332</v>
      </c>
      <c r="H44" s="3">
        <v>199.20000000000002</v>
      </c>
      <c r="I44" s="3">
        <v>349.40000000000003</v>
      </c>
      <c r="J44" s="3">
        <v>345.63333333333338</v>
      </c>
      <c r="K44" s="3">
        <v>224.66666666666666</v>
      </c>
      <c r="L44" s="3">
        <v>104.60000000000001</v>
      </c>
      <c r="M44" s="3">
        <v>14.133333333333333</v>
      </c>
      <c r="N44" s="3">
        <v>105.63333333333333</v>
      </c>
      <c r="O44" s="3">
        <v>6.8066666666666658</v>
      </c>
      <c r="P44" s="3">
        <v>2.9966666666666661</v>
      </c>
      <c r="Q44" s="3">
        <v>22.513333333333335</v>
      </c>
      <c r="R44" s="3">
        <v>54.49666666666667</v>
      </c>
      <c r="S44" s="3">
        <v>0.51233333333333331</v>
      </c>
      <c r="T44" s="3">
        <v>2.1933333333333334</v>
      </c>
      <c r="U44" s="3">
        <v>0.37566666666666665</v>
      </c>
      <c r="V44" s="3">
        <v>0.21199999999999999</v>
      </c>
      <c r="W44" s="3">
        <v>6.4666666666666659</v>
      </c>
      <c r="X44" s="3">
        <v>14.956666666666669</v>
      </c>
      <c r="Y44" s="3">
        <v>22.7</v>
      </c>
      <c r="Z44" s="3">
        <v>5.4333333333333336</v>
      </c>
      <c r="AA44" s="3">
        <v>7410.666666666667</v>
      </c>
      <c r="AB44" s="3">
        <v>3.5333333333333332</v>
      </c>
      <c r="AC44" s="3">
        <v>1.9666666666666668</v>
      </c>
      <c r="AD44" s="5">
        <v>0.5</v>
      </c>
      <c r="AE44" s="3">
        <v>10.512499999999999</v>
      </c>
      <c r="AF44" s="3">
        <v>2.8650698071774801</v>
      </c>
      <c r="AG44" s="3">
        <v>50.398981884704007</v>
      </c>
      <c r="AH44" s="3">
        <v>4.7794157246363831</v>
      </c>
      <c r="AI44" s="12">
        <f t="shared" si="0"/>
        <v>3.4364801034409962</v>
      </c>
      <c r="AJ44" s="12"/>
      <c r="AK44" s="3">
        <v>41.843786673621068</v>
      </c>
      <c r="AL44" s="3">
        <v>0.77450736236367279</v>
      </c>
      <c r="AM44" s="3">
        <v>1065.6470437347698</v>
      </c>
      <c r="AN44" s="3">
        <v>14.791473132169315</v>
      </c>
      <c r="AO44" s="3">
        <v>25.467270733567936</v>
      </c>
      <c r="AQ44" s="3">
        <v>0.15000000000000002</v>
      </c>
      <c r="AR44" s="3">
        <v>0.2</v>
      </c>
      <c r="AS44" s="3">
        <v>7.15</v>
      </c>
      <c r="AT44" s="3">
        <v>17.5</v>
      </c>
      <c r="AU44" s="3" t="s">
        <v>264</v>
      </c>
      <c r="AW44" s="4">
        <v>11.251345653614122</v>
      </c>
      <c r="AX44" s="4">
        <v>0.19783327543123616</v>
      </c>
      <c r="AY44" s="4">
        <v>0.81057869628171886</v>
      </c>
      <c r="AZ44" s="4">
        <v>4.485149557154363E-2</v>
      </c>
      <c r="BD44" s="3" t="s">
        <v>123</v>
      </c>
      <c r="BE44" s="3" t="s">
        <v>119</v>
      </c>
      <c r="BF44" s="3" t="s">
        <v>155</v>
      </c>
      <c r="BG44" s="1">
        <v>42041</v>
      </c>
      <c r="BH44" s="3">
        <v>1.0095325562230577</v>
      </c>
      <c r="BI44" s="3">
        <v>1179.5088457225322</v>
      </c>
      <c r="BJ44" s="3">
        <v>16.934189621910129</v>
      </c>
      <c r="BK44" s="3">
        <v>2.1097353193960307</v>
      </c>
      <c r="BL44" s="3">
        <v>5.5183803858876699</v>
      </c>
      <c r="BN44" t="s">
        <v>170</v>
      </c>
      <c r="BO44" t="s">
        <v>119</v>
      </c>
      <c r="BP44" t="s">
        <v>155</v>
      </c>
      <c r="BQ44" s="1">
        <v>42041</v>
      </c>
      <c r="BR44">
        <v>57.051772729792553</v>
      </c>
      <c r="BS44">
        <v>730.94233915102291</v>
      </c>
      <c r="BT44">
        <v>40.965620836065781</v>
      </c>
      <c r="BU44">
        <v>1.2594091188631853</v>
      </c>
      <c r="BV44">
        <v>0.47768991569535452</v>
      </c>
      <c r="BX44" s="14">
        <f t="shared" si="3"/>
        <v>13.497709518469133</v>
      </c>
      <c r="BZ44" s="20"/>
    </row>
    <row r="45" spans="1:78">
      <c r="A45" t="s">
        <v>252</v>
      </c>
      <c r="D45" s="1">
        <v>42041</v>
      </c>
      <c r="E45" s="3">
        <v>0.89699999999999991</v>
      </c>
      <c r="F45" s="3">
        <f t="shared" si="9"/>
        <v>0.89699999999999991</v>
      </c>
      <c r="G45" s="3">
        <v>2.9319999999999999</v>
      </c>
      <c r="H45" s="3">
        <v>196.13333333333333</v>
      </c>
      <c r="I45" s="3">
        <v>342.8</v>
      </c>
      <c r="J45" s="3">
        <v>339</v>
      </c>
      <c r="K45" s="3">
        <v>220</v>
      </c>
      <c r="L45" s="3">
        <v>107.56666666666666</v>
      </c>
      <c r="M45" s="3">
        <v>14.493333333333334</v>
      </c>
      <c r="N45" s="3">
        <v>108.66666666666667</v>
      </c>
      <c r="O45" s="3">
        <v>7.3433333333333337</v>
      </c>
      <c r="P45" s="3">
        <v>2.6633333333333336</v>
      </c>
      <c r="Q45" s="3">
        <v>22.313333333333333</v>
      </c>
      <c r="R45" s="3">
        <v>54.026666666666671</v>
      </c>
      <c r="S45" s="3">
        <v>1.0046666666666666</v>
      </c>
      <c r="T45" s="3">
        <v>3.1266666666666669</v>
      </c>
      <c r="U45" s="3">
        <v>0.37233333333333335</v>
      </c>
      <c r="V45" s="3">
        <v>0.21666666666666667</v>
      </c>
      <c r="W45" s="3">
        <v>6.8133333333333326</v>
      </c>
      <c r="X45" s="3">
        <v>14.79</v>
      </c>
      <c r="Y45" s="3">
        <v>21.399999999999995</v>
      </c>
      <c r="Z45" s="3">
        <v>5.1333333333333329</v>
      </c>
      <c r="AA45" s="3">
        <v>5842.333333333333</v>
      </c>
      <c r="AB45" s="3">
        <v>2.8000000000000003</v>
      </c>
      <c r="AC45" s="3">
        <v>1.2000000000000002</v>
      </c>
      <c r="AD45" s="5"/>
      <c r="AI45" s="12"/>
      <c r="AJ45" s="12"/>
      <c r="AW45" s="4"/>
      <c r="AX45" s="4"/>
      <c r="AY45" s="4"/>
      <c r="AZ45" s="4"/>
      <c r="BX45" s="14"/>
      <c r="BZ45" s="20"/>
    </row>
    <row r="46" spans="1:78">
      <c r="D46" s="1">
        <v>42041</v>
      </c>
      <c r="E46" s="3">
        <v>1.359</v>
      </c>
      <c r="F46" s="3">
        <f t="shared" si="9"/>
        <v>1.359</v>
      </c>
      <c r="G46" s="3">
        <v>3.3936666666666668</v>
      </c>
      <c r="H46" s="3">
        <v>198.46666666666667</v>
      </c>
      <c r="I46" s="3">
        <v>341.9666666666667</v>
      </c>
      <c r="J46" s="3">
        <v>337.9</v>
      </c>
      <c r="K46" s="3">
        <v>220</v>
      </c>
      <c r="L46" s="3">
        <v>107.59999999999998</v>
      </c>
      <c r="M46" s="3">
        <v>14.316666666666668</v>
      </c>
      <c r="N46" s="3">
        <v>108.63333333333333</v>
      </c>
      <c r="O46" s="3">
        <v>7.4233333333333329</v>
      </c>
      <c r="P46" s="3">
        <v>2.7766666666666668</v>
      </c>
      <c r="Q46" s="3">
        <v>22.206666666666667</v>
      </c>
      <c r="R46" s="3">
        <v>53.77</v>
      </c>
      <c r="S46" s="3">
        <v>1.4930000000000001</v>
      </c>
      <c r="T46" s="3">
        <v>3.6</v>
      </c>
      <c r="U46" s="3">
        <v>0.371</v>
      </c>
      <c r="V46" s="3">
        <v>0.219</v>
      </c>
      <c r="W46" s="3">
        <v>7.02</v>
      </c>
      <c r="X46" s="3">
        <v>14.576666666666668</v>
      </c>
      <c r="Y46" s="3">
        <v>20.433333333333334</v>
      </c>
      <c r="Z46" s="3">
        <v>4.8999999999999995</v>
      </c>
      <c r="AA46" s="3">
        <v>3487</v>
      </c>
      <c r="AB46" s="3">
        <v>1.7</v>
      </c>
      <c r="AC46" s="3">
        <v>2.1999999999999997</v>
      </c>
      <c r="AD46" s="5"/>
      <c r="AI46" s="12"/>
      <c r="AJ46" s="12"/>
      <c r="AW46" s="4"/>
      <c r="AX46" s="4"/>
      <c r="AY46" s="4"/>
      <c r="AZ46" s="4"/>
      <c r="BX46" s="14"/>
      <c r="BZ46" s="20"/>
    </row>
    <row r="47" spans="1:78">
      <c r="D47" s="1">
        <v>42041</v>
      </c>
      <c r="E47" s="3">
        <v>1.8360000000000001</v>
      </c>
      <c r="F47" s="3">
        <f t="shared" si="9"/>
        <v>1.8360000000000001</v>
      </c>
      <c r="G47" s="3">
        <v>3.5586666666666669</v>
      </c>
      <c r="H47" s="3">
        <v>199.5</v>
      </c>
      <c r="I47" s="3">
        <v>342</v>
      </c>
      <c r="J47" s="3">
        <v>337.8</v>
      </c>
      <c r="K47" s="3">
        <v>220</v>
      </c>
      <c r="L47" s="3">
        <v>105.83333333333333</v>
      </c>
      <c r="M47" s="3">
        <v>14.019999999999998</v>
      </c>
      <c r="N47" s="3">
        <v>106.86666666666667</v>
      </c>
      <c r="O47" s="3">
        <v>7.4633333333333338</v>
      </c>
      <c r="P47" s="3">
        <v>3.0033333333333334</v>
      </c>
      <c r="Q47" s="3">
        <v>22.22</v>
      </c>
      <c r="R47" s="3">
        <v>53.803333333333335</v>
      </c>
      <c r="S47" s="3">
        <v>1.9930000000000001</v>
      </c>
      <c r="T47" s="3">
        <v>3.7733333333333334</v>
      </c>
      <c r="U47" s="3">
        <v>0.371</v>
      </c>
      <c r="V47" s="3">
        <v>0.221</v>
      </c>
      <c r="W47" s="3">
        <v>7.1500000000000012</v>
      </c>
      <c r="X47" s="3">
        <v>14.223333333333334</v>
      </c>
      <c r="Y47" s="3">
        <v>18.933333333333334</v>
      </c>
      <c r="Z47" s="3">
        <v>4.5666666666666664</v>
      </c>
      <c r="AA47" s="3">
        <v>2762.3333333333335</v>
      </c>
      <c r="AB47" s="3">
        <v>1.3</v>
      </c>
      <c r="AC47" s="3">
        <v>1.3666666666666665</v>
      </c>
      <c r="AD47" s="5"/>
      <c r="AI47" s="12"/>
      <c r="AJ47" s="12"/>
      <c r="AW47" s="4"/>
      <c r="AX47" s="4"/>
      <c r="AY47" s="4"/>
      <c r="AZ47" s="4"/>
      <c r="BX47" s="14"/>
      <c r="BZ47" s="20"/>
    </row>
    <row r="48" spans="1:78">
      <c r="D48" s="1">
        <v>42041</v>
      </c>
      <c r="E48" s="3">
        <v>2.3260000000000001</v>
      </c>
      <c r="F48" s="3">
        <f t="shared" si="9"/>
        <v>2.3260000000000001</v>
      </c>
      <c r="G48" s="3">
        <v>3.6869999999999998</v>
      </c>
      <c r="H48" s="3">
        <v>200.4</v>
      </c>
      <c r="I48" s="3">
        <v>342.16666666666669</v>
      </c>
      <c r="J48" s="3">
        <v>337.9</v>
      </c>
      <c r="K48" s="3">
        <v>220</v>
      </c>
      <c r="L48" s="3">
        <v>93.3</v>
      </c>
      <c r="M48" s="3">
        <v>12.313333333333333</v>
      </c>
      <c r="N48" s="3">
        <v>94.2</v>
      </c>
      <c r="O48" s="3">
        <v>7.41</v>
      </c>
      <c r="P48" s="3">
        <v>1.9400000000000002</v>
      </c>
      <c r="Q48" s="3">
        <v>22.586666666666662</v>
      </c>
      <c r="R48" s="3">
        <v>54.68</v>
      </c>
      <c r="S48" s="3">
        <v>2.4986666666666668</v>
      </c>
      <c r="T48" s="3">
        <v>3.8833333333333329</v>
      </c>
      <c r="U48" s="3">
        <v>0.37133333333333329</v>
      </c>
      <c r="V48" s="3">
        <v>0.22133333333333335</v>
      </c>
      <c r="W48" s="3">
        <v>7.19</v>
      </c>
      <c r="X48" s="3">
        <v>12.786666666666667</v>
      </c>
      <c r="Y48" s="3">
        <v>15.566666666666668</v>
      </c>
      <c r="Z48" s="3">
        <v>3.7333333333333329</v>
      </c>
      <c r="AA48" s="3">
        <v>2349</v>
      </c>
      <c r="AB48" s="3">
        <v>1.1333333333333333</v>
      </c>
      <c r="AC48" s="3">
        <v>1.3999999999999997</v>
      </c>
      <c r="AD48" s="5"/>
      <c r="AI48" s="12"/>
      <c r="AJ48" s="12"/>
      <c r="AW48" s="4"/>
      <c r="AX48" s="4"/>
      <c r="AY48" s="4"/>
      <c r="AZ48" s="4"/>
      <c r="BX48" s="14"/>
      <c r="BZ48" s="20"/>
    </row>
    <row r="49" spans="1:78">
      <c r="D49" s="1">
        <v>42041</v>
      </c>
      <c r="E49" s="3">
        <v>2.6920000000000002</v>
      </c>
      <c r="F49" s="3">
        <f t="shared" si="9"/>
        <v>2.6920000000000002</v>
      </c>
      <c r="G49" s="3">
        <v>3.7746666666666671</v>
      </c>
      <c r="H49" s="3">
        <v>201.56666666666669</v>
      </c>
      <c r="I49" s="3">
        <v>343.26666666666665</v>
      </c>
      <c r="J49" s="3">
        <v>338.96666666666664</v>
      </c>
      <c r="K49" s="3">
        <v>220</v>
      </c>
      <c r="L49" s="3">
        <v>93.7</v>
      </c>
      <c r="M49" s="3">
        <v>12.339999999999998</v>
      </c>
      <c r="N49" s="3">
        <v>94.59999999999998</v>
      </c>
      <c r="O49" s="3">
        <v>7.43</v>
      </c>
      <c r="P49" s="3">
        <v>1.7166666666666668</v>
      </c>
      <c r="Q49" s="3">
        <v>22.596666666666664</v>
      </c>
      <c r="R49" s="3">
        <v>54.693333333333335</v>
      </c>
      <c r="S49" s="3">
        <v>2.9916666666666667</v>
      </c>
      <c r="T49" s="3">
        <v>3.9266666666666663</v>
      </c>
      <c r="U49" s="3">
        <v>0.375</v>
      </c>
      <c r="V49" s="3">
        <v>0.224</v>
      </c>
      <c r="W49" s="3">
        <v>7.2566666666666668</v>
      </c>
      <c r="X49" s="3">
        <v>13.186666666666666</v>
      </c>
      <c r="Y49" s="3">
        <v>16.433333333333334</v>
      </c>
      <c r="Z49" s="3">
        <v>3.9333333333333336</v>
      </c>
      <c r="AA49" s="3">
        <v>2349.6666666666665</v>
      </c>
      <c r="AB49" s="3">
        <v>1.1333333333333333</v>
      </c>
      <c r="AC49" s="3">
        <v>1.3999999999999997</v>
      </c>
      <c r="AD49" s="5"/>
      <c r="AI49" s="12"/>
      <c r="AJ49" s="12"/>
      <c r="AW49" s="4"/>
      <c r="AX49" s="4"/>
      <c r="AY49" s="4"/>
      <c r="AZ49" s="4"/>
      <c r="BG49" s="1"/>
      <c r="BH49" s="3"/>
      <c r="BI49" s="3"/>
      <c r="BJ49" s="3"/>
      <c r="BK49" s="3"/>
      <c r="BL49" s="3"/>
      <c r="BQ49" s="1"/>
      <c r="BX49" s="14"/>
      <c r="BZ49" s="20"/>
    </row>
    <row r="50" spans="1:78">
      <c r="D50" s="1">
        <v>42041</v>
      </c>
      <c r="E50" s="3">
        <v>2.9323333333333337</v>
      </c>
      <c r="F50" s="3">
        <f t="shared" si="9"/>
        <v>2.9323333333333337</v>
      </c>
      <c r="G50" s="3">
        <v>3.795666666666667</v>
      </c>
      <c r="H50" s="3">
        <v>202.73333333333335</v>
      </c>
      <c r="I50" s="3">
        <v>345.10000000000008</v>
      </c>
      <c r="J50" s="3">
        <v>340.7</v>
      </c>
      <c r="K50" s="3">
        <v>221</v>
      </c>
      <c r="L50" s="3">
        <v>96.333333333333329</v>
      </c>
      <c r="M50" s="3">
        <v>12.683333333333332</v>
      </c>
      <c r="N50" s="3">
        <v>97.3</v>
      </c>
      <c r="O50" s="3">
        <v>7.44</v>
      </c>
      <c r="P50" s="3">
        <v>2.4733333333333332</v>
      </c>
      <c r="Q50" s="3">
        <v>22.526666666666667</v>
      </c>
      <c r="R50" s="3">
        <v>54.54</v>
      </c>
      <c r="S50" s="3">
        <v>3.4936666666666665</v>
      </c>
      <c r="T50" s="3">
        <v>3.81</v>
      </c>
      <c r="U50" s="3">
        <v>0.379</v>
      </c>
      <c r="V50" s="3">
        <v>0.22533333333333336</v>
      </c>
      <c r="W50" s="3">
        <v>7.2766666666666673</v>
      </c>
      <c r="X50" s="3">
        <v>12.783333333333333</v>
      </c>
      <c r="Y50" s="3">
        <v>18.333333333333332</v>
      </c>
      <c r="Z50" s="3">
        <v>4.4000000000000004</v>
      </c>
      <c r="AA50" s="3">
        <v>2022</v>
      </c>
      <c r="AB50" s="3">
        <v>0.96666666666666667</v>
      </c>
      <c r="AC50" s="3">
        <v>1.3999999999999997</v>
      </c>
      <c r="AD50" s="5"/>
      <c r="AI50" s="12"/>
      <c r="AJ50" s="12"/>
      <c r="AW50" s="4"/>
      <c r="AX50" s="4"/>
      <c r="AY50" s="4"/>
      <c r="AZ50" s="4"/>
      <c r="BG50" s="1"/>
      <c r="BH50" s="3"/>
      <c r="BI50" s="3"/>
      <c r="BJ50" s="3"/>
      <c r="BK50" s="3"/>
      <c r="BL50" s="3"/>
      <c r="BQ50" s="1"/>
      <c r="BX50" s="14"/>
      <c r="BZ50" s="20"/>
    </row>
    <row r="51" spans="1:78">
      <c r="D51" s="1">
        <v>42041</v>
      </c>
      <c r="E51" s="3">
        <v>3.3340000000000001</v>
      </c>
      <c r="F51" s="3">
        <f t="shared" si="9"/>
        <v>3.3340000000000001</v>
      </c>
      <c r="G51" s="3">
        <v>3.7919999999999998</v>
      </c>
      <c r="H51" s="3">
        <v>203.33333333333334</v>
      </c>
      <c r="I51" s="3">
        <v>346.16666666666669</v>
      </c>
      <c r="J51" s="3">
        <v>341.8</v>
      </c>
      <c r="K51" s="3">
        <v>222</v>
      </c>
      <c r="L51" s="3">
        <v>95.133333333333326</v>
      </c>
      <c r="M51" s="3">
        <v>12.526666666666666</v>
      </c>
      <c r="N51" s="3">
        <v>96.066666666666663</v>
      </c>
      <c r="O51" s="3">
        <v>7.44</v>
      </c>
      <c r="P51" s="3">
        <v>2.5433333333333334</v>
      </c>
      <c r="Q51" s="3">
        <v>22.543333333333333</v>
      </c>
      <c r="R51" s="3">
        <v>54.57</v>
      </c>
      <c r="S51" s="3">
        <v>4</v>
      </c>
      <c r="T51" s="3">
        <v>4.0599999999999996</v>
      </c>
      <c r="U51" s="3">
        <v>0.38199999999999995</v>
      </c>
      <c r="V51" s="3">
        <v>0.22900000000000001</v>
      </c>
      <c r="W51" s="3">
        <v>7.14</v>
      </c>
      <c r="X51" s="3">
        <v>8.5499999999999989</v>
      </c>
      <c r="Y51" s="3">
        <v>18.033333333333335</v>
      </c>
      <c r="Z51" s="3">
        <v>4.3333333333333339</v>
      </c>
      <c r="AA51" s="3">
        <v>2882</v>
      </c>
      <c r="AB51" s="3">
        <v>1.3666666666666665</v>
      </c>
      <c r="AC51" s="3">
        <v>2.0333333333333332</v>
      </c>
      <c r="AD51" s="5"/>
      <c r="AI51" s="12"/>
      <c r="AJ51" s="12"/>
      <c r="AW51" s="4"/>
      <c r="AX51" s="4"/>
      <c r="AY51" s="4"/>
      <c r="AZ51" s="4"/>
      <c r="BG51" s="1"/>
      <c r="BH51" s="3"/>
      <c r="BI51" s="3"/>
      <c r="BJ51" s="3"/>
      <c r="BK51" s="3"/>
      <c r="BL51" s="3"/>
      <c r="BQ51" s="1"/>
      <c r="BX51" s="14"/>
      <c r="BZ51" s="20"/>
    </row>
    <row r="52" spans="1:78">
      <c r="D52" s="1">
        <v>42041</v>
      </c>
      <c r="E52" s="3">
        <v>3.8151666666666664</v>
      </c>
      <c r="F52" s="3">
        <f t="shared" si="9"/>
        <v>3.8151666666666664</v>
      </c>
      <c r="G52" s="3">
        <v>3.8570000000000007</v>
      </c>
      <c r="H52" s="3">
        <v>204.93333333333331</v>
      </c>
      <c r="I52" s="3">
        <v>348.16666666666669</v>
      </c>
      <c r="J52" s="3">
        <v>343.73333333333329</v>
      </c>
      <c r="K52" s="3">
        <v>223</v>
      </c>
      <c r="L52" s="3">
        <v>86.05</v>
      </c>
      <c r="M52" s="3">
        <v>11.311666666666667</v>
      </c>
      <c r="N52" s="3">
        <v>86.916666666666671</v>
      </c>
      <c r="O52" s="3">
        <v>7.39</v>
      </c>
      <c r="P52" s="3">
        <v>2.2283333333333335</v>
      </c>
      <c r="Q52" s="3">
        <v>22.72666666666667</v>
      </c>
      <c r="R52" s="3">
        <v>55.008333333333333</v>
      </c>
      <c r="S52" s="3">
        <v>4.2750000000000004</v>
      </c>
      <c r="T52" s="3">
        <v>4.2866666666666662</v>
      </c>
      <c r="U52" s="3">
        <v>0.38633333333333336</v>
      </c>
      <c r="V52" s="3">
        <v>0.23333333333333336</v>
      </c>
      <c r="W52" s="3">
        <v>7.07</v>
      </c>
      <c r="X52" s="3">
        <v>6.330000000000001</v>
      </c>
      <c r="Y52" s="3">
        <v>14.1</v>
      </c>
      <c r="Z52" s="3">
        <v>3.3666666666666667</v>
      </c>
      <c r="AA52" s="3">
        <v>2204.6666666666665</v>
      </c>
      <c r="AB52" s="3">
        <v>1.0333333333333334</v>
      </c>
      <c r="AC52" s="3">
        <v>1.9666666666666668</v>
      </c>
      <c r="AD52" s="5">
        <v>3.8</v>
      </c>
      <c r="AE52" s="3">
        <v>3.4649999999999999</v>
      </c>
      <c r="AF52" s="3">
        <v>1.859300943903379</v>
      </c>
      <c r="AG52" s="3">
        <v>31.091250678432004</v>
      </c>
      <c r="AH52" s="3">
        <v>4.5201305748145257</v>
      </c>
      <c r="AI52" s="12">
        <f t="shared" si="0"/>
        <v>1.1326899936668777</v>
      </c>
      <c r="AJ52" s="12"/>
      <c r="AK52" s="3">
        <v>19.389750945364455</v>
      </c>
      <c r="AL52" s="3">
        <v>2.4526066474849642</v>
      </c>
      <c r="AM52" s="3">
        <v>771.93792484288838</v>
      </c>
      <c r="AN52" s="3">
        <v>12.5695780264788</v>
      </c>
      <c r="AO52" s="3">
        <v>39.811647246940893</v>
      </c>
      <c r="AQ52" s="3">
        <v>0</v>
      </c>
      <c r="AR52" s="3">
        <v>0.1</v>
      </c>
      <c r="AS52" s="3">
        <v>6.75</v>
      </c>
      <c r="AT52" s="3">
        <v>16.450000000000003</v>
      </c>
      <c r="AU52" s="3" t="s">
        <v>265</v>
      </c>
      <c r="AW52" s="4">
        <v>9.6277380855330392</v>
      </c>
      <c r="AX52" s="4">
        <v>4.8054151719958416E-2</v>
      </c>
      <c r="AY52" s="4">
        <v>0.72631962638224501</v>
      </c>
      <c r="AZ52" s="4">
        <v>4.2842088184812032E-3</v>
      </c>
      <c r="BD52" s="3" t="s">
        <v>171</v>
      </c>
      <c r="BE52" s="3" t="s">
        <v>119</v>
      </c>
      <c r="BF52" s="3" t="s">
        <v>157</v>
      </c>
      <c r="BG52" s="1">
        <v>42041</v>
      </c>
      <c r="BH52" s="3">
        <v>0.82292590532284293</v>
      </c>
      <c r="BI52" s="3">
        <v>1438.5017704701472</v>
      </c>
      <c r="BJ52" s="3">
        <v>9.8263762682920497</v>
      </c>
      <c r="BK52" s="3">
        <v>11.288899374605707</v>
      </c>
      <c r="BL52" s="3">
        <v>5.4330140839126884</v>
      </c>
      <c r="BQ52" s="1"/>
      <c r="BX52" s="14">
        <f t="shared" si="3"/>
        <v>8.693686274625172</v>
      </c>
      <c r="BZ52" s="20"/>
    </row>
    <row r="53" spans="1:78">
      <c r="D53" s="1">
        <v>42041</v>
      </c>
      <c r="E53" s="3">
        <v>4.1669999999999998</v>
      </c>
      <c r="F53" s="3">
        <f t="shared" si="9"/>
        <v>4.1669999999999998</v>
      </c>
      <c r="G53" s="3">
        <v>4.1336666666666666</v>
      </c>
      <c r="H53" s="3">
        <v>209.73333333333335</v>
      </c>
      <c r="I53" s="3">
        <v>353.36666666666662</v>
      </c>
      <c r="J53" s="3">
        <v>348.7</v>
      </c>
      <c r="K53" s="3">
        <v>227</v>
      </c>
      <c r="L53" s="3">
        <v>53.79999999999999</v>
      </c>
      <c r="M53" s="3">
        <v>7.0233333333333334</v>
      </c>
      <c r="N53" s="3">
        <v>54.29999999999999</v>
      </c>
      <c r="O53" s="3">
        <v>7.2600000000000007</v>
      </c>
      <c r="P53" s="3">
        <v>2.7966666666666669</v>
      </c>
      <c r="Q53" s="3">
        <v>24.350000000000005</v>
      </c>
      <c r="R53" s="3">
        <v>58.860000000000007</v>
      </c>
      <c r="S53" s="3">
        <v>4.4643333333333333</v>
      </c>
      <c r="T53" s="3">
        <v>4.3466666666666667</v>
      </c>
      <c r="U53" s="3">
        <v>0.40166666666666667</v>
      </c>
      <c r="V53" s="3">
        <v>0.24299999999999999</v>
      </c>
      <c r="W53" s="3">
        <v>7.03</v>
      </c>
      <c r="X53" s="3">
        <v>5.63</v>
      </c>
      <c r="Y53" s="3">
        <v>14.366666666666665</v>
      </c>
      <c r="Z53" s="3">
        <v>3.4333333333333336</v>
      </c>
      <c r="AA53" s="3">
        <v>5345.666666666667</v>
      </c>
      <c r="AB53" s="3">
        <v>2.6</v>
      </c>
      <c r="AC53" s="3">
        <v>3.9333333333333336</v>
      </c>
      <c r="AD53" s="5">
        <v>4.2</v>
      </c>
      <c r="AE53" s="3">
        <v>5.8975</v>
      </c>
      <c r="AF53" s="3">
        <v>0.56548651619645196</v>
      </c>
      <c r="AG53" s="3">
        <v>28.558371038144003</v>
      </c>
      <c r="AH53" s="3">
        <v>1.3046858043871796</v>
      </c>
      <c r="AI53" s="12">
        <f t="shared" si="0"/>
        <v>1.9278612518471605</v>
      </c>
      <c r="AJ53" s="12"/>
      <c r="AK53" s="3">
        <v>21.397835441387404</v>
      </c>
      <c r="AL53" s="3">
        <v>0.90359192275762079</v>
      </c>
      <c r="AM53" s="3">
        <v>821.85455944594082</v>
      </c>
      <c r="AN53" s="3">
        <v>30.34473887200441</v>
      </c>
      <c r="AO53" s="3">
        <v>38.408303573375505</v>
      </c>
      <c r="AQ53" s="3">
        <v>0.25</v>
      </c>
      <c r="AR53" s="3">
        <v>0.1</v>
      </c>
      <c r="AS53" s="3">
        <v>6.8000000000000007</v>
      </c>
      <c r="AT53" s="3">
        <v>16.600000000000001</v>
      </c>
      <c r="AU53" s="3" t="s">
        <v>266</v>
      </c>
      <c r="AW53" s="4">
        <v>8.5966318574625884</v>
      </c>
      <c r="AX53" s="4">
        <v>0.1498022087022752</v>
      </c>
      <c r="AY53" s="4">
        <v>0.83192600162137675</v>
      </c>
      <c r="AZ53" s="4">
        <v>7.6958559927247918E-3</v>
      </c>
      <c r="BD53" s="3" t="s">
        <v>124</v>
      </c>
      <c r="BE53" s="3" t="s">
        <v>119</v>
      </c>
      <c r="BF53" s="3" t="s">
        <v>159</v>
      </c>
      <c r="BG53" s="1">
        <v>42041</v>
      </c>
      <c r="BH53" s="3">
        <v>0.33565947388262862</v>
      </c>
      <c r="BI53" s="3">
        <v>1970.6856024706055</v>
      </c>
      <c r="BJ53" s="3">
        <v>8.4977564781398431</v>
      </c>
      <c r="BK53" s="3">
        <v>77.804119215108983</v>
      </c>
      <c r="BL53" s="3">
        <v>3.0309063326106749</v>
      </c>
      <c r="BN53" t="s">
        <v>172</v>
      </c>
      <c r="BO53" t="s">
        <v>119</v>
      </c>
      <c r="BP53" t="s">
        <v>159</v>
      </c>
      <c r="BQ53" s="1">
        <v>42041</v>
      </c>
      <c r="BR53">
        <v>40.899546904791286</v>
      </c>
      <c r="BS53">
        <v>1532.5123194387625</v>
      </c>
      <c r="BT53">
        <v>21.705595356263824</v>
      </c>
      <c r="BU53">
        <v>67.876119707507584</v>
      </c>
      <c r="BV53">
        <v>0.61290395426893673</v>
      </c>
      <c r="BX53" s="14">
        <f t="shared" si="3"/>
        <v>6.5698952262926831</v>
      </c>
      <c r="BZ53" s="20"/>
    </row>
    <row r="54" spans="1:78">
      <c r="D54" s="1">
        <v>42041</v>
      </c>
      <c r="E54" s="3">
        <v>4.4279999999999999</v>
      </c>
      <c r="F54" s="3">
        <f t="shared" si="9"/>
        <v>4.4279999999999999</v>
      </c>
      <c r="G54" s="3">
        <v>4.2436666666666669</v>
      </c>
      <c r="H54" s="3">
        <v>214.46666666666667</v>
      </c>
      <c r="I54" s="3">
        <v>360.13333333333338</v>
      </c>
      <c r="J54" s="3">
        <v>355.33333333333331</v>
      </c>
      <c r="K54" s="3">
        <v>231</v>
      </c>
      <c r="L54" s="3">
        <v>46.066666666666663</v>
      </c>
      <c r="M54" s="3">
        <v>5.9899999999999993</v>
      </c>
      <c r="N54" s="3">
        <v>46.466666666666669</v>
      </c>
      <c r="O54" s="3">
        <v>7.21</v>
      </c>
      <c r="P54" s="3">
        <v>3.9166666666666674</v>
      </c>
      <c r="Q54" s="3">
        <v>24.553333333333331</v>
      </c>
      <c r="R54" s="3">
        <v>59.336666666666666</v>
      </c>
      <c r="AD54" s="5">
        <v>4.4000000000000004</v>
      </c>
      <c r="AE54" s="3">
        <v>6.9824999999999999</v>
      </c>
      <c r="AF54" s="3">
        <v>3.0014593672634189</v>
      </c>
      <c r="AG54" s="3">
        <v>25.748038151040006</v>
      </c>
      <c r="AH54" s="3">
        <v>2.9297677366686967</v>
      </c>
      <c r="AI54" s="12">
        <f t="shared" si="0"/>
        <v>2.2825419569347689</v>
      </c>
      <c r="AJ54" s="12"/>
      <c r="AK54" s="3">
        <v>20.530708045377487</v>
      </c>
      <c r="AL54" s="3">
        <v>0.58088052177275218</v>
      </c>
      <c r="AM54" s="3">
        <v>806.14338848274986</v>
      </c>
      <c r="AN54" s="3">
        <v>0.88875804227628441</v>
      </c>
      <c r="AO54" s="3">
        <v>39.265250214507532</v>
      </c>
      <c r="AQ54" s="3">
        <v>0.2</v>
      </c>
      <c r="AR54" s="3">
        <v>0.1</v>
      </c>
      <c r="AS54" s="3">
        <v>6.65</v>
      </c>
      <c r="AT54" s="3">
        <v>16.2</v>
      </c>
      <c r="AU54" s="3" t="s">
        <v>267</v>
      </c>
      <c r="AW54" s="4">
        <v>9.8124138278740141</v>
      </c>
      <c r="AX54" s="4">
        <v>0.13482418368364524</v>
      </c>
      <c r="AY54" s="4">
        <v>0.85000842496791063</v>
      </c>
      <c r="AZ54" s="4">
        <v>1.5993111048995527E-2</v>
      </c>
      <c r="BD54" s="3" t="s">
        <v>173</v>
      </c>
      <c r="BE54" s="3" t="s">
        <v>119</v>
      </c>
      <c r="BF54" s="3" t="s">
        <v>156</v>
      </c>
      <c r="BG54" s="1">
        <v>42041</v>
      </c>
      <c r="BH54" s="3">
        <v>0.4348702546758228</v>
      </c>
      <c r="BI54" s="3">
        <v>2362.3661660008115</v>
      </c>
      <c r="BJ54" s="3">
        <v>8.7780386196027145</v>
      </c>
      <c r="BK54" s="3">
        <v>129.01931615153615</v>
      </c>
      <c r="BL54" s="3">
        <v>3.8336511878894437</v>
      </c>
      <c r="BQ54" s="1"/>
      <c r="BX54" s="14">
        <f t="shared" si="3"/>
        <v>6.4954966626679456</v>
      </c>
      <c r="BZ54" s="20"/>
    </row>
    <row r="55" spans="1:78">
      <c r="D55" s="1">
        <v>42041</v>
      </c>
      <c r="E55" s="3">
        <v>4.5517500000000002</v>
      </c>
      <c r="F55" s="3">
        <f>E55</f>
        <v>4.5517500000000002</v>
      </c>
      <c r="G55" s="3">
        <v>4.3629999999999995</v>
      </c>
      <c r="H55" s="3">
        <v>219.52500000000001</v>
      </c>
      <c r="I55" s="3">
        <v>367.29999999999995</v>
      </c>
      <c r="J55" s="3">
        <v>362.32500000000005</v>
      </c>
      <c r="K55" s="3">
        <v>235.75</v>
      </c>
      <c r="L55" s="3">
        <v>33.950000000000003</v>
      </c>
      <c r="M55" s="3">
        <v>4.4075000000000006</v>
      </c>
      <c r="N55" s="3">
        <v>34.325000000000003</v>
      </c>
      <c r="O55" s="3">
        <v>7.1349999999999998</v>
      </c>
      <c r="P55" s="6">
        <v>147.92750000000001</v>
      </c>
      <c r="Q55" s="3">
        <v>16.852499999999999</v>
      </c>
      <c r="R55" s="3">
        <v>41.077500000000001</v>
      </c>
      <c r="AD55" s="5">
        <v>4.5999999999999996</v>
      </c>
      <c r="AE55" s="3">
        <v>6.6387499999999999</v>
      </c>
      <c r="AF55" s="3">
        <v>1.6438287370242266</v>
      </c>
      <c r="AG55" s="3">
        <v>30.473222393503999</v>
      </c>
      <c r="AH55" s="3">
        <v>3.2552004836349457</v>
      </c>
      <c r="AI55" s="12">
        <f t="shared" si="0"/>
        <v>2.170171917880515</v>
      </c>
      <c r="AJ55" s="12"/>
      <c r="AK55" s="3">
        <v>66.94484287390793</v>
      </c>
      <c r="AL55" s="3">
        <v>24.526066474849586</v>
      </c>
      <c r="AM55" s="3">
        <v>1400.5194305502121</v>
      </c>
      <c r="AN55" s="3">
        <v>369.40593200040558</v>
      </c>
      <c r="AO55" s="3">
        <v>20.920497687747524</v>
      </c>
      <c r="AQ55" s="3">
        <v>0.23333333333333331</v>
      </c>
      <c r="AR55" s="3">
        <v>0.10000000000000002</v>
      </c>
      <c r="AS55" s="3">
        <v>6.9333333333333336</v>
      </c>
      <c r="AT55" s="3">
        <v>16.900000000000002</v>
      </c>
      <c r="AU55" s="3" t="s">
        <v>268</v>
      </c>
      <c r="AW55" s="4">
        <v>10.32756360893775</v>
      </c>
      <c r="AX55" s="4">
        <v>6.1649731411762387E-2</v>
      </c>
      <c r="AY55" s="4">
        <v>0.56397640284169726</v>
      </c>
      <c r="AZ55" s="4">
        <v>8.0811517203861778E-3</v>
      </c>
      <c r="BD55" s="3" t="s">
        <v>125</v>
      </c>
      <c r="BE55" s="3" t="s">
        <v>119</v>
      </c>
      <c r="BF55" s="3" t="s">
        <v>158</v>
      </c>
      <c r="BG55" s="1">
        <v>42041</v>
      </c>
      <c r="BH55" s="3">
        <v>0.40828833174731954</v>
      </c>
      <c r="BI55" s="3">
        <v>2412.8721884208653</v>
      </c>
      <c r="BJ55" s="3">
        <v>9.4204576646687865</v>
      </c>
      <c r="BK55" s="3">
        <v>108.30183873473003</v>
      </c>
      <c r="BL55" s="3">
        <v>3.6245320903588776</v>
      </c>
      <c r="BN55" t="s">
        <v>174</v>
      </c>
      <c r="BO55" t="s">
        <v>119</v>
      </c>
      <c r="BP55" t="s">
        <v>158</v>
      </c>
      <c r="BQ55" s="1">
        <v>42041</v>
      </c>
      <c r="BR55">
        <v>44.95814376724131</v>
      </c>
      <c r="BS55">
        <v>1857.789465966559</v>
      </c>
      <c r="BT55">
        <v>25.780261226621221</v>
      </c>
      <c r="BU55">
        <v>95.799949067574445</v>
      </c>
      <c r="BV55">
        <v>0.99384759250878663</v>
      </c>
      <c r="BX55" s="14">
        <f t="shared" si="3"/>
        <v>7.250285746788272</v>
      </c>
      <c r="BZ55" s="20"/>
    </row>
    <row r="56" spans="1:78">
      <c r="AD56" s="5"/>
      <c r="AI56" s="12"/>
      <c r="AJ56" s="12"/>
      <c r="BG56" s="1"/>
      <c r="BH56" s="3"/>
      <c r="BI56" s="3"/>
      <c r="BJ56" s="3"/>
      <c r="BK56" s="3"/>
      <c r="BL56" s="3"/>
      <c r="BQ56" s="1"/>
      <c r="BX56" s="14"/>
      <c r="BZ56" s="20"/>
    </row>
    <row r="57" spans="1:78">
      <c r="AD57" s="5"/>
      <c r="AI57" s="12"/>
      <c r="AJ57" s="12"/>
      <c r="BG57" s="1"/>
      <c r="BH57" s="3"/>
      <c r="BI57" s="3"/>
      <c r="BJ57" s="3"/>
      <c r="BK57" s="3"/>
      <c r="BL57" s="3"/>
      <c r="BQ57" s="1"/>
      <c r="BX57" s="14"/>
      <c r="BZ57" s="20"/>
    </row>
    <row r="58" spans="1:78">
      <c r="A58" s="2" t="s">
        <v>16</v>
      </c>
      <c r="B58" s="2" t="s">
        <v>20</v>
      </c>
      <c r="C58" s="2" t="s">
        <v>21</v>
      </c>
      <c r="D58" s="1" t="s">
        <v>0</v>
      </c>
      <c r="E58" s="3" t="s">
        <v>29</v>
      </c>
      <c r="F58" s="3" t="s">
        <v>22</v>
      </c>
      <c r="G58" s="3" t="s">
        <v>30</v>
      </c>
      <c r="H58" s="3" t="s">
        <v>31</v>
      </c>
      <c r="I58" s="3" t="s">
        <v>32</v>
      </c>
      <c r="J58" s="3" t="s">
        <v>33</v>
      </c>
      <c r="K58" s="3" t="s">
        <v>34</v>
      </c>
      <c r="L58" s="3" t="s">
        <v>35</v>
      </c>
      <c r="M58" s="3" t="s">
        <v>36</v>
      </c>
      <c r="N58" s="3" t="s">
        <v>37</v>
      </c>
      <c r="O58" s="3" t="s">
        <v>1</v>
      </c>
      <c r="P58" s="3" t="s">
        <v>38</v>
      </c>
      <c r="Q58" s="3" t="s">
        <v>39</v>
      </c>
      <c r="R58" s="3" t="s">
        <v>40</v>
      </c>
      <c r="S58" s="3" t="s">
        <v>2</v>
      </c>
      <c r="T58" s="3" t="s">
        <v>3</v>
      </c>
      <c r="U58" s="3" t="s">
        <v>4</v>
      </c>
      <c r="V58" s="3" t="s">
        <v>5</v>
      </c>
      <c r="W58" s="3" t="s">
        <v>1</v>
      </c>
      <c r="X58" s="3" t="s">
        <v>6</v>
      </c>
      <c r="Y58" s="3" t="s">
        <v>7</v>
      </c>
      <c r="Z58" s="3" t="s">
        <v>8</v>
      </c>
      <c r="AA58" s="3" t="s">
        <v>9</v>
      </c>
      <c r="AB58" s="3" t="s">
        <v>10</v>
      </c>
      <c r="AC58" s="3" t="s">
        <v>11</v>
      </c>
      <c r="AD58" s="5" t="s">
        <v>19</v>
      </c>
      <c r="AE58" s="3" t="s">
        <v>14</v>
      </c>
      <c r="AF58" s="3" t="s">
        <v>15</v>
      </c>
      <c r="AG58" s="3" t="s">
        <v>47</v>
      </c>
      <c r="AH58" s="3" t="s">
        <v>48</v>
      </c>
      <c r="AI58" s="12"/>
      <c r="AJ58" s="12"/>
      <c r="AK58" s="3" t="s">
        <v>56</v>
      </c>
      <c r="AL58" s="3" t="s">
        <v>57</v>
      </c>
      <c r="AM58" s="3" t="s">
        <v>58</v>
      </c>
      <c r="AN58" s="3" t="s">
        <v>59</v>
      </c>
      <c r="AO58" s="3" t="s">
        <v>60</v>
      </c>
      <c r="AQ58" s="3" t="s">
        <v>41</v>
      </c>
      <c r="AR58" s="3" t="s">
        <v>42</v>
      </c>
      <c r="AS58" s="3" t="s">
        <v>43</v>
      </c>
      <c r="AT58" s="3" t="s">
        <v>44</v>
      </c>
      <c r="AW58" s="3" t="s">
        <v>49</v>
      </c>
      <c r="AX58" s="3" t="s">
        <v>50</v>
      </c>
      <c r="AY58" s="3" t="s">
        <v>51</v>
      </c>
      <c r="AZ58" s="3" t="s">
        <v>52</v>
      </c>
      <c r="BE58" s="3" t="s">
        <v>68</v>
      </c>
      <c r="BF58" s="3" t="s">
        <v>13</v>
      </c>
      <c r="BG58" s="1" t="s">
        <v>69</v>
      </c>
      <c r="BH58" s="3" t="s">
        <v>62</v>
      </c>
      <c r="BI58" s="3" t="s">
        <v>63</v>
      </c>
      <c r="BJ58" s="3" t="s">
        <v>64</v>
      </c>
      <c r="BK58" s="3" t="s">
        <v>65</v>
      </c>
      <c r="BL58" s="3" t="s">
        <v>66</v>
      </c>
      <c r="BN58" t="s">
        <v>70</v>
      </c>
      <c r="BO58" t="s">
        <v>68</v>
      </c>
      <c r="BP58" t="s">
        <v>13</v>
      </c>
      <c r="BQ58" s="1" t="s">
        <v>69</v>
      </c>
      <c r="BR58" t="s">
        <v>62</v>
      </c>
      <c r="BS58" t="s">
        <v>63</v>
      </c>
      <c r="BT58" t="s">
        <v>64</v>
      </c>
      <c r="BU58" t="s">
        <v>65</v>
      </c>
      <c r="BV58" t="s">
        <v>66</v>
      </c>
      <c r="BX58" s="14"/>
      <c r="BZ58" s="20"/>
    </row>
    <row r="59" spans="1:78">
      <c r="A59" s="2" t="s">
        <v>73</v>
      </c>
      <c r="B59" s="2">
        <v>3.3</v>
      </c>
      <c r="C59" s="2">
        <v>70</v>
      </c>
      <c r="D59" s="1">
        <v>42052</v>
      </c>
      <c r="E59" s="3">
        <v>0.69399999999999995</v>
      </c>
      <c r="F59" s="3">
        <f t="shared" ref="F59:F64" si="10">E59</f>
        <v>0.69399999999999995</v>
      </c>
      <c r="G59" s="3">
        <v>1.0183333333333333</v>
      </c>
      <c r="H59" s="3">
        <v>76.5</v>
      </c>
      <c r="I59" s="3">
        <v>142.03333333333333</v>
      </c>
      <c r="J59" s="3">
        <v>141.16666666666666</v>
      </c>
      <c r="K59" s="3">
        <v>92</v>
      </c>
      <c r="L59" s="3">
        <v>96.8</v>
      </c>
      <c r="M59" s="3">
        <v>13.75</v>
      </c>
      <c r="N59" s="3">
        <v>96.933333333333337</v>
      </c>
      <c r="O59" s="3">
        <v>6.25</v>
      </c>
      <c r="P59" s="3">
        <v>1.9799999999999998</v>
      </c>
      <c r="Q59" s="3">
        <v>8.370000000000001</v>
      </c>
      <c r="R59" s="3">
        <v>20.959999999999997</v>
      </c>
      <c r="S59" s="3">
        <v>0.51466666666666672</v>
      </c>
      <c r="T59" s="3">
        <v>0.65333333333333332</v>
      </c>
      <c r="U59" s="3">
        <v>0.159</v>
      </c>
      <c r="V59" s="3">
        <v>8.5000000000000006E-2</v>
      </c>
      <c r="W59" s="3">
        <v>6.2433333333333332</v>
      </c>
      <c r="X59" s="3">
        <v>13.593333333333334</v>
      </c>
      <c r="Y59" s="3">
        <v>0.53333333333333333</v>
      </c>
      <c r="Z59" s="3">
        <v>0.13333333333333333</v>
      </c>
      <c r="AA59" s="3">
        <v>-74.333333333333329</v>
      </c>
      <c r="AB59" s="3">
        <v>-3.3333333333333333E-2</v>
      </c>
      <c r="AC59" s="3">
        <v>1.1333333333333333</v>
      </c>
      <c r="AD59" s="5">
        <v>0.7</v>
      </c>
      <c r="AE59" s="3">
        <v>18.076566</v>
      </c>
      <c r="AF59" s="3">
        <v>3.1959930736041962</v>
      </c>
      <c r="AG59" s="9">
        <v>22.846474368960003</v>
      </c>
      <c r="AH59" s="9">
        <v>1.118630141932303</v>
      </c>
      <c r="AI59" s="12">
        <f t="shared" si="0"/>
        <v>5.9091328796706772</v>
      </c>
      <c r="AJ59" s="12"/>
      <c r="AK59" s="3">
        <v>13.204344874405978</v>
      </c>
      <c r="AL59" s="3">
        <v>5.0404760369713175</v>
      </c>
      <c r="AM59" s="3">
        <v>1071.3570127504554</v>
      </c>
      <c r="AN59" s="3">
        <v>355.74619440924801</v>
      </c>
      <c r="AO59" s="3">
        <v>81.13670333066429</v>
      </c>
      <c r="AQ59" s="3">
        <v>0.16700000000000001</v>
      </c>
      <c r="AR59" s="3">
        <v>0.629</v>
      </c>
      <c r="AS59" s="3">
        <v>2.1814999999999998</v>
      </c>
      <c r="AT59" s="3">
        <v>5.3205</v>
      </c>
      <c r="AW59" s="4">
        <v>1.8743065892077646</v>
      </c>
      <c r="AX59" s="4">
        <v>2.0660515086766765E-2</v>
      </c>
      <c r="AY59" s="4">
        <v>0.86049371906121308</v>
      </c>
      <c r="AZ59" s="4">
        <v>9.9776722286916662E-3</v>
      </c>
      <c r="BD59" s="3" t="s">
        <v>104</v>
      </c>
      <c r="BE59" s="3" t="s">
        <v>95</v>
      </c>
      <c r="BF59" s="3" t="s">
        <v>155</v>
      </c>
      <c r="BG59" s="1">
        <v>42052</v>
      </c>
      <c r="BH59" s="3">
        <v>5.5048485419447211</v>
      </c>
      <c r="BI59" s="3">
        <v>3555.3947010168108</v>
      </c>
      <c r="BJ59" s="3">
        <v>1.6409161190324786</v>
      </c>
      <c r="BK59" s="3">
        <v>35.468119434662135</v>
      </c>
      <c r="BL59" s="3">
        <v>103.48479918316561</v>
      </c>
      <c r="BN59" t="s">
        <v>175</v>
      </c>
      <c r="BO59" t="s">
        <v>95</v>
      </c>
      <c r="BP59" t="s">
        <v>155</v>
      </c>
      <c r="BQ59" s="1">
        <v>42052</v>
      </c>
      <c r="BR59">
        <v>27.025660257617471</v>
      </c>
      <c r="BS59">
        <v>3163.5229839744543</v>
      </c>
      <c r="BT59">
        <v>44.800703480613173</v>
      </c>
      <c r="BU59">
        <v>32.1084536214588</v>
      </c>
      <c r="BV59">
        <v>3.1031977095073788</v>
      </c>
      <c r="BX59" s="14">
        <f t="shared" si="3"/>
        <v>-4.2682167606381984</v>
      </c>
      <c r="BZ59" s="20"/>
    </row>
    <row r="60" spans="1:78">
      <c r="A60" s="2" t="s">
        <v>254</v>
      </c>
      <c r="B60" s="2"/>
      <c r="C60" s="2"/>
      <c r="D60" s="1">
        <v>42052</v>
      </c>
      <c r="E60" s="3">
        <v>1.2010000000000001</v>
      </c>
      <c r="F60" s="3">
        <f t="shared" si="10"/>
        <v>1.2010000000000001</v>
      </c>
      <c r="G60" s="3">
        <v>0.42733333333333334</v>
      </c>
      <c r="H60" s="3">
        <v>74.13333333333334</v>
      </c>
      <c r="I60" s="3">
        <v>140.30000000000001</v>
      </c>
      <c r="J60" s="3">
        <v>139.70000000000002</v>
      </c>
      <c r="K60" s="3">
        <v>91</v>
      </c>
      <c r="L60" s="3">
        <v>96.033333333333346</v>
      </c>
      <c r="M60" s="3">
        <v>13.866666666666665</v>
      </c>
      <c r="N60" s="3">
        <v>96.166666666666671</v>
      </c>
      <c r="O60" s="3">
        <v>6.373333333333334</v>
      </c>
      <c r="P60" s="3">
        <v>2</v>
      </c>
      <c r="Q60" s="3">
        <v>8.4233333333333338</v>
      </c>
      <c r="R60" s="3">
        <v>21.096666666666668</v>
      </c>
      <c r="S60" s="3">
        <v>0.98833333333333329</v>
      </c>
      <c r="T60" s="3">
        <v>0.41</v>
      </c>
      <c r="U60" s="3">
        <v>0.159</v>
      </c>
      <c r="V60" s="3">
        <v>8.4000000000000005E-2</v>
      </c>
      <c r="W60" s="3">
        <v>6.2700000000000005</v>
      </c>
      <c r="X60" s="3">
        <v>14.106666666666667</v>
      </c>
      <c r="Y60" s="3">
        <v>1</v>
      </c>
      <c r="Z60" s="3">
        <v>0.23333333333333331</v>
      </c>
      <c r="AA60" s="3">
        <v>59</v>
      </c>
      <c r="AB60" s="3">
        <v>0</v>
      </c>
      <c r="AC60" s="3">
        <v>1.0666666666666667</v>
      </c>
      <c r="AD60" s="5"/>
      <c r="AG60" s="9"/>
      <c r="AH60" s="9"/>
      <c r="AI60" s="12"/>
      <c r="AJ60" s="12"/>
      <c r="BX60" s="14"/>
      <c r="BZ60" s="20"/>
    </row>
    <row r="61" spans="1:78">
      <c r="D61" s="1">
        <v>42052</v>
      </c>
      <c r="E61" s="3">
        <v>1.758</v>
      </c>
      <c r="F61" s="3">
        <f t="shared" si="10"/>
        <v>1.758</v>
      </c>
      <c r="G61" s="3">
        <v>1.5613333333333335</v>
      </c>
      <c r="H61" s="3">
        <v>73.899999999999991</v>
      </c>
      <c r="I61" s="3">
        <v>134.86666666666667</v>
      </c>
      <c r="J61" s="3">
        <v>133.80000000000001</v>
      </c>
      <c r="K61" s="3">
        <v>87</v>
      </c>
      <c r="L61" s="3">
        <v>85.399999999999991</v>
      </c>
      <c r="M61" s="3">
        <v>11.946666666666667</v>
      </c>
      <c r="N61" s="3">
        <v>85.466666666666654</v>
      </c>
      <c r="O61" s="3">
        <v>6.4033333333333333</v>
      </c>
      <c r="P61" s="3">
        <v>3.8700000000000006</v>
      </c>
      <c r="Q61" s="3">
        <v>10.33</v>
      </c>
      <c r="R61" s="3">
        <v>25.616666666666664</v>
      </c>
      <c r="S61" s="3">
        <v>1.4956666666666667</v>
      </c>
      <c r="T61" s="3">
        <v>1.1399999999999999</v>
      </c>
      <c r="U61" s="3">
        <v>0.156</v>
      </c>
      <c r="V61" s="3">
        <v>8.5000000000000006E-2</v>
      </c>
      <c r="W61" s="3">
        <v>6.376666666666666</v>
      </c>
      <c r="X61" s="3">
        <v>13.646666666666667</v>
      </c>
      <c r="Y61" s="3">
        <v>1.3333333333333333</v>
      </c>
      <c r="Z61" s="3">
        <v>0.33333333333333331</v>
      </c>
      <c r="AA61" s="3">
        <v>227</v>
      </c>
      <c r="AB61" s="3">
        <v>0.10000000000000002</v>
      </c>
      <c r="AC61" s="3">
        <v>2.2000000000000002</v>
      </c>
      <c r="AD61" s="5"/>
      <c r="AG61" s="9"/>
      <c r="AH61" s="9"/>
      <c r="AI61" s="12"/>
      <c r="AJ61" s="12"/>
      <c r="BX61" s="14"/>
      <c r="BZ61" s="20"/>
    </row>
    <row r="62" spans="1:78">
      <c r="D62" s="1">
        <v>42052</v>
      </c>
      <c r="E62" s="3">
        <v>2.2559999999999998</v>
      </c>
      <c r="F62" s="3">
        <f t="shared" si="10"/>
        <v>2.2559999999999998</v>
      </c>
      <c r="G62" s="3">
        <v>2.8930000000000002</v>
      </c>
      <c r="H62" s="3">
        <v>75.100000000000009</v>
      </c>
      <c r="I62" s="3">
        <v>131.46666666666667</v>
      </c>
      <c r="J62" s="3">
        <v>130.06666666666666</v>
      </c>
      <c r="K62" s="3">
        <v>84.666666666666671</v>
      </c>
      <c r="L62" s="3">
        <v>73.8</v>
      </c>
      <c r="M62" s="3">
        <v>9.9600000000000009</v>
      </c>
      <c r="N62" s="3">
        <v>73.933333333333337</v>
      </c>
      <c r="O62" s="3">
        <v>6.4466666666666663</v>
      </c>
      <c r="P62" s="3">
        <v>3.3000000000000003</v>
      </c>
      <c r="Q62" s="3">
        <v>13.936666666666667</v>
      </c>
      <c r="R62" s="3">
        <v>34.163333333333334</v>
      </c>
      <c r="S62" s="3">
        <v>2.0973333333333333</v>
      </c>
      <c r="T62" s="3">
        <v>2.7533333333333334</v>
      </c>
      <c r="U62" s="3">
        <v>0.14899999999999999</v>
      </c>
      <c r="V62" s="3">
        <v>8.6000000000000007E-2</v>
      </c>
      <c r="W62" s="3">
        <v>6.416666666666667</v>
      </c>
      <c r="X62" s="3">
        <v>10.283333333333333</v>
      </c>
      <c r="Y62" s="3">
        <v>2.0333333333333332</v>
      </c>
      <c r="Z62" s="3">
        <v>0.46666666666666662</v>
      </c>
      <c r="AA62" s="3">
        <v>472.66666666666669</v>
      </c>
      <c r="AB62" s="3">
        <v>0.23333333333333331</v>
      </c>
      <c r="AC62" s="3">
        <v>2.6999999999999997</v>
      </c>
      <c r="AD62" s="5">
        <v>2.2999999999999998</v>
      </c>
      <c r="AE62" s="3">
        <v>23.979215</v>
      </c>
      <c r="AF62" s="3">
        <v>0.39418657466737966</v>
      </c>
      <c r="AG62" s="9">
        <v>35.948844275520003</v>
      </c>
      <c r="AH62" s="9">
        <v>3.8607077864804076</v>
      </c>
      <c r="AI62" s="12">
        <f t="shared" si="0"/>
        <v>7.8386773121173743</v>
      </c>
      <c r="AJ62" s="12"/>
      <c r="AK62" s="3">
        <v>25.655125594025801</v>
      </c>
      <c r="AL62" s="3">
        <v>1.2769205960327339</v>
      </c>
      <c r="AM62" s="3">
        <v>737.85291438979971</v>
      </c>
      <c r="AN62" s="3">
        <v>28.129712388186157</v>
      </c>
      <c r="AO62" s="3">
        <v>28.760448343375888</v>
      </c>
      <c r="AQ62" s="3">
        <v>0.3125</v>
      </c>
      <c r="AR62" s="3">
        <v>0.46699999999999997</v>
      </c>
      <c r="AS62" s="3">
        <v>2.8339999999999996</v>
      </c>
      <c r="AT62" s="3">
        <v>6.9119999999999999</v>
      </c>
      <c r="AW62" s="4">
        <v>2.4344896743087254</v>
      </c>
      <c r="AX62" s="4">
        <v>1.9840609281099309E-2</v>
      </c>
      <c r="AY62" s="4">
        <v>0.83694889699541386</v>
      </c>
      <c r="AZ62" s="4">
        <v>6.8174356535160904E-3</v>
      </c>
      <c r="BD62" s="3" t="s">
        <v>176</v>
      </c>
      <c r="BE62" s="3" t="s">
        <v>95</v>
      </c>
      <c r="BF62" s="3" t="s">
        <v>157</v>
      </c>
      <c r="BG62" s="1">
        <v>42052</v>
      </c>
      <c r="BH62" s="3">
        <v>7.0342125004972837</v>
      </c>
      <c r="BI62" s="3">
        <v>3144.8940582729597</v>
      </c>
      <c r="BJ62" s="3">
        <v>6.6005149210655176</v>
      </c>
      <c r="BK62" s="3">
        <v>92.894381258854864</v>
      </c>
      <c r="BL62" s="3">
        <v>116.93255988275138</v>
      </c>
      <c r="BQ62" s="1"/>
      <c r="BX62" s="14">
        <f t="shared" si="3"/>
        <v>-1.2381623910518567</v>
      </c>
      <c r="BZ62" s="20"/>
    </row>
    <row r="63" spans="1:78">
      <c r="D63" s="1">
        <v>42052</v>
      </c>
      <c r="E63" s="3">
        <v>2.4430000000000001</v>
      </c>
      <c r="F63" s="3">
        <f t="shared" si="10"/>
        <v>2.4430000000000001</v>
      </c>
      <c r="G63" s="3">
        <v>3.8073333333333337</v>
      </c>
      <c r="H63" s="3">
        <v>84.6</v>
      </c>
      <c r="I63" s="3">
        <v>143.93333333333334</v>
      </c>
      <c r="J63" s="3">
        <v>142.1</v>
      </c>
      <c r="K63" s="3">
        <v>92</v>
      </c>
      <c r="L63" s="3">
        <v>53.733333333333327</v>
      </c>
      <c r="M63" s="3">
        <v>7.0766666666666671</v>
      </c>
      <c r="N63" s="3">
        <v>53.800000000000004</v>
      </c>
      <c r="O63" s="3">
        <v>6.4666666666666659</v>
      </c>
      <c r="P63" s="3">
        <v>3.16</v>
      </c>
      <c r="Q63" s="3">
        <v>15.93</v>
      </c>
      <c r="R63" s="3">
        <v>38.890000000000008</v>
      </c>
      <c r="S63" s="3">
        <v>2.5846666666666667</v>
      </c>
      <c r="T63" s="3">
        <v>3.82</v>
      </c>
      <c r="U63" s="3">
        <v>0.158</v>
      </c>
      <c r="V63" s="3">
        <v>9.4000000000000014E-2</v>
      </c>
      <c r="W63" s="3">
        <v>6.5066666666666668</v>
      </c>
      <c r="X63" s="3">
        <v>7.1466666666666674</v>
      </c>
      <c r="Y63" s="3">
        <v>1.2666666666666668</v>
      </c>
      <c r="Z63" s="3">
        <v>0.3</v>
      </c>
      <c r="AA63" s="3">
        <v>160.33333333333334</v>
      </c>
      <c r="AB63" s="3">
        <v>0.10000000000000002</v>
      </c>
      <c r="AC63" s="3">
        <v>2.7999999999999994</v>
      </c>
      <c r="AD63" s="5">
        <v>2.8</v>
      </c>
      <c r="AE63" s="3">
        <v>26.5952275</v>
      </c>
      <c r="AF63" s="3">
        <v>1.9385514549657084</v>
      </c>
      <c r="AG63" s="9">
        <v>41.157476764800009</v>
      </c>
      <c r="AH63" s="9">
        <v>2.3662012619825141</v>
      </c>
      <c r="AI63" s="12">
        <f t="shared" si="0"/>
        <v>8.6938378264196761</v>
      </c>
      <c r="AJ63" s="12"/>
      <c r="AK63" s="3">
        <v>34.731839782756289</v>
      </c>
      <c r="AL63" s="3">
        <v>14.247745597838906</v>
      </c>
      <c r="AM63" s="3">
        <v>1118.4061930783243</v>
      </c>
      <c r="AN63" s="3">
        <v>425.66475837411531</v>
      </c>
      <c r="AO63" s="3">
        <v>32.201179093126882</v>
      </c>
      <c r="AQ63" s="3">
        <v>0.252</v>
      </c>
      <c r="AR63" s="3">
        <v>0.36249999999999999</v>
      </c>
      <c r="AS63" s="3">
        <v>3.7270000000000003</v>
      </c>
      <c r="AT63" s="3">
        <v>9.09</v>
      </c>
      <c r="AW63" s="4">
        <v>3.4949644752931226</v>
      </c>
      <c r="AX63" s="4">
        <v>3.6359563491862493E-2</v>
      </c>
      <c r="AY63" s="4">
        <v>0.76034974254134702</v>
      </c>
      <c r="AZ63" s="4">
        <v>2.2425484107000019E-2</v>
      </c>
      <c r="BD63" s="3" t="s">
        <v>177</v>
      </c>
      <c r="BE63" s="3" t="s">
        <v>95</v>
      </c>
      <c r="BF63" s="3" t="s">
        <v>159</v>
      </c>
      <c r="BG63" s="1">
        <v>42052</v>
      </c>
      <c r="BH63" s="3">
        <v>7.8263284780698692</v>
      </c>
      <c r="BI63" s="3">
        <v>3344.1127514782429</v>
      </c>
      <c r="BJ63" s="3">
        <v>7.9541958881311663</v>
      </c>
      <c r="BK63" s="3">
        <v>420.36209453169744</v>
      </c>
      <c r="BL63" s="3">
        <v>83.900902942949685</v>
      </c>
      <c r="BQ63" s="1"/>
      <c r="BX63" s="14">
        <f t="shared" si="3"/>
        <v>-0.73964193828850977</v>
      </c>
      <c r="BZ63" s="20"/>
    </row>
    <row r="64" spans="1:78">
      <c r="D64" s="1">
        <v>42052</v>
      </c>
      <c r="E64" s="3">
        <v>2.7836666666666665</v>
      </c>
      <c r="F64" s="3">
        <f t="shared" si="10"/>
        <v>2.7836666666666665</v>
      </c>
      <c r="G64" s="3">
        <v>4.0153333333333334</v>
      </c>
      <c r="H64" s="3">
        <v>87.2</v>
      </c>
      <c r="I64" s="3">
        <v>147.4</v>
      </c>
      <c r="J64" s="3">
        <v>145.5</v>
      </c>
      <c r="K64" s="3">
        <v>95</v>
      </c>
      <c r="L64" s="3">
        <v>42.79999999999999</v>
      </c>
      <c r="M64" s="3">
        <v>5.6033333333333326</v>
      </c>
      <c r="N64" s="3">
        <v>42.833333333333336</v>
      </c>
      <c r="O64" s="3">
        <v>6.4933333333333332</v>
      </c>
      <c r="P64" s="3">
        <v>4.12</v>
      </c>
      <c r="Q64" s="3">
        <v>16.260000000000002</v>
      </c>
      <c r="R64" s="3">
        <v>39.676666666666669</v>
      </c>
      <c r="S64" s="3">
        <v>2.8450000000000002</v>
      </c>
      <c r="T64" s="3">
        <v>4.4066666666666672</v>
      </c>
      <c r="U64" s="3">
        <v>0.16700000000000001</v>
      </c>
      <c r="V64" s="3">
        <v>0.10100000000000002</v>
      </c>
      <c r="W64" s="3">
        <v>6.57</v>
      </c>
      <c r="X64" s="3">
        <v>4.2133333333333338</v>
      </c>
      <c r="Y64" s="3">
        <v>1.5</v>
      </c>
      <c r="Z64" s="3">
        <v>0.3666666666666667</v>
      </c>
      <c r="AA64" s="3">
        <v>8.6666666666666661</v>
      </c>
      <c r="AB64" s="3">
        <v>0</v>
      </c>
      <c r="AC64" s="3">
        <v>3.5</v>
      </c>
      <c r="AD64" s="5">
        <v>3.15</v>
      </c>
      <c r="AE64" s="3">
        <v>54.582955750000004</v>
      </c>
      <c r="AF64" s="3">
        <v>1.3447478316178532</v>
      </c>
      <c r="AG64" s="9">
        <v>66.107283327360008</v>
      </c>
      <c r="AH64" s="9">
        <v>1.5260030446735744</v>
      </c>
      <c r="AI64" s="12">
        <f t="shared" si="0"/>
        <v>17.842876710761033</v>
      </c>
      <c r="AJ64" s="12"/>
      <c r="AK64" s="3">
        <v>47.325186693822147</v>
      </c>
      <c r="AL64" s="3">
        <v>12.029936141571573</v>
      </c>
      <c r="AM64" s="3">
        <v>793.84335154826965</v>
      </c>
      <c r="AN64" s="3">
        <v>16.02582172115412</v>
      </c>
      <c r="AO64" s="3">
        <v>16.774225460200842</v>
      </c>
      <c r="AQ64" s="3">
        <v>0.34</v>
      </c>
      <c r="AR64" s="3">
        <v>0.23499999999999999</v>
      </c>
      <c r="AS64" s="3">
        <v>3.9089999999999998</v>
      </c>
      <c r="AT64" s="3">
        <v>9.5339999999999989</v>
      </c>
      <c r="AW64" s="4">
        <v>3.3958295108281402</v>
      </c>
      <c r="AX64" s="4">
        <v>3.1878613937064031E-2</v>
      </c>
      <c r="AY64" s="4">
        <v>0.75338047520987039</v>
      </c>
      <c r="AZ64" s="4">
        <v>9.6823148611925539E-3</v>
      </c>
      <c r="BD64" s="3" t="s">
        <v>105</v>
      </c>
      <c r="BE64" s="3" t="s">
        <v>95</v>
      </c>
      <c r="BF64" s="3" t="s">
        <v>156</v>
      </c>
      <c r="BG64" s="1">
        <v>42052</v>
      </c>
      <c r="BH64" s="3">
        <v>6.3686945944178195</v>
      </c>
      <c r="BI64" s="3">
        <v>3923.6922524948213</v>
      </c>
      <c r="BJ64" s="3">
        <v>12.676939969436315</v>
      </c>
      <c r="BK64" s="3">
        <v>920.93446484365177</v>
      </c>
      <c r="BL64" s="3">
        <v>120.12799132432698</v>
      </c>
      <c r="BN64" t="s">
        <v>178</v>
      </c>
      <c r="BO64" t="s">
        <v>95</v>
      </c>
      <c r="BP64" t="s">
        <v>156</v>
      </c>
      <c r="BQ64" s="1">
        <v>42052</v>
      </c>
      <c r="BR64">
        <v>21.024712103460406</v>
      </c>
      <c r="BS64">
        <v>3313.2318597291319</v>
      </c>
      <c r="BT64">
        <v>34.230273027834365</v>
      </c>
      <c r="BU64">
        <v>864.33096910002087</v>
      </c>
      <c r="BV64">
        <v>5.8755643505189301</v>
      </c>
      <c r="BX64" s="14">
        <f t="shared" si="3"/>
        <v>-5.1659367413247175</v>
      </c>
      <c r="BZ64" s="20"/>
    </row>
    <row r="65" spans="1:78">
      <c r="D65" s="1">
        <v>42052</v>
      </c>
      <c r="E65" s="3">
        <v>3.0947500000000008</v>
      </c>
      <c r="F65" s="3">
        <f>E65</f>
        <v>3.0947500000000008</v>
      </c>
      <c r="G65" s="3">
        <v>4.5289999999999999</v>
      </c>
      <c r="H65" s="3">
        <v>95.208333333333329</v>
      </c>
      <c r="I65" s="3">
        <v>158.52500000000001</v>
      </c>
      <c r="J65" s="3">
        <v>156.3666666666667</v>
      </c>
      <c r="K65" s="3">
        <v>101.5</v>
      </c>
      <c r="L65" s="3">
        <v>21.274999999999995</v>
      </c>
      <c r="M65" s="3">
        <v>2.7541666666666664</v>
      </c>
      <c r="N65" s="3">
        <v>21.341666666666669</v>
      </c>
      <c r="O65" s="3">
        <v>6.5625</v>
      </c>
      <c r="P65" s="3">
        <v>24.629166666666663</v>
      </c>
      <c r="Q65" s="3">
        <v>16.439166666666669</v>
      </c>
      <c r="R65" s="3">
        <v>40.099166666666669</v>
      </c>
      <c r="S65" s="3">
        <v>2.9903333333333335</v>
      </c>
      <c r="T65" s="3">
        <v>4.54</v>
      </c>
      <c r="U65" s="3">
        <v>0.17100000000000001</v>
      </c>
      <c r="V65" s="3">
        <v>0.104</v>
      </c>
      <c r="W65" s="3">
        <v>6.5999999999999988</v>
      </c>
      <c r="X65" s="3">
        <v>2.563333333333333</v>
      </c>
      <c r="Y65" s="3">
        <v>0.76666666666666661</v>
      </c>
      <c r="Z65" s="3">
        <v>0.20000000000000004</v>
      </c>
      <c r="AA65" s="3">
        <v>217.33333333333334</v>
      </c>
      <c r="AB65" s="3">
        <v>0.10000000000000002</v>
      </c>
      <c r="AC65" s="3">
        <v>3.7000000000000006</v>
      </c>
      <c r="AD65" s="5">
        <v>3.3</v>
      </c>
      <c r="AE65" s="3">
        <v>55.894918500000003</v>
      </c>
      <c r="AF65" s="3">
        <v>3.2273647498763598</v>
      </c>
      <c r="AG65" s="9">
        <v>81.866022828479998</v>
      </c>
      <c r="AH65" s="9">
        <v>13.424031800503679</v>
      </c>
      <c r="AI65" s="12">
        <f t="shared" si="0"/>
        <v>18.27175032663078</v>
      </c>
      <c r="AJ65" s="12"/>
      <c r="AK65" s="3">
        <v>57.019687712152091</v>
      </c>
      <c r="AL65" s="3">
        <v>64.316474231754015</v>
      </c>
      <c r="AM65" s="3">
        <v>876.46630236794181</v>
      </c>
      <c r="AN65" s="3">
        <v>37.123106012293739</v>
      </c>
      <c r="AO65" s="3">
        <v>15.371292575163446</v>
      </c>
      <c r="AQ65" s="3">
        <v>0.38650000000000001</v>
      </c>
      <c r="AR65" s="3">
        <v>0.17399999999999999</v>
      </c>
      <c r="AS65" s="3">
        <v>4.0214999999999996</v>
      </c>
      <c r="AT65" s="3">
        <v>9.8085000000000004</v>
      </c>
      <c r="AW65" s="4">
        <v>3.4596965383877283</v>
      </c>
      <c r="AX65" s="4">
        <v>5.3989568172615181E-2</v>
      </c>
      <c r="AY65" s="4">
        <v>0.8483759839713485</v>
      </c>
      <c r="AZ65" s="4">
        <v>1.3826511742782596E-2</v>
      </c>
      <c r="BD65" s="3" t="s">
        <v>106</v>
      </c>
      <c r="BE65" s="3" t="s">
        <v>95</v>
      </c>
      <c r="BF65" s="3" t="s">
        <v>158</v>
      </c>
      <c r="BG65" s="1">
        <v>42052</v>
      </c>
      <c r="BH65" s="3">
        <v>7.8113815223827849</v>
      </c>
      <c r="BI65" s="3">
        <v>4191.12528537449</v>
      </c>
      <c r="BJ65" s="3">
        <v>18.528615233151168</v>
      </c>
      <c r="BK65" s="3">
        <v>1259.4955493535592</v>
      </c>
      <c r="BL65" s="3">
        <v>187.64305018555615</v>
      </c>
      <c r="BN65" t="s">
        <v>179</v>
      </c>
      <c r="BO65" t="s">
        <v>95</v>
      </c>
      <c r="BP65" t="s">
        <v>158</v>
      </c>
      <c r="BQ65" s="1">
        <v>42052</v>
      </c>
      <c r="BR65">
        <v>39.471536311732976</v>
      </c>
      <c r="BS65">
        <v>3539.490969347587</v>
      </c>
      <c r="BT65">
        <v>20.719373248936144</v>
      </c>
      <c r="BU65">
        <v>1308.0980066528064</v>
      </c>
      <c r="BV65">
        <v>5.0186525320273034</v>
      </c>
      <c r="BX65" s="14">
        <f t="shared" si="3"/>
        <v>0.25686490652038785</v>
      </c>
      <c r="BZ65" s="20"/>
    </row>
    <row r="66" spans="1:78">
      <c r="AD66" s="5"/>
      <c r="AI66" s="12"/>
      <c r="AJ66" s="12"/>
      <c r="BG66" s="1"/>
      <c r="BH66" s="3"/>
      <c r="BI66" s="3"/>
      <c r="BJ66" s="3"/>
      <c r="BK66" s="3"/>
      <c r="BL66" s="3"/>
      <c r="BQ66" s="1"/>
      <c r="BX66" s="14"/>
      <c r="BZ66" s="20"/>
    </row>
    <row r="67" spans="1:78">
      <c r="AD67" s="5"/>
      <c r="AI67" s="12"/>
      <c r="AJ67" s="12"/>
      <c r="BG67" s="1"/>
      <c r="BH67" s="3"/>
      <c r="BI67" s="3"/>
      <c r="BJ67" s="3"/>
      <c r="BK67" s="3"/>
      <c r="BL67" s="3"/>
      <c r="BQ67" s="1"/>
      <c r="BX67" s="14"/>
      <c r="BZ67" s="20"/>
    </row>
    <row r="68" spans="1:78">
      <c r="A68" t="s">
        <v>17</v>
      </c>
      <c r="B68" s="2" t="s">
        <v>20</v>
      </c>
      <c r="C68" s="2" t="s">
        <v>21</v>
      </c>
      <c r="D68" s="1" t="s">
        <v>0</v>
      </c>
      <c r="E68" s="3" t="s">
        <v>29</v>
      </c>
      <c r="F68" s="3" t="s">
        <v>22</v>
      </c>
      <c r="G68" s="3" t="s">
        <v>30</v>
      </c>
      <c r="H68" s="3" t="s">
        <v>31</v>
      </c>
      <c r="I68" s="3" t="s">
        <v>32</v>
      </c>
      <c r="J68" s="3" t="s">
        <v>33</v>
      </c>
      <c r="K68" s="3" t="s">
        <v>34</v>
      </c>
      <c r="L68" s="3" t="s">
        <v>35</v>
      </c>
      <c r="M68" s="3" t="s">
        <v>36</v>
      </c>
      <c r="N68" s="3" t="s">
        <v>37</v>
      </c>
      <c r="O68" s="3" t="s">
        <v>1</v>
      </c>
      <c r="P68" s="3" t="s">
        <v>38</v>
      </c>
      <c r="Q68" s="3" t="s">
        <v>39</v>
      </c>
      <c r="R68" s="3" t="s">
        <v>40</v>
      </c>
      <c r="S68" s="3" t="s">
        <v>2</v>
      </c>
      <c r="T68" s="3" t="s">
        <v>3</v>
      </c>
      <c r="U68" s="3" t="s">
        <v>4</v>
      </c>
      <c r="V68" s="3" t="s">
        <v>5</v>
      </c>
      <c r="W68" s="3" t="s">
        <v>1</v>
      </c>
      <c r="X68" s="3" t="s">
        <v>6</v>
      </c>
      <c r="Y68" s="3" t="s">
        <v>7</v>
      </c>
      <c r="Z68" s="3" t="s">
        <v>8</v>
      </c>
      <c r="AA68" s="3" t="s">
        <v>9</v>
      </c>
      <c r="AB68" s="3" t="s">
        <v>10</v>
      </c>
      <c r="AC68" s="3" t="s">
        <v>11</v>
      </c>
      <c r="AD68" s="5" t="s">
        <v>19</v>
      </c>
      <c r="AE68" s="3" t="s">
        <v>14</v>
      </c>
      <c r="AF68" s="3" t="s">
        <v>15</v>
      </c>
      <c r="AG68" s="3" t="s">
        <v>47</v>
      </c>
      <c r="AH68" s="3" t="s">
        <v>48</v>
      </c>
      <c r="AI68" s="12"/>
      <c r="AJ68" s="12"/>
      <c r="AK68" s="3" t="s">
        <v>56</v>
      </c>
      <c r="AL68" s="3" t="s">
        <v>57</v>
      </c>
      <c r="AM68" s="3" t="s">
        <v>58</v>
      </c>
      <c r="AN68" s="3" t="s">
        <v>59</v>
      </c>
      <c r="AO68" s="3" t="s">
        <v>60</v>
      </c>
      <c r="AQ68" s="3" t="s">
        <v>41</v>
      </c>
      <c r="AR68" s="3" t="s">
        <v>42</v>
      </c>
      <c r="AS68" s="3" t="s">
        <v>43</v>
      </c>
      <c r="AT68" s="3" t="s">
        <v>44</v>
      </c>
      <c r="AW68" s="3" t="s">
        <v>49</v>
      </c>
      <c r="AX68" s="3" t="s">
        <v>50</v>
      </c>
      <c r="AY68" s="3" t="s">
        <v>51</v>
      </c>
      <c r="AZ68" s="3" t="s">
        <v>52</v>
      </c>
      <c r="BE68" s="3" t="s">
        <v>68</v>
      </c>
      <c r="BF68" s="3" t="s">
        <v>13</v>
      </c>
      <c r="BG68" s="1" t="s">
        <v>69</v>
      </c>
      <c r="BH68" s="3" t="s">
        <v>62</v>
      </c>
      <c r="BI68" s="3" t="s">
        <v>63</v>
      </c>
      <c r="BJ68" s="3" t="s">
        <v>64</v>
      </c>
      <c r="BK68" s="3" t="s">
        <v>65</v>
      </c>
      <c r="BL68" s="3" t="s">
        <v>66</v>
      </c>
      <c r="BN68" t="s">
        <v>70</v>
      </c>
      <c r="BO68" t="s">
        <v>68</v>
      </c>
      <c r="BP68" t="s">
        <v>13</v>
      </c>
      <c r="BQ68" s="1" t="s">
        <v>69</v>
      </c>
      <c r="BR68" t="s">
        <v>62</v>
      </c>
      <c r="BS68" t="s">
        <v>63</v>
      </c>
      <c r="BT68" t="s">
        <v>64</v>
      </c>
      <c r="BU68" t="s">
        <v>65</v>
      </c>
      <c r="BV68" t="s">
        <v>66</v>
      </c>
      <c r="BX68" s="14"/>
      <c r="BZ68" s="20"/>
    </row>
    <row r="69" spans="1:78">
      <c r="A69" t="s">
        <v>12</v>
      </c>
      <c r="B69" s="2">
        <v>4.6500000000000004</v>
      </c>
      <c r="C69" s="2">
        <v>45</v>
      </c>
      <c r="D69" s="1">
        <v>42053.460624961423</v>
      </c>
      <c r="E69" s="3">
        <v>0.56200000000000006</v>
      </c>
      <c r="F69" s="3">
        <f t="shared" ref="F69:F77" si="11">E69</f>
        <v>0.56200000000000006</v>
      </c>
      <c r="G69" s="3">
        <v>2.7173333333333338</v>
      </c>
      <c r="H69" s="3">
        <v>202.56666666666669</v>
      </c>
      <c r="I69" s="3">
        <v>356.36666666666662</v>
      </c>
      <c r="J69" s="3">
        <v>352.63333333333338</v>
      </c>
      <c r="K69" s="3">
        <v>229.33333333333334</v>
      </c>
      <c r="L69" s="3">
        <v>101.43333333333334</v>
      </c>
      <c r="M69" s="3">
        <v>13.746666666666668</v>
      </c>
      <c r="N69" s="3">
        <v>102.83333333333333</v>
      </c>
      <c r="O69" s="3">
        <v>6.75</v>
      </c>
      <c r="P69" s="3">
        <v>3.8800000000000003</v>
      </c>
      <c r="Q69" s="3">
        <v>22.95</v>
      </c>
      <c r="R69" s="3">
        <v>55.536666666666662</v>
      </c>
      <c r="S69" s="3">
        <v>0.47300000000000003</v>
      </c>
      <c r="T69" s="3">
        <v>1.7000000000000002</v>
      </c>
      <c r="U69" s="3">
        <v>0.39333333333333337</v>
      </c>
      <c r="V69" s="3">
        <v>0.21833333333333335</v>
      </c>
      <c r="W69" s="3">
        <v>6.44</v>
      </c>
      <c r="X69" s="3">
        <v>14.343333333333334</v>
      </c>
      <c r="Y69" s="3">
        <v>20.400000000000002</v>
      </c>
      <c r="Z69" s="3">
        <v>4.8666666666666671</v>
      </c>
      <c r="AA69" s="3">
        <v>4702</v>
      </c>
      <c r="AB69" s="3">
        <v>2.2333333333333334</v>
      </c>
      <c r="AC69" s="3">
        <v>1.1333333333333333</v>
      </c>
      <c r="AD69" s="5">
        <v>0.45</v>
      </c>
      <c r="AE69" s="3">
        <v>7.3964982499999996</v>
      </c>
      <c r="AF69" s="3">
        <v>2.8898061604923577</v>
      </c>
      <c r="AG69" s="3">
        <v>42.272757842559997</v>
      </c>
      <c r="AH69" s="3">
        <v>0.3167026072416067</v>
      </c>
      <c r="AI69" s="12">
        <f t="shared" ref="AI69:AI125" si="12">AE69*30.97/94.74</f>
        <v>2.41787577372282</v>
      </c>
      <c r="AJ69" s="12"/>
      <c r="AK69" s="3">
        <v>39.151127917590294</v>
      </c>
      <c r="AL69" s="3">
        <v>4.582501893985059</v>
      </c>
      <c r="AM69" s="3">
        <v>1059.2279081698091</v>
      </c>
      <c r="AN69" s="3">
        <v>49.008657759806383</v>
      </c>
      <c r="AO69" s="3">
        <v>27.054850383861005</v>
      </c>
      <c r="AQ69" s="3">
        <v>0.183</v>
      </c>
      <c r="AR69" s="3">
        <v>0.157</v>
      </c>
      <c r="AS69" s="3">
        <v>7.0145</v>
      </c>
      <c r="AT69" s="3">
        <v>17.108000000000001</v>
      </c>
      <c r="AW69" s="4">
        <v>7.7269886568972002</v>
      </c>
      <c r="AX69" s="4">
        <v>4.9264395279431897E-2</v>
      </c>
      <c r="AY69" s="4">
        <v>0.79714245115616933</v>
      </c>
      <c r="AZ69" s="4">
        <v>5.0972953780239957E-3</v>
      </c>
      <c r="BD69" s="3" t="s">
        <v>126</v>
      </c>
      <c r="BE69" s="3" t="s">
        <v>119</v>
      </c>
      <c r="BF69" s="3" t="s">
        <v>155</v>
      </c>
      <c r="BG69" s="1">
        <v>42053</v>
      </c>
      <c r="BH69" s="3">
        <v>1.0070724818902976</v>
      </c>
      <c r="BI69" s="3">
        <v>1149.6199334637379</v>
      </c>
      <c r="BJ69" s="3">
        <v>9.0267053992170236</v>
      </c>
      <c r="BK69" s="3">
        <v>0.37935356736339176</v>
      </c>
      <c r="BL69" s="3">
        <v>6.9012146176850795</v>
      </c>
      <c r="BN69" t="s">
        <v>180</v>
      </c>
      <c r="BO69" t="s">
        <v>119</v>
      </c>
      <c r="BP69" t="s">
        <v>155</v>
      </c>
      <c r="BQ69" s="1">
        <v>42053</v>
      </c>
      <c r="BR69">
        <v>93.683567747641632</v>
      </c>
      <c r="BS69">
        <v>1665.9413519910825</v>
      </c>
      <c r="BT69">
        <v>105.70730330867383</v>
      </c>
      <c r="BU69">
        <v>0.49281367513722685</v>
      </c>
      <c r="BV69">
        <v>13.981532992520416</v>
      </c>
      <c r="BX69" s="14">
        <f t="shared" ref="BX69:BX125" si="13">BJ69-AI69</f>
        <v>6.6088296254942041</v>
      </c>
      <c r="BZ69" s="20"/>
    </row>
    <row r="70" spans="1:78">
      <c r="A70" t="s">
        <v>13</v>
      </c>
      <c r="D70" s="1">
        <v>42053.460624961423</v>
      </c>
      <c r="E70" s="3">
        <v>1.1519999999999999</v>
      </c>
      <c r="F70" s="3">
        <f t="shared" si="11"/>
        <v>1.1519999999999999</v>
      </c>
      <c r="G70" s="3">
        <v>3.1166666666666667</v>
      </c>
      <c r="H70" s="3">
        <v>199.30000000000004</v>
      </c>
      <c r="I70" s="3">
        <v>346.3</v>
      </c>
      <c r="J70" s="3">
        <v>342.39999999999992</v>
      </c>
      <c r="K70" s="3">
        <v>223</v>
      </c>
      <c r="L70" s="3">
        <v>99.2</v>
      </c>
      <c r="M70" s="3">
        <v>13.296666666666667</v>
      </c>
      <c r="N70" s="3">
        <v>100.5</v>
      </c>
      <c r="O70" s="3">
        <v>6.9366666666666674</v>
      </c>
      <c r="P70" s="3">
        <v>1.27</v>
      </c>
      <c r="Q70" s="3">
        <v>22.540000000000003</v>
      </c>
      <c r="R70" s="3">
        <v>54.563333333333333</v>
      </c>
      <c r="S70" s="3">
        <v>1.038</v>
      </c>
      <c r="T70" s="3">
        <v>3.23</v>
      </c>
      <c r="U70" s="3">
        <v>0.38600000000000001</v>
      </c>
      <c r="V70" s="3">
        <v>0.22600000000000001</v>
      </c>
      <c r="W70" s="3">
        <v>6.88</v>
      </c>
      <c r="X70" s="3">
        <v>13.83</v>
      </c>
      <c r="Y70" s="3">
        <v>17.7</v>
      </c>
      <c r="Z70" s="3">
        <v>4.2</v>
      </c>
      <c r="AA70" s="3">
        <v>3232</v>
      </c>
      <c r="AB70" s="3">
        <v>1.5</v>
      </c>
      <c r="AC70" s="3">
        <v>0.6</v>
      </c>
      <c r="AD70" s="5"/>
      <c r="AI70" s="12"/>
      <c r="AJ70" s="12"/>
      <c r="BX70" s="14"/>
      <c r="BZ70" s="20"/>
    </row>
    <row r="71" spans="1:78">
      <c r="D71" s="1">
        <v>42053.460624961423</v>
      </c>
      <c r="E71" s="3">
        <v>1.7012499999999999</v>
      </c>
      <c r="F71" s="3">
        <f t="shared" si="11"/>
        <v>1.7012499999999999</v>
      </c>
      <c r="G71" s="3">
        <v>3.4017499999999998</v>
      </c>
      <c r="H71" s="3">
        <v>200.64999999999998</v>
      </c>
      <c r="I71" s="3">
        <v>345.67499999999995</v>
      </c>
      <c r="J71" s="3">
        <v>341.57499999999999</v>
      </c>
      <c r="K71" s="3">
        <v>222</v>
      </c>
      <c r="L71" s="3">
        <v>98.8</v>
      </c>
      <c r="M71" s="3">
        <v>13.145</v>
      </c>
      <c r="N71" s="3">
        <v>100.125</v>
      </c>
      <c r="O71" s="3">
        <v>7.0125000000000002</v>
      </c>
      <c r="P71" s="3">
        <v>1.365</v>
      </c>
      <c r="Q71" s="3">
        <v>22.48</v>
      </c>
      <c r="R71" s="3">
        <v>54.427500000000002</v>
      </c>
      <c r="S71" s="3">
        <v>1.504</v>
      </c>
      <c r="T71" s="3">
        <v>3.46</v>
      </c>
      <c r="U71" s="3">
        <v>0.38600000000000001</v>
      </c>
      <c r="V71" s="3">
        <v>0.22700000000000001</v>
      </c>
      <c r="W71" s="3">
        <v>7.09</v>
      </c>
      <c r="X71" s="3">
        <v>13.54</v>
      </c>
      <c r="Y71" s="3">
        <v>17.399999999999999</v>
      </c>
      <c r="Z71" s="3">
        <v>4.2</v>
      </c>
      <c r="AA71" s="3">
        <v>3908</v>
      </c>
      <c r="AB71" s="3">
        <v>1.9</v>
      </c>
      <c r="AC71" s="3">
        <v>1.1000000000000001</v>
      </c>
      <c r="AD71" s="5"/>
      <c r="AI71" s="12"/>
      <c r="AJ71" s="12"/>
      <c r="BX71" s="14"/>
      <c r="BZ71" s="20"/>
    </row>
    <row r="72" spans="1:78">
      <c r="D72" s="1">
        <v>42053.460624961423</v>
      </c>
      <c r="E72" s="3">
        <v>2.1647500000000002</v>
      </c>
      <c r="F72" s="3">
        <f t="shared" si="11"/>
        <v>2.1647500000000002</v>
      </c>
      <c r="G72" s="3">
        <v>3.6134999999999997</v>
      </c>
      <c r="H72" s="3">
        <v>201.6</v>
      </c>
      <c r="I72" s="3">
        <v>345.125</v>
      </c>
      <c r="J72" s="3">
        <v>340.875</v>
      </c>
      <c r="K72" s="3">
        <v>222</v>
      </c>
      <c r="L72" s="3">
        <v>97.649999999999991</v>
      </c>
      <c r="M72" s="3">
        <v>12.922500000000001</v>
      </c>
      <c r="N72" s="3">
        <v>99</v>
      </c>
      <c r="O72" s="3">
        <v>7.1099999999999994</v>
      </c>
      <c r="P72" s="3">
        <v>2.3149999999999999</v>
      </c>
      <c r="Q72" s="3">
        <v>22.547499999999999</v>
      </c>
      <c r="R72" s="3">
        <v>54.58</v>
      </c>
      <c r="S72" s="3">
        <v>2.5110000000000001</v>
      </c>
      <c r="T72" s="3">
        <v>3.93</v>
      </c>
      <c r="U72" s="3">
        <v>0.38500000000000001</v>
      </c>
      <c r="V72" s="3">
        <v>0.23</v>
      </c>
      <c r="W72" s="3">
        <v>7.12</v>
      </c>
      <c r="X72" s="3">
        <v>11.5</v>
      </c>
      <c r="Y72" s="3">
        <v>14.9</v>
      </c>
      <c r="Z72" s="3">
        <v>3.6</v>
      </c>
      <c r="AA72" s="3">
        <v>3463</v>
      </c>
      <c r="AB72" s="3">
        <v>1.7</v>
      </c>
      <c r="AC72" s="3">
        <v>0.5</v>
      </c>
      <c r="AD72" s="5"/>
      <c r="AI72" s="12"/>
      <c r="AJ72" s="12"/>
      <c r="BX72" s="14"/>
      <c r="BZ72" s="20"/>
    </row>
    <row r="73" spans="1:78">
      <c r="D73" s="1">
        <v>42053.460624961423</v>
      </c>
      <c r="E73" s="3">
        <v>2.6560000000000001</v>
      </c>
      <c r="F73" s="3">
        <f t="shared" si="11"/>
        <v>2.6560000000000001</v>
      </c>
      <c r="G73" s="3">
        <v>3.786</v>
      </c>
      <c r="H73" s="3">
        <v>202.73333333333335</v>
      </c>
      <c r="I73" s="3">
        <v>345.13333333333338</v>
      </c>
      <c r="J73" s="3">
        <v>340.8</v>
      </c>
      <c r="K73" s="3">
        <v>222</v>
      </c>
      <c r="L73" s="3">
        <v>93.533333333333346</v>
      </c>
      <c r="M73" s="3">
        <v>12.316666666666668</v>
      </c>
      <c r="N73" s="3">
        <v>94.8</v>
      </c>
      <c r="O73" s="3">
        <v>7.1500000000000012</v>
      </c>
      <c r="P73" s="3">
        <v>1.24</v>
      </c>
      <c r="Q73" s="3">
        <v>22.763333333333332</v>
      </c>
      <c r="R73" s="3">
        <v>55.096666666666671</v>
      </c>
      <c r="S73" s="3">
        <v>3.4969999999999999</v>
      </c>
      <c r="T73" s="3">
        <v>4.2300000000000004</v>
      </c>
      <c r="U73" s="3">
        <v>0.39200000000000002</v>
      </c>
      <c r="V73" s="3">
        <v>0.23599999999999999</v>
      </c>
      <c r="W73" s="3">
        <v>7.01</v>
      </c>
      <c r="X73" s="3">
        <v>7.03</v>
      </c>
      <c r="Y73" s="3">
        <v>9.3000000000000007</v>
      </c>
      <c r="Z73" s="3">
        <v>2.2000000000000002</v>
      </c>
      <c r="AA73" s="3">
        <v>2071</v>
      </c>
      <c r="AB73" s="3">
        <v>1</v>
      </c>
      <c r="AC73" s="3">
        <v>1.5</v>
      </c>
      <c r="AD73" s="5"/>
      <c r="AI73" s="12"/>
      <c r="AJ73" s="12"/>
      <c r="BX73" s="14"/>
      <c r="BZ73" s="20"/>
    </row>
    <row r="74" spans="1:78">
      <c r="D74" s="1">
        <v>42053.460624961423</v>
      </c>
      <c r="E74" s="3">
        <v>3.17</v>
      </c>
      <c r="F74" s="3">
        <f t="shared" si="11"/>
        <v>3.17</v>
      </c>
      <c r="G74" s="3">
        <v>3.9516666666666667</v>
      </c>
      <c r="H74" s="3">
        <v>204.56666666666669</v>
      </c>
      <c r="I74" s="3">
        <v>346.60000000000008</v>
      </c>
      <c r="J74" s="3">
        <v>342.10000000000008</v>
      </c>
      <c r="K74" s="3">
        <v>222</v>
      </c>
      <c r="L74" s="3">
        <v>77.566666666666663</v>
      </c>
      <c r="M74" s="3">
        <v>10.17</v>
      </c>
      <c r="N74" s="3">
        <v>78.600000000000009</v>
      </c>
      <c r="O74" s="3">
        <v>7.12</v>
      </c>
      <c r="P74" s="3">
        <v>1.4766666666666666</v>
      </c>
      <c r="Q74" s="3">
        <v>23.596666666666668</v>
      </c>
      <c r="R74" s="3">
        <v>57.07</v>
      </c>
      <c r="S74" s="3">
        <v>4.01</v>
      </c>
      <c r="T74" s="3">
        <v>4.3</v>
      </c>
      <c r="U74" s="3">
        <v>0.39600000000000002</v>
      </c>
      <c r="V74" s="3">
        <v>0.24</v>
      </c>
      <c r="W74" s="3">
        <v>6.99</v>
      </c>
      <c r="X74" s="3">
        <v>5.61</v>
      </c>
      <c r="Y74" s="3">
        <v>7.6</v>
      </c>
      <c r="Z74" s="3">
        <v>1.8</v>
      </c>
      <c r="AA74" s="3">
        <v>2449</v>
      </c>
      <c r="AB74" s="3">
        <v>1.2</v>
      </c>
      <c r="AC74" s="3">
        <v>2</v>
      </c>
      <c r="AD74" s="5">
        <v>3.6</v>
      </c>
      <c r="AE74" s="3">
        <v>5.9735367500000001</v>
      </c>
      <c r="AF74" s="3">
        <v>2.372588671820488</v>
      </c>
      <c r="AG74" s="3">
        <v>26.924741394752004</v>
      </c>
      <c r="AH74" s="3">
        <v>9.5242466649789872</v>
      </c>
      <c r="AI74" s="12">
        <f t="shared" si="12"/>
        <v>1.9527172593149673</v>
      </c>
      <c r="AJ74" s="12"/>
      <c r="AK74" s="3">
        <v>25.140174729430171</v>
      </c>
      <c r="AL74" s="3">
        <v>12.521202358212697</v>
      </c>
      <c r="AM74" s="3">
        <v>939.86789790945261</v>
      </c>
      <c r="AN74" s="3">
        <v>226.69678349775745</v>
      </c>
      <c r="AO74" s="3">
        <v>37.385098076076723</v>
      </c>
      <c r="AQ74" s="3">
        <v>0.2145</v>
      </c>
      <c r="AR74" s="3">
        <v>9.5000000000000001E-2</v>
      </c>
      <c r="AS74" s="3">
        <v>6.5735000000000001</v>
      </c>
      <c r="AT74" s="3">
        <v>16.032499999999999</v>
      </c>
      <c r="AW74" s="4">
        <v>6.92185371910786</v>
      </c>
      <c r="AX74" s="4">
        <v>5.3502078095764176E-2</v>
      </c>
      <c r="AY74" s="4">
        <v>0.9077089355771627</v>
      </c>
      <c r="AZ74" s="4">
        <v>1.4008780007638161E-2</v>
      </c>
      <c r="BD74" s="3" t="s">
        <v>181</v>
      </c>
      <c r="BE74" s="3" t="s">
        <v>119</v>
      </c>
      <c r="BF74" s="3" t="s">
        <v>157</v>
      </c>
      <c r="BG74" s="1">
        <v>42053</v>
      </c>
      <c r="BH74" s="3">
        <v>0.56378275288388913</v>
      </c>
      <c r="BI74" s="3">
        <v>2179.3051654779001</v>
      </c>
      <c r="BJ74" s="3">
        <v>5.8532235161840349</v>
      </c>
      <c r="BK74" s="3">
        <v>0.98571602718463147</v>
      </c>
      <c r="BL74" s="3">
        <v>6.2498365386803085</v>
      </c>
      <c r="BQ74" s="1"/>
      <c r="BX74" s="14">
        <f t="shared" si="13"/>
        <v>3.9005062568690674</v>
      </c>
      <c r="BZ74" s="20"/>
    </row>
    <row r="75" spans="1:78">
      <c r="D75" s="1">
        <v>42053.460624961423</v>
      </c>
      <c r="E75" s="3">
        <v>3.6549999999999998</v>
      </c>
      <c r="F75" s="3">
        <f t="shared" si="11"/>
        <v>3.6549999999999998</v>
      </c>
      <c r="G75" s="3">
        <v>4.1807499999999997</v>
      </c>
      <c r="H75" s="3">
        <v>208.07499999999999</v>
      </c>
      <c r="I75" s="3">
        <v>350.1</v>
      </c>
      <c r="J75" s="3">
        <v>345.45000000000005</v>
      </c>
      <c r="K75" s="3">
        <v>225</v>
      </c>
      <c r="L75" s="3">
        <v>48.325000000000003</v>
      </c>
      <c r="M75" s="3">
        <v>6.2974999999999994</v>
      </c>
      <c r="N75" s="3">
        <v>48.975000000000001</v>
      </c>
      <c r="O75" s="3">
        <v>7.0849999999999991</v>
      </c>
      <c r="P75" s="3">
        <v>2.1025</v>
      </c>
      <c r="Q75" s="3">
        <v>24.880000000000003</v>
      </c>
      <c r="R75" s="3">
        <v>60.107500000000002</v>
      </c>
      <c r="S75" s="3">
        <v>4.2460000000000004</v>
      </c>
      <c r="T75" s="3">
        <v>4.4800000000000004</v>
      </c>
      <c r="U75" s="3">
        <v>0.40200000000000002</v>
      </c>
      <c r="V75" s="3">
        <v>0.24399999999999999</v>
      </c>
      <c r="W75" s="3">
        <v>6.96</v>
      </c>
      <c r="X75" s="3">
        <v>4.2300000000000004</v>
      </c>
      <c r="Y75" s="3">
        <v>8</v>
      </c>
      <c r="Z75" s="3">
        <v>1.9</v>
      </c>
      <c r="AA75" s="3">
        <v>3133</v>
      </c>
      <c r="AB75" s="3">
        <v>1.5</v>
      </c>
      <c r="AC75" s="3">
        <v>1.9</v>
      </c>
      <c r="AD75" s="5"/>
      <c r="AI75" s="12"/>
      <c r="AJ75" s="12"/>
      <c r="BX75" s="14"/>
      <c r="BZ75" s="20"/>
    </row>
    <row r="76" spans="1:78">
      <c r="D76" s="1">
        <v>42053.460624961423</v>
      </c>
      <c r="E76" s="3">
        <v>3.8540000000000005</v>
      </c>
      <c r="F76" s="3">
        <f t="shared" si="11"/>
        <v>3.8540000000000005</v>
      </c>
      <c r="G76" s="3">
        <v>4.3049999999999997</v>
      </c>
      <c r="H76" s="3">
        <v>213</v>
      </c>
      <c r="I76" s="3">
        <v>357</v>
      </c>
      <c r="J76" s="3">
        <v>352.2</v>
      </c>
      <c r="K76" s="3">
        <v>229</v>
      </c>
      <c r="L76" s="3">
        <v>37.56666666666667</v>
      </c>
      <c r="M76" s="3">
        <v>4.88</v>
      </c>
      <c r="N76" s="3">
        <v>38.06666666666667</v>
      </c>
      <c r="O76" s="3">
        <v>7.06</v>
      </c>
      <c r="P76" s="3">
        <v>2.1133333333333328</v>
      </c>
      <c r="Q76" s="3">
        <v>25.026666666666667</v>
      </c>
      <c r="R76" s="3">
        <v>60.463333333333331</v>
      </c>
      <c r="S76" s="3">
        <v>4.5766666666666671</v>
      </c>
      <c r="T76" s="3">
        <v>4.93</v>
      </c>
      <c r="U76" s="3">
        <v>0.43233333333333329</v>
      </c>
      <c r="V76" s="3">
        <v>0.26666666666666666</v>
      </c>
      <c r="W76" s="3">
        <v>6.8933333333333335</v>
      </c>
      <c r="X76" s="3">
        <v>1.9733333333333334</v>
      </c>
      <c r="Y76" s="3">
        <v>0</v>
      </c>
      <c r="Z76" s="3">
        <v>-6.6666666666666666E-2</v>
      </c>
      <c r="AA76" s="3">
        <v>10433</v>
      </c>
      <c r="AB76" s="3">
        <v>5.0333333333333332</v>
      </c>
      <c r="AC76" s="6">
        <v>792.33333333333337</v>
      </c>
      <c r="AD76" s="5">
        <v>4.0999999999999996</v>
      </c>
      <c r="AE76" s="3">
        <v>7.5996325000000002</v>
      </c>
      <c r="AF76" s="3">
        <v>1.6892175588590337</v>
      </c>
      <c r="AG76" s="3">
        <v>28.524925909919997</v>
      </c>
      <c r="AH76" s="3">
        <v>6.7770060034762745</v>
      </c>
      <c r="AI76" s="12">
        <f t="shared" si="12"/>
        <v>2.4842792751213851</v>
      </c>
      <c r="AJ76" s="12"/>
      <c r="AK76" s="3">
        <v>19.754857217368627</v>
      </c>
      <c r="AL76" s="3">
        <v>0.64542280196972734</v>
      </c>
      <c r="AM76" s="3">
        <v>905.39309991022196</v>
      </c>
      <c r="AN76" s="3">
        <v>38.914905708240049</v>
      </c>
      <c r="AO76" s="3">
        <v>45.831417050900939</v>
      </c>
      <c r="AQ76" s="3">
        <v>0.23699999999999999</v>
      </c>
      <c r="AR76" s="3">
        <v>8.7999999999999995E-2</v>
      </c>
      <c r="AS76" s="3">
        <v>6.5730000000000004</v>
      </c>
      <c r="AT76" s="3">
        <v>16.032</v>
      </c>
      <c r="AW76" s="4">
        <v>6.8936393695835445</v>
      </c>
      <c r="AX76" s="4">
        <v>4.9160121282329543E-2</v>
      </c>
      <c r="AY76" s="4">
        <v>0.89772593102126386</v>
      </c>
      <c r="AZ76" s="4">
        <v>1.8397854257675466E-2</v>
      </c>
      <c r="BD76" s="3" t="s">
        <v>182</v>
      </c>
      <c r="BE76" s="3" t="s">
        <v>119</v>
      </c>
      <c r="BF76" s="3" t="s">
        <v>159</v>
      </c>
      <c r="BG76" s="1">
        <v>42053</v>
      </c>
      <c r="BH76" s="3">
        <v>0.51635487225440935</v>
      </c>
      <c r="BI76" s="3">
        <v>2337.8037666960054</v>
      </c>
      <c r="BJ76" s="3">
        <v>5.5225075029886925</v>
      </c>
      <c r="BK76" s="3">
        <v>15.11581064844081</v>
      </c>
      <c r="BL76" s="3">
        <v>7.5737978968049307</v>
      </c>
      <c r="BQ76" s="1"/>
      <c r="BX76" s="14">
        <f t="shared" si="13"/>
        <v>3.0382282278673074</v>
      </c>
      <c r="BZ76" s="20"/>
    </row>
    <row r="77" spans="1:78">
      <c r="D77" s="1">
        <v>42053.460624961423</v>
      </c>
      <c r="E77" s="3">
        <v>4.1769999999999996</v>
      </c>
      <c r="F77" s="3">
        <f t="shared" si="11"/>
        <v>4.1769999999999996</v>
      </c>
      <c r="G77" s="3">
        <v>4.4627999999999997</v>
      </c>
      <c r="H77" s="3">
        <v>216.45999999999998</v>
      </c>
      <c r="I77" s="3">
        <v>361.1</v>
      </c>
      <c r="J77" s="3">
        <v>356.2</v>
      </c>
      <c r="K77" s="3">
        <v>232</v>
      </c>
      <c r="L77" s="3">
        <v>28.3</v>
      </c>
      <c r="M77" s="3">
        <v>3.66</v>
      </c>
      <c r="N77" s="3">
        <v>28.68</v>
      </c>
      <c r="O77" s="3">
        <v>7.05</v>
      </c>
      <c r="P77" s="3">
        <v>2.3260000000000001</v>
      </c>
      <c r="Q77" s="3">
        <v>25.569999999999997</v>
      </c>
      <c r="R77" s="3">
        <v>61.75</v>
      </c>
      <c r="AD77" s="5">
        <v>4.3499999999999996</v>
      </c>
      <c r="AE77" s="3">
        <v>5.3981525000000001</v>
      </c>
      <c r="AF77" s="3">
        <v>2.9598628635124844</v>
      </c>
      <c r="AG77" s="3">
        <v>32.657519007231997</v>
      </c>
      <c r="AH77" s="3">
        <v>2.1060454761883038</v>
      </c>
      <c r="AI77" s="12">
        <f t="shared" si="12"/>
        <v>1.7646272210787417</v>
      </c>
      <c r="AJ77" s="12"/>
      <c r="AK77" s="3">
        <v>25.368366149432781</v>
      </c>
      <c r="AL77" s="3">
        <v>3.0334871692577159</v>
      </c>
      <c r="AM77" s="3">
        <v>997.19122739515205</v>
      </c>
      <c r="AN77" s="3">
        <v>25.266121487568419</v>
      </c>
      <c r="AO77" s="3">
        <v>39.308452957560633</v>
      </c>
      <c r="AQ77" s="3">
        <v>0.21300000000000002</v>
      </c>
      <c r="AR77" s="3">
        <v>9.0499999999999997E-2</v>
      </c>
      <c r="AS77" s="3">
        <v>6.6754999999999995</v>
      </c>
      <c r="AT77" s="3">
        <v>16.282499999999999</v>
      </c>
      <c r="AW77" s="4">
        <v>7.0280422709539216</v>
      </c>
      <c r="AX77" s="4">
        <v>3.6456463772259438E-2</v>
      </c>
      <c r="AY77" s="4">
        <v>0.92026617401225586</v>
      </c>
      <c r="AZ77" s="4">
        <v>1.558792882917894E-2</v>
      </c>
      <c r="BD77" s="3" t="s">
        <v>127</v>
      </c>
      <c r="BE77" s="3" t="s">
        <v>119</v>
      </c>
      <c r="BF77" s="3" t="s">
        <v>156</v>
      </c>
      <c r="BG77" s="1">
        <v>42053</v>
      </c>
      <c r="BH77" s="3">
        <v>0.51822314935922575</v>
      </c>
      <c r="BI77" s="3">
        <v>2605.1313077911664</v>
      </c>
      <c r="BJ77" s="3">
        <v>5.2251760255873023</v>
      </c>
      <c r="BK77" s="3">
        <v>102.02031198168153</v>
      </c>
      <c r="BL77" s="3">
        <v>9.6153935545636262</v>
      </c>
      <c r="BN77" t="s">
        <v>183</v>
      </c>
      <c r="BO77" t="s">
        <v>119</v>
      </c>
      <c r="BP77" t="s">
        <v>156</v>
      </c>
      <c r="BQ77" s="1">
        <v>42053</v>
      </c>
      <c r="BR77">
        <v>26.144578201894468</v>
      </c>
      <c r="BS77">
        <v>2295.8381398448391</v>
      </c>
      <c r="BT77">
        <v>42.175513215445697</v>
      </c>
      <c r="BU77">
        <v>103.74853407766344</v>
      </c>
      <c r="BV77">
        <v>1.611252113622671</v>
      </c>
      <c r="BX77" s="14">
        <f t="shared" si="13"/>
        <v>3.4605488045085604</v>
      </c>
      <c r="BZ77" s="20"/>
    </row>
    <row r="78" spans="1:78">
      <c r="D78" s="1">
        <v>42053.460624961423</v>
      </c>
      <c r="E78" s="3">
        <v>4.3920000000000003</v>
      </c>
      <c r="F78" s="3">
        <f>E78</f>
        <v>4.3920000000000003</v>
      </c>
      <c r="G78" s="3">
        <v>4.5582500000000001</v>
      </c>
      <c r="H78" s="3">
        <v>220.07499999999999</v>
      </c>
      <c r="I78" s="3">
        <v>366.1</v>
      </c>
      <c r="J78" s="3">
        <v>361.04999999999995</v>
      </c>
      <c r="K78" s="3">
        <v>235</v>
      </c>
      <c r="L78" s="3">
        <v>22</v>
      </c>
      <c r="M78" s="3">
        <v>2.8425000000000002</v>
      </c>
      <c r="N78" s="3">
        <v>22.3</v>
      </c>
      <c r="O78" s="3">
        <v>7.0374999999999996</v>
      </c>
      <c r="P78" s="6">
        <v>103.27999999999999</v>
      </c>
      <c r="Q78" s="3">
        <v>18.452499999999997</v>
      </c>
      <c r="R78" s="3">
        <v>44.875</v>
      </c>
      <c r="AD78" s="5">
        <v>4.6399999999999997</v>
      </c>
      <c r="AE78" s="3">
        <v>8.8456574999999997</v>
      </c>
      <c r="AF78" s="3">
        <v>2.3306034425114741</v>
      </c>
      <c r="AG78" s="3">
        <v>26.869156533760009</v>
      </c>
      <c r="AH78" s="3">
        <v>0.40192220193830003</v>
      </c>
      <c r="AI78" s="12">
        <f t="shared" si="12"/>
        <v>2.8915981926852439</v>
      </c>
      <c r="AJ78" s="12"/>
      <c r="AK78" s="3">
        <v>20.621984613378533</v>
      </c>
      <c r="AL78" s="3">
        <v>1.097218763348534</v>
      </c>
      <c r="AM78" s="3">
        <v>964.42221367192519</v>
      </c>
      <c r="AN78" s="3">
        <v>3.6819976037160353</v>
      </c>
      <c r="AO78" s="3">
        <v>46.766702223521946</v>
      </c>
      <c r="AQ78" s="3">
        <v>9.9666666666666667E-2</v>
      </c>
      <c r="AR78" s="3">
        <v>8.7000000000000008E-2</v>
      </c>
      <c r="AS78" s="3">
        <v>6.7339999999999991</v>
      </c>
      <c r="AT78" s="3">
        <v>16.425333333333331</v>
      </c>
      <c r="AW78" s="4">
        <v>6.8452902342623307</v>
      </c>
      <c r="AX78" s="4">
        <v>7.3661600689690257E-2</v>
      </c>
      <c r="AY78" s="4">
        <v>0.95335449728872557</v>
      </c>
      <c r="AZ78" s="4">
        <v>2.2670945522383006E-2</v>
      </c>
      <c r="BD78" s="3" t="s">
        <v>128</v>
      </c>
      <c r="BE78" s="3" t="s">
        <v>119</v>
      </c>
      <c r="BF78" s="3" t="s">
        <v>158</v>
      </c>
      <c r="BG78" s="1">
        <v>42053</v>
      </c>
      <c r="BH78" s="3">
        <v>1.0851931137555739</v>
      </c>
      <c r="BI78" s="3">
        <v>2614.4219033949016</v>
      </c>
      <c r="BJ78" s="3">
        <v>5.1200184601950562</v>
      </c>
      <c r="BK78" s="3">
        <v>143.41905744398542</v>
      </c>
      <c r="BL78" s="3">
        <v>9.9188978088584658</v>
      </c>
      <c r="BN78" t="s">
        <v>184</v>
      </c>
      <c r="BO78" t="s">
        <v>119</v>
      </c>
      <c r="BP78" t="s">
        <v>158</v>
      </c>
      <c r="BQ78" s="1">
        <v>42053</v>
      </c>
      <c r="BR78">
        <v>46.111841627630859</v>
      </c>
      <c r="BS78">
        <v>2837.7716209880487</v>
      </c>
      <c r="BT78">
        <v>25.417422471850372</v>
      </c>
      <c r="BU78">
        <v>180.71185601960076</v>
      </c>
      <c r="BV78">
        <v>8.2301780627585828</v>
      </c>
      <c r="BX78" s="14">
        <f t="shared" si="13"/>
        <v>2.2284202675098124</v>
      </c>
      <c r="BZ78" s="20"/>
    </row>
    <row r="79" spans="1:78">
      <c r="AD79" s="5"/>
      <c r="AI79" s="12"/>
      <c r="AJ79" s="12"/>
      <c r="AK79" s="3">
        <f>AVERAGE(AK69:AK78)</f>
        <v>26.007302125440084</v>
      </c>
      <c r="BG79" s="1"/>
      <c r="BH79" s="3"/>
      <c r="BI79" s="3"/>
      <c r="BJ79" s="3"/>
      <c r="BK79" s="3"/>
      <c r="BL79" s="3"/>
      <c r="BQ79" s="1"/>
      <c r="BX79" s="14"/>
      <c r="BZ79" s="20"/>
    </row>
    <row r="80" spans="1:78">
      <c r="AD80" s="5"/>
      <c r="AI80" s="12"/>
      <c r="AJ80" s="12"/>
      <c r="BG80" s="1"/>
      <c r="BH80" s="3"/>
      <c r="BI80" s="3"/>
      <c r="BJ80" s="3"/>
      <c r="BK80" s="3"/>
      <c r="BL80" s="3"/>
      <c r="BQ80" s="1"/>
      <c r="BX80" s="14"/>
      <c r="BZ80" s="20"/>
    </row>
    <row r="81" spans="1:78">
      <c r="A81" s="2" t="s">
        <v>16</v>
      </c>
      <c r="B81" s="2" t="s">
        <v>20</v>
      </c>
      <c r="C81" s="2" t="s">
        <v>21</v>
      </c>
      <c r="D81" s="1" t="s">
        <v>0</v>
      </c>
      <c r="E81" s="3" t="s">
        <v>29</v>
      </c>
      <c r="F81" s="3" t="s">
        <v>22</v>
      </c>
      <c r="G81" s="3" t="s">
        <v>30</v>
      </c>
      <c r="H81" s="3" t="s">
        <v>31</v>
      </c>
      <c r="I81" s="3" t="s">
        <v>32</v>
      </c>
      <c r="J81" s="3" t="s">
        <v>33</v>
      </c>
      <c r="K81" s="3" t="s">
        <v>34</v>
      </c>
      <c r="L81" s="3" t="s">
        <v>35</v>
      </c>
      <c r="M81" s="3" t="s">
        <v>36</v>
      </c>
      <c r="N81" s="3" t="s">
        <v>37</v>
      </c>
      <c r="O81" s="3" t="s">
        <v>1</v>
      </c>
      <c r="P81" s="3" t="s">
        <v>38</v>
      </c>
      <c r="Q81" s="3" t="s">
        <v>39</v>
      </c>
      <c r="R81" s="3" t="s">
        <v>40</v>
      </c>
      <c r="S81" s="3" t="s">
        <v>2</v>
      </c>
      <c r="T81" s="3" t="s">
        <v>3</v>
      </c>
      <c r="U81" s="3" t="s">
        <v>4</v>
      </c>
      <c r="V81" s="3" t="s">
        <v>5</v>
      </c>
      <c r="W81" s="3" t="s">
        <v>1</v>
      </c>
      <c r="X81" s="3" t="s">
        <v>6</v>
      </c>
      <c r="Y81" s="3" t="s">
        <v>7</v>
      </c>
      <c r="Z81" s="3" t="s">
        <v>8</v>
      </c>
      <c r="AA81" s="3" t="s">
        <v>9</v>
      </c>
      <c r="AB81" s="3" t="s">
        <v>10</v>
      </c>
      <c r="AC81" s="3" t="s">
        <v>11</v>
      </c>
      <c r="AD81" s="5" t="s">
        <v>19</v>
      </c>
      <c r="AE81" s="3" t="s">
        <v>14</v>
      </c>
      <c r="AF81" s="3" t="s">
        <v>15</v>
      </c>
      <c r="AG81" s="3" t="s">
        <v>47</v>
      </c>
      <c r="AH81" s="3" t="s">
        <v>48</v>
      </c>
      <c r="AI81" s="12"/>
      <c r="AJ81" s="12"/>
      <c r="AK81" s="3" t="s">
        <v>56</v>
      </c>
      <c r="AL81" s="3" t="s">
        <v>57</v>
      </c>
      <c r="AM81" s="3" t="s">
        <v>58</v>
      </c>
      <c r="AN81" s="3" t="s">
        <v>59</v>
      </c>
      <c r="AO81" s="3" t="s">
        <v>60</v>
      </c>
      <c r="AQ81" s="3" t="s">
        <v>41</v>
      </c>
      <c r="AR81" s="3" t="s">
        <v>42</v>
      </c>
      <c r="AS81" s="3" t="s">
        <v>43</v>
      </c>
      <c r="AT81" s="3" t="s">
        <v>44</v>
      </c>
      <c r="AW81" s="3" t="s">
        <v>49</v>
      </c>
      <c r="AX81" s="3" t="s">
        <v>50</v>
      </c>
      <c r="AY81" s="3" t="s">
        <v>51</v>
      </c>
      <c r="AZ81" s="3" t="s">
        <v>52</v>
      </c>
      <c r="BA81" s="3" t="s">
        <v>26</v>
      </c>
      <c r="BE81" s="3" t="s">
        <v>68</v>
      </c>
      <c r="BF81" s="3" t="s">
        <v>13</v>
      </c>
      <c r="BG81" s="1" t="s">
        <v>69</v>
      </c>
      <c r="BH81" s="3" t="s">
        <v>62</v>
      </c>
      <c r="BI81" s="3" t="s">
        <v>63</v>
      </c>
      <c r="BJ81" s="3" t="s">
        <v>64</v>
      </c>
      <c r="BK81" s="3" t="s">
        <v>65</v>
      </c>
      <c r="BL81" s="3" t="s">
        <v>66</v>
      </c>
      <c r="BN81" t="s">
        <v>70</v>
      </c>
      <c r="BO81" t="s">
        <v>68</v>
      </c>
      <c r="BP81" t="s">
        <v>13</v>
      </c>
      <c r="BQ81" s="1" t="s">
        <v>69</v>
      </c>
      <c r="BR81" t="s">
        <v>62</v>
      </c>
      <c r="BS81" t="s">
        <v>63</v>
      </c>
      <c r="BT81" t="s">
        <v>64</v>
      </c>
      <c r="BU81" t="s">
        <v>65</v>
      </c>
      <c r="BV81" t="s">
        <v>66</v>
      </c>
      <c r="BX81" s="14"/>
      <c r="BZ81" s="20"/>
    </row>
    <row r="82" spans="1:78">
      <c r="A82" s="2" t="s">
        <v>13</v>
      </c>
      <c r="B82" s="2">
        <v>3.05</v>
      </c>
      <c r="C82" s="2">
        <v>65</v>
      </c>
      <c r="D82" s="1">
        <v>42073</v>
      </c>
      <c r="E82" s="3">
        <v>0.83983333333333332</v>
      </c>
      <c r="F82" s="3">
        <f t="shared" ref="F82:F89" si="14">E82-0.1</f>
        <v>0.73983333333333334</v>
      </c>
      <c r="G82" s="3">
        <v>0.44516666666666665</v>
      </c>
      <c r="H82" s="3">
        <v>81.416666666666671</v>
      </c>
      <c r="I82" s="3">
        <v>154.01666666666665</v>
      </c>
      <c r="J82" s="3">
        <v>153.33333333333334</v>
      </c>
      <c r="K82" s="3">
        <v>99.5</v>
      </c>
      <c r="L82" s="3">
        <v>92.833333333333329</v>
      </c>
      <c r="M82" s="3">
        <v>13.395000000000001</v>
      </c>
      <c r="N82" s="3">
        <v>92.25</v>
      </c>
      <c r="O82" s="3">
        <v>7.2166666666666659</v>
      </c>
      <c r="P82" s="3">
        <v>25.13666666666667</v>
      </c>
      <c r="Q82" s="3">
        <v>6.02</v>
      </c>
      <c r="R82" s="3">
        <v>15.391666666666666</v>
      </c>
      <c r="S82" s="3">
        <v>0.49366666666666664</v>
      </c>
      <c r="T82" s="3">
        <v>0.17</v>
      </c>
      <c r="U82" s="3">
        <v>0.17299999999999996</v>
      </c>
      <c r="V82" s="3">
        <v>9.1000000000000011E-2</v>
      </c>
      <c r="W82" s="3">
        <v>5.6466666666666674</v>
      </c>
      <c r="X82" s="3">
        <v>14.049999999999999</v>
      </c>
      <c r="Y82" s="3">
        <v>0.3666666666666667</v>
      </c>
      <c r="Z82" s="3">
        <v>6.6666666666666666E-2</v>
      </c>
      <c r="AA82" s="3">
        <v>169</v>
      </c>
      <c r="AB82" s="3">
        <v>0.10000000000000002</v>
      </c>
      <c r="AC82" s="3">
        <v>0.9</v>
      </c>
      <c r="AD82" s="5">
        <v>0.65</v>
      </c>
      <c r="AE82" s="3">
        <v>5.923598133333333</v>
      </c>
      <c r="AF82" s="3">
        <v>1.846980127376463</v>
      </c>
      <c r="AG82" s="3">
        <v>14.594722961279999</v>
      </c>
      <c r="AH82" s="3">
        <v>4.5459082030100992</v>
      </c>
      <c r="AI82" s="12">
        <f t="shared" si="12"/>
        <v>1.9363925922454437</v>
      </c>
      <c r="AJ82" s="12">
        <f>AI82*AF82/AE82</f>
        <v>0.60376793904210535</v>
      </c>
      <c r="AK82" s="3">
        <v>8.7372708757637483</v>
      </c>
      <c r="AL82" s="3">
        <v>6.7206347159616736E-2</v>
      </c>
      <c r="AM82" s="3">
        <v>882.44307832422601</v>
      </c>
      <c r="AN82" s="3">
        <v>10.548642145569771</v>
      </c>
      <c r="AO82" s="3">
        <v>100.99756444223658</v>
      </c>
      <c r="AQ82" s="3">
        <v>0.20950000000000002</v>
      </c>
      <c r="AR82" s="3">
        <v>0.66250000000000009</v>
      </c>
      <c r="AS82" s="3">
        <v>1.901</v>
      </c>
      <c r="AT82" s="3">
        <v>4.6370000000000005</v>
      </c>
      <c r="AW82" s="4">
        <v>1.7311351759102764</v>
      </c>
      <c r="AX82" s="4">
        <v>9.6919599067919072E-3</v>
      </c>
      <c r="AY82" s="4">
        <v>0.83628739292453069</v>
      </c>
      <c r="AZ82" s="4">
        <v>3.0307562601490451E-2</v>
      </c>
      <c r="BA82" s="3" t="s">
        <v>25</v>
      </c>
      <c r="BB82" s="3">
        <v>4030</v>
      </c>
      <c r="BC82" s="3">
        <f>BB82*(140/227)</f>
        <v>2485.4625550660794</v>
      </c>
      <c r="BD82" s="3" t="s">
        <v>107</v>
      </c>
      <c r="BE82" s="3" t="s">
        <v>95</v>
      </c>
      <c r="BF82" s="3" t="s">
        <v>155</v>
      </c>
      <c r="BG82" s="1">
        <v>42073</v>
      </c>
      <c r="BH82" s="3">
        <v>6.5089622306643982</v>
      </c>
      <c r="BI82" s="3">
        <v>3702.4151637208679</v>
      </c>
      <c r="BJ82" s="3">
        <v>1.5721308221872194</v>
      </c>
      <c r="BK82" s="3">
        <v>38.436075445421871</v>
      </c>
      <c r="BL82" s="3">
        <v>110.14487052561316</v>
      </c>
      <c r="BN82" t="s">
        <v>185</v>
      </c>
      <c r="BO82" t="s">
        <v>95</v>
      </c>
      <c r="BP82" t="s">
        <v>155</v>
      </c>
      <c r="BQ82" s="1">
        <v>42073</v>
      </c>
      <c r="BR82">
        <v>23.167871111335561</v>
      </c>
      <c r="BS82">
        <v>3248.6847091267505</v>
      </c>
      <c r="BT82">
        <v>11.921298931697494</v>
      </c>
      <c r="BU82">
        <v>33.567456391288637</v>
      </c>
      <c r="BV82">
        <v>3.1118446366143342</v>
      </c>
      <c r="BX82" s="14">
        <f t="shared" si="13"/>
        <v>-0.36426177005822424</v>
      </c>
      <c r="BZ82" s="20"/>
    </row>
    <row r="83" spans="1:78">
      <c r="A83" s="2" t="s">
        <v>73</v>
      </c>
      <c r="B83" s="2"/>
      <c r="C83" s="2"/>
      <c r="D83" s="1">
        <v>42073</v>
      </c>
      <c r="E83" s="3">
        <v>1.105</v>
      </c>
      <c r="F83" s="3">
        <f t="shared" si="14"/>
        <v>1.0049999999999999</v>
      </c>
      <c r="G83" s="3">
        <v>0.24933333333333332</v>
      </c>
      <c r="H83" s="3">
        <v>79.599999999999994</v>
      </c>
      <c r="I83" s="3">
        <v>151.56666666666669</v>
      </c>
      <c r="J83" s="3">
        <v>151.03333333333333</v>
      </c>
      <c r="K83" s="3">
        <v>98</v>
      </c>
      <c r="L83" s="3">
        <v>92.5</v>
      </c>
      <c r="M83" s="3">
        <v>13.43</v>
      </c>
      <c r="N83" s="3">
        <v>91.766666666666652</v>
      </c>
      <c r="O83" s="3">
        <v>7.11</v>
      </c>
      <c r="P83" s="3">
        <v>62.20333333333334</v>
      </c>
      <c r="Q83" s="3">
        <v>4.0333333333333341</v>
      </c>
      <c r="R83" s="3">
        <v>10.676666666666668</v>
      </c>
      <c r="S83" s="3">
        <v>0.99366666666666659</v>
      </c>
      <c r="T83" s="3">
        <v>0.10000000000000002</v>
      </c>
      <c r="U83" s="3">
        <v>0.17100000000000001</v>
      </c>
      <c r="V83" s="3">
        <v>9.0000000000000011E-2</v>
      </c>
      <c r="W83" s="3">
        <v>5.8999999999999995</v>
      </c>
      <c r="X83" s="3">
        <v>13.893333333333333</v>
      </c>
      <c r="Y83" s="3">
        <v>6.6666666666666666E-2</v>
      </c>
      <c r="Z83" s="3">
        <v>0</v>
      </c>
      <c r="AA83" s="3">
        <v>15.666666666666666</v>
      </c>
      <c r="AB83" s="3">
        <v>0</v>
      </c>
      <c r="AC83" s="3">
        <v>1.2</v>
      </c>
      <c r="AD83" s="5"/>
      <c r="AI83" s="12"/>
      <c r="AJ83" s="12"/>
      <c r="BA83" s="3">
        <v>0.5</v>
      </c>
      <c r="BB83" s="3">
        <v>19.899999999999999</v>
      </c>
      <c r="BX83" s="14"/>
      <c r="BZ83" s="20"/>
    </row>
    <row r="84" spans="1:78">
      <c r="A84" s="2" t="s">
        <v>255</v>
      </c>
      <c r="B84" s="2"/>
      <c r="C84" s="2"/>
      <c r="D84" s="1">
        <v>42073</v>
      </c>
      <c r="E84" s="3">
        <v>1.4356666666666669</v>
      </c>
      <c r="F84" s="3">
        <f t="shared" si="14"/>
        <v>1.3356666666666668</v>
      </c>
      <c r="G84" s="3">
        <v>0.27733333333333338</v>
      </c>
      <c r="H84" s="3">
        <v>79.933333333333337</v>
      </c>
      <c r="I84" s="3">
        <v>152.03333333333333</v>
      </c>
      <c r="J84" s="3">
        <v>151.45000000000002</v>
      </c>
      <c r="K84" s="3">
        <v>98.333333333333329</v>
      </c>
      <c r="L84" s="3">
        <v>91.416666666666671</v>
      </c>
      <c r="M84" s="3">
        <v>13.256666666666668</v>
      </c>
      <c r="N84" s="3">
        <v>90.850000000000009</v>
      </c>
      <c r="O84" s="3">
        <v>7.1899999999999986</v>
      </c>
      <c r="P84" s="3">
        <v>25.806666666666672</v>
      </c>
      <c r="Q84" s="3">
        <v>6.1183333333333332</v>
      </c>
      <c r="R84" s="3">
        <v>15.623333333333335</v>
      </c>
      <c r="S84" s="3">
        <v>1.5016666666666667</v>
      </c>
      <c r="T84" s="3">
        <v>0.88</v>
      </c>
      <c r="U84" s="3">
        <v>0.16866666666666666</v>
      </c>
      <c r="V84" s="3">
        <v>9.1000000000000011E-2</v>
      </c>
      <c r="W84" s="3">
        <v>6.080000000000001</v>
      </c>
      <c r="X84" s="3">
        <v>12.94</v>
      </c>
      <c r="Y84" s="3">
        <v>0.3666666666666667</v>
      </c>
      <c r="Z84" s="3">
        <v>6.6666666666666666E-2</v>
      </c>
      <c r="AA84" s="3">
        <v>52.666666666666664</v>
      </c>
      <c r="AB84" s="3">
        <v>3.3333333333333333E-2</v>
      </c>
      <c r="AC84" s="3">
        <v>1.8666666666666665</v>
      </c>
      <c r="AD84" s="5"/>
      <c r="AI84" s="12"/>
      <c r="AJ84" s="12"/>
      <c r="BA84" s="3">
        <v>1</v>
      </c>
      <c r="BB84" s="3">
        <v>8.6999999999999993</v>
      </c>
      <c r="BX84" s="14"/>
      <c r="BZ84" s="20"/>
    </row>
    <row r="85" spans="1:78">
      <c r="D85" s="1">
        <v>42073</v>
      </c>
      <c r="E85" s="3">
        <v>1.7216666666666667</v>
      </c>
      <c r="F85" s="3">
        <f t="shared" si="14"/>
        <v>1.6216666666666666</v>
      </c>
      <c r="G85" s="3">
        <v>0.84399999999999997</v>
      </c>
      <c r="H85" s="3">
        <v>81.13333333333334</v>
      </c>
      <c r="I85" s="3">
        <v>151.5</v>
      </c>
      <c r="J85" s="3">
        <v>150.6</v>
      </c>
      <c r="K85" s="3">
        <v>98</v>
      </c>
      <c r="L85" s="3">
        <v>82.666666666666657</v>
      </c>
      <c r="M85" s="3">
        <v>11.800000000000002</v>
      </c>
      <c r="N85" s="3">
        <v>82.13333333333334</v>
      </c>
      <c r="O85" s="3">
        <v>7.1866666666666674</v>
      </c>
      <c r="P85" s="3">
        <v>2.78</v>
      </c>
      <c r="Q85" s="3">
        <v>8.5033333333333321</v>
      </c>
      <c r="R85" s="3">
        <v>21.276666666666667</v>
      </c>
      <c r="S85" s="3">
        <v>1.9790000000000001</v>
      </c>
      <c r="T85" s="3">
        <v>2.6466666666666665</v>
      </c>
      <c r="U85" s="3">
        <v>0.16900000000000001</v>
      </c>
      <c r="V85" s="3">
        <v>9.7000000000000017E-2</v>
      </c>
      <c r="W85" s="3">
        <v>6.2666666666666666</v>
      </c>
      <c r="X85" s="3">
        <v>4.6466666666666674</v>
      </c>
      <c r="Y85" s="3">
        <v>0.70000000000000007</v>
      </c>
      <c r="Z85" s="3">
        <v>0.13333333333333333</v>
      </c>
      <c r="AA85" s="3">
        <v>183.33333333333334</v>
      </c>
      <c r="AB85" s="3">
        <v>0.10000000000000002</v>
      </c>
      <c r="AC85" s="3">
        <v>3</v>
      </c>
      <c r="AD85" s="5"/>
      <c r="AI85" s="12"/>
      <c r="AJ85" s="12"/>
      <c r="BA85" s="3">
        <v>1.5</v>
      </c>
      <c r="BB85" s="3">
        <v>5.65</v>
      </c>
      <c r="BX85" s="14"/>
      <c r="BZ85" s="20"/>
    </row>
    <row r="86" spans="1:78">
      <c r="D86" s="1">
        <v>42073</v>
      </c>
      <c r="E86" s="3">
        <v>1.9639999999999997</v>
      </c>
      <c r="F86" s="3">
        <f t="shared" si="14"/>
        <v>1.8639999999999997</v>
      </c>
      <c r="G86" s="3">
        <v>1.8636666666666664</v>
      </c>
      <c r="H86" s="3">
        <v>84.13333333333334</v>
      </c>
      <c r="I86" s="3">
        <v>152.03333333333333</v>
      </c>
      <c r="J86" s="3">
        <v>150.73333333333332</v>
      </c>
      <c r="K86" s="3">
        <v>98</v>
      </c>
      <c r="L86" s="3">
        <v>51.699999999999996</v>
      </c>
      <c r="M86" s="3">
        <v>7.169999999999999</v>
      </c>
      <c r="N86" s="3">
        <v>51.300000000000004</v>
      </c>
      <c r="O86" s="3">
        <v>7.0766666666666671</v>
      </c>
      <c r="P86" s="3">
        <v>3.9133333333333336</v>
      </c>
      <c r="Q86" s="3">
        <v>10.15</v>
      </c>
      <c r="R86" s="3">
        <v>25.193333333333332</v>
      </c>
      <c r="S86" s="3">
        <v>2.3460000000000001</v>
      </c>
      <c r="T86" s="3">
        <v>3.58</v>
      </c>
      <c r="U86" s="3">
        <v>0.17299999999999996</v>
      </c>
      <c r="V86" s="3">
        <v>0.10199999999999999</v>
      </c>
      <c r="W86" s="3">
        <v>6.3499999999999988</v>
      </c>
      <c r="X86" s="3">
        <v>2.7833333333333332</v>
      </c>
      <c r="Y86" s="3">
        <v>0.76666666666666661</v>
      </c>
      <c r="Z86" s="3">
        <v>0.20000000000000004</v>
      </c>
      <c r="AA86" s="3">
        <v>167</v>
      </c>
      <c r="AB86" s="3">
        <v>0.10000000000000002</v>
      </c>
      <c r="AC86" s="3">
        <v>3.2000000000000006</v>
      </c>
      <c r="AD86" s="5">
        <v>2.1</v>
      </c>
      <c r="AE86" s="3">
        <v>47.588038050000002</v>
      </c>
      <c r="AF86" s="3">
        <v>2.0802244474801217</v>
      </c>
      <c r="AG86" s="3">
        <v>60.527446858560005</v>
      </c>
      <c r="AH86" s="3">
        <v>1.1205105311965169</v>
      </c>
      <c r="AI86" s="12">
        <f t="shared" si="12"/>
        <v>15.556275474018367</v>
      </c>
      <c r="AJ86" s="12">
        <f>AI86*AF86/AE86</f>
        <v>0.68001426154168643</v>
      </c>
      <c r="AK86" s="3">
        <v>32.830957230142573</v>
      </c>
      <c r="AL86" s="3">
        <v>4.0323808295770505</v>
      </c>
      <c r="AM86" s="3">
        <v>742.72996357012755</v>
      </c>
      <c r="AN86" s="3">
        <v>13.253422182895381</v>
      </c>
      <c r="AO86" s="3">
        <v>22.622854349437503</v>
      </c>
      <c r="AQ86" s="3">
        <v>0.28000000000000003</v>
      </c>
      <c r="AR86" s="3">
        <v>0.214</v>
      </c>
      <c r="AS86" s="3">
        <v>3.1304999999999996</v>
      </c>
      <c r="AT86" s="3">
        <v>7.6349999999999998</v>
      </c>
      <c r="AW86" s="4">
        <v>2.6343257921788465</v>
      </c>
      <c r="AX86" s="4">
        <v>5.9113814842585433E-2</v>
      </c>
      <c r="AY86" s="4">
        <v>0.68711933741985343</v>
      </c>
      <c r="AZ86" s="4">
        <v>2.4157102204364265E-2</v>
      </c>
      <c r="BA86" s="3">
        <v>2</v>
      </c>
      <c r="BB86" s="3">
        <v>3.8639999999999999</v>
      </c>
      <c r="BD86" s="3" t="s">
        <v>186</v>
      </c>
      <c r="BE86" s="3" t="s">
        <v>95</v>
      </c>
      <c r="BF86" s="3" t="s">
        <v>157</v>
      </c>
      <c r="BG86" s="1">
        <v>42073</v>
      </c>
      <c r="BH86" s="3">
        <v>6.3005554535336374</v>
      </c>
      <c r="BI86" s="3">
        <v>3939.4626518195241</v>
      </c>
      <c r="BJ86" s="3">
        <v>14.491170317896511</v>
      </c>
      <c r="BK86" s="3">
        <v>1213.0021930591472</v>
      </c>
      <c r="BL86" s="3">
        <v>173.85302114628013</v>
      </c>
      <c r="BQ86" s="1"/>
      <c r="BX86" s="14">
        <f t="shared" si="13"/>
        <v>-1.0651051561218559</v>
      </c>
      <c r="BZ86" s="20"/>
    </row>
    <row r="87" spans="1:78">
      <c r="D87" s="1">
        <v>42073</v>
      </c>
      <c r="E87" s="3">
        <v>2.2109999999999999</v>
      </c>
      <c r="F87" s="3">
        <f t="shared" si="14"/>
        <v>2.1109999999999998</v>
      </c>
      <c r="G87" s="3">
        <v>2.5286666666666666</v>
      </c>
      <c r="H87" s="3">
        <v>85.399999999999991</v>
      </c>
      <c r="I87" s="3">
        <v>151.1</v>
      </c>
      <c r="J87" s="3">
        <v>149.56666666666666</v>
      </c>
      <c r="K87" s="3">
        <v>97</v>
      </c>
      <c r="L87" s="3">
        <v>37.299999999999997</v>
      </c>
      <c r="M87" s="3">
        <v>5.083333333333333</v>
      </c>
      <c r="N87" s="3">
        <v>37.1</v>
      </c>
      <c r="O87" s="3">
        <v>7.03</v>
      </c>
      <c r="P87" s="3">
        <v>3.7633333333333332</v>
      </c>
      <c r="Q87" s="3">
        <v>12.033333333333333</v>
      </c>
      <c r="R87" s="3">
        <v>29.650000000000002</v>
      </c>
      <c r="S87" s="3">
        <v>2.6006666666666667</v>
      </c>
      <c r="T87" s="3">
        <v>3.8633333333333333</v>
      </c>
      <c r="U87" s="3">
        <v>0.17699999999999996</v>
      </c>
      <c r="V87" s="3">
        <v>0.10533333333333333</v>
      </c>
      <c r="W87" s="3">
        <v>6.413333333333334</v>
      </c>
      <c r="X87" s="3">
        <v>2.27</v>
      </c>
      <c r="Y87" s="3">
        <v>0.93333333333333324</v>
      </c>
      <c r="Z87" s="3">
        <v>0.20000000000000004</v>
      </c>
      <c r="AA87" s="3">
        <v>239.66666666666666</v>
      </c>
      <c r="AB87" s="3">
        <v>0.10000000000000002</v>
      </c>
      <c r="AC87" s="3">
        <v>3.2999999999999994</v>
      </c>
      <c r="AD87" s="5"/>
      <c r="AI87" s="12"/>
      <c r="AJ87" s="12"/>
      <c r="BX87" s="14"/>
      <c r="BZ87" s="20"/>
    </row>
    <row r="88" spans="1:78">
      <c r="D88" s="1">
        <v>42073</v>
      </c>
      <c r="E88" s="3">
        <v>2.5289999999999999</v>
      </c>
      <c r="F88" s="3">
        <f t="shared" si="14"/>
        <v>2.4289999999999998</v>
      </c>
      <c r="G88" s="3">
        <v>3.1196666666666668</v>
      </c>
      <c r="H88" s="3">
        <v>88.266666666666666</v>
      </c>
      <c r="I88" s="3">
        <v>153.36666666666667</v>
      </c>
      <c r="J88" s="3">
        <v>151.63333333333333</v>
      </c>
      <c r="K88" s="3">
        <v>99</v>
      </c>
      <c r="L88" s="3">
        <v>26.433333333333337</v>
      </c>
      <c r="M88" s="3">
        <v>3.5466666666666669</v>
      </c>
      <c r="N88" s="3">
        <v>26.3</v>
      </c>
      <c r="O88" s="3">
        <v>7</v>
      </c>
      <c r="P88" s="3">
        <v>3.77</v>
      </c>
      <c r="Q88" s="3">
        <v>13.396666666666668</v>
      </c>
      <c r="R88" s="3">
        <v>32.883333333333333</v>
      </c>
      <c r="S88" s="3">
        <v>2.8460000000000001</v>
      </c>
      <c r="T88" s="3">
        <v>4.0933333333333328</v>
      </c>
      <c r="U88" s="3">
        <v>0.17800000000000002</v>
      </c>
      <c r="V88" s="3">
        <v>0.107</v>
      </c>
      <c r="W88" s="3">
        <v>6.46</v>
      </c>
      <c r="X88" s="3">
        <v>1.53</v>
      </c>
      <c r="Y88" s="3">
        <v>0.96666666666666667</v>
      </c>
      <c r="Z88" s="3">
        <v>0.20000000000000004</v>
      </c>
      <c r="AA88" s="3">
        <v>152.66666666666666</v>
      </c>
      <c r="AB88" s="3">
        <v>0.10000000000000002</v>
      </c>
      <c r="AC88" s="3">
        <v>3.7999999999999994</v>
      </c>
      <c r="AD88" s="5">
        <v>2.6</v>
      </c>
      <c r="AE88" s="3">
        <v>32.549133000000005</v>
      </c>
      <c r="AF88" s="3">
        <v>2.008799179889488</v>
      </c>
      <c r="AG88" s="3">
        <v>42.326675086079995</v>
      </c>
      <c r="AH88" s="3">
        <v>3.3919536056142552</v>
      </c>
      <c r="AI88" s="12">
        <f t="shared" si="12"/>
        <v>10.640137734958836</v>
      </c>
      <c r="AJ88" s="12">
        <f>AI88*AF88/AE88</f>
        <v>0.65666572304388271</v>
      </c>
      <c r="AK88" s="3">
        <v>24.562118126272917</v>
      </c>
      <c r="AL88" s="3">
        <v>2.2850158034269987</v>
      </c>
      <c r="AM88" s="3">
        <v>699.55373406193075</v>
      </c>
      <c r="AN88" s="3">
        <v>41.72123207574726</v>
      </c>
      <c r="AO88" s="3">
        <v>28.481001942322383</v>
      </c>
      <c r="AQ88" s="3">
        <v>0.2155</v>
      </c>
      <c r="AR88" s="3">
        <v>0.312</v>
      </c>
      <c r="AS88" s="3">
        <v>2.3674999999999997</v>
      </c>
      <c r="AT88" s="3">
        <v>5.7744999999999997</v>
      </c>
      <c r="AW88" s="4">
        <v>2.2274809041258825</v>
      </c>
      <c r="AX88" s="4">
        <v>0.12075127780461727</v>
      </c>
      <c r="AY88" s="4">
        <v>0.64787863563175818</v>
      </c>
      <c r="AZ88" s="4">
        <v>2.8788170634901675E-2</v>
      </c>
      <c r="BD88" s="3" t="s">
        <v>187</v>
      </c>
      <c r="BE88" s="3" t="s">
        <v>95</v>
      </c>
      <c r="BF88" s="3" t="s">
        <v>159</v>
      </c>
      <c r="BG88" s="1">
        <v>42073</v>
      </c>
      <c r="BH88" s="3">
        <v>5.7866716897823487</v>
      </c>
      <c r="BI88" s="3">
        <v>3726.3188433320483</v>
      </c>
      <c r="BJ88" s="3">
        <v>5.5059901435225749</v>
      </c>
      <c r="BK88" s="3">
        <v>622.04929556800755</v>
      </c>
      <c r="BL88" s="3">
        <v>122.78724107658643</v>
      </c>
      <c r="BQ88" s="1"/>
      <c r="BX88" s="14">
        <f t="shared" si="13"/>
        <v>-5.1341475914362613</v>
      </c>
      <c r="BZ88" s="20"/>
    </row>
    <row r="89" spans="1:78">
      <c r="D89" s="1">
        <v>42073</v>
      </c>
      <c r="E89" s="3">
        <v>2.7559999999999998</v>
      </c>
      <c r="F89" s="3">
        <f t="shared" si="14"/>
        <v>2.6559999999999997</v>
      </c>
      <c r="G89" s="3">
        <v>3.8693333333333335</v>
      </c>
      <c r="H89" s="3">
        <v>91.533333333333346</v>
      </c>
      <c r="I89" s="3">
        <v>155.46666666666667</v>
      </c>
      <c r="J89" s="3">
        <v>153.5</v>
      </c>
      <c r="K89" s="3">
        <v>100</v>
      </c>
      <c r="L89" s="3">
        <v>16.066666666666666</v>
      </c>
      <c r="M89" s="3">
        <v>2.11</v>
      </c>
      <c r="N89" s="3">
        <v>15.966666666666667</v>
      </c>
      <c r="O89" s="3">
        <v>6.9899999999999993</v>
      </c>
      <c r="P89" s="3">
        <v>3.8066666666666666</v>
      </c>
      <c r="Q89" s="3">
        <v>13.866666666666667</v>
      </c>
      <c r="R89" s="3">
        <v>33.986666666666665</v>
      </c>
      <c r="AD89" s="5">
        <v>2.75</v>
      </c>
      <c r="AE89" s="3">
        <v>45.965409300000005</v>
      </c>
      <c r="AF89" s="3">
        <v>5.8149486546580409</v>
      </c>
      <c r="AG89" s="3">
        <v>62.452714199040003</v>
      </c>
      <c r="AH89" s="3">
        <v>2.5729097675277854</v>
      </c>
      <c r="AI89" s="12">
        <f t="shared" si="12"/>
        <v>15.025846801994934</v>
      </c>
      <c r="AJ89" s="12">
        <f t="shared" ref="AJ89:AJ90" si="15">AI89*AF89/AE89</f>
        <v>1.9008756579560853</v>
      </c>
      <c r="AK89" s="3">
        <v>31.928038017651055</v>
      </c>
      <c r="AL89" s="3">
        <v>2.8898729278635575</v>
      </c>
      <c r="AM89" s="3">
        <v>792.60018214936258</v>
      </c>
      <c r="AN89" s="3">
        <v>41.585993073881006</v>
      </c>
      <c r="AO89" s="3">
        <v>24.824581507676186</v>
      </c>
      <c r="AQ89" s="3">
        <v>0.3715</v>
      </c>
      <c r="AR89" s="3">
        <v>0.20500000000000002</v>
      </c>
      <c r="AS89" s="3">
        <v>3.153</v>
      </c>
      <c r="AT89" s="3">
        <v>7.6899999999999995</v>
      </c>
      <c r="AW89" s="4">
        <v>2.6660476089453531</v>
      </c>
      <c r="AX89" s="4">
        <v>7.9867803782144267E-2</v>
      </c>
      <c r="AY89" s="4">
        <v>0.67927119706223438</v>
      </c>
      <c r="AZ89" s="4">
        <v>2.3036693198060967E-2</v>
      </c>
      <c r="BD89" s="3" t="s">
        <v>108</v>
      </c>
      <c r="BE89" s="3" t="s">
        <v>95</v>
      </c>
      <c r="BF89" s="3" t="s">
        <v>156</v>
      </c>
      <c r="BG89" s="1">
        <v>42073</v>
      </c>
      <c r="BH89" s="3">
        <v>6.5287859251848577</v>
      </c>
      <c r="BI89" s="3">
        <v>4052.7506179668949</v>
      </c>
      <c r="BJ89" s="3">
        <v>15.622860651038138</v>
      </c>
      <c r="BK89" s="3">
        <v>1306.5313927074312</v>
      </c>
      <c r="BL89" s="3">
        <v>186.65729449630408</v>
      </c>
      <c r="BN89" t="s">
        <v>188</v>
      </c>
      <c r="BO89" t="s">
        <v>95</v>
      </c>
      <c r="BP89" t="s">
        <v>156</v>
      </c>
      <c r="BQ89" s="1">
        <v>42073</v>
      </c>
      <c r="BR89">
        <v>38.143302187757691</v>
      </c>
      <c r="BS89">
        <v>3441.5924406454124</v>
      </c>
      <c r="BT89">
        <v>19.117650589611369</v>
      </c>
      <c r="BU89">
        <v>1360.2728487008026</v>
      </c>
      <c r="BV89">
        <v>4.5359276383909783</v>
      </c>
      <c r="BX89" s="14">
        <f t="shared" si="13"/>
        <v>0.5970138490432042</v>
      </c>
      <c r="BZ89" s="20"/>
    </row>
    <row r="90" spans="1:78">
      <c r="D90" s="1">
        <v>42073</v>
      </c>
      <c r="E90" s="3">
        <v>2.9958749999999998</v>
      </c>
      <c r="F90" s="3">
        <f>E90-0.1</f>
        <v>2.8958749999999998</v>
      </c>
      <c r="G90" s="3">
        <v>4.3159999999999998</v>
      </c>
      <c r="H90" s="3">
        <v>95.974999999999994</v>
      </c>
      <c r="I90" s="3">
        <v>160.85</v>
      </c>
      <c r="J90" s="3">
        <v>158.66249999999999</v>
      </c>
      <c r="K90" s="3">
        <v>103</v>
      </c>
      <c r="L90" s="3">
        <v>10.3</v>
      </c>
      <c r="M90" s="3">
        <v>1.3412500000000001</v>
      </c>
      <c r="N90" s="3">
        <v>10.275</v>
      </c>
      <c r="O90" s="3">
        <v>6.9800000000000022</v>
      </c>
      <c r="P90" s="3">
        <v>5.9325000000000001</v>
      </c>
      <c r="Q90" s="3">
        <v>14.60125</v>
      </c>
      <c r="R90" s="3">
        <v>35.741250000000001</v>
      </c>
      <c r="AD90" s="5">
        <v>3.05</v>
      </c>
      <c r="AE90" s="3">
        <v>66.757965000000013</v>
      </c>
      <c r="AF90" s="3">
        <v>2.3490273864375704</v>
      </c>
      <c r="AG90" s="3">
        <v>79.905896231039989</v>
      </c>
      <c r="AH90" s="3">
        <v>1.6994017975383859</v>
      </c>
      <c r="AI90" s="12">
        <f t="shared" si="12"/>
        <v>21.822822208676385</v>
      </c>
      <c r="AJ90" s="12">
        <f t="shared" si="15"/>
        <v>0.76788450662836782</v>
      </c>
      <c r="AK90" s="3">
        <v>61.154107264086903</v>
      </c>
      <c r="AL90" s="3">
        <v>11.962729794411931</v>
      </c>
      <c r="AM90" s="3">
        <v>844.28734061930788</v>
      </c>
      <c r="AN90" s="3">
        <v>20.015372276209327</v>
      </c>
      <c r="AO90" s="3">
        <v>13.805897565855243</v>
      </c>
      <c r="AQ90" s="3">
        <v>0.29649999999999999</v>
      </c>
      <c r="AR90" s="3">
        <v>0.104</v>
      </c>
      <c r="AS90" s="3">
        <v>3.7465000000000002</v>
      </c>
      <c r="AT90" s="3">
        <v>9.1385000000000005</v>
      </c>
      <c r="AW90" s="4">
        <v>2.9857833811156897</v>
      </c>
      <c r="AX90" s="4">
        <v>6.9395109194150303E-2</v>
      </c>
      <c r="AY90" s="4">
        <v>0.74472575541897534</v>
      </c>
      <c r="AZ90" s="4">
        <v>2.5701282810275349E-2</v>
      </c>
      <c r="BD90" s="3" t="s">
        <v>109</v>
      </c>
      <c r="BE90" s="3" t="s">
        <v>95</v>
      </c>
      <c r="BF90" s="3" t="s">
        <v>158</v>
      </c>
      <c r="BG90" s="1">
        <v>42073</v>
      </c>
      <c r="BH90" s="3">
        <v>5.3867106342418483</v>
      </c>
      <c r="BI90" s="3">
        <v>4335.9473066939836</v>
      </c>
      <c r="BJ90" s="3">
        <v>20.045314321730011</v>
      </c>
      <c r="BK90" s="3">
        <v>1872.5176156623597</v>
      </c>
      <c r="BL90" s="3">
        <v>222.5183166209404</v>
      </c>
      <c r="BN90" t="s">
        <v>189</v>
      </c>
      <c r="BO90" t="s">
        <v>95</v>
      </c>
      <c r="BP90" t="s">
        <v>158</v>
      </c>
      <c r="BQ90" s="1">
        <v>42073</v>
      </c>
      <c r="BR90">
        <v>38.252965979684696</v>
      </c>
      <c r="BS90">
        <v>3874.6443415943122</v>
      </c>
      <c r="BT90">
        <v>23.934088013577178</v>
      </c>
      <c r="BU90">
        <v>2119.0517175546161</v>
      </c>
      <c r="BV90">
        <v>5.7525842813969739</v>
      </c>
      <c r="BX90" s="14">
        <f t="shared" si="13"/>
        <v>-1.7775078869463741</v>
      </c>
      <c r="BZ90" s="20"/>
    </row>
    <row r="91" spans="1:78">
      <c r="AD91" s="5"/>
      <c r="AI91" s="12"/>
      <c r="AJ91" s="12"/>
      <c r="BG91" s="1"/>
      <c r="BH91" s="3"/>
      <c r="BI91" s="3"/>
      <c r="BJ91" s="3"/>
      <c r="BK91" s="3"/>
      <c r="BL91" s="3"/>
      <c r="BQ91" s="1"/>
      <c r="BX91" s="14"/>
      <c r="BZ91" s="20"/>
    </row>
    <row r="92" spans="1:78">
      <c r="AD92" s="5"/>
      <c r="AI92" s="12"/>
      <c r="AJ92" s="12"/>
      <c r="BG92" s="1"/>
      <c r="BH92" s="3"/>
      <c r="BI92" s="3"/>
      <c r="BJ92" s="3"/>
      <c r="BK92" s="3"/>
      <c r="BL92" s="3"/>
      <c r="BQ92" s="1"/>
      <c r="BX92" s="14"/>
      <c r="BZ92" s="20"/>
    </row>
    <row r="93" spans="1:78">
      <c r="A93" s="2" t="s">
        <v>17</v>
      </c>
      <c r="B93" s="2" t="s">
        <v>20</v>
      </c>
      <c r="C93" s="2" t="s">
        <v>21</v>
      </c>
      <c r="D93" s="1" t="s">
        <v>0</v>
      </c>
      <c r="E93" s="3" t="s">
        <v>29</v>
      </c>
      <c r="F93" s="3" t="s">
        <v>22</v>
      </c>
      <c r="G93" s="3" t="s">
        <v>30</v>
      </c>
      <c r="H93" s="3" t="s">
        <v>31</v>
      </c>
      <c r="I93" s="3" t="s">
        <v>32</v>
      </c>
      <c r="J93" s="3" t="s">
        <v>33</v>
      </c>
      <c r="K93" s="3" t="s">
        <v>34</v>
      </c>
      <c r="L93" s="3" t="s">
        <v>35</v>
      </c>
      <c r="M93" s="3" t="s">
        <v>36</v>
      </c>
      <c r="N93" s="3" t="s">
        <v>37</v>
      </c>
      <c r="O93" s="3" t="s">
        <v>1</v>
      </c>
      <c r="P93" s="3" t="s">
        <v>38</v>
      </c>
      <c r="Q93" s="3" t="s">
        <v>39</v>
      </c>
      <c r="R93" s="3" t="s">
        <v>40</v>
      </c>
      <c r="S93" s="3" t="s">
        <v>2</v>
      </c>
      <c r="T93" s="3" t="s">
        <v>3</v>
      </c>
      <c r="U93" s="3" t="s">
        <v>4</v>
      </c>
      <c r="V93" s="3" t="s">
        <v>5</v>
      </c>
      <c r="W93" s="3" t="s">
        <v>1</v>
      </c>
      <c r="X93" s="3" t="s">
        <v>6</v>
      </c>
      <c r="Y93" s="3" t="s">
        <v>7</v>
      </c>
      <c r="Z93" s="3" t="s">
        <v>8</v>
      </c>
      <c r="AA93" s="3" t="s">
        <v>9</v>
      </c>
      <c r="AB93" s="3" t="s">
        <v>10</v>
      </c>
      <c r="AC93" s="3" t="s">
        <v>11</v>
      </c>
      <c r="AD93" s="5" t="s">
        <v>19</v>
      </c>
      <c r="AE93" s="3" t="s">
        <v>14</v>
      </c>
      <c r="AF93" s="3" t="s">
        <v>15</v>
      </c>
      <c r="AG93" s="3" t="s">
        <v>47</v>
      </c>
      <c r="AH93" s="3" t="s">
        <v>48</v>
      </c>
      <c r="AI93" s="12"/>
      <c r="AJ93" s="12"/>
      <c r="AK93" s="3" t="s">
        <v>56</v>
      </c>
      <c r="AL93" s="3" t="s">
        <v>57</v>
      </c>
      <c r="AM93" s="3" t="s">
        <v>58</v>
      </c>
      <c r="AN93" s="3" t="s">
        <v>59</v>
      </c>
      <c r="AO93" s="3" t="s">
        <v>60</v>
      </c>
      <c r="AQ93" s="3" t="s">
        <v>41</v>
      </c>
      <c r="AR93" s="3" t="s">
        <v>42</v>
      </c>
      <c r="AS93" s="3" t="s">
        <v>43</v>
      </c>
      <c r="AT93" s="3" t="s">
        <v>44</v>
      </c>
      <c r="AW93" s="3" t="s">
        <v>49</v>
      </c>
      <c r="AX93" s="3" t="s">
        <v>50</v>
      </c>
      <c r="AY93" s="3" t="s">
        <v>51</v>
      </c>
      <c r="AZ93" s="3" t="s">
        <v>52</v>
      </c>
      <c r="BA93" s="3" t="s">
        <v>26</v>
      </c>
      <c r="BE93" s="3" t="s">
        <v>68</v>
      </c>
      <c r="BF93" s="3" t="s">
        <v>13</v>
      </c>
      <c r="BG93" s="1" t="s">
        <v>69</v>
      </c>
      <c r="BH93" s="3" t="s">
        <v>62</v>
      </c>
      <c r="BI93" s="3" t="s">
        <v>63</v>
      </c>
      <c r="BJ93" s="3" t="s">
        <v>64</v>
      </c>
      <c r="BK93" s="3" t="s">
        <v>65</v>
      </c>
      <c r="BL93" s="3" t="s">
        <v>66</v>
      </c>
      <c r="BN93" t="s">
        <v>70</v>
      </c>
      <c r="BO93" t="s">
        <v>68</v>
      </c>
      <c r="BP93" t="s">
        <v>13</v>
      </c>
      <c r="BQ93" s="1" t="s">
        <v>69</v>
      </c>
      <c r="BR93" t="s">
        <v>62</v>
      </c>
      <c r="BS93" t="s">
        <v>63</v>
      </c>
      <c r="BT93" t="s">
        <v>64</v>
      </c>
      <c r="BU93" t="s">
        <v>65</v>
      </c>
      <c r="BV93" t="s">
        <v>66</v>
      </c>
      <c r="BX93" s="14"/>
      <c r="BZ93" s="20"/>
    </row>
    <row r="94" spans="1:78">
      <c r="A94" s="2" t="s">
        <v>13</v>
      </c>
      <c r="B94" s="2">
        <v>4.6500000000000004</v>
      </c>
      <c r="C94" s="2">
        <v>54</v>
      </c>
      <c r="D94" s="1">
        <v>42073</v>
      </c>
      <c r="E94" s="3">
        <v>0.74400000000000011</v>
      </c>
      <c r="F94" s="3">
        <f t="shared" ref="F94:F101" si="16">E94-0.1</f>
        <v>0.64400000000000013</v>
      </c>
      <c r="G94" s="3">
        <v>2.4576666666666669</v>
      </c>
      <c r="H94" s="3">
        <v>201.80000000000004</v>
      </c>
      <c r="I94" s="3">
        <v>357.89999999999992</v>
      </c>
      <c r="J94" s="3">
        <v>354.36666666666662</v>
      </c>
      <c r="K94" s="3">
        <v>230</v>
      </c>
      <c r="L94" s="3">
        <v>88.133333333333326</v>
      </c>
      <c r="M94" s="3">
        <v>12.03</v>
      </c>
      <c r="N94" s="3">
        <v>88.59999999999998</v>
      </c>
      <c r="O94" s="3">
        <v>7.3833333333333329</v>
      </c>
      <c r="P94" s="3">
        <v>1.2766666666666666</v>
      </c>
      <c r="Q94" s="3">
        <v>24.043333333333333</v>
      </c>
      <c r="R94" s="3">
        <v>58.133333333333333</v>
      </c>
      <c r="S94" s="3">
        <v>0.5046666666666666</v>
      </c>
      <c r="T94" s="3">
        <v>0.85</v>
      </c>
      <c r="U94" s="3">
        <v>0.40766666666666662</v>
      </c>
      <c r="V94" s="3">
        <v>0.21933333333333335</v>
      </c>
      <c r="W94" s="3">
        <v>7.1933333333333325</v>
      </c>
      <c r="X94" s="3">
        <v>13.686666666666667</v>
      </c>
      <c r="Y94" s="3">
        <v>48.233333333333327</v>
      </c>
      <c r="Z94" s="3">
        <v>11.566666666666668</v>
      </c>
      <c r="AA94" s="3">
        <v>6587.666666666667</v>
      </c>
      <c r="AB94" s="3">
        <v>3.1666666666666665</v>
      </c>
      <c r="AC94" s="3">
        <v>0.9</v>
      </c>
      <c r="AD94" s="5">
        <v>0.54</v>
      </c>
      <c r="AE94" s="3">
        <v>3.4987756666666674</v>
      </c>
      <c r="AF94" s="3">
        <v>2.8130559179977115</v>
      </c>
      <c r="AG94" s="3">
        <v>39.043183207296003</v>
      </c>
      <c r="AH94" s="3">
        <v>2.9295662719058222</v>
      </c>
      <c r="AI94" s="12">
        <f t="shared" si="12"/>
        <v>1.1437310787066359</v>
      </c>
      <c r="AJ94" s="12"/>
      <c r="AK94" s="3">
        <v>22.675707393402007</v>
      </c>
      <c r="AL94" s="3">
        <v>0.51633824157578434</v>
      </c>
      <c r="AM94" s="3">
        <v>888.42503526997575</v>
      </c>
      <c r="AN94" s="3">
        <v>41.83511070429077</v>
      </c>
      <c r="AO94" s="3">
        <v>39.179595143677084</v>
      </c>
      <c r="AQ94" s="3">
        <v>0.16300000000000001</v>
      </c>
      <c r="AR94" s="3">
        <v>0.155</v>
      </c>
      <c r="AS94" s="3">
        <v>7.0819999999999999</v>
      </c>
      <c r="AT94" s="3">
        <v>17.273499999999999</v>
      </c>
      <c r="AW94" s="4">
        <v>7.7761553535338708</v>
      </c>
      <c r="AX94" s="4">
        <v>0.20196398461913465</v>
      </c>
      <c r="AY94" s="4">
        <v>0.6730781067120043</v>
      </c>
      <c r="AZ94" s="4">
        <v>2.8006457276913557E-2</v>
      </c>
      <c r="BA94" s="3" t="s">
        <v>27</v>
      </c>
      <c r="BB94" s="3">
        <v>2494</v>
      </c>
      <c r="BC94" s="3">
        <f>BB94*(140/227)</f>
        <v>1538.1497797356828</v>
      </c>
      <c r="BD94" s="3" t="s">
        <v>129</v>
      </c>
      <c r="BE94" s="3" t="s">
        <v>119</v>
      </c>
      <c r="BF94" s="3" t="s">
        <v>155</v>
      </c>
      <c r="BG94" s="1">
        <v>42073</v>
      </c>
      <c r="BH94" s="3">
        <v>0.96237125734342088</v>
      </c>
      <c r="BI94" s="3">
        <v>1336.6922520642668</v>
      </c>
      <c r="BJ94" s="3">
        <v>8.8408287018524394</v>
      </c>
      <c r="BK94" s="3">
        <v>0.79668960872082228</v>
      </c>
      <c r="BL94" s="3">
        <v>6.4557955735371646</v>
      </c>
      <c r="BN94" t="s">
        <v>190</v>
      </c>
      <c r="BO94" t="s">
        <v>119</v>
      </c>
      <c r="BP94" t="s">
        <v>155</v>
      </c>
      <c r="BQ94" s="1">
        <v>42073</v>
      </c>
      <c r="BR94">
        <v>45.94698561037201</v>
      </c>
      <c r="BS94">
        <v>1092.2675858626483</v>
      </c>
      <c r="BT94">
        <v>20.110744156841616</v>
      </c>
      <c r="BU94">
        <v>0.39436776873684665</v>
      </c>
      <c r="BV94">
        <v>1.9966203103016422</v>
      </c>
      <c r="BX94" s="14">
        <f t="shared" si="13"/>
        <v>7.6970976231458037</v>
      </c>
      <c r="BZ94" s="20"/>
    </row>
    <row r="95" spans="1:78">
      <c r="A95" s="2" t="s">
        <v>256</v>
      </c>
      <c r="B95" s="2"/>
      <c r="C95" s="2"/>
      <c r="D95" s="1">
        <v>42073</v>
      </c>
      <c r="E95" s="3">
        <v>0.99366666666666659</v>
      </c>
      <c r="F95" s="3">
        <f t="shared" si="16"/>
        <v>0.89366666666666661</v>
      </c>
      <c r="G95" s="3">
        <v>2.5299999999999998</v>
      </c>
      <c r="H95" s="3">
        <v>202.1</v>
      </c>
      <c r="I95" s="3">
        <v>357.66666666666669</v>
      </c>
      <c r="J95" s="3">
        <v>354.0333333333333</v>
      </c>
      <c r="K95" s="3">
        <v>230</v>
      </c>
      <c r="L95" s="3">
        <v>87.7</v>
      </c>
      <c r="M95" s="3">
        <v>11.943333333333333</v>
      </c>
      <c r="N95" s="3">
        <v>88.133333333333326</v>
      </c>
      <c r="O95" s="3">
        <v>7.413333333333334</v>
      </c>
      <c r="P95" s="3">
        <v>1.5166666666666666</v>
      </c>
      <c r="Q95" s="3">
        <v>23.956666666666667</v>
      </c>
      <c r="R95" s="3">
        <v>57.930000000000007</v>
      </c>
      <c r="S95" s="3">
        <v>1.0026666666666666</v>
      </c>
      <c r="T95" s="3">
        <v>2.6733333333333333</v>
      </c>
      <c r="U95" s="3">
        <v>0.39533333333333331</v>
      </c>
      <c r="V95" s="3">
        <v>0.22700000000000001</v>
      </c>
      <c r="W95" s="3">
        <v>7.3466666666666667</v>
      </c>
      <c r="X95" s="3">
        <v>12.39</v>
      </c>
      <c r="Y95" s="3">
        <v>13.466666666666667</v>
      </c>
      <c r="Z95" s="3">
        <v>3.1999999999999997</v>
      </c>
      <c r="AA95" s="3">
        <v>3663.3333333333335</v>
      </c>
      <c r="AB95" s="3">
        <v>1.7666666666666666</v>
      </c>
      <c r="AC95" s="3">
        <v>0.66666666666666663</v>
      </c>
      <c r="AD95" s="5"/>
      <c r="AI95" s="12"/>
      <c r="AJ95" s="12"/>
      <c r="BA95" s="3">
        <v>0.5</v>
      </c>
      <c r="BB95" s="3">
        <v>10.68</v>
      </c>
      <c r="BX95" s="14"/>
      <c r="BZ95" s="20"/>
    </row>
    <row r="96" spans="1:78">
      <c r="A96" s="2" t="s">
        <v>255</v>
      </c>
      <c r="B96" s="2"/>
      <c r="C96" s="2"/>
      <c r="D96" s="1">
        <v>42073</v>
      </c>
      <c r="E96" s="3">
        <v>1.3380000000000001</v>
      </c>
      <c r="F96" s="3">
        <f t="shared" si="16"/>
        <v>1.238</v>
      </c>
      <c r="G96" s="3">
        <v>2.8243333333333331</v>
      </c>
      <c r="H96" s="3">
        <v>203.66666666666666</v>
      </c>
      <c r="I96" s="3">
        <v>357.16666666666669</v>
      </c>
      <c r="J96" s="3">
        <v>353.33333333333331</v>
      </c>
      <c r="K96" s="3">
        <v>230</v>
      </c>
      <c r="L96" s="3">
        <v>86.8</v>
      </c>
      <c r="M96" s="3">
        <v>11.729999999999999</v>
      </c>
      <c r="N96" s="3">
        <v>87.233333333333348</v>
      </c>
      <c r="O96" s="3">
        <v>7.4366666666666674</v>
      </c>
      <c r="P96" s="3">
        <v>1.3933333333333333</v>
      </c>
      <c r="Q96" s="3">
        <v>23.943333333333339</v>
      </c>
      <c r="R96" s="3">
        <v>57.893333333333338</v>
      </c>
      <c r="S96" s="3">
        <v>1.502</v>
      </c>
      <c r="T96" s="3">
        <v>3.2866666666666666</v>
      </c>
      <c r="U96" s="3">
        <v>0.39500000000000002</v>
      </c>
      <c r="V96" s="3">
        <v>0.23100000000000001</v>
      </c>
      <c r="W96" s="3">
        <v>7.38</v>
      </c>
      <c r="X96" s="3">
        <v>11.483333333333334</v>
      </c>
      <c r="Y96" s="3">
        <v>9.6</v>
      </c>
      <c r="Z96" s="3">
        <v>2.333333333333333</v>
      </c>
      <c r="AA96" s="3">
        <v>2966</v>
      </c>
      <c r="AB96" s="3">
        <v>1.3999999999999997</v>
      </c>
      <c r="AC96" s="3">
        <v>0.83333333333333337</v>
      </c>
      <c r="AD96" s="5"/>
      <c r="AI96" s="12"/>
      <c r="AJ96" s="12"/>
      <c r="BA96" s="3">
        <v>1</v>
      </c>
      <c r="BB96" s="3">
        <v>6.53</v>
      </c>
      <c r="BX96" s="14"/>
      <c r="BZ96" s="20"/>
    </row>
    <row r="97" spans="1:78">
      <c r="D97" s="1">
        <v>42073</v>
      </c>
      <c r="E97" s="3">
        <v>1.514</v>
      </c>
      <c r="F97" s="3">
        <f t="shared" si="16"/>
        <v>1.4139999999999999</v>
      </c>
      <c r="G97" s="3">
        <v>3.0700000000000003</v>
      </c>
      <c r="H97" s="3">
        <v>204.9</v>
      </c>
      <c r="I97" s="3">
        <v>356.59999999999997</v>
      </c>
      <c r="J97" s="3">
        <v>352.59999999999997</v>
      </c>
      <c r="K97" s="3">
        <v>229</v>
      </c>
      <c r="L97" s="3">
        <v>85.166666666666671</v>
      </c>
      <c r="M97" s="3">
        <v>11.43</v>
      </c>
      <c r="N97" s="3">
        <v>85.600000000000009</v>
      </c>
      <c r="O97" s="3">
        <v>7.456666666666667</v>
      </c>
      <c r="P97" s="3">
        <v>1.4766666666666666</v>
      </c>
      <c r="Q97" s="3">
        <v>23.926666666666666</v>
      </c>
      <c r="R97" s="3">
        <v>57.856666666666662</v>
      </c>
      <c r="S97" s="3">
        <v>2.0116666666666667</v>
      </c>
      <c r="T97" s="3">
        <v>3.6</v>
      </c>
      <c r="U97" s="3">
        <v>0.39600000000000007</v>
      </c>
      <c r="V97" s="3">
        <v>0.23400000000000001</v>
      </c>
      <c r="W97" s="3">
        <v>7.39</v>
      </c>
      <c r="X97" s="3">
        <v>10.956666666666669</v>
      </c>
      <c r="Y97" s="3">
        <v>7.7666666666666657</v>
      </c>
      <c r="Z97" s="3">
        <v>1.8666666666666665</v>
      </c>
      <c r="AA97" s="3">
        <v>2309.6666666666665</v>
      </c>
      <c r="AB97" s="3">
        <v>1.1000000000000001</v>
      </c>
      <c r="AC97" s="3">
        <v>0.3666666666666667</v>
      </c>
      <c r="AD97" s="5"/>
      <c r="AI97" s="12"/>
      <c r="AJ97" s="12"/>
      <c r="BA97" s="3">
        <v>1.5</v>
      </c>
      <c r="BB97" s="3">
        <v>3.51</v>
      </c>
      <c r="BX97" s="14"/>
      <c r="BZ97" s="20"/>
    </row>
    <row r="98" spans="1:78">
      <c r="D98" s="1">
        <v>42073</v>
      </c>
      <c r="E98" s="3">
        <v>1.8063333333333336</v>
      </c>
      <c r="F98" s="3">
        <f t="shared" si="16"/>
        <v>1.7063333333333335</v>
      </c>
      <c r="G98" s="3">
        <v>3.2629999999999999</v>
      </c>
      <c r="H98" s="3">
        <v>206.13333333333333</v>
      </c>
      <c r="I98" s="3">
        <v>356.56666666666666</v>
      </c>
      <c r="J98" s="3">
        <v>352.4666666666667</v>
      </c>
      <c r="K98" s="3">
        <v>229</v>
      </c>
      <c r="L98" s="3">
        <v>83.533333333333331</v>
      </c>
      <c r="M98" s="3">
        <v>11.153333333333334</v>
      </c>
      <c r="N98" s="3">
        <v>83.966666666666669</v>
      </c>
      <c r="O98" s="3">
        <v>7.47</v>
      </c>
      <c r="P98" s="3">
        <v>2.0766666666666667</v>
      </c>
      <c r="Q98" s="3">
        <v>23.926666666666666</v>
      </c>
      <c r="R98" s="3">
        <v>57.853333333333332</v>
      </c>
      <c r="S98" s="3">
        <v>2.5163333333333333</v>
      </c>
      <c r="T98" s="3">
        <v>3.82</v>
      </c>
      <c r="U98" s="3">
        <v>0.39600000000000007</v>
      </c>
      <c r="V98" s="3">
        <v>0.23599999999999999</v>
      </c>
      <c r="W98" s="3">
        <v>7.39</v>
      </c>
      <c r="X98" s="3">
        <v>10.15</v>
      </c>
      <c r="Y98" s="3">
        <v>6.9333333333333336</v>
      </c>
      <c r="Z98" s="3">
        <v>1.6666666666666667</v>
      </c>
      <c r="AA98" s="3">
        <v>2702.3333333333335</v>
      </c>
      <c r="AB98" s="3">
        <v>1.2666666666666666</v>
      </c>
      <c r="AC98" s="3">
        <v>0.33333333333333331</v>
      </c>
      <c r="AD98" s="5"/>
      <c r="AI98" s="12"/>
      <c r="AJ98" s="12"/>
      <c r="BA98" s="3">
        <v>2</v>
      </c>
      <c r="BB98" s="3">
        <v>1.99</v>
      </c>
      <c r="BX98" s="14"/>
      <c r="BZ98" s="20"/>
    </row>
    <row r="99" spans="1:78">
      <c r="D99" s="1">
        <v>42073</v>
      </c>
      <c r="E99" s="3">
        <v>2.0169999999999999</v>
      </c>
      <c r="F99" s="3">
        <f t="shared" si="16"/>
        <v>1.9169999999999998</v>
      </c>
      <c r="G99" s="3">
        <v>3.625</v>
      </c>
      <c r="H99" s="3">
        <v>208</v>
      </c>
      <c r="I99" s="3">
        <v>355.86666666666662</v>
      </c>
      <c r="J99" s="3">
        <v>351.5</v>
      </c>
      <c r="K99" s="3">
        <v>228.33333333333334</v>
      </c>
      <c r="L99" s="3">
        <v>80.566666666666663</v>
      </c>
      <c r="M99" s="3">
        <v>10.653333333333334</v>
      </c>
      <c r="N99" s="3">
        <v>81.033333333333331</v>
      </c>
      <c r="O99" s="3">
        <v>7.4733333333333327</v>
      </c>
      <c r="P99" s="3">
        <v>0.95000000000000007</v>
      </c>
      <c r="Q99" s="3">
        <v>24.003333333333334</v>
      </c>
      <c r="R99" s="3">
        <v>58.03</v>
      </c>
      <c r="S99" s="3">
        <v>3.0073333333333334</v>
      </c>
      <c r="T99" s="3">
        <v>4.01</v>
      </c>
      <c r="U99" s="3">
        <v>0.39700000000000002</v>
      </c>
      <c r="V99" s="3">
        <v>0.23799999999999999</v>
      </c>
      <c r="W99" s="3">
        <v>7.29</v>
      </c>
      <c r="X99" s="3">
        <v>7.2166666666666659</v>
      </c>
      <c r="Y99" s="3">
        <v>5.6333333333333329</v>
      </c>
      <c r="Z99" s="3">
        <v>1.3666666666666665</v>
      </c>
      <c r="AA99" s="3">
        <v>2321.6666666666665</v>
      </c>
      <c r="AB99" s="3">
        <v>1.1333333333333333</v>
      </c>
      <c r="AC99" s="3">
        <v>0.5</v>
      </c>
      <c r="AD99" s="5"/>
      <c r="AI99" s="12"/>
      <c r="AJ99" s="12"/>
      <c r="BG99" s="1"/>
      <c r="BH99" s="3"/>
      <c r="BI99" s="3"/>
      <c r="BJ99" s="3"/>
      <c r="BK99" s="3"/>
      <c r="BL99" s="3"/>
      <c r="BQ99" s="1"/>
      <c r="BX99" s="14"/>
      <c r="BZ99" s="20"/>
    </row>
    <row r="100" spans="1:78">
      <c r="D100" s="1">
        <v>42073</v>
      </c>
      <c r="E100" s="3">
        <v>2.2782</v>
      </c>
      <c r="F100" s="3">
        <f t="shared" si="16"/>
        <v>2.1781999999999999</v>
      </c>
      <c r="G100" s="3">
        <v>3.7030000000000003</v>
      </c>
      <c r="H100" s="3">
        <v>208.6</v>
      </c>
      <c r="I100" s="3">
        <v>356.02</v>
      </c>
      <c r="J100" s="3">
        <v>351.62</v>
      </c>
      <c r="K100" s="3">
        <v>229</v>
      </c>
      <c r="L100" s="3">
        <v>79.680000000000007</v>
      </c>
      <c r="M100" s="3">
        <v>10.516</v>
      </c>
      <c r="N100" s="3">
        <v>80.14</v>
      </c>
      <c r="O100" s="3">
        <v>7.49</v>
      </c>
      <c r="P100" s="3">
        <v>1.266</v>
      </c>
      <c r="Q100" s="3">
        <v>24</v>
      </c>
      <c r="R100" s="3">
        <v>58.029999999999994</v>
      </c>
      <c r="S100" s="3">
        <v>3.5046666666666666</v>
      </c>
      <c r="T100" s="3">
        <v>4.33</v>
      </c>
      <c r="U100" s="3">
        <v>0.40199999999999997</v>
      </c>
      <c r="V100" s="3">
        <v>0.24299999999999999</v>
      </c>
      <c r="W100" s="3">
        <v>7.19</v>
      </c>
      <c r="X100" s="3">
        <v>4.4466666666666663</v>
      </c>
      <c r="Y100" s="3">
        <v>3.9666666666666663</v>
      </c>
      <c r="Z100" s="3">
        <v>0.96666666666666667</v>
      </c>
      <c r="AA100" s="3">
        <v>1526.3333333333333</v>
      </c>
      <c r="AB100" s="3">
        <v>0.73333333333333339</v>
      </c>
      <c r="AC100" s="3">
        <v>0.8666666666666667</v>
      </c>
      <c r="AD100" s="5"/>
      <c r="AI100" s="12"/>
      <c r="AJ100" s="12"/>
      <c r="BG100" s="1"/>
      <c r="BH100" s="3"/>
      <c r="BI100" s="3"/>
      <c r="BJ100" s="3"/>
      <c r="BK100" s="3"/>
      <c r="BL100" s="3"/>
      <c r="BQ100" s="1"/>
      <c r="BX100" s="14"/>
      <c r="BZ100" s="20"/>
    </row>
    <row r="101" spans="1:78">
      <c r="D101" s="1">
        <v>42073</v>
      </c>
      <c r="E101" s="3">
        <v>2.5249999999999999</v>
      </c>
      <c r="F101" s="3">
        <f t="shared" si="16"/>
        <v>2.4249999999999998</v>
      </c>
      <c r="G101" s="3">
        <v>3.8232500000000003</v>
      </c>
      <c r="H101" s="3">
        <v>209.32499999999999</v>
      </c>
      <c r="I101" s="3">
        <v>355.97500000000002</v>
      </c>
      <c r="J101" s="3">
        <v>351.47500000000002</v>
      </c>
      <c r="K101" s="3">
        <v>228</v>
      </c>
      <c r="L101" s="3">
        <v>72.25</v>
      </c>
      <c r="M101" s="3">
        <v>9.5050000000000008</v>
      </c>
      <c r="N101" s="3">
        <v>72.650000000000006</v>
      </c>
      <c r="O101" s="3">
        <v>7.47</v>
      </c>
      <c r="P101" s="3">
        <v>1.31</v>
      </c>
      <c r="Q101" s="3">
        <v>24.05</v>
      </c>
      <c r="R101" s="3">
        <v>58.142499999999998</v>
      </c>
      <c r="S101" s="3">
        <v>4.0043333333333333</v>
      </c>
      <c r="T101" s="3">
        <v>4.5999999999999996</v>
      </c>
      <c r="U101" s="3">
        <v>0.40799999999999997</v>
      </c>
      <c r="V101" s="3">
        <v>0.249</v>
      </c>
      <c r="W101" s="3">
        <v>7.1500000000000012</v>
      </c>
      <c r="X101" s="3">
        <v>3.2833333333333332</v>
      </c>
      <c r="Y101" s="3">
        <v>3.7999999999999994</v>
      </c>
      <c r="Z101" s="3">
        <v>0.9</v>
      </c>
      <c r="AA101" s="3">
        <v>2201.6666666666665</v>
      </c>
      <c r="AB101" s="3">
        <v>1.0666666666666667</v>
      </c>
      <c r="AC101" s="3">
        <v>1.6333333333333335</v>
      </c>
      <c r="AD101" s="5"/>
      <c r="AI101" s="12"/>
      <c r="AJ101" s="12"/>
      <c r="BG101" s="1"/>
      <c r="BH101" s="3"/>
      <c r="BI101" s="3"/>
      <c r="BJ101" s="3"/>
      <c r="BK101" s="3"/>
      <c r="BL101" s="3"/>
      <c r="BQ101" s="1"/>
      <c r="BX101" s="14"/>
      <c r="BZ101" s="20"/>
    </row>
    <row r="102" spans="1:78">
      <c r="D102" s="1">
        <v>42073</v>
      </c>
      <c r="E102" s="3">
        <v>2.8363333333333336</v>
      </c>
      <c r="F102" s="3">
        <f>E102-0.1</f>
        <v>2.7363333333333335</v>
      </c>
      <c r="G102" s="3">
        <v>3.9250000000000003</v>
      </c>
      <c r="H102" s="3">
        <v>210.03333333333333</v>
      </c>
      <c r="I102" s="3">
        <v>356.13333333333338</v>
      </c>
      <c r="J102" s="3">
        <v>351.5333333333333</v>
      </c>
      <c r="K102" s="3">
        <v>228.33333333333334</v>
      </c>
      <c r="L102" s="3">
        <v>68.233333333333334</v>
      </c>
      <c r="M102" s="3">
        <v>8.9500000000000011</v>
      </c>
      <c r="N102" s="3">
        <v>68.600000000000009</v>
      </c>
      <c r="O102" s="3">
        <v>7.4466666666666663</v>
      </c>
      <c r="P102" s="3">
        <v>1.5599999999999998</v>
      </c>
      <c r="Q102" s="3">
        <v>24.180000000000003</v>
      </c>
      <c r="R102" s="3">
        <v>58.453333333333326</v>
      </c>
      <c r="S102" s="3">
        <v>4.2050000000000001</v>
      </c>
      <c r="T102" s="3">
        <v>4.5999999999999996</v>
      </c>
      <c r="U102" s="3">
        <v>0.40966666666666662</v>
      </c>
      <c r="V102" s="3">
        <v>0.25</v>
      </c>
      <c r="W102" s="3">
        <v>7.1333333333333329</v>
      </c>
      <c r="X102" s="3">
        <v>3.0133333333333332</v>
      </c>
      <c r="Y102" s="3">
        <v>4.4333333333333336</v>
      </c>
      <c r="Z102" s="3">
        <v>1.1000000000000001</v>
      </c>
      <c r="AA102" s="3">
        <v>1984</v>
      </c>
      <c r="AB102" s="3">
        <v>0.96666666666666667</v>
      </c>
      <c r="AC102" s="3">
        <v>1.5666666666666667</v>
      </c>
      <c r="AD102" s="5"/>
      <c r="AI102" s="12"/>
      <c r="AJ102" s="12"/>
      <c r="BG102" s="1"/>
      <c r="BH102" s="3"/>
      <c r="BI102" s="3"/>
      <c r="BJ102" s="3"/>
      <c r="BK102" s="3"/>
      <c r="BL102" s="3"/>
      <c r="BQ102" s="1"/>
      <c r="BX102" s="14"/>
      <c r="BZ102" s="20"/>
    </row>
    <row r="103" spans="1:78">
      <c r="D103" s="1">
        <v>42073</v>
      </c>
      <c r="E103" s="3">
        <v>3.0690000000000004</v>
      </c>
      <c r="F103" s="3">
        <f t="shared" ref="F103:F109" si="17">E103-0.1</f>
        <v>2.9690000000000003</v>
      </c>
      <c r="G103" s="3">
        <v>4.1226666666666674</v>
      </c>
      <c r="H103" s="3">
        <v>212.19999999999996</v>
      </c>
      <c r="I103" s="3">
        <v>357.66666666666669</v>
      </c>
      <c r="J103" s="3">
        <v>352.9666666666667</v>
      </c>
      <c r="K103" s="3">
        <v>229</v>
      </c>
      <c r="L103" s="3">
        <v>49.266666666666673</v>
      </c>
      <c r="M103" s="3">
        <v>6.43</v>
      </c>
      <c r="N103" s="3">
        <v>49.533333333333331</v>
      </c>
      <c r="O103" s="3">
        <v>7.3833333333333329</v>
      </c>
      <c r="P103" s="3">
        <v>2.27</v>
      </c>
      <c r="Q103" s="3">
        <v>24.83</v>
      </c>
      <c r="R103" s="3">
        <v>60</v>
      </c>
      <c r="S103" s="3">
        <v>4.4456666666666669</v>
      </c>
      <c r="T103" s="3">
        <v>4.62</v>
      </c>
      <c r="U103" s="3">
        <v>0.41099999999999998</v>
      </c>
      <c r="V103" s="3">
        <v>0.251</v>
      </c>
      <c r="W103" s="3">
        <v>7.0466666666666669</v>
      </c>
      <c r="X103" s="3">
        <v>2.9533333333333331</v>
      </c>
      <c r="Y103" s="3">
        <v>5.6000000000000005</v>
      </c>
      <c r="Z103" s="3">
        <v>1.3666666666666665</v>
      </c>
      <c r="AA103" s="3">
        <v>2146.6666666666665</v>
      </c>
      <c r="AB103" s="3">
        <v>1</v>
      </c>
      <c r="AC103" s="3">
        <v>3.9333333333333336</v>
      </c>
      <c r="AD103" s="5"/>
      <c r="AI103" s="12"/>
      <c r="AJ103" s="12"/>
      <c r="BG103" s="1"/>
      <c r="BH103" s="3"/>
      <c r="BI103" s="3"/>
      <c r="BJ103" s="3"/>
      <c r="BK103" s="3"/>
      <c r="BL103" s="3"/>
      <c r="BQ103" s="1"/>
      <c r="BX103" s="14"/>
      <c r="BZ103" s="20"/>
    </row>
    <row r="104" spans="1:78">
      <c r="D104" s="1">
        <v>42073</v>
      </c>
      <c r="E104" s="3">
        <v>3.3743333333333339</v>
      </c>
      <c r="F104" s="3">
        <f t="shared" si="17"/>
        <v>3.2743333333333338</v>
      </c>
      <c r="G104" s="3">
        <v>4.2290000000000001</v>
      </c>
      <c r="H104" s="3">
        <v>213.69999999999996</v>
      </c>
      <c r="I104" s="3">
        <v>359</v>
      </c>
      <c r="J104" s="3">
        <v>354.2</v>
      </c>
      <c r="K104" s="3">
        <v>230</v>
      </c>
      <c r="L104" s="3">
        <v>40.6</v>
      </c>
      <c r="M104" s="3">
        <v>5.2866666666666662</v>
      </c>
      <c r="N104" s="3">
        <v>40.866666666666667</v>
      </c>
      <c r="O104" s="3">
        <v>7.36</v>
      </c>
      <c r="P104" s="3">
        <v>1.6966666666666665</v>
      </c>
      <c r="Q104" s="3">
        <v>25.070000000000004</v>
      </c>
      <c r="R104" s="3">
        <v>60.57</v>
      </c>
      <c r="AD104" s="5"/>
      <c r="AI104" s="12"/>
      <c r="AJ104" s="12"/>
      <c r="BG104" s="1"/>
      <c r="BH104" s="3"/>
      <c r="BI104" s="3"/>
      <c r="BJ104" s="3"/>
      <c r="BK104" s="3"/>
      <c r="BL104" s="3"/>
      <c r="BQ104" s="1"/>
      <c r="BX104" s="14"/>
      <c r="BZ104" s="20"/>
    </row>
    <row r="105" spans="1:78">
      <c r="D105" s="1">
        <v>42073</v>
      </c>
      <c r="E105" s="3">
        <v>3.5456666666666661</v>
      </c>
      <c r="F105" s="3">
        <f t="shared" si="17"/>
        <v>3.445666666666666</v>
      </c>
      <c r="G105" s="3">
        <v>4.394333333333333</v>
      </c>
      <c r="H105" s="3">
        <v>216.36666666666667</v>
      </c>
      <c r="I105" s="3">
        <v>361.7</v>
      </c>
      <c r="J105" s="3">
        <v>356.8</v>
      </c>
      <c r="K105" s="3">
        <v>232</v>
      </c>
      <c r="L105" s="3">
        <v>30.600000000000005</v>
      </c>
      <c r="M105" s="3">
        <v>3.9633333333333334</v>
      </c>
      <c r="N105" s="3">
        <v>30.766666666666666</v>
      </c>
      <c r="O105" s="3">
        <v>7.330000000000001</v>
      </c>
      <c r="P105" s="3">
        <v>2.25</v>
      </c>
      <c r="Q105" s="3">
        <v>25.150000000000002</v>
      </c>
      <c r="R105" s="3">
        <v>60.75</v>
      </c>
      <c r="AD105" s="5"/>
      <c r="AI105" s="12"/>
      <c r="AJ105" s="12"/>
      <c r="BG105" s="1"/>
      <c r="BH105" s="3"/>
      <c r="BI105" s="3"/>
      <c r="BJ105" s="3"/>
      <c r="BK105" s="3"/>
      <c r="BL105" s="3"/>
      <c r="BQ105" s="1"/>
      <c r="BX105" s="14"/>
      <c r="BZ105" s="20"/>
    </row>
    <row r="106" spans="1:78">
      <c r="D106" s="1">
        <v>42073</v>
      </c>
      <c r="E106" s="3">
        <v>3.762</v>
      </c>
      <c r="F106" s="3">
        <f t="shared" si="17"/>
        <v>3.6619999999999999</v>
      </c>
      <c r="G106" s="3">
        <v>4.530666666666666</v>
      </c>
      <c r="H106" s="3">
        <v>219.4</v>
      </c>
      <c r="I106" s="3">
        <v>365.3</v>
      </c>
      <c r="J106" s="3">
        <v>360.26666666666665</v>
      </c>
      <c r="K106" s="3">
        <v>234</v>
      </c>
      <c r="L106" s="3">
        <v>23</v>
      </c>
      <c r="M106" s="3">
        <v>2.9666666666666668</v>
      </c>
      <c r="N106" s="3">
        <v>23.099999999999998</v>
      </c>
      <c r="O106" s="3">
        <v>7.3</v>
      </c>
      <c r="P106" s="3">
        <v>1.9833333333333334</v>
      </c>
      <c r="Q106" s="3">
        <v>25.53</v>
      </c>
      <c r="R106" s="3">
        <v>61.66</v>
      </c>
      <c r="AD106" s="5">
        <v>3.7</v>
      </c>
      <c r="AE106" s="3">
        <v>2.5722864666666667</v>
      </c>
      <c r="AF106" s="3">
        <v>3.716027295234599</v>
      </c>
      <c r="AG106" s="3">
        <v>23.754049027488001</v>
      </c>
      <c r="AH106" s="3">
        <v>8.7435707088331664</v>
      </c>
      <c r="AI106" s="12">
        <f t="shared" si="12"/>
        <v>0.84086670754345227</v>
      </c>
      <c r="AJ106" s="12"/>
      <c r="AK106" s="3">
        <v>16.103794497326898</v>
      </c>
      <c r="AL106" s="3">
        <v>1.4199301643333988</v>
      </c>
      <c r="AM106" s="3">
        <v>824.72745927921005</v>
      </c>
      <c r="AN106" s="3">
        <v>13.966197807198753</v>
      </c>
      <c r="AO106" s="3">
        <v>51.213237936941397</v>
      </c>
      <c r="AQ106" s="3">
        <v>7.9500000000000001E-2</v>
      </c>
      <c r="AR106" s="3">
        <v>0.1265</v>
      </c>
      <c r="AS106" s="3">
        <v>6.8040000000000003</v>
      </c>
      <c r="AT106" s="3">
        <v>16.594999999999999</v>
      </c>
      <c r="AW106" s="4">
        <v>7.4185296335590962</v>
      </c>
      <c r="AX106" s="4">
        <v>0.20277342151357661</v>
      </c>
      <c r="AY106" s="4">
        <v>0.76896422972073752</v>
      </c>
      <c r="AZ106" s="4">
        <v>2.437340501241636E-2</v>
      </c>
      <c r="BD106" s="3" t="s">
        <v>191</v>
      </c>
      <c r="BE106" s="3" t="s">
        <v>119</v>
      </c>
      <c r="BF106" s="3" t="s">
        <v>157</v>
      </c>
      <c r="BG106" s="1">
        <v>42073</v>
      </c>
      <c r="BH106" s="3">
        <v>1.048220528885127</v>
      </c>
      <c r="BI106" s="3">
        <v>1770.6626912454055</v>
      </c>
      <c r="BJ106" s="3">
        <v>6.1336804872074877</v>
      </c>
      <c r="BK106" s="3">
        <v>2.2104199442803267</v>
      </c>
      <c r="BL106" s="3">
        <v>6.0420802313394679</v>
      </c>
      <c r="BQ106" s="1"/>
      <c r="BX106" s="14">
        <f t="shared" si="13"/>
        <v>5.2928137796640353</v>
      </c>
      <c r="BZ106" s="20"/>
    </row>
    <row r="107" spans="1:78">
      <c r="D107" s="1">
        <v>42073</v>
      </c>
      <c r="E107" s="3">
        <v>4.008</v>
      </c>
      <c r="F107" s="3">
        <f t="shared" si="17"/>
        <v>3.9079999999999999</v>
      </c>
      <c r="G107" s="3">
        <v>4.55</v>
      </c>
      <c r="H107" s="3">
        <v>219.8</v>
      </c>
      <c r="I107" s="3">
        <v>365.75</v>
      </c>
      <c r="J107" s="3">
        <v>360.7</v>
      </c>
      <c r="K107" s="3">
        <v>234</v>
      </c>
      <c r="L107" s="3">
        <v>20.95</v>
      </c>
      <c r="M107" s="3">
        <v>2.7050000000000001</v>
      </c>
      <c r="N107" s="3">
        <v>21.05</v>
      </c>
      <c r="O107" s="3">
        <v>7.29</v>
      </c>
      <c r="P107" s="3">
        <v>2.7324999999999999</v>
      </c>
      <c r="Q107" s="3">
        <v>25.537499999999998</v>
      </c>
      <c r="R107" s="3">
        <v>61.677500000000002</v>
      </c>
      <c r="AD107" s="5">
        <v>4.2</v>
      </c>
      <c r="AE107" s="3">
        <v>2.5425913000000007</v>
      </c>
      <c r="AF107" s="3">
        <v>1.6188668276467826</v>
      </c>
      <c r="AG107" s="3">
        <v>29.686555293024</v>
      </c>
      <c r="AH107" s="3">
        <v>2.4463194606864382</v>
      </c>
      <c r="AI107" s="12">
        <f t="shared" si="12"/>
        <v>0.83115951616001715</v>
      </c>
      <c r="AJ107" s="12"/>
      <c r="AK107" s="3">
        <v>15.054113965314903</v>
      </c>
      <c r="AL107" s="3">
        <v>0.32271140098486367</v>
      </c>
      <c r="AM107" s="3">
        <v>874.77876106194708</v>
      </c>
      <c r="AN107" s="3">
        <v>1.4601024980253636</v>
      </c>
      <c r="AO107" s="3">
        <v>58.108950355860308</v>
      </c>
      <c r="AQ107" s="3">
        <v>0.11899999999999999</v>
      </c>
      <c r="AR107" s="3">
        <v>8.7999999999999995E-2</v>
      </c>
      <c r="AS107" s="3">
        <v>6.5694999999999997</v>
      </c>
      <c r="AT107" s="3">
        <v>16.023499999999999</v>
      </c>
      <c r="AW107" s="4">
        <v>6.838221795092462</v>
      </c>
      <c r="AX107" s="4">
        <v>0.11426627247378628</v>
      </c>
      <c r="AY107" s="4">
        <v>0.82256649447617625</v>
      </c>
      <c r="AZ107" s="4">
        <v>1.9135842346867198E-2</v>
      </c>
      <c r="BD107" s="3" t="s">
        <v>192</v>
      </c>
      <c r="BE107" s="3" t="s">
        <v>119</v>
      </c>
      <c r="BF107" s="3" t="s">
        <v>159</v>
      </c>
      <c r="BG107" s="1">
        <v>42073</v>
      </c>
      <c r="BH107" s="3">
        <v>0.43697176679955069</v>
      </c>
      <c r="BI107" s="3">
        <v>2463.3568261479704</v>
      </c>
      <c r="BJ107" s="3">
        <v>5.8448107718416917</v>
      </c>
      <c r="BK107" s="3">
        <v>13.742515728060159</v>
      </c>
      <c r="BL107" s="3">
        <v>5.7835089839622569</v>
      </c>
      <c r="BQ107" s="1"/>
      <c r="BX107" s="14">
        <f t="shared" si="13"/>
        <v>5.0136512556816744</v>
      </c>
      <c r="BZ107" s="20"/>
    </row>
    <row r="108" spans="1:78">
      <c r="D108" s="1">
        <v>42073</v>
      </c>
      <c r="E108" s="3">
        <v>4.2717499999999999</v>
      </c>
      <c r="F108" s="3">
        <f t="shared" si="17"/>
        <v>4.1717500000000003</v>
      </c>
      <c r="G108" s="3">
        <v>4.61775</v>
      </c>
      <c r="H108" s="3">
        <v>220.7</v>
      </c>
      <c r="I108" s="3">
        <v>366.42499999999995</v>
      </c>
      <c r="J108" s="3">
        <v>361.32499999999999</v>
      </c>
      <c r="K108" s="3">
        <v>235</v>
      </c>
      <c r="L108" s="3">
        <v>18.7</v>
      </c>
      <c r="M108" s="3">
        <v>2.4075000000000002</v>
      </c>
      <c r="N108" s="3">
        <v>18.8</v>
      </c>
      <c r="O108" s="3">
        <v>7.28</v>
      </c>
      <c r="P108" s="3">
        <v>2.1725000000000003</v>
      </c>
      <c r="Q108" s="3">
        <v>25.484999999999999</v>
      </c>
      <c r="R108" s="3">
        <v>61.55</v>
      </c>
      <c r="AD108" s="5">
        <v>4.45</v>
      </c>
      <c r="AE108" s="3">
        <v>10.242123800000002</v>
      </c>
      <c r="AF108" s="3">
        <v>2.0235631247374068</v>
      </c>
      <c r="AG108" s="3">
        <v>44.064191964192005</v>
      </c>
      <c r="AH108" s="3">
        <v>1.7072795555350639</v>
      </c>
      <c r="AI108" s="12">
        <f t="shared" si="12"/>
        <v>3.3480955677221877</v>
      </c>
      <c r="AJ108" s="12"/>
      <c r="AK108" s="3">
        <v>24.455600469422347</v>
      </c>
      <c r="AL108" s="3">
        <v>6.5187702998942312</v>
      </c>
      <c r="AM108" s="3">
        <v>965.09554957034766</v>
      </c>
      <c r="AN108" s="3">
        <v>34.978977235302295</v>
      </c>
      <c r="AO108" s="3">
        <v>39.463171259157541</v>
      </c>
      <c r="AQ108" s="3">
        <v>3.7499999999999999E-2</v>
      </c>
      <c r="AR108" s="3">
        <v>8.5999999999999993E-2</v>
      </c>
      <c r="AS108" s="3">
        <v>6.9059999999999997</v>
      </c>
      <c r="AT108" s="3">
        <v>16.844000000000001</v>
      </c>
      <c r="AW108" s="4">
        <v>7.3977593963905504</v>
      </c>
      <c r="AX108" s="4">
        <v>0.60747725626524407</v>
      </c>
      <c r="AY108" s="4">
        <v>0.91092480938678511</v>
      </c>
      <c r="AZ108" s="4">
        <v>1.7599043841582798E-2</v>
      </c>
      <c r="BD108" s="3" t="s">
        <v>130</v>
      </c>
      <c r="BE108" s="3" t="s">
        <v>119</v>
      </c>
      <c r="BF108" s="3" t="s">
        <v>156</v>
      </c>
      <c r="BG108" s="1">
        <v>42073</v>
      </c>
      <c r="BH108" s="3">
        <v>0.42036019154130716</v>
      </c>
      <c r="BI108" s="3">
        <v>2968.5391202092278</v>
      </c>
      <c r="BJ108" s="3">
        <v>7.3721892803277678</v>
      </c>
      <c r="BK108" s="3">
        <v>210.55077275586945</v>
      </c>
      <c r="BL108" s="3">
        <v>8.7754566862820322</v>
      </c>
      <c r="BN108" t="s">
        <v>193</v>
      </c>
      <c r="BO108" t="s">
        <v>119</v>
      </c>
      <c r="BP108" t="s">
        <v>156</v>
      </c>
      <c r="BQ108" s="1">
        <v>42073</v>
      </c>
      <c r="BR108">
        <v>20.500728816310605</v>
      </c>
      <c r="BS108">
        <v>2455.0159742404603</v>
      </c>
      <c r="BT108">
        <v>47.327479872792047</v>
      </c>
      <c r="BU108">
        <v>197.14326743124545</v>
      </c>
      <c r="BV108">
        <v>2.6244305147426688</v>
      </c>
      <c r="BX108" s="14">
        <f t="shared" si="13"/>
        <v>4.0240937126055805</v>
      </c>
      <c r="BZ108" s="20"/>
    </row>
    <row r="109" spans="1:78">
      <c r="D109" s="1">
        <v>42073</v>
      </c>
      <c r="E109" s="3">
        <v>4.5620000000000003</v>
      </c>
      <c r="F109" s="3">
        <f t="shared" si="17"/>
        <v>4.4620000000000006</v>
      </c>
      <c r="G109" s="3">
        <v>4.6586666666666661</v>
      </c>
      <c r="H109" s="3">
        <v>226.33333333333334</v>
      </c>
      <c r="I109" s="3">
        <v>375.36666666666662</v>
      </c>
      <c r="J109" s="3">
        <v>370.13333333333327</v>
      </c>
      <c r="K109" s="3">
        <v>240.66666666666666</v>
      </c>
      <c r="L109" s="3">
        <v>21.3</v>
      </c>
      <c r="M109" s="3">
        <v>2.74</v>
      </c>
      <c r="N109" s="3">
        <v>21.433333333333334</v>
      </c>
      <c r="O109" s="3">
        <v>7.27</v>
      </c>
      <c r="P109" s="6">
        <v>44.866666666666674</v>
      </c>
      <c r="Q109" s="3">
        <v>20.483333333333334</v>
      </c>
      <c r="R109" s="3">
        <v>49.686666666666667</v>
      </c>
      <c r="AD109" s="5">
        <v>4.6500000000000004</v>
      </c>
      <c r="AE109" s="3">
        <v>11.336602800000001</v>
      </c>
      <c r="AF109" s="3">
        <v>2.4279796232063311</v>
      </c>
      <c r="AG109" s="3">
        <v>46.503331033824004</v>
      </c>
      <c r="AH109" s="3">
        <v>4.2097405301430433</v>
      </c>
      <c r="AI109" s="12">
        <f t="shared" si="12"/>
        <v>3.705874907283091</v>
      </c>
      <c r="AJ109" s="12"/>
      <c r="AK109" s="3">
        <v>26.463684965445299</v>
      </c>
      <c r="AL109" s="3">
        <v>7.035108541470021</v>
      </c>
      <c r="AM109" s="3">
        <v>1009.3561626266514</v>
      </c>
      <c r="AN109" s="3">
        <v>16.061127478278529</v>
      </c>
      <c r="AO109" s="3">
        <v>38.141179655993049</v>
      </c>
      <c r="AQ109" s="3">
        <v>0.159</v>
      </c>
      <c r="AR109" s="3">
        <v>9.5000000000000001E-2</v>
      </c>
      <c r="AS109" s="3">
        <v>6.8914999999999997</v>
      </c>
      <c r="AT109" s="3">
        <v>16.808999999999997</v>
      </c>
      <c r="AW109" s="4">
        <v>7.2718791711266384</v>
      </c>
      <c r="AX109" s="4">
        <v>0.50009474347215632</v>
      </c>
      <c r="AY109" s="4">
        <v>0.91743823199650976</v>
      </c>
      <c r="AZ109" s="4">
        <v>1.4815381431001811E-2</v>
      </c>
      <c r="BD109" s="3" t="s">
        <v>131</v>
      </c>
      <c r="BE109" s="3" t="s">
        <v>119</v>
      </c>
      <c r="BF109" s="3" t="s">
        <v>158</v>
      </c>
      <c r="BG109" s="1">
        <v>42073</v>
      </c>
      <c r="BH109" s="3">
        <v>0.73949504755722284</v>
      </c>
      <c r="BI109" s="3">
        <v>2612.043950249019</v>
      </c>
      <c r="BJ109" s="3">
        <v>8.8055765539026751</v>
      </c>
      <c r="BK109" s="3">
        <v>120.02100766665647</v>
      </c>
      <c r="BL109" s="3">
        <v>17.945973915758209</v>
      </c>
      <c r="BN109" t="s">
        <v>194</v>
      </c>
      <c r="BO109" t="s">
        <v>119</v>
      </c>
      <c r="BP109" t="s">
        <v>158</v>
      </c>
      <c r="BQ109" s="1">
        <v>42073</v>
      </c>
      <c r="BR109">
        <v>40.139455568208476</v>
      </c>
      <c r="BS109">
        <v>3003.9251554859929</v>
      </c>
      <c r="BT109">
        <v>42.320619789373779</v>
      </c>
      <c r="BU109">
        <v>158.22524717739637</v>
      </c>
      <c r="BV109">
        <v>10.117426792479757</v>
      </c>
      <c r="BX109" s="14">
        <f t="shared" si="13"/>
        <v>5.0997016466195841</v>
      </c>
      <c r="BZ109" s="20"/>
    </row>
    <row r="110" spans="1:78">
      <c r="AD110" s="5"/>
      <c r="AI110" s="12"/>
      <c r="AJ110" s="12"/>
      <c r="BG110" s="1"/>
      <c r="BH110" s="3"/>
      <c r="BI110" s="3"/>
      <c r="BJ110" s="3"/>
      <c r="BK110" s="3"/>
      <c r="BL110" s="3"/>
      <c r="BQ110" s="1"/>
      <c r="BX110" s="14"/>
      <c r="BZ110" s="20"/>
    </row>
    <row r="111" spans="1:78">
      <c r="AD111" s="5"/>
      <c r="AI111" s="12"/>
      <c r="AJ111" s="12"/>
      <c r="BG111" s="1"/>
      <c r="BH111" s="3"/>
      <c r="BI111" s="3"/>
      <c r="BJ111" s="3"/>
      <c r="BK111" s="3"/>
      <c r="BL111" s="3"/>
      <c r="BQ111" s="1"/>
      <c r="BX111" s="14"/>
      <c r="BZ111" s="20"/>
    </row>
    <row r="112" spans="1:78">
      <c r="A112" s="1" t="s">
        <v>16</v>
      </c>
      <c r="B112" s="2" t="s">
        <v>20</v>
      </c>
      <c r="C112" s="2" t="s">
        <v>21</v>
      </c>
      <c r="D112" s="1" t="s">
        <v>0</v>
      </c>
      <c r="E112" s="3" t="s">
        <v>29</v>
      </c>
      <c r="F112" s="3" t="s">
        <v>22</v>
      </c>
      <c r="G112" s="3" t="s">
        <v>30</v>
      </c>
      <c r="H112" s="3" t="s">
        <v>31</v>
      </c>
      <c r="I112" s="3" t="s">
        <v>32</v>
      </c>
      <c r="J112" s="3" t="s">
        <v>33</v>
      </c>
      <c r="K112" s="3" t="s">
        <v>34</v>
      </c>
      <c r="L112" s="3" t="s">
        <v>35</v>
      </c>
      <c r="M112" s="3" t="s">
        <v>36</v>
      </c>
      <c r="N112" s="3" t="s">
        <v>37</v>
      </c>
      <c r="O112" s="3" t="s">
        <v>1</v>
      </c>
      <c r="P112" s="3" t="s">
        <v>38</v>
      </c>
      <c r="Q112" s="3" t="s">
        <v>39</v>
      </c>
      <c r="R112" s="3" t="s">
        <v>40</v>
      </c>
      <c r="S112" s="3" t="s">
        <v>2</v>
      </c>
      <c r="T112" s="3" t="s">
        <v>3</v>
      </c>
      <c r="U112" s="3" t="s">
        <v>4</v>
      </c>
      <c r="V112" s="3" t="s">
        <v>5</v>
      </c>
      <c r="W112" s="3" t="s">
        <v>1</v>
      </c>
      <c r="X112" s="3" t="s">
        <v>6</v>
      </c>
      <c r="Y112" s="3" t="s">
        <v>7</v>
      </c>
      <c r="Z112" s="3" t="s">
        <v>8</v>
      </c>
      <c r="AA112" s="3" t="s">
        <v>9</v>
      </c>
      <c r="AB112" s="3" t="s">
        <v>10</v>
      </c>
      <c r="AC112" s="3" t="s">
        <v>11</v>
      </c>
      <c r="AD112" s="5" t="s">
        <v>19</v>
      </c>
      <c r="AE112" s="3" t="s">
        <v>14</v>
      </c>
      <c r="AF112" s="3" t="s">
        <v>15</v>
      </c>
      <c r="AG112" s="3" t="s">
        <v>47</v>
      </c>
      <c r="AH112" s="3" t="s">
        <v>48</v>
      </c>
      <c r="AI112" s="12"/>
      <c r="AJ112" s="12"/>
      <c r="AK112" s="3" t="s">
        <v>56</v>
      </c>
      <c r="AL112" s="3" t="s">
        <v>57</v>
      </c>
      <c r="AM112" s="3" t="s">
        <v>58</v>
      </c>
      <c r="AN112" s="3" t="s">
        <v>59</v>
      </c>
      <c r="AO112" s="3" t="s">
        <v>60</v>
      </c>
      <c r="AQ112" s="3" t="s">
        <v>41</v>
      </c>
      <c r="AR112" s="3" t="s">
        <v>42</v>
      </c>
      <c r="AS112" s="3" t="s">
        <v>43</v>
      </c>
      <c r="AT112" s="3" t="s">
        <v>44</v>
      </c>
      <c r="AW112" s="3" t="s">
        <v>49</v>
      </c>
      <c r="AX112" s="3" t="s">
        <v>50</v>
      </c>
      <c r="AY112" s="3" t="s">
        <v>51</v>
      </c>
      <c r="AZ112" s="3" t="s">
        <v>52</v>
      </c>
      <c r="BA112" s="3" t="s">
        <v>13</v>
      </c>
      <c r="BB112" s="3" t="s">
        <v>26</v>
      </c>
      <c r="BE112" s="3" t="s">
        <v>68</v>
      </c>
      <c r="BF112" s="3" t="s">
        <v>13</v>
      </c>
      <c r="BG112" s="1" t="s">
        <v>69</v>
      </c>
      <c r="BH112" s="3" t="s">
        <v>62</v>
      </c>
      <c r="BI112" s="3" t="s">
        <v>63</v>
      </c>
      <c r="BJ112" s="3" t="s">
        <v>64</v>
      </c>
      <c r="BK112" s="3" t="s">
        <v>65</v>
      </c>
      <c r="BL112" s="3" t="s">
        <v>66</v>
      </c>
      <c r="BN112" t="s">
        <v>70</v>
      </c>
      <c r="BO112" t="s">
        <v>68</v>
      </c>
      <c r="BP112" t="s">
        <v>13</v>
      </c>
      <c r="BQ112" s="1" t="s">
        <v>69</v>
      </c>
      <c r="BR112" t="s">
        <v>62</v>
      </c>
      <c r="BS112" t="s">
        <v>63</v>
      </c>
      <c r="BT112" t="s">
        <v>64</v>
      </c>
      <c r="BU112" t="s">
        <v>65</v>
      </c>
      <c r="BV112" t="s">
        <v>66</v>
      </c>
      <c r="BX112" s="14"/>
      <c r="BZ112" s="20"/>
    </row>
    <row r="113" spans="1:78">
      <c r="A113" s="1" t="s">
        <v>13</v>
      </c>
      <c r="B113" s="2">
        <v>3.1</v>
      </c>
      <c r="C113" s="2">
        <v>67</v>
      </c>
      <c r="D113" s="1">
        <v>42082</v>
      </c>
      <c r="E113" s="3">
        <v>0.69174999999999998</v>
      </c>
      <c r="F113" s="3">
        <f>E113-0.1</f>
        <v>0.59175</v>
      </c>
      <c r="G113" s="3">
        <v>1.4359999999999999</v>
      </c>
      <c r="H113" s="3">
        <v>93.2</v>
      </c>
      <c r="I113" s="3">
        <v>170.77499999999998</v>
      </c>
      <c r="J113" s="3">
        <v>169.47499999999999</v>
      </c>
      <c r="K113" s="3">
        <v>110</v>
      </c>
      <c r="L113" s="3">
        <v>91.3</v>
      </c>
      <c r="M113" s="3">
        <v>12.8225</v>
      </c>
      <c r="N113" s="3">
        <v>90.474999999999994</v>
      </c>
      <c r="O113" s="3">
        <v>6.86</v>
      </c>
      <c r="P113" s="3">
        <v>5.5024999999999995</v>
      </c>
      <c r="Q113" s="3">
        <v>10.022500000000001</v>
      </c>
      <c r="R113" s="3">
        <v>24.88</v>
      </c>
      <c r="S113" s="3">
        <v>0.5003333333333333</v>
      </c>
      <c r="T113" s="3">
        <v>0.66666666666666663</v>
      </c>
      <c r="U113" s="3">
        <v>0.14833333333333332</v>
      </c>
      <c r="V113" s="3">
        <v>7.9666666666666663E-2</v>
      </c>
      <c r="W113" s="3">
        <v>4.5</v>
      </c>
      <c r="X113" s="3">
        <v>13.016666666666667</v>
      </c>
      <c r="Y113" s="3">
        <v>1.1666666666666667</v>
      </c>
      <c r="Z113" s="3">
        <v>0.26666666666666666</v>
      </c>
      <c r="AA113" s="3">
        <v>3</v>
      </c>
      <c r="AB113" s="3">
        <v>3.3333333333333333E-2</v>
      </c>
      <c r="AC113" s="3">
        <v>3.3666666666666667</v>
      </c>
      <c r="AD113" s="5">
        <v>0.7</v>
      </c>
      <c r="AE113" s="3">
        <v>98.115253249999995</v>
      </c>
      <c r="AF113" s="3">
        <v>1.0250038028093316</v>
      </c>
      <c r="AG113" s="3">
        <v>129.66277483104002</v>
      </c>
      <c r="AH113" s="3">
        <v>0.97148968200713015</v>
      </c>
      <c r="AI113" s="12">
        <f t="shared" si="12"/>
        <v>32.073352260423263</v>
      </c>
      <c r="AJ113" s="12"/>
      <c r="AK113" s="3">
        <v>62.674813306177882</v>
      </c>
      <c r="AL113" s="3">
        <v>2.6882538863847087</v>
      </c>
      <c r="AM113" s="3">
        <v>1348.8706739526415</v>
      </c>
      <c r="AN113" s="3">
        <v>32.254501945107549</v>
      </c>
      <c r="AO113" s="3">
        <v>21.521734215037267</v>
      </c>
      <c r="AQ113" s="3">
        <v>0.34750000000000003</v>
      </c>
      <c r="AR113" s="3">
        <v>0.75800000000000001</v>
      </c>
      <c r="AS113" s="3">
        <v>3.3745000000000003</v>
      </c>
      <c r="AT113" s="3">
        <v>8.23</v>
      </c>
      <c r="AW113" s="4">
        <v>3.3907400657896951</v>
      </c>
      <c r="AX113" s="4">
        <v>0.17336408159618386</v>
      </c>
      <c r="AY113" s="4">
        <v>1.1103850296321232</v>
      </c>
      <c r="AZ113" s="4">
        <v>1.0285941511307769E-2</v>
      </c>
      <c r="BA113" s="3" t="s">
        <v>27</v>
      </c>
      <c r="BB113" s="3">
        <v>3301</v>
      </c>
      <c r="BC113" s="3">
        <f>BB113*(140/227)</f>
        <v>2035.8590308370044</v>
      </c>
      <c r="BD113" s="3" t="s">
        <v>110</v>
      </c>
      <c r="BE113" s="3" t="s">
        <v>95</v>
      </c>
      <c r="BF113" s="3" t="s">
        <v>155</v>
      </c>
      <c r="BG113" s="1">
        <v>42082</v>
      </c>
      <c r="BH113" s="3">
        <v>10.062071999999555</v>
      </c>
      <c r="BI113" s="3">
        <v>3317.9296876701328</v>
      </c>
      <c r="BJ113" s="3">
        <v>18.861433719806652</v>
      </c>
      <c r="BK113" s="3">
        <v>49.214985733285218</v>
      </c>
      <c r="BL113" s="3">
        <v>133.25443925460863</v>
      </c>
      <c r="BN113" t="s">
        <v>195</v>
      </c>
      <c r="BO113" t="s">
        <v>95</v>
      </c>
      <c r="BP113" t="s">
        <v>155</v>
      </c>
      <c r="BQ113" s="1">
        <v>42082</v>
      </c>
      <c r="BR113">
        <v>43.892133976474618</v>
      </c>
      <c r="BS113">
        <v>2654.4778110857151</v>
      </c>
      <c r="BT113">
        <v>46.62329957680209</v>
      </c>
      <c r="BU113">
        <v>48.395432071663421</v>
      </c>
      <c r="BV113">
        <v>23.209980116761756</v>
      </c>
      <c r="BX113" s="14">
        <f t="shared" si="13"/>
        <v>-13.211918540616612</v>
      </c>
      <c r="BZ113" s="20"/>
    </row>
    <row r="114" spans="1:78">
      <c r="A114" s="1" t="s">
        <v>73</v>
      </c>
      <c r="B114" s="2"/>
      <c r="C114" s="2"/>
      <c r="D114" s="1">
        <v>42082</v>
      </c>
      <c r="E114" s="3">
        <v>1.0956666666666666</v>
      </c>
      <c r="F114" s="3">
        <f>E114-0.1</f>
        <v>0.99566666666666659</v>
      </c>
      <c r="G114" s="3">
        <v>0.76400000000000012</v>
      </c>
      <c r="H114" s="3">
        <v>92.8</v>
      </c>
      <c r="I114" s="3">
        <v>173.66666666666666</v>
      </c>
      <c r="J114" s="3">
        <v>172.70000000000002</v>
      </c>
      <c r="K114" s="3">
        <v>112</v>
      </c>
      <c r="L114" s="3">
        <v>90.633333333333326</v>
      </c>
      <c r="M114" s="3">
        <v>12.963333333333333</v>
      </c>
      <c r="N114" s="3">
        <v>89.766666666666666</v>
      </c>
      <c r="O114" s="3">
        <v>6.87</v>
      </c>
      <c r="P114" s="3">
        <v>7.23</v>
      </c>
      <c r="Q114" s="3">
        <v>10.813333333333333</v>
      </c>
      <c r="R114" s="3">
        <v>26.753333333333334</v>
      </c>
      <c r="S114" s="3">
        <v>0.997</v>
      </c>
      <c r="T114" s="3">
        <v>0.83333333333333337</v>
      </c>
      <c r="U114" s="3">
        <v>0.18099999999999997</v>
      </c>
      <c r="V114" s="3">
        <v>9.7000000000000017E-2</v>
      </c>
      <c r="W114" s="3">
        <v>4.9366666666666665</v>
      </c>
      <c r="X114" s="3">
        <v>13.21</v>
      </c>
      <c r="Y114" s="3">
        <v>1.6333333333333335</v>
      </c>
      <c r="Z114" s="3">
        <v>0.3666666666666667</v>
      </c>
      <c r="AA114" s="3">
        <v>-142.33333333333334</v>
      </c>
      <c r="AB114" s="3">
        <v>-6.6666666666666666E-2</v>
      </c>
      <c r="AC114" s="3">
        <v>6.6333333333333329</v>
      </c>
      <c r="AD114" s="5"/>
      <c r="AI114" s="12"/>
      <c r="AJ114" s="12"/>
      <c r="BA114" s="3">
        <v>0.8</v>
      </c>
      <c r="BB114" s="3">
        <v>110</v>
      </c>
      <c r="BX114" s="14"/>
      <c r="BZ114" s="20"/>
    </row>
    <row r="115" spans="1:78">
      <c r="A115" s="1" t="s">
        <v>255</v>
      </c>
      <c r="B115" s="2"/>
      <c r="C115" s="2"/>
      <c r="D115" s="1">
        <v>42082</v>
      </c>
      <c r="E115" s="3">
        <v>1.3939999999999999</v>
      </c>
      <c r="F115" s="3">
        <f>E115-0.1</f>
        <v>1.2939999999999998</v>
      </c>
      <c r="G115" s="3">
        <v>0.47575000000000001</v>
      </c>
      <c r="H115" s="3">
        <v>93.2</v>
      </c>
      <c r="I115" s="3">
        <v>176.125</v>
      </c>
      <c r="J115" s="3">
        <v>175.32500000000002</v>
      </c>
      <c r="K115" s="3">
        <v>114</v>
      </c>
      <c r="L115" s="3">
        <v>90.474999999999994</v>
      </c>
      <c r="M115" s="3">
        <v>13.047499999999999</v>
      </c>
      <c r="N115" s="3">
        <v>89.6</v>
      </c>
      <c r="O115" s="3">
        <v>6.9</v>
      </c>
      <c r="P115" s="3">
        <v>7.3649999999999993</v>
      </c>
      <c r="Q115" s="3">
        <v>10.985000000000001</v>
      </c>
      <c r="R115" s="3">
        <v>27.167500000000004</v>
      </c>
      <c r="S115" s="3">
        <v>1.5043333333333333</v>
      </c>
      <c r="T115" s="3">
        <v>0.84</v>
      </c>
      <c r="U115" s="3">
        <v>0.18299999999999997</v>
      </c>
      <c r="V115" s="3">
        <v>9.9000000000000019E-2</v>
      </c>
      <c r="W115" s="3">
        <v>5.2666666666666666</v>
      </c>
      <c r="X115" s="3">
        <v>13.336666666666668</v>
      </c>
      <c r="Y115" s="3">
        <v>1.3333333333333333</v>
      </c>
      <c r="Z115" s="3">
        <v>0.33333333333333331</v>
      </c>
      <c r="AA115" s="3">
        <v>105.33333333333333</v>
      </c>
      <c r="AB115" s="3">
        <v>3.3333333333333333E-2</v>
      </c>
      <c r="AC115" s="3">
        <v>6.7666666666666666</v>
      </c>
      <c r="AD115" s="5"/>
      <c r="AI115" s="12"/>
      <c r="AJ115" s="12"/>
      <c r="BA115" s="3">
        <v>1.25</v>
      </c>
      <c r="BB115" s="3">
        <v>64.44</v>
      </c>
      <c r="BX115" s="14"/>
      <c r="BZ115" s="20"/>
    </row>
    <row r="116" spans="1:78">
      <c r="D116" s="1">
        <v>42082</v>
      </c>
      <c r="E116" s="3">
        <v>1.6363333333333332</v>
      </c>
      <c r="F116" s="3">
        <f>E116-0.1</f>
        <v>1.5363333333333331</v>
      </c>
      <c r="G116" s="3">
        <v>0.55233333333333334</v>
      </c>
      <c r="H116" s="3">
        <v>93.983333333333334</v>
      </c>
      <c r="I116" s="3">
        <v>177.18333333333331</v>
      </c>
      <c r="J116" s="3">
        <v>176.33333333333334</v>
      </c>
      <c r="K116" s="3">
        <v>114.5</v>
      </c>
      <c r="L116" s="3">
        <v>90.166666666666671</v>
      </c>
      <c r="M116" s="3">
        <v>12.976666666666665</v>
      </c>
      <c r="N116" s="3">
        <v>89.316666666666663</v>
      </c>
      <c r="O116" s="3">
        <v>7.0083333333333329</v>
      </c>
      <c r="P116" s="3">
        <v>7.458333333333333</v>
      </c>
      <c r="Q116" s="3">
        <v>0.31833333333333336</v>
      </c>
      <c r="R116" s="3">
        <v>1.8716666666666668</v>
      </c>
      <c r="S116" s="3">
        <v>1.9193333333333333</v>
      </c>
      <c r="T116" s="3">
        <v>1.0033333333333332</v>
      </c>
      <c r="U116" s="3">
        <v>0.19200000000000003</v>
      </c>
      <c r="V116" s="3">
        <v>0.104</v>
      </c>
      <c r="W116" s="3">
        <v>5.7033333333333331</v>
      </c>
      <c r="X116" s="3">
        <v>12.863333333333335</v>
      </c>
      <c r="Y116" s="3">
        <v>1.2666666666666666</v>
      </c>
      <c r="Z116" s="3">
        <v>0.3</v>
      </c>
      <c r="AA116" s="3">
        <v>-39</v>
      </c>
      <c r="AB116" s="3">
        <v>0</v>
      </c>
      <c r="AC116" s="3">
        <v>7.333333333333333</v>
      </c>
      <c r="AD116" s="5"/>
      <c r="AI116" s="12"/>
      <c r="AJ116" s="12"/>
      <c r="BA116" s="3">
        <v>1.5</v>
      </c>
      <c r="BB116" s="3">
        <v>39.869999999999997</v>
      </c>
      <c r="BX116" s="14"/>
      <c r="BZ116" s="20"/>
    </row>
    <row r="117" spans="1:78">
      <c r="D117" s="1">
        <v>42082</v>
      </c>
      <c r="E117" s="3">
        <v>1.905</v>
      </c>
      <c r="F117" s="3">
        <f t="shared" ref="F117:F120" si="18">E117-0.15</f>
        <v>1.7550000000000001</v>
      </c>
      <c r="G117" s="3">
        <v>0.623</v>
      </c>
      <c r="H117" s="3">
        <v>94.2</v>
      </c>
      <c r="I117" s="3">
        <v>177.23333333333335</v>
      </c>
      <c r="J117" s="3">
        <v>176.33333333333334</v>
      </c>
      <c r="K117" s="3">
        <v>115</v>
      </c>
      <c r="L117" s="3">
        <v>90.466666666666654</v>
      </c>
      <c r="M117" s="3">
        <v>12.996666666666668</v>
      </c>
      <c r="N117" s="3">
        <v>89.566666666666663</v>
      </c>
      <c r="O117" s="3">
        <v>7.07</v>
      </c>
      <c r="P117" s="3">
        <v>8.18</v>
      </c>
      <c r="Q117" s="3">
        <v>1.26</v>
      </c>
      <c r="R117" s="3">
        <v>4.1033333333333335</v>
      </c>
      <c r="S117" s="3">
        <v>2.3976666666666664</v>
      </c>
      <c r="T117" s="3">
        <v>3.2033333333333331</v>
      </c>
      <c r="U117" s="3">
        <v>0.17100000000000001</v>
      </c>
      <c r="V117" s="3">
        <v>0.10000000000000002</v>
      </c>
      <c r="W117" s="3">
        <v>6.04</v>
      </c>
      <c r="X117" s="3">
        <v>6.2766666666666664</v>
      </c>
      <c r="Y117" s="3">
        <v>0.23333333333333331</v>
      </c>
      <c r="Z117" s="3">
        <v>6.6666666666666666E-2</v>
      </c>
      <c r="AA117" s="3">
        <v>-126.66666666666667</v>
      </c>
      <c r="AB117" s="3">
        <v>-6.6666666666666666E-2</v>
      </c>
      <c r="AC117" s="3">
        <v>4.5333333333333332</v>
      </c>
      <c r="AD117" s="5"/>
      <c r="AI117" s="12"/>
      <c r="AJ117" s="12"/>
      <c r="BA117" s="3">
        <v>1.75</v>
      </c>
      <c r="BB117" s="3">
        <v>28.88</v>
      </c>
      <c r="BX117" s="14"/>
      <c r="BZ117" s="20"/>
    </row>
    <row r="118" spans="1:78">
      <c r="D118" s="1">
        <v>42082</v>
      </c>
      <c r="E118" s="3">
        <v>2.367</v>
      </c>
      <c r="F118" s="3">
        <f t="shared" si="18"/>
        <v>2.2170000000000001</v>
      </c>
      <c r="G118" s="3">
        <v>1.7416666666666669</v>
      </c>
      <c r="H118" s="3">
        <v>96.666666666666671</v>
      </c>
      <c r="I118" s="3">
        <v>175.33333333333334</v>
      </c>
      <c r="J118" s="3">
        <v>173.93333333333331</v>
      </c>
      <c r="K118" s="3">
        <v>113</v>
      </c>
      <c r="L118" s="3">
        <v>68.533333333333346</v>
      </c>
      <c r="M118" s="3">
        <v>9.5399999999999991</v>
      </c>
      <c r="N118" s="3">
        <v>67.833333333333329</v>
      </c>
      <c r="O118" s="3">
        <v>6.9466666666666663</v>
      </c>
      <c r="P118" s="3">
        <v>7.18</v>
      </c>
      <c r="Q118" s="3">
        <v>0.69</v>
      </c>
      <c r="R118" s="3">
        <v>2.7566666666666664</v>
      </c>
      <c r="S118" s="3">
        <v>2.6476666666666664</v>
      </c>
      <c r="T118" s="3">
        <v>3.67</v>
      </c>
      <c r="U118" s="3">
        <v>0.17</v>
      </c>
      <c r="V118" s="3">
        <v>0.10100000000000002</v>
      </c>
      <c r="W118" s="3">
        <v>6.18</v>
      </c>
      <c r="X118" s="3">
        <v>3.3699999999999997</v>
      </c>
      <c r="Y118" s="3">
        <v>1.4333333333333333</v>
      </c>
      <c r="Z118" s="3">
        <v>0.33333333333333331</v>
      </c>
      <c r="AA118" s="3">
        <v>-187.33333333333334</v>
      </c>
      <c r="AB118" s="3">
        <v>-0.10000000000000002</v>
      </c>
      <c r="AC118" s="3">
        <v>4.7</v>
      </c>
      <c r="AD118" s="5">
        <v>2.1</v>
      </c>
      <c r="AE118" s="3">
        <v>85.699728249999993</v>
      </c>
      <c r="AF118" s="3">
        <v>0.92964842028850303</v>
      </c>
      <c r="AG118" s="3">
        <v>108.18146433599999</v>
      </c>
      <c r="AH118" s="3">
        <v>7.9341010300959169</v>
      </c>
      <c r="AI118" s="12">
        <f t="shared" si="12"/>
        <v>28.014783448411439</v>
      </c>
      <c r="AJ118" s="12"/>
      <c r="AK118" s="3">
        <v>51.792260692464367</v>
      </c>
      <c r="AL118" s="3">
        <v>6.720634715962287E-2</v>
      </c>
      <c r="AM118" s="3">
        <v>1126.8693078324227</v>
      </c>
      <c r="AN118" s="3">
        <v>17.581070242616235</v>
      </c>
      <c r="AO118" s="3">
        <v>21.757484472894983</v>
      </c>
      <c r="AQ118" s="3">
        <v>0.373</v>
      </c>
      <c r="AR118" s="3">
        <v>0.62749999999999995</v>
      </c>
      <c r="AS118" s="3">
        <v>2.9260000000000002</v>
      </c>
      <c r="AT118" s="3">
        <v>7.1355000000000004</v>
      </c>
      <c r="AW118" s="4">
        <v>2.7350299723899769</v>
      </c>
      <c r="AX118" s="4">
        <v>0.12801940930201772</v>
      </c>
      <c r="AY118" s="4">
        <v>0.98972654522246994</v>
      </c>
      <c r="AZ118" s="4">
        <v>7.2204625099608941E-2</v>
      </c>
      <c r="BA118" s="3">
        <v>2</v>
      </c>
      <c r="BB118" s="3">
        <v>18.63</v>
      </c>
      <c r="BD118" s="3" t="s">
        <v>196</v>
      </c>
      <c r="BE118" s="3" t="s">
        <v>95</v>
      </c>
      <c r="BF118" s="3" t="s">
        <v>157</v>
      </c>
      <c r="BG118" s="1">
        <v>42082</v>
      </c>
      <c r="BH118" s="3">
        <v>8.0412403260762382</v>
      </c>
      <c r="BI118" s="3">
        <v>3505.1369972588586</v>
      </c>
      <c r="BJ118" s="3">
        <v>24.991834621384321</v>
      </c>
      <c r="BK118" s="3">
        <v>221.92587152309429</v>
      </c>
      <c r="BL118" s="3">
        <v>123.89759975956588</v>
      </c>
      <c r="BQ118" s="1"/>
      <c r="BX118" s="14">
        <f t="shared" si="13"/>
        <v>-3.0229488270271183</v>
      </c>
      <c r="BZ118" s="20"/>
    </row>
    <row r="119" spans="1:78">
      <c r="D119" s="1">
        <v>42082</v>
      </c>
      <c r="E119" s="3">
        <v>2.7040000000000002</v>
      </c>
      <c r="F119" s="3">
        <f t="shared" si="18"/>
        <v>2.5540000000000003</v>
      </c>
      <c r="G119" s="3">
        <v>3.0310000000000001</v>
      </c>
      <c r="H119" s="3">
        <v>94.633333333333326</v>
      </c>
      <c r="I119" s="3">
        <v>164.86666666666667</v>
      </c>
      <c r="J119" s="3">
        <v>163.03333333333333</v>
      </c>
      <c r="K119" s="3">
        <v>106</v>
      </c>
      <c r="L119" s="3">
        <v>38.266666666666673</v>
      </c>
      <c r="M119" s="3">
        <v>5.1433333333333335</v>
      </c>
      <c r="N119" s="3">
        <v>37.9</v>
      </c>
      <c r="O119" s="3">
        <v>6.8933333333333335</v>
      </c>
      <c r="P119" s="3">
        <v>5.580000000000001</v>
      </c>
      <c r="Q119" s="3">
        <v>0.86</v>
      </c>
      <c r="R119" s="3">
        <v>3.1566666666666663</v>
      </c>
      <c r="S119" s="3">
        <v>2.863666666666667</v>
      </c>
      <c r="T119" s="3">
        <v>3.98</v>
      </c>
      <c r="U119" s="3">
        <v>0.17100000000000001</v>
      </c>
      <c r="V119" s="3">
        <v>0.10299999999999999</v>
      </c>
      <c r="W119" s="3">
        <v>6.27</v>
      </c>
      <c r="X119" s="3">
        <v>2.0433333333333334</v>
      </c>
      <c r="Y119" s="3">
        <v>0.26666666666666666</v>
      </c>
      <c r="Z119" s="3">
        <v>6.6666666666666666E-2</v>
      </c>
      <c r="AA119" s="3">
        <v>8</v>
      </c>
      <c r="AB119" s="3">
        <v>0</v>
      </c>
      <c r="AC119" s="3">
        <v>4.8</v>
      </c>
      <c r="AD119" s="5">
        <v>2.6</v>
      </c>
      <c r="AE119" s="3">
        <v>53.25128325</v>
      </c>
      <c r="AF119" s="3">
        <v>4.1788182684442736</v>
      </c>
      <c r="AG119" s="3">
        <v>72.735252860160003</v>
      </c>
      <c r="AH119" s="3">
        <v>5.5063841764696591</v>
      </c>
      <c r="AI119" s="12">
        <f t="shared" si="12"/>
        <v>17.407560082884736</v>
      </c>
      <c r="AJ119" s="12"/>
      <c r="AK119" s="3">
        <v>37.535641547861516</v>
      </c>
      <c r="AL119" s="3">
        <v>1.6801586789904392</v>
      </c>
      <c r="AM119" s="3">
        <v>793.03051001821495</v>
      </c>
      <c r="AN119" s="3">
        <v>0.13523900186625695</v>
      </c>
      <c r="AO119" s="3">
        <v>21.127399914212884</v>
      </c>
      <c r="AQ119" s="3">
        <v>0.35799999999999998</v>
      </c>
      <c r="AR119" s="3">
        <v>0.25850000000000001</v>
      </c>
      <c r="AS119" s="3">
        <v>2.5735000000000001</v>
      </c>
      <c r="AT119" s="3">
        <v>6.2759999999999998</v>
      </c>
      <c r="AW119" s="4">
        <v>2.1946261653320014</v>
      </c>
      <c r="AX119" s="4">
        <v>1.7203180476929758E-2</v>
      </c>
      <c r="AY119" s="4">
        <v>0.70938242945473196</v>
      </c>
      <c r="AZ119" s="4">
        <v>2.7629222212716242E-2</v>
      </c>
      <c r="BD119" s="3" t="s">
        <v>197</v>
      </c>
      <c r="BE119" s="3" t="s">
        <v>95</v>
      </c>
      <c r="BF119" s="3" t="s">
        <v>159</v>
      </c>
      <c r="BG119" s="1">
        <v>42082</v>
      </c>
      <c r="BH119" s="3">
        <v>4.7295121258826276</v>
      </c>
      <c r="BI119" s="3">
        <v>4204.789039663593</v>
      </c>
      <c r="BJ119" s="3">
        <v>13.789006876890401</v>
      </c>
      <c r="BK119" s="3">
        <v>1237.0960196705655</v>
      </c>
      <c r="BL119" s="3">
        <v>175.13802137470867</v>
      </c>
      <c r="BQ119" s="1"/>
      <c r="BX119" s="14">
        <f t="shared" si="13"/>
        <v>-3.6185532059943348</v>
      </c>
      <c r="BZ119" s="20"/>
    </row>
    <row r="120" spans="1:78">
      <c r="D120" s="1">
        <v>42082</v>
      </c>
      <c r="E120" s="3">
        <v>3.0343333333333331</v>
      </c>
      <c r="F120" s="3">
        <f t="shared" si="18"/>
        <v>2.8843333333333332</v>
      </c>
      <c r="G120" s="3">
        <v>3.6980000000000004</v>
      </c>
      <c r="H120" s="3">
        <v>97.5</v>
      </c>
      <c r="I120" s="3">
        <v>166.5</v>
      </c>
      <c r="J120" s="3">
        <v>164.46666666666667</v>
      </c>
      <c r="K120" s="3">
        <v>107</v>
      </c>
      <c r="L120" s="3">
        <v>16.066666666666666</v>
      </c>
      <c r="M120" s="3">
        <v>2.1199999999999997</v>
      </c>
      <c r="N120" s="3">
        <v>15.9</v>
      </c>
      <c r="O120" s="3">
        <v>6.89</v>
      </c>
      <c r="P120" s="3">
        <v>6.0166666666666666</v>
      </c>
      <c r="Q120" s="3">
        <v>0.98999999999999988</v>
      </c>
      <c r="R120" s="3">
        <v>3.4666666666666668</v>
      </c>
      <c r="AD120" s="5">
        <v>2.85</v>
      </c>
      <c r="AE120" s="3">
        <v>57.289844500000001</v>
      </c>
      <c r="AF120" s="3">
        <v>2.2432413406196372</v>
      </c>
      <c r="AG120" s="3">
        <v>68.938420277760002</v>
      </c>
      <c r="AH120" s="3">
        <v>4.794656839962574</v>
      </c>
      <c r="AI120" s="12">
        <f t="shared" si="12"/>
        <v>18.727744185824363</v>
      </c>
      <c r="AJ120" s="12"/>
      <c r="AK120" s="3">
        <v>42.953156822810598</v>
      </c>
      <c r="AL120" s="3">
        <v>1.1425079017134956</v>
      </c>
      <c r="AM120" s="3">
        <v>849.92941712204015</v>
      </c>
      <c r="AN120" s="3">
        <v>12.441988171697682</v>
      </c>
      <c r="AO120" s="3">
        <v>19.787356273443415</v>
      </c>
      <c r="AQ120" s="3">
        <v>0.53200000000000003</v>
      </c>
      <c r="AR120" s="3">
        <v>0.23099999999999998</v>
      </c>
      <c r="AS120" s="3">
        <v>2.6174999999999997</v>
      </c>
      <c r="AT120" s="3">
        <v>6.3840000000000003</v>
      </c>
      <c r="AW120" s="4">
        <v>2.3275556832106923</v>
      </c>
      <c r="AX120" s="4">
        <v>0.15170141348918073</v>
      </c>
      <c r="AY120" s="4">
        <v>0.71007648268363688</v>
      </c>
      <c r="AZ120" s="4">
        <v>2.2639129754279279E-2</v>
      </c>
      <c r="BD120" s="3" t="s">
        <v>111</v>
      </c>
      <c r="BE120" s="3" t="s">
        <v>95</v>
      </c>
      <c r="BF120" s="3" t="s">
        <v>156</v>
      </c>
      <c r="BG120" s="1">
        <v>42082</v>
      </c>
      <c r="BH120" s="3">
        <v>4.2288497500417348</v>
      </c>
      <c r="BI120" s="3">
        <v>4116.4631379905841</v>
      </c>
      <c r="BJ120" s="3">
        <v>17.909334254886705</v>
      </c>
      <c r="BK120" s="3">
        <v>1271.1790379763706</v>
      </c>
      <c r="BL120" s="3">
        <v>179.05118461070228</v>
      </c>
      <c r="BN120" t="s">
        <v>198</v>
      </c>
      <c r="BO120" t="s">
        <v>95</v>
      </c>
      <c r="BP120" t="s">
        <v>156</v>
      </c>
      <c r="BQ120" s="1">
        <v>42082</v>
      </c>
      <c r="BR120">
        <v>36.681248447713436</v>
      </c>
      <c r="BS120">
        <v>3701.9672831767398</v>
      </c>
      <c r="BT120">
        <v>19.86991053508093</v>
      </c>
      <c r="BU120">
        <v>1323.7227403023255</v>
      </c>
      <c r="BV120">
        <v>4.2365129590423436</v>
      </c>
      <c r="BX120" s="14">
        <f t="shared" si="13"/>
        <v>-0.81840993093765846</v>
      </c>
      <c r="BZ120" s="20"/>
    </row>
    <row r="121" spans="1:78">
      <c r="D121" s="1">
        <v>42082</v>
      </c>
      <c r="E121" s="3">
        <v>3.1949999999999998</v>
      </c>
      <c r="F121" s="3">
        <f>E121-0.15</f>
        <v>3.0449999999999999</v>
      </c>
      <c r="G121" s="3">
        <v>3.9236666666666671</v>
      </c>
      <c r="H121" s="3">
        <v>99.066666666666663</v>
      </c>
      <c r="I121" s="3">
        <v>168</v>
      </c>
      <c r="J121" s="3">
        <v>165.8</v>
      </c>
      <c r="K121" s="3">
        <v>108</v>
      </c>
      <c r="L121" s="3">
        <v>12.333333333333334</v>
      </c>
      <c r="M121" s="3">
        <v>1.6233333333333333</v>
      </c>
      <c r="N121" s="3">
        <v>12.233333333333333</v>
      </c>
      <c r="O121" s="3">
        <v>6.91</v>
      </c>
      <c r="P121" s="3">
        <v>5.47</v>
      </c>
      <c r="Q121" s="3">
        <v>1.3466666666666667</v>
      </c>
      <c r="R121" s="3">
        <v>4.3099999999999996</v>
      </c>
      <c r="AD121" s="5">
        <v>3.1</v>
      </c>
      <c r="AE121" s="3">
        <v>61.779059500000002</v>
      </c>
      <c r="AF121" s="3">
        <v>1.8006855935975226</v>
      </c>
      <c r="AG121" s="3">
        <v>82.181640425279994</v>
      </c>
      <c r="AH121" s="3">
        <v>7.1698571077095599</v>
      </c>
      <c r="AI121" s="12">
        <f t="shared" si="12"/>
        <v>20.195244592727466</v>
      </c>
      <c r="AJ121" s="12"/>
      <c r="AK121" s="3">
        <v>40.529531568228116</v>
      </c>
      <c r="AL121" s="3">
        <v>1.4785396375115853</v>
      </c>
      <c r="AM121" s="3">
        <v>783.8023679417123</v>
      </c>
      <c r="AN121" s="3">
        <v>32.524979948840297</v>
      </c>
      <c r="AO121" s="3">
        <v>19.33904334971762</v>
      </c>
      <c r="AQ121" s="3">
        <v>0.39250000000000002</v>
      </c>
      <c r="AR121" s="3">
        <v>0.189</v>
      </c>
      <c r="AS121" s="3">
        <v>2.7164999999999999</v>
      </c>
      <c r="AT121" s="3">
        <v>6.625</v>
      </c>
      <c r="AW121" s="4">
        <v>2.3684667564214639</v>
      </c>
      <c r="AX121" s="4">
        <v>0.10671825269759649</v>
      </c>
      <c r="AY121" s="4">
        <v>0.73362090375649391</v>
      </c>
      <c r="AZ121" s="4">
        <v>1.2562171714307627E-2</v>
      </c>
      <c r="BD121" s="3" t="s">
        <v>112</v>
      </c>
      <c r="BE121" s="3" t="s">
        <v>95</v>
      </c>
      <c r="BF121" s="3" t="s">
        <v>158</v>
      </c>
      <c r="BG121" s="1">
        <v>42082</v>
      </c>
      <c r="BH121" s="3">
        <v>4.2861271326328474</v>
      </c>
      <c r="BI121" s="3">
        <v>4264.1022811498196</v>
      </c>
      <c r="BJ121" s="3">
        <v>14.577596425335621</v>
      </c>
      <c r="BK121" s="3">
        <v>1399.2905871398157</v>
      </c>
      <c r="BL121" s="3">
        <v>195.95139036849955</v>
      </c>
      <c r="BN121" t="s">
        <v>199</v>
      </c>
      <c r="BO121" t="s">
        <v>95</v>
      </c>
      <c r="BP121" t="s">
        <v>158</v>
      </c>
      <c r="BQ121" s="1">
        <v>42082</v>
      </c>
      <c r="BR121">
        <v>52.506446292167901</v>
      </c>
      <c r="BS121">
        <v>3815.6934042510466</v>
      </c>
      <c r="BT121">
        <v>21.904612860785331</v>
      </c>
      <c r="BU121">
        <v>1444.0476092938384</v>
      </c>
      <c r="BV121">
        <v>3.4370881379097429</v>
      </c>
      <c r="BX121" s="14">
        <f t="shared" si="13"/>
        <v>-5.6176481673918452</v>
      </c>
      <c r="BZ121" s="20"/>
    </row>
    <row r="122" spans="1:78">
      <c r="AD122" s="5"/>
      <c r="AI122" s="12"/>
      <c r="AJ122" s="12"/>
      <c r="BG122" s="1"/>
      <c r="BH122" s="3"/>
      <c r="BI122" s="3"/>
      <c r="BJ122" s="3"/>
      <c r="BK122" s="3"/>
      <c r="BL122" s="3"/>
      <c r="BQ122" s="1"/>
      <c r="BX122" s="14"/>
      <c r="BZ122" s="20"/>
    </row>
    <row r="123" spans="1:78">
      <c r="AD123" s="5"/>
      <c r="AI123" s="12"/>
      <c r="AJ123" s="12"/>
      <c r="BG123" s="1"/>
      <c r="BH123" s="3"/>
      <c r="BI123" s="3"/>
      <c r="BJ123" s="3"/>
      <c r="BK123" s="3"/>
      <c r="BL123" s="3"/>
      <c r="BQ123" s="1"/>
      <c r="BX123" s="14"/>
      <c r="BZ123" s="20"/>
    </row>
    <row r="124" spans="1:78">
      <c r="A124" s="1" t="s">
        <v>17</v>
      </c>
      <c r="B124" s="2" t="s">
        <v>20</v>
      </c>
      <c r="C124" s="2" t="s">
        <v>21</v>
      </c>
      <c r="D124" s="1" t="s">
        <v>0</v>
      </c>
      <c r="E124" s="3" t="s">
        <v>29</v>
      </c>
      <c r="F124" s="3" t="s">
        <v>22</v>
      </c>
      <c r="G124" s="3" t="s">
        <v>30</v>
      </c>
      <c r="H124" s="3" t="s">
        <v>31</v>
      </c>
      <c r="I124" s="3" t="s">
        <v>32</v>
      </c>
      <c r="J124" s="3" t="s">
        <v>33</v>
      </c>
      <c r="K124" s="3" t="s">
        <v>34</v>
      </c>
      <c r="L124" s="3" t="s">
        <v>35</v>
      </c>
      <c r="M124" s="3" t="s">
        <v>36</v>
      </c>
      <c r="N124" s="3" t="s">
        <v>37</v>
      </c>
      <c r="O124" s="3" t="s">
        <v>1</v>
      </c>
      <c r="P124" s="3" t="s">
        <v>38</v>
      </c>
      <c r="Q124" s="3" t="s">
        <v>39</v>
      </c>
      <c r="R124" s="3" t="s">
        <v>40</v>
      </c>
      <c r="S124" s="3" t="s">
        <v>2</v>
      </c>
      <c r="T124" s="3" t="s">
        <v>3</v>
      </c>
      <c r="U124" s="3" t="s">
        <v>4</v>
      </c>
      <c r="V124" s="3" t="s">
        <v>5</v>
      </c>
      <c r="W124" s="3" t="s">
        <v>1</v>
      </c>
      <c r="X124" s="3" t="s">
        <v>6</v>
      </c>
      <c r="Y124" s="3" t="s">
        <v>7</v>
      </c>
      <c r="Z124" s="3" t="s">
        <v>8</v>
      </c>
      <c r="AA124" s="3" t="s">
        <v>9</v>
      </c>
      <c r="AB124" s="3" t="s">
        <v>10</v>
      </c>
      <c r="AC124" s="3" t="s">
        <v>11</v>
      </c>
      <c r="AD124" s="5" t="s">
        <v>19</v>
      </c>
      <c r="AE124" s="3" t="s">
        <v>14</v>
      </c>
      <c r="AF124" s="3" t="s">
        <v>15</v>
      </c>
      <c r="AG124" s="3" t="s">
        <v>47</v>
      </c>
      <c r="AH124" s="3" t="s">
        <v>48</v>
      </c>
      <c r="AI124" s="12"/>
      <c r="AJ124" s="12"/>
      <c r="AK124" s="3" t="s">
        <v>56</v>
      </c>
      <c r="AL124" s="3" t="s">
        <v>57</v>
      </c>
      <c r="AM124" s="3" t="s">
        <v>58</v>
      </c>
      <c r="AN124" s="3" t="s">
        <v>59</v>
      </c>
      <c r="AO124" s="3" t="s">
        <v>60</v>
      </c>
      <c r="AQ124" s="3" t="s">
        <v>41</v>
      </c>
      <c r="AR124" s="3" t="s">
        <v>42</v>
      </c>
      <c r="AS124" s="3" t="s">
        <v>43</v>
      </c>
      <c r="AT124" s="3" t="s">
        <v>44</v>
      </c>
      <c r="AW124" s="3" t="s">
        <v>49</v>
      </c>
      <c r="AX124" s="3" t="s">
        <v>50</v>
      </c>
      <c r="AY124" s="3" t="s">
        <v>51</v>
      </c>
      <c r="AZ124" s="3" t="s">
        <v>52</v>
      </c>
      <c r="BB124" s="3" t="s">
        <v>26</v>
      </c>
      <c r="BE124" s="3" t="s">
        <v>68</v>
      </c>
      <c r="BF124" s="3" t="s">
        <v>13</v>
      </c>
      <c r="BG124" s="1" t="s">
        <v>69</v>
      </c>
      <c r="BH124" s="3" t="s">
        <v>62</v>
      </c>
      <c r="BI124" s="3" t="s">
        <v>63</v>
      </c>
      <c r="BJ124" s="3" t="s">
        <v>64</v>
      </c>
      <c r="BK124" s="3" t="s">
        <v>65</v>
      </c>
      <c r="BL124" s="3" t="s">
        <v>66</v>
      </c>
      <c r="BN124" t="s">
        <v>70</v>
      </c>
      <c r="BO124" t="s">
        <v>68</v>
      </c>
      <c r="BP124" t="s">
        <v>13</v>
      </c>
      <c r="BQ124" s="1" t="s">
        <v>69</v>
      </c>
      <c r="BR124" t="s">
        <v>62</v>
      </c>
      <c r="BS124" t="s">
        <v>63</v>
      </c>
      <c r="BT124" t="s">
        <v>64</v>
      </c>
      <c r="BU124" t="s">
        <v>65</v>
      </c>
      <c r="BV124" t="s">
        <v>66</v>
      </c>
      <c r="BX124" s="14"/>
      <c r="BZ124" s="20"/>
    </row>
    <row r="125" spans="1:78">
      <c r="A125" s="1" t="s">
        <v>13</v>
      </c>
      <c r="B125" s="2">
        <v>4.7</v>
      </c>
      <c r="C125" s="2">
        <v>52</v>
      </c>
      <c r="D125" s="1">
        <v>42082</v>
      </c>
      <c r="E125" s="3">
        <v>0.65300000000000002</v>
      </c>
      <c r="F125" s="3">
        <f t="shared" ref="F125:F140" si="19">E125</f>
        <v>0.65300000000000002</v>
      </c>
      <c r="G125" s="3">
        <v>3.7105000000000001</v>
      </c>
      <c r="H125" s="3">
        <v>188.6</v>
      </c>
      <c r="I125" s="3">
        <v>321.89999999999998</v>
      </c>
      <c r="J125" s="3">
        <v>317.89999999999998</v>
      </c>
      <c r="K125" s="3">
        <v>206.5</v>
      </c>
      <c r="L125" s="3">
        <v>99.45</v>
      </c>
      <c r="M125" s="3">
        <v>13.13</v>
      </c>
      <c r="N125" s="3">
        <v>99.45</v>
      </c>
      <c r="O125" s="3">
        <v>7.415</v>
      </c>
      <c r="P125" s="3">
        <v>1.04</v>
      </c>
      <c r="Q125" s="3">
        <v>2.8449999999999998</v>
      </c>
      <c r="R125" s="3">
        <v>7.8550000000000004</v>
      </c>
      <c r="S125" s="3">
        <v>0.49266666666666664</v>
      </c>
      <c r="T125" s="3">
        <v>2.3966666666666665</v>
      </c>
      <c r="U125" s="3">
        <v>0.34</v>
      </c>
      <c r="V125" s="3">
        <v>0.19299999999999998</v>
      </c>
      <c r="W125" s="3">
        <v>7.1166666666666671</v>
      </c>
      <c r="X125" s="3">
        <v>14.196666666666665</v>
      </c>
      <c r="Y125" s="3">
        <v>7.5666666666666673</v>
      </c>
      <c r="Z125" s="3">
        <v>1.8333333333333333</v>
      </c>
      <c r="AA125" s="3">
        <v>1533.6666666666667</v>
      </c>
      <c r="AB125" s="3">
        <v>0.73333333333333339</v>
      </c>
      <c r="AC125" s="3">
        <v>0.23333333333333331</v>
      </c>
      <c r="AD125" s="5">
        <v>0.7</v>
      </c>
      <c r="AE125" s="3">
        <v>5.6392392499999993</v>
      </c>
      <c r="AF125" s="3">
        <v>2.1795057115077556</v>
      </c>
      <c r="AG125" s="3">
        <v>36.962048327104007</v>
      </c>
      <c r="AH125" s="3">
        <v>0.3297978168285689</v>
      </c>
      <c r="AI125" s="12">
        <f t="shared" si="12"/>
        <v>1.8434371920255435</v>
      </c>
      <c r="AJ125" s="12"/>
      <c r="AK125" s="3">
        <v>29.612726561481285</v>
      </c>
      <c r="AL125" s="3">
        <v>2.06535296630312</v>
      </c>
      <c r="AM125" s="3">
        <v>917.96203668077476</v>
      </c>
      <c r="AN125" s="3">
        <v>65.958543280361184</v>
      </c>
      <c r="AO125" s="3">
        <v>30.998902947181254</v>
      </c>
      <c r="AQ125" s="3">
        <v>0.93299999999999994</v>
      </c>
      <c r="AR125" s="3">
        <v>0.13950000000000001</v>
      </c>
      <c r="AS125" s="3">
        <v>6.8170000000000002</v>
      </c>
      <c r="AT125" s="3">
        <v>16.627000000000002</v>
      </c>
      <c r="AW125" s="4">
        <v>7.5152056465617809</v>
      </c>
      <c r="AX125" s="4">
        <v>0.10703671869637699</v>
      </c>
      <c r="AY125" s="4">
        <v>0.66394863731640674</v>
      </c>
      <c r="AZ125" s="4">
        <v>2.9658684960542692E-2</v>
      </c>
      <c r="BA125" s="3" t="s">
        <v>27</v>
      </c>
      <c r="BB125" s="3">
        <v>4600</v>
      </c>
      <c r="BC125" s="3">
        <f>BB125*(140/227)</f>
        <v>2837.0044052863436</v>
      </c>
      <c r="BD125" s="3" t="s">
        <v>132</v>
      </c>
      <c r="BE125" s="3" t="s">
        <v>119</v>
      </c>
      <c r="BF125" s="3" t="s">
        <v>155</v>
      </c>
      <c r="BG125" s="1">
        <v>42082</v>
      </c>
      <c r="BH125" s="3">
        <v>1.2908987150115461</v>
      </c>
      <c r="BI125" s="3">
        <v>1538.0673540771427</v>
      </c>
      <c r="BJ125" s="3">
        <v>9.7184459674402213</v>
      </c>
      <c r="BK125" s="3">
        <v>2.4388532833860119</v>
      </c>
      <c r="BL125" s="3">
        <v>5.8893251139561782</v>
      </c>
      <c r="BN125" t="s">
        <v>200</v>
      </c>
      <c r="BO125" t="s">
        <v>119</v>
      </c>
      <c r="BP125" t="s">
        <v>155</v>
      </c>
      <c r="BQ125" s="1">
        <v>42082</v>
      </c>
      <c r="BR125">
        <v>30.711048537077886</v>
      </c>
      <c r="BS125">
        <v>1207.2684663527616</v>
      </c>
      <c r="BT125">
        <v>15.01077613058532</v>
      </c>
      <c r="BU125">
        <v>3.4430323223462493</v>
      </c>
      <c r="BV125">
        <v>2.1210802517356382</v>
      </c>
      <c r="BX125" s="14">
        <f t="shared" si="13"/>
        <v>7.8750087754146776</v>
      </c>
      <c r="BZ125" s="20"/>
    </row>
    <row r="126" spans="1:78">
      <c r="A126" s="1" t="s">
        <v>256</v>
      </c>
      <c r="B126" s="2"/>
      <c r="C126" s="2"/>
      <c r="D126" s="1">
        <v>42082</v>
      </c>
      <c r="E126" s="3">
        <v>0.96399999999999997</v>
      </c>
      <c r="F126" s="3">
        <f t="shared" si="19"/>
        <v>0.96399999999999997</v>
      </c>
      <c r="G126" s="3">
        <v>4.0346666666666673</v>
      </c>
      <c r="H126" s="3">
        <v>205.80000000000004</v>
      </c>
      <c r="I126" s="3">
        <v>347.8</v>
      </c>
      <c r="J126" s="3">
        <v>343.26666666666665</v>
      </c>
      <c r="K126" s="3">
        <v>223</v>
      </c>
      <c r="L126" s="3">
        <v>100.33333333333333</v>
      </c>
      <c r="M126" s="3">
        <v>13.126666666666667</v>
      </c>
      <c r="N126" s="3">
        <v>100.3</v>
      </c>
      <c r="O126" s="3">
        <v>7.4733333333333327</v>
      </c>
      <c r="P126" s="3">
        <v>1.5733333333333333</v>
      </c>
      <c r="Q126" s="3">
        <v>2.9</v>
      </c>
      <c r="R126" s="3">
        <v>7.996666666666667</v>
      </c>
      <c r="S126" s="3">
        <v>0.97866666666666668</v>
      </c>
      <c r="T126" s="3">
        <v>4</v>
      </c>
      <c r="U126" s="3">
        <v>0.36400000000000005</v>
      </c>
      <c r="V126" s="3">
        <v>0.218</v>
      </c>
      <c r="W126" s="3">
        <v>7.21</v>
      </c>
      <c r="X126" s="3">
        <v>13.459999999999999</v>
      </c>
      <c r="Y126" s="3">
        <v>13</v>
      </c>
      <c r="Z126" s="3">
        <v>3.1</v>
      </c>
      <c r="AA126" s="3">
        <v>2556.3333333333335</v>
      </c>
      <c r="AB126" s="3">
        <v>1.2</v>
      </c>
      <c r="AC126" s="3">
        <v>0.70000000000000007</v>
      </c>
      <c r="AD126" s="5"/>
      <c r="AI126" s="12"/>
      <c r="AJ126" s="12"/>
      <c r="BA126" s="3">
        <v>1</v>
      </c>
      <c r="BB126" s="3">
        <v>268.10000000000002</v>
      </c>
      <c r="BX126" s="14"/>
      <c r="BZ126" s="20"/>
    </row>
    <row r="127" spans="1:78">
      <c r="A127" s="1" t="s">
        <v>255</v>
      </c>
      <c r="B127" s="1"/>
      <c r="C127" s="1"/>
      <c r="D127" s="1">
        <v>42082</v>
      </c>
      <c r="E127" s="3">
        <v>1.2869999999999999</v>
      </c>
      <c r="F127" s="3">
        <f t="shared" si="19"/>
        <v>1.2869999999999999</v>
      </c>
      <c r="G127" s="3">
        <v>4.1403333333333334</v>
      </c>
      <c r="H127" s="3">
        <v>209.19999999999996</v>
      </c>
      <c r="I127" s="3">
        <v>352.43333333333334</v>
      </c>
      <c r="J127" s="3">
        <v>347.76666666666665</v>
      </c>
      <c r="K127" s="3">
        <v>226</v>
      </c>
      <c r="L127" s="3">
        <v>100.46666666666665</v>
      </c>
      <c r="M127" s="3">
        <v>13.11</v>
      </c>
      <c r="N127" s="3">
        <v>100.43333333333334</v>
      </c>
      <c r="O127" s="3">
        <v>7.54</v>
      </c>
      <c r="P127" s="3">
        <v>1.3</v>
      </c>
      <c r="Q127" s="3">
        <v>2.93</v>
      </c>
      <c r="R127" s="3">
        <v>8.0633333333333344</v>
      </c>
      <c r="S127" s="3">
        <v>1.4933333333333334</v>
      </c>
      <c r="T127" s="3">
        <v>4.1633333333333331</v>
      </c>
      <c r="U127" s="3">
        <v>0.36833333333333335</v>
      </c>
      <c r="V127" s="3">
        <v>0.222</v>
      </c>
      <c r="W127" s="3">
        <v>7.34</v>
      </c>
      <c r="X127" s="3">
        <v>13.38</v>
      </c>
      <c r="Y127" s="3">
        <v>25.900000000000002</v>
      </c>
      <c r="Z127" s="3">
        <v>6.2</v>
      </c>
      <c r="AA127" s="3">
        <v>4617</v>
      </c>
      <c r="AB127" s="3">
        <v>2.2000000000000002</v>
      </c>
      <c r="AC127" s="3">
        <v>1</v>
      </c>
      <c r="AD127" s="5"/>
      <c r="AI127" s="12"/>
      <c r="AJ127" s="12"/>
      <c r="BA127" s="3">
        <v>1.5</v>
      </c>
      <c r="BB127" s="3">
        <v>153.1</v>
      </c>
      <c r="BX127" s="14"/>
      <c r="BZ127" s="20"/>
    </row>
    <row r="128" spans="1:78">
      <c r="D128" s="1">
        <v>42082</v>
      </c>
      <c r="E128" s="3">
        <v>1.5369999999999999</v>
      </c>
      <c r="F128" s="3">
        <f t="shared" si="19"/>
        <v>1.5369999999999999</v>
      </c>
      <c r="G128" s="3">
        <v>4.1795</v>
      </c>
      <c r="H128" s="3">
        <v>209.8</v>
      </c>
      <c r="I128" s="3">
        <v>353</v>
      </c>
      <c r="J128" s="3">
        <v>348.3</v>
      </c>
      <c r="K128" s="3">
        <v>226</v>
      </c>
      <c r="L128" s="3">
        <v>100.5</v>
      </c>
      <c r="M128" s="3">
        <v>13.1</v>
      </c>
      <c r="N128" s="3">
        <v>100.4</v>
      </c>
      <c r="O128" s="3">
        <v>7.6074999999999999</v>
      </c>
      <c r="P128" s="3">
        <v>1.2625</v>
      </c>
      <c r="Q128" s="3">
        <v>2.9075000000000002</v>
      </c>
      <c r="R128" s="3">
        <v>8.0174999999999983</v>
      </c>
      <c r="S128" s="3">
        <v>2.0136666666666665</v>
      </c>
      <c r="T128" s="3">
        <v>4.1433333333333335</v>
      </c>
      <c r="U128" s="3">
        <v>0.36800000000000005</v>
      </c>
      <c r="V128" s="3">
        <v>0.22166666666666668</v>
      </c>
      <c r="W128" s="3">
        <v>7.3900000000000006</v>
      </c>
      <c r="X128" s="3">
        <v>12.626666666666667</v>
      </c>
      <c r="Y128" s="3">
        <v>26.233333333333334</v>
      </c>
      <c r="Z128" s="3">
        <v>6.2666666666666657</v>
      </c>
      <c r="AA128" s="3">
        <v>5487.666666666667</v>
      </c>
      <c r="AB128" s="3">
        <v>2.6666666666666665</v>
      </c>
      <c r="AC128" s="3">
        <v>0.93333333333333324</v>
      </c>
      <c r="AD128" s="5"/>
      <c r="AI128" s="12"/>
      <c r="AJ128" s="12"/>
      <c r="BA128" s="3">
        <v>2</v>
      </c>
      <c r="BB128" s="3">
        <v>82.44</v>
      </c>
      <c r="BX128" s="14"/>
      <c r="BZ128" s="20"/>
    </row>
    <row r="129" spans="1:78">
      <c r="D129" s="1">
        <v>42082</v>
      </c>
      <c r="E129" s="3">
        <v>1.8070000000000002</v>
      </c>
      <c r="F129" s="3">
        <f t="shared" si="19"/>
        <v>1.8070000000000002</v>
      </c>
      <c r="G129" s="3">
        <v>4.2276666666666669</v>
      </c>
      <c r="H129" s="3">
        <v>210.69999999999996</v>
      </c>
      <c r="I129" s="3">
        <v>354</v>
      </c>
      <c r="J129" s="3">
        <v>349.26666666666665</v>
      </c>
      <c r="K129" s="3">
        <v>227</v>
      </c>
      <c r="L129" s="3">
        <v>100.09999999999998</v>
      </c>
      <c r="M129" s="3">
        <v>13.026666666666666</v>
      </c>
      <c r="N129" s="3">
        <v>100</v>
      </c>
      <c r="O129" s="3">
        <v>7.68</v>
      </c>
      <c r="P129" s="3">
        <v>1.3533333333333335</v>
      </c>
      <c r="Q129" s="3">
        <v>3.0033333333333334</v>
      </c>
      <c r="R129" s="3">
        <v>8.2333333333333325</v>
      </c>
      <c r="S129" s="3">
        <v>2.4816666666666669</v>
      </c>
      <c r="T129" s="3">
        <v>4.2</v>
      </c>
      <c r="U129" s="3">
        <v>0.36999999999999994</v>
      </c>
      <c r="V129" s="3">
        <v>0.223</v>
      </c>
      <c r="W129" s="3">
        <v>7.29</v>
      </c>
      <c r="X129" s="3">
        <v>10.086666666666668</v>
      </c>
      <c r="Y129" s="3">
        <v>14.533333333333333</v>
      </c>
      <c r="Z129" s="3">
        <v>3.5</v>
      </c>
      <c r="AA129" s="3">
        <v>2833.3333333333335</v>
      </c>
      <c r="AB129" s="3">
        <v>1.3999999999999997</v>
      </c>
      <c r="AC129" s="3">
        <v>0.3</v>
      </c>
      <c r="AD129" s="5"/>
      <c r="AI129" s="12"/>
      <c r="AJ129" s="12"/>
      <c r="BA129" s="3">
        <v>2.5</v>
      </c>
      <c r="BB129" s="3">
        <v>45.79</v>
      </c>
      <c r="BX129" s="14"/>
      <c r="BZ129" s="20"/>
    </row>
    <row r="130" spans="1:78">
      <c r="D130" s="1">
        <v>42082</v>
      </c>
      <c r="E130" s="3">
        <v>2.0219999999999998</v>
      </c>
      <c r="F130" s="3">
        <f t="shared" si="19"/>
        <v>2.0219999999999998</v>
      </c>
      <c r="G130" s="3">
        <v>4.2463333333333333</v>
      </c>
      <c r="H130" s="3">
        <v>211</v>
      </c>
      <c r="I130" s="3">
        <v>354.36666666666662</v>
      </c>
      <c r="J130" s="3">
        <v>349.60000000000008</v>
      </c>
      <c r="K130" s="3">
        <v>227</v>
      </c>
      <c r="L130" s="3">
        <v>97.433333333333323</v>
      </c>
      <c r="M130" s="3">
        <v>12.676666666666668</v>
      </c>
      <c r="N130" s="3">
        <v>97.366666666666674</v>
      </c>
      <c r="O130" s="3">
        <v>7.68</v>
      </c>
      <c r="P130" s="3">
        <v>1.61</v>
      </c>
      <c r="Q130" s="3">
        <v>3.063333333333333</v>
      </c>
      <c r="R130" s="3">
        <v>8.3833333333333329</v>
      </c>
      <c r="S130" s="3">
        <v>2.9966666666666666</v>
      </c>
      <c r="T130" s="3">
        <v>4.45</v>
      </c>
      <c r="U130" s="3">
        <v>0.3746666666666667</v>
      </c>
      <c r="V130" s="3">
        <v>0.22766666666666668</v>
      </c>
      <c r="W130" s="3">
        <v>7.13</v>
      </c>
      <c r="X130" s="3">
        <v>5.91</v>
      </c>
      <c r="Y130" s="3">
        <v>9.5666666666666664</v>
      </c>
      <c r="Z130" s="3">
        <v>2.2999999999999998</v>
      </c>
      <c r="AA130" s="3">
        <v>2248.3333333333335</v>
      </c>
      <c r="AB130" s="3">
        <v>1.0666666666666667</v>
      </c>
      <c r="AC130" s="3">
        <v>0.9</v>
      </c>
      <c r="AD130" s="5"/>
      <c r="AI130" s="12"/>
      <c r="AJ130" s="12"/>
      <c r="BA130" s="3">
        <v>3</v>
      </c>
      <c r="BB130" s="3">
        <v>28.17</v>
      </c>
      <c r="BG130" s="1"/>
      <c r="BH130" s="3"/>
      <c r="BI130" s="3"/>
      <c r="BJ130" s="3"/>
      <c r="BK130" s="3"/>
      <c r="BL130" s="3"/>
      <c r="BQ130" s="1"/>
      <c r="BX130" s="14"/>
      <c r="BZ130" s="20"/>
    </row>
    <row r="131" spans="1:78">
      <c r="D131" s="1">
        <v>42082</v>
      </c>
      <c r="E131" s="3">
        <v>2.2970000000000002</v>
      </c>
      <c r="F131" s="3">
        <f t="shared" si="19"/>
        <v>2.2970000000000002</v>
      </c>
      <c r="G131" s="3">
        <v>4.2753333333333332</v>
      </c>
      <c r="H131" s="3">
        <v>211.80000000000004</v>
      </c>
      <c r="I131" s="3">
        <v>355.39999999999992</v>
      </c>
      <c r="J131" s="3">
        <v>350.60000000000008</v>
      </c>
      <c r="K131" s="3">
        <v>228</v>
      </c>
      <c r="L131" s="3">
        <v>86.733333333333334</v>
      </c>
      <c r="M131" s="3">
        <v>11.276666666666666</v>
      </c>
      <c r="N131" s="3">
        <v>86.7</v>
      </c>
      <c r="O131" s="3">
        <v>7.61</v>
      </c>
      <c r="P131" s="3">
        <v>1.74</v>
      </c>
      <c r="Q131" s="3">
        <v>3.1433333333333331</v>
      </c>
      <c r="R131" s="3">
        <v>8.5666666666666682</v>
      </c>
      <c r="S131" s="3">
        <v>3.4926666666666666</v>
      </c>
      <c r="T131" s="3">
        <v>4.4800000000000004</v>
      </c>
      <c r="U131" s="3">
        <v>0.37866666666666671</v>
      </c>
      <c r="V131" s="3">
        <v>0.23</v>
      </c>
      <c r="W131" s="3">
        <v>7.09</v>
      </c>
      <c r="X131" s="3">
        <v>5.0133333333333328</v>
      </c>
      <c r="Y131" s="3">
        <v>8.5333333333333332</v>
      </c>
      <c r="Z131" s="3">
        <v>2.0333333333333332</v>
      </c>
      <c r="AA131" s="3">
        <v>1630.6666666666667</v>
      </c>
      <c r="AB131" s="3">
        <v>0.80000000000000016</v>
      </c>
      <c r="AC131" s="3">
        <v>1.5333333333333332</v>
      </c>
      <c r="AD131" s="5"/>
      <c r="AI131" s="12"/>
      <c r="AJ131" s="12"/>
      <c r="BG131" s="1"/>
      <c r="BH131" s="3"/>
      <c r="BI131" s="3"/>
      <c r="BJ131" s="3"/>
      <c r="BK131" s="3"/>
      <c r="BL131" s="3"/>
      <c r="BQ131" s="1"/>
      <c r="BX131" s="14"/>
      <c r="BZ131" s="20"/>
    </row>
    <row r="132" spans="1:78">
      <c r="D132" s="1">
        <v>42082</v>
      </c>
      <c r="E132" s="3">
        <v>2.5565000000000002</v>
      </c>
      <c r="F132" s="3">
        <f t="shared" si="19"/>
        <v>2.5565000000000002</v>
      </c>
      <c r="G132" s="3">
        <v>4.3105000000000002</v>
      </c>
      <c r="H132" s="3">
        <v>212.57500000000002</v>
      </c>
      <c r="I132" s="3">
        <v>356.22500000000002</v>
      </c>
      <c r="J132" s="3">
        <v>351.42499999999995</v>
      </c>
      <c r="K132" s="3">
        <v>228</v>
      </c>
      <c r="L132" s="3">
        <v>77.525000000000006</v>
      </c>
      <c r="M132" s="3">
        <v>10.067499999999999</v>
      </c>
      <c r="N132" s="3">
        <v>77.424999999999997</v>
      </c>
      <c r="O132" s="3">
        <v>7.56</v>
      </c>
      <c r="P132" s="3">
        <v>1.615</v>
      </c>
      <c r="Q132" s="3">
        <v>3.17</v>
      </c>
      <c r="R132" s="3">
        <v>8.6349999999999998</v>
      </c>
      <c r="S132" s="3">
        <v>3.9946666666666673</v>
      </c>
      <c r="T132" s="3">
        <v>4.4233333333333329</v>
      </c>
      <c r="U132" s="3">
        <v>0.38100000000000001</v>
      </c>
      <c r="V132" s="3">
        <v>0.23100000000000001</v>
      </c>
      <c r="W132" s="3">
        <v>7.080000000000001</v>
      </c>
      <c r="X132" s="3">
        <v>4.6399999999999997</v>
      </c>
      <c r="Y132" s="3">
        <v>8.6999999999999993</v>
      </c>
      <c r="Z132" s="3">
        <v>2.1</v>
      </c>
      <c r="AA132" s="3">
        <v>2704</v>
      </c>
      <c r="AB132" s="3">
        <v>1.2666666666666666</v>
      </c>
      <c r="AC132" s="3">
        <v>1.7333333333333334</v>
      </c>
      <c r="AD132" s="5"/>
      <c r="AI132" s="12"/>
      <c r="AJ132" s="12"/>
      <c r="BG132" s="1"/>
      <c r="BH132" s="3"/>
      <c r="BI132" s="3"/>
      <c r="BJ132" s="3"/>
      <c r="BK132" s="3"/>
      <c r="BL132" s="3"/>
      <c r="BQ132" s="1"/>
      <c r="BX132" s="14"/>
      <c r="BZ132" s="20"/>
    </row>
    <row r="133" spans="1:78">
      <c r="D133" s="1">
        <v>42082</v>
      </c>
      <c r="E133" s="3">
        <v>2.8290000000000002</v>
      </c>
      <c r="F133" s="3">
        <f t="shared" si="19"/>
        <v>2.8290000000000002</v>
      </c>
      <c r="G133" s="3">
        <v>4.3840000000000003</v>
      </c>
      <c r="H133" s="3">
        <v>213.80000000000004</v>
      </c>
      <c r="I133" s="3">
        <v>357.5</v>
      </c>
      <c r="J133" s="3">
        <v>352.7</v>
      </c>
      <c r="K133" s="3">
        <v>229</v>
      </c>
      <c r="L133" s="3">
        <v>64.100000000000009</v>
      </c>
      <c r="M133" s="3">
        <v>8.3133333333333326</v>
      </c>
      <c r="N133" s="3">
        <v>64.100000000000009</v>
      </c>
      <c r="O133" s="3">
        <v>7.4899999999999993</v>
      </c>
      <c r="P133" s="3">
        <v>1.41</v>
      </c>
      <c r="Q133" s="3">
        <v>3.293333333333333</v>
      </c>
      <c r="R133" s="3">
        <v>8.9266666666666659</v>
      </c>
      <c r="S133" s="3">
        <v>4.2519999999999998</v>
      </c>
      <c r="T133" s="3">
        <v>4.4800000000000004</v>
      </c>
      <c r="U133" s="3">
        <v>0.38766666666666666</v>
      </c>
      <c r="V133" s="3">
        <v>0.23599999999999999</v>
      </c>
      <c r="W133" s="3">
        <v>7.080000000000001</v>
      </c>
      <c r="X133" s="3">
        <v>3.6999999999999997</v>
      </c>
      <c r="Y133" s="3">
        <v>8.5666666666666664</v>
      </c>
      <c r="Z133" s="3">
        <v>2.0666666666666669</v>
      </c>
      <c r="AA133" s="3">
        <v>3904.6666666666665</v>
      </c>
      <c r="AB133" s="3">
        <v>1.8666666666666665</v>
      </c>
      <c r="AC133" s="3">
        <v>2.9666666666666668</v>
      </c>
      <c r="AD133" s="5"/>
      <c r="AI133" s="12"/>
      <c r="AJ133" s="12"/>
      <c r="BG133" s="1"/>
      <c r="BH133" s="3"/>
      <c r="BI133" s="3"/>
      <c r="BJ133" s="3"/>
      <c r="BK133" s="3"/>
      <c r="BL133" s="3"/>
      <c r="BQ133" s="1"/>
      <c r="BX133" s="14"/>
      <c r="BZ133" s="20"/>
    </row>
    <row r="134" spans="1:78">
      <c r="D134" s="1">
        <v>42082</v>
      </c>
      <c r="E134" s="3">
        <v>3.0637500000000002</v>
      </c>
      <c r="F134" s="3">
        <f t="shared" si="19"/>
        <v>3.0637500000000002</v>
      </c>
      <c r="G134" s="3">
        <v>4.4497499999999999</v>
      </c>
      <c r="H134" s="3">
        <v>215.125</v>
      </c>
      <c r="I134" s="3">
        <v>359.02499999999998</v>
      </c>
      <c r="J134" s="3">
        <v>354.125</v>
      </c>
      <c r="K134" s="3">
        <v>230</v>
      </c>
      <c r="L134" s="3">
        <v>54.724999999999994</v>
      </c>
      <c r="M134" s="3">
        <v>7.0825000000000005</v>
      </c>
      <c r="N134" s="3">
        <v>54.65</v>
      </c>
      <c r="O134" s="3">
        <v>7.44</v>
      </c>
      <c r="P134" s="3">
        <v>1.97</v>
      </c>
      <c r="Q134" s="3">
        <v>3.3200000000000003</v>
      </c>
      <c r="R134" s="3">
        <v>8.9824999999999999</v>
      </c>
      <c r="S134" s="3">
        <v>4.4793333333333329</v>
      </c>
      <c r="T134" s="3">
        <v>3.436666666666667</v>
      </c>
      <c r="U134" s="3">
        <v>0.47166666666666668</v>
      </c>
      <c r="V134" s="3">
        <v>0.27733333333333338</v>
      </c>
      <c r="W134" s="3">
        <v>7.0166666666666657</v>
      </c>
      <c r="X134" s="3">
        <v>6.4366666666666665</v>
      </c>
      <c r="Y134" s="3">
        <v>14.266666666666666</v>
      </c>
      <c r="Z134" s="3">
        <v>3.4</v>
      </c>
      <c r="AA134" s="3">
        <v>2658.3333333333335</v>
      </c>
      <c r="AB134" s="3">
        <v>1.3</v>
      </c>
      <c r="AC134" s="3">
        <v>9.9</v>
      </c>
      <c r="AD134" s="5"/>
      <c r="AI134" s="12"/>
      <c r="AJ134" s="12"/>
      <c r="BG134" s="1"/>
      <c r="BH134" s="3"/>
      <c r="BI134" s="3"/>
      <c r="BJ134" s="3"/>
      <c r="BK134" s="3"/>
      <c r="BL134" s="3"/>
      <c r="BQ134" s="1"/>
      <c r="BX134" s="14"/>
      <c r="BZ134" s="20"/>
    </row>
    <row r="135" spans="1:78">
      <c r="D135" s="1">
        <v>42082</v>
      </c>
      <c r="E135" s="3">
        <v>3.3376666666666672</v>
      </c>
      <c r="F135" s="3">
        <f t="shared" si="19"/>
        <v>3.3376666666666672</v>
      </c>
      <c r="G135" s="3">
        <v>4.5040000000000004</v>
      </c>
      <c r="H135" s="3">
        <v>216.69999999999996</v>
      </c>
      <c r="I135" s="3">
        <v>361.0333333333333</v>
      </c>
      <c r="J135" s="3">
        <v>356.13333333333338</v>
      </c>
      <c r="K135" s="3">
        <v>231.33333333333334</v>
      </c>
      <c r="L135" s="3">
        <v>43.333333333333336</v>
      </c>
      <c r="M135" s="3">
        <v>5.6033333333333326</v>
      </c>
      <c r="N135" s="3">
        <v>43.300000000000004</v>
      </c>
      <c r="O135" s="3">
        <v>7.419999999999999</v>
      </c>
      <c r="P135" s="3">
        <v>1.91</v>
      </c>
      <c r="Q135" s="3">
        <v>3.3466666666666662</v>
      </c>
      <c r="R135" s="3">
        <v>9.0499999999999989</v>
      </c>
      <c r="AD135" s="5"/>
      <c r="AI135" s="12"/>
      <c r="AJ135" s="12"/>
      <c r="BG135" s="1"/>
      <c r="BH135" s="3"/>
      <c r="BI135" s="3"/>
      <c r="BJ135" s="3"/>
      <c r="BK135" s="3"/>
      <c r="BL135" s="3"/>
      <c r="BQ135" s="1"/>
      <c r="BX135" s="14"/>
      <c r="BZ135" s="20"/>
    </row>
    <row r="136" spans="1:78">
      <c r="D136" s="1">
        <v>42082</v>
      </c>
      <c r="E136" s="3">
        <v>3.6139999999999999</v>
      </c>
      <c r="F136" s="3">
        <f t="shared" si="19"/>
        <v>3.6139999999999999</v>
      </c>
      <c r="G136" s="3">
        <v>4.5255000000000001</v>
      </c>
      <c r="H136" s="3">
        <v>217.2</v>
      </c>
      <c r="I136" s="3">
        <v>361.67500000000001</v>
      </c>
      <c r="J136" s="3">
        <v>356.7</v>
      </c>
      <c r="K136" s="3">
        <v>232</v>
      </c>
      <c r="L136" s="3">
        <v>39.974999999999994</v>
      </c>
      <c r="M136" s="3">
        <v>5.1624999999999996</v>
      </c>
      <c r="N136" s="3">
        <v>39.974999999999994</v>
      </c>
      <c r="O136" s="3">
        <v>7.4</v>
      </c>
      <c r="P136" s="3">
        <v>2.0125000000000002</v>
      </c>
      <c r="Q136" s="3">
        <v>3.3825000000000003</v>
      </c>
      <c r="R136" s="3">
        <v>9.14</v>
      </c>
      <c r="AD136" s="5">
        <v>3.6</v>
      </c>
      <c r="AE136" s="3">
        <v>1.321701</v>
      </c>
      <c r="AF136" s="3">
        <v>1.1308291071222552</v>
      </c>
      <c r="AG136" s="3">
        <v>29.346451313056001</v>
      </c>
      <c r="AH136" s="3">
        <v>3.2489550759857786</v>
      </c>
      <c r="AI136" s="12">
        <f t="shared" ref="AI136:AI191" si="20">AE136*30.97/94.74</f>
        <v>0.43205699778340728</v>
      </c>
      <c r="AJ136" s="12"/>
      <c r="AK136" s="3">
        <v>18.522623549354542</v>
      </c>
      <c r="AL136" s="3">
        <v>6.7769394206821163</v>
      </c>
      <c r="AM136" s="3">
        <v>1021.8802103373092</v>
      </c>
      <c r="AN136" s="3">
        <v>3.3011012998833413</v>
      </c>
      <c r="AO136" s="3">
        <v>55.169301887200461</v>
      </c>
      <c r="AQ136" s="3">
        <v>0.77400000000000002</v>
      </c>
      <c r="AR136" s="3">
        <v>0.1105</v>
      </c>
      <c r="AS136" s="3">
        <v>6.7814999999999994</v>
      </c>
      <c r="AT136" s="3">
        <v>16.5395</v>
      </c>
      <c r="AW136" s="4">
        <v>6.9571786079668589</v>
      </c>
      <c r="AX136" s="4">
        <v>0.12518698216489502</v>
      </c>
      <c r="AY136" s="4">
        <v>0.90654693517369156</v>
      </c>
      <c r="AZ136" s="4">
        <v>1.5390178859951403E-2</v>
      </c>
      <c r="BD136" s="3" t="s">
        <v>201</v>
      </c>
      <c r="BE136" s="3" t="s">
        <v>119</v>
      </c>
      <c r="BF136" s="3" t="s">
        <v>157</v>
      </c>
      <c r="BG136" s="1">
        <v>42082</v>
      </c>
      <c r="BH136" s="3">
        <v>0.44028743995842184</v>
      </c>
      <c r="BI136" s="3">
        <v>2504.7499899033919</v>
      </c>
      <c r="BJ136" s="3">
        <v>6.4203391517119517</v>
      </c>
      <c r="BK136" s="3">
        <v>31.304852763894182</v>
      </c>
      <c r="BL136" s="3">
        <v>5.6492504324420176</v>
      </c>
      <c r="BQ136" s="1"/>
      <c r="BX136" s="14">
        <f t="shared" ref="BX136:BX191" si="21">BJ136-AI136</f>
        <v>5.9882821539285445</v>
      </c>
      <c r="BZ136" s="20"/>
    </row>
    <row r="137" spans="1:78">
      <c r="D137" s="1">
        <v>42082</v>
      </c>
      <c r="E137" s="3">
        <v>3.8660000000000001</v>
      </c>
      <c r="F137" s="3">
        <f t="shared" si="19"/>
        <v>3.8660000000000001</v>
      </c>
      <c r="G137" s="3">
        <v>4.535333333333333</v>
      </c>
      <c r="H137" s="3">
        <v>218.06666666666669</v>
      </c>
      <c r="I137" s="3">
        <v>363</v>
      </c>
      <c r="J137" s="3">
        <v>358</v>
      </c>
      <c r="K137" s="3">
        <v>233</v>
      </c>
      <c r="L137" s="3">
        <v>37.833333333333336</v>
      </c>
      <c r="M137" s="3">
        <v>4.8833333333333329</v>
      </c>
      <c r="N137" s="3">
        <v>37.766666666666666</v>
      </c>
      <c r="O137" s="3">
        <v>7.39</v>
      </c>
      <c r="P137" s="3">
        <v>2.2466666666666666</v>
      </c>
      <c r="Q137" s="3">
        <v>3.4000000000000004</v>
      </c>
      <c r="R137" s="3">
        <v>9.173333333333332</v>
      </c>
      <c r="AD137" s="5"/>
      <c r="AI137" s="12"/>
      <c r="AJ137" s="12"/>
      <c r="BX137" s="14"/>
      <c r="BZ137" s="20"/>
    </row>
    <row r="138" spans="1:78">
      <c r="D138" s="1">
        <v>42082</v>
      </c>
      <c r="E138" s="3">
        <v>4.0880000000000001</v>
      </c>
      <c r="F138" s="3">
        <f t="shared" si="19"/>
        <v>4.0880000000000001</v>
      </c>
      <c r="G138" s="3">
        <v>4.5060000000000002</v>
      </c>
      <c r="H138" s="3">
        <v>219.23333333333335</v>
      </c>
      <c r="I138" s="3">
        <v>365.3</v>
      </c>
      <c r="J138" s="3">
        <v>360.26666666666665</v>
      </c>
      <c r="K138" s="3">
        <v>234</v>
      </c>
      <c r="L138" s="3">
        <v>35.4</v>
      </c>
      <c r="M138" s="3">
        <v>4.5733333333333333</v>
      </c>
      <c r="N138" s="3">
        <v>35.366666666666667</v>
      </c>
      <c r="O138" s="3">
        <v>7.38</v>
      </c>
      <c r="P138" s="3">
        <v>2.4599999999999995</v>
      </c>
      <c r="Q138" s="3">
        <v>3.3699999999999997</v>
      </c>
      <c r="R138" s="3">
        <v>9.11</v>
      </c>
      <c r="AD138" s="5">
        <v>4.0999999999999996</v>
      </c>
      <c r="AE138" s="3">
        <v>131.60110674999999</v>
      </c>
      <c r="AF138" s="3">
        <v>3.8429340667453897</v>
      </c>
      <c r="AG138" s="3">
        <v>192.10504805350402</v>
      </c>
      <c r="AH138" s="3">
        <v>6.5474704836391311</v>
      </c>
      <c r="AI138" s="12">
        <f t="shared" si="20"/>
        <v>43.019698923870585</v>
      </c>
      <c r="AJ138" s="12"/>
      <c r="AK138" s="3">
        <v>103.54674664232624</v>
      </c>
      <c r="AL138" s="3">
        <v>4.7761287345759724</v>
      </c>
      <c r="AM138" s="3">
        <v>1462.6458894446585</v>
      </c>
      <c r="AN138" s="3">
        <v>60.372064157481688</v>
      </c>
      <c r="AO138" s="3">
        <v>14.125464458067103</v>
      </c>
      <c r="AQ138" s="3">
        <v>1.522</v>
      </c>
      <c r="AR138" s="3">
        <v>0.46299999999999997</v>
      </c>
      <c r="AS138" s="3">
        <v>9.5485000000000007</v>
      </c>
      <c r="AT138" s="3">
        <v>23.2895</v>
      </c>
      <c r="AW138" s="4">
        <v>10.69632481920611</v>
      </c>
      <c r="AX138" s="4">
        <v>0.63323784259947957</v>
      </c>
      <c r="AY138" s="4">
        <v>1.1972484606650902</v>
      </c>
      <c r="AZ138" s="4">
        <v>4.3108875732890559E-2</v>
      </c>
      <c r="BD138" s="3" t="s">
        <v>202</v>
      </c>
      <c r="BE138" s="3" t="s">
        <v>119</v>
      </c>
      <c r="BF138" s="3" t="s">
        <v>159</v>
      </c>
      <c r="BG138" s="1">
        <v>42082</v>
      </c>
      <c r="BH138" s="3">
        <v>4.0639788465915023</v>
      </c>
      <c r="BI138" s="3">
        <v>3752.5732333264064</v>
      </c>
      <c r="BJ138" s="3">
        <v>56.777145282747639</v>
      </c>
      <c r="BK138" s="3">
        <v>68.240533997335888</v>
      </c>
      <c r="BL138" s="3">
        <v>78.835783718215481</v>
      </c>
      <c r="BQ138" s="1"/>
      <c r="BX138" s="14">
        <f t="shared" si="21"/>
        <v>13.757446358877054</v>
      </c>
      <c r="BZ138" s="20"/>
    </row>
    <row r="139" spans="1:78">
      <c r="D139" s="1">
        <v>42082</v>
      </c>
      <c r="E139" s="3">
        <v>4.3559999999999999</v>
      </c>
      <c r="F139" s="3">
        <f t="shared" si="19"/>
        <v>4.3559999999999999</v>
      </c>
      <c r="G139" s="3">
        <v>4.426333333333333</v>
      </c>
      <c r="H139" s="3">
        <v>222.26666666666665</v>
      </c>
      <c r="I139" s="3">
        <v>371.20000000000005</v>
      </c>
      <c r="J139" s="3">
        <v>366.10000000000008</v>
      </c>
      <c r="K139" s="3">
        <v>238</v>
      </c>
      <c r="L139" s="3">
        <v>29.733333333333334</v>
      </c>
      <c r="M139" s="3">
        <v>3.85</v>
      </c>
      <c r="N139" s="3">
        <v>29.7</v>
      </c>
      <c r="O139" s="3">
        <v>7.3633333333333333</v>
      </c>
      <c r="P139" s="3">
        <v>3.6066666666666669</v>
      </c>
      <c r="Q139" s="3">
        <v>3.4500000000000006</v>
      </c>
      <c r="R139" s="3">
        <v>9.2899999999999991</v>
      </c>
      <c r="AD139" s="5">
        <v>4.3499999999999996</v>
      </c>
      <c r="AE139" s="3">
        <v>3.8233083333333333</v>
      </c>
      <c r="AF139" s="3">
        <v>2.5600731884309473</v>
      </c>
      <c r="AG139" s="13">
        <v>26.483830971968004</v>
      </c>
      <c r="AH139" s="3">
        <v>2.0047758553824631</v>
      </c>
      <c r="AI139" s="12">
        <f t="shared" si="20"/>
        <v>1.2498190741327142</v>
      </c>
      <c r="AJ139" s="12"/>
      <c r="AK139" s="3">
        <v>25.916025557439035</v>
      </c>
      <c r="AL139" s="3">
        <v>3.5498254108334932</v>
      </c>
      <c r="AM139" s="3">
        <v>1059.497242529178</v>
      </c>
      <c r="AN139" s="3">
        <v>18.663918887801891</v>
      </c>
      <c r="AO139" s="3">
        <v>40.881933851352294</v>
      </c>
      <c r="AQ139" s="3">
        <v>0.68700000000000006</v>
      </c>
      <c r="AR139" s="3">
        <v>9.4E-2</v>
      </c>
      <c r="AS139" s="3">
        <v>6.8450000000000006</v>
      </c>
      <c r="AT139" s="3">
        <v>16.695</v>
      </c>
      <c r="AW139" s="4">
        <v>7.5079045934964741</v>
      </c>
      <c r="AX139" s="4">
        <v>0.38268561555125241</v>
      </c>
      <c r="AY139" s="4">
        <v>0.98401395326148189</v>
      </c>
      <c r="AZ139" s="4">
        <v>7.4237626019293512E-2</v>
      </c>
      <c r="BD139" s="3" t="s">
        <v>133</v>
      </c>
      <c r="BE139" s="3" t="s">
        <v>119</v>
      </c>
      <c r="BF139" s="3" t="s">
        <v>156</v>
      </c>
      <c r="BG139" s="1">
        <v>42082</v>
      </c>
      <c r="BH139" s="3">
        <v>4.9118397811704781</v>
      </c>
      <c r="BI139" s="3">
        <v>4402.4568331674791</v>
      </c>
      <c r="BJ139" s="3">
        <v>83.277710892769889</v>
      </c>
      <c r="BK139" s="3">
        <v>65.41265143638995</v>
      </c>
      <c r="BL139" s="3">
        <v>121.41567887033573</v>
      </c>
      <c r="BN139" t="s">
        <v>203</v>
      </c>
      <c r="BO139" t="s">
        <v>119</v>
      </c>
      <c r="BP139" t="s">
        <v>156</v>
      </c>
      <c r="BQ139" s="1">
        <v>42082</v>
      </c>
      <c r="BR139">
        <v>17.056510060612442</v>
      </c>
      <c r="BS139">
        <v>3302.3676967235301</v>
      </c>
      <c r="BT139">
        <v>115.99500267908282</v>
      </c>
      <c r="BU139">
        <v>52.791806719157144</v>
      </c>
      <c r="BV139">
        <v>53.273947134478639</v>
      </c>
      <c r="BX139" s="14">
        <f t="shared" si="21"/>
        <v>82.027891818637173</v>
      </c>
      <c r="BZ139" s="20"/>
    </row>
    <row r="140" spans="1:78">
      <c r="D140" s="1">
        <v>42082</v>
      </c>
      <c r="E140" s="3">
        <v>4.562333333333334</v>
      </c>
      <c r="F140" s="3">
        <f t="shared" si="19"/>
        <v>4.562333333333334</v>
      </c>
      <c r="G140" s="3">
        <v>2.8559999999999999</v>
      </c>
      <c r="H140" s="3">
        <v>304.89999999999998</v>
      </c>
      <c r="I140" s="3">
        <v>534.54999999999995</v>
      </c>
      <c r="J140" s="3">
        <v>528.79999999999995</v>
      </c>
      <c r="K140" s="3">
        <v>343.83333333333331</v>
      </c>
      <c r="L140" s="3">
        <v>55.866666666666667</v>
      </c>
      <c r="M140" s="3">
        <v>7.5383333333333331</v>
      </c>
      <c r="N140" s="3">
        <v>55.800000000000004</v>
      </c>
      <c r="O140" s="3">
        <v>7.2799999999999985</v>
      </c>
      <c r="P140" s="3">
        <v>10.865</v>
      </c>
      <c r="Q140" s="3">
        <v>4.79</v>
      </c>
      <c r="R140" s="3">
        <v>12.475</v>
      </c>
      <c r="AD140" s="5">
        <v>4.5999999999999996</v>
      </c>
      <c r="AE140" s="3">
        <v>25.033450250000001</v>
      </c>
      <c r="AF140" s="3">
        <v>12.763931027708832</v>
      </c>
      <c r="AG140" s="3">
        <v>66.909569831904008</v>
      </c>
      <c r="AH140" s="3">
        <v>22.599847015021112</v>
      </c>
      <c r="AI140" s="12">
        <f t="shared" si="20"/>
        <v>8.1833011847424526</v>
      </c>
      <c r="AJ140" s="12"/>
      <c r="AK140" s="3">
        <v>54.850697613769718</v>
      </c>
      <c r="AL140" s="3">
        <v>10.262222551318635</v>
      </c>
      <c r="AM140" s="3">
        <v>1199.7755547005261</v>
      </c>
      <c r="AN140" s="3">
        <v>41.83511070429077</v>
      </c>
      <c r="AO140" s="3">
        <v>21.873478495182063</v>
      </c>
      <c r="AQ140" s="3">
        <v>0.85250000000000004</v>
      </c>
      <c r="AR140" s="3">
        <v>0.26650000000000001</v>
      </c>
      <c r="AS140" s="3">
        <v>7.7610000000000001</v>
      </c>
      <c r="AT140" s="3">
        <v>18.93</v>
      </c>
      <c r="AW140" s="4">
        <v>8.3599878383078963</v>
      </c>
      <c r="AX140" s="4">
        <v>0.53693545710257151</v>
      </c>
      <c r="AY140" s="4">
        <v>1.0057431581972025</v>
      </c>
      <c r="AZ140" s="4">
        <v>2.4816138282336704E-2</v>
      </c>
      <c r="BD140" s="3" t="s">
        <v>134</v>
      </c>
      <c r="BE140" s="3" t="s">
        <v>119</v>
      </c>
      <c r="BF140" s="3" t="s">
        <v>158</v>
      </c>
      <c r="BG140" s="1">
        <v>42082</v>
      </c>
      <c r="BH140" s="3">
        <v>4.5711049859487334</v>
      </c>
      <c r="BI140" s="3">
        <v>4336.918400700587</v>
      </c>
      <c r="BJ140" s="3">
        <v>72.008487727656913</v>
      </c>
      <c r="BK140" s="3">
        <v>63.32814831159105</v>
      </c>
      <c r="BL140" s="3">
        <v>113.59826578967208</v>
      </c>
      <c r="BN140" t="s">
        <v>204</v>
      </c>
      <c r="BO140" t="s">
        <v>119</v>
      </c>
      <c r="BP140" t="s">
        <v>158</v>
      </c>
      <c r="BQ140" s="1">
        <v>42082</v>
      </c>
      <c r="BR140">
        <v>31.049163839532934</v>
      </c>
      <c r="BS140">
        <v>3415.2316244837498</v>
      </c>
      <c r="BT140">
        <v>93.291698427195527</v>
      </c>
      <c r="BU140">
        <v>53.993133506634763</v>
      </c>
      <c r="BV140">
        <v>51.439047446237225</v>
      </c>
      <c r="BX140" s="14">
        <f t="shared" si="21"/>
        <v>63.825186542914459</v>
      </c>
      <c r="BZ140" s="20"/>
    </row>
    <row r="141" spans="1:78">
      <c r="AD141" s="5"/>
      <c r="AI141" s="12"/>
      <c r="AJ141" s="12"/>
      <c r="BG141" s="1"/>
      <c r="BH141" s="3"/>
      <c r="BI141" s="3"/>
      <c r="BJ141" s="3"/>
      <c r="BK141" s="3"/>
      <c r="BL141" s="3"/>
      <c r="BQ141" s="1"/>
      <c r="BX141" s="14"/>
      <c r="BZ141" s="20"/>
    </row>
    <row r="142" spans="1:78">
      <c r="AD142" s="5"/>
      <c r="AI142" s="12"/>
      <c r="AJ142" s="12"/>
      <c r="BG142" s="1"/>
      <c r="BH142" s="3"/>
      <c r="BI142" s="3"/>
      <c r="BJ142" s="3"/>
      <c r="BK142" s="3"/>
      <c r="BL142" s="3"/>
      <c r="BQ142" s="1"/>
      <c r="BX142" s="14"/>
      <c r="BZ142" s="20"/>
    </row>
    <row r="143" spans="1:78">
      <c r="A143" t="s">
        <v>16</v>
      </c>
      <c r="B143" s="2" t="s">
        <v>20</v>
      </c>
      <c r="C143" s="2" t="s">
        <v>21</v>
      </c>
      <c r="D143" s="1" t="s">
        <v>0</v>
      </c>
      <c r="E143" s="3" t="s">
        <v>29</v>
      </c>
      <c r="F143" s="3" t="s">
        <v>22</v>
      </c>
      <c r="G143" s="3" t="s">
        <v>30</v>
      </c>
      <c r="H143" s="3" t="s">
        <v>31</v>
      </c>
      <c r="I143" s="3" t="s">
        <v>32</v>
      </c>
      <c r="J143" s="3" t="s">
        <v>33</v>
      </c>
      <c r="K143" s="3" t="s">
        <v>34</v>
      </c>
      <c r="L143" s="3" t="s">
        <v>35</v>
      </c>
      <c r="M143" s="3" t="s">
        <v>36</v>
      </c>
      <c r="N143" s="3" t="s">
        <v>37</v>
      </c>
      <c r="O143" s="3" t="s">
        <v>1</v>
      </c>
      <c r="P143" s="3" t="s">
        <v>38</v>
      </c>
      <c r="Q143" s="3" t="s">
        <v>39</v>
      </c>
      <c r="R143" s="3" t="s">
        <v>40</v>
      </c>
      <c r="S143" s="3" t="s">
        <v>2</v>
      </c>
      <c r="T143" s="3" t="s">
        <v>3</v>
      </c>
      <c r="U143" s="3" t="s">
        <v>4</v>
      </c>
      <c r="V143" s="3" t="s">
        <v>5</v>
      </c>
      <c r="W143" s="3" t="s">
        <v>1</v>
      </c>
      <c r="X143" s="3" t="s">
        <v>6</v>
      </c>
      <c r="Y143" s="3" t="s">
        <v>7</v>
      </c>
      <c r="Z143" s="3" t="s">
        <v>8</v>
      </c>
      <c r="AA143" s="3" t="s">
        <v>9</v>
      </c>
      <c r="AB143" s="3" t="s">
        <v>10</v>
      </c>
      <c r="AC143" s="3" t="s">
        <v>11</v>
      </c>
      <c r="AD143" s="5" t="s">
        <v>19</v>
      </c>
      <c r="AE143" s="3" t="s">
        <v>14</v>
      </c>
      <c r="AF143" s="3" t="s">
        <v>15</v>
      </c>
      <c r="AG143" s="3" t="s">
        <v>47</v>
      </c>
      <c r="AH143" s="3" t="s">
        <v>48</v>
      </c>
      <c r="AI143" s="12"/>
      <c r="AJ143" s="12"/>
      <c r="AK143" s="3" t="s">
        <v>56</v>
      </c>
      <c r="AL143" s="3" t="s">
        <v>57</v>
      </c>
      <c r="AM143" s="3" t="s">
        <v>58</v>
      </c>
      <c r="AN143" s="3" t="s">
        <v>59</v>
      </c>
      <c r="AO143" s="3" t="s">
        <v>60</v>
      </c>
      <c r="AQ143" s="3" t="s">
        <v>41</v>
      </c>
      <c r="AR143" s="3" t="s">
        <v>42</v>
      </c>
      <c r="AS143" s="3" t="s">
        <v>43</v>
      </c>
      <c r="AT143" s="3" t="s">
        <v>44</v>
      </c>
      <c r="AW143" s="3" t="s">
        <v>49</v>
      </c>
      <c r="AX143" s="3" t="s">
        <v>50</v>
      </c>
      <c r="AY143" s="3" t="s">
        <v>51</v>
      </c>
      <c r="AZ143" s="3" t="s">
        <v>52</v>
      </c>
      <c r="BB143" s="3" t="s">
        <v>26</v>
      </c>
      <c r="BE143" s="3" t="s">
        <v>68</v>
      </c>
      <c r="BF143" s="3" t="s">
        <v>13</v>
      </c>
      <c r="BG143" s="1" t="s">
        <v>69</v>
      </c>
      <c r="BH143" s="3" t="s">
        <v>62</v>
      </c>
      <c r="BI143" s="3" t="s">
        <v>63</v>
      </c>
      <c r="BJ143" s="3" t="s">
        <v>64</v>
      </c>
      <c r="BK143" s="3" t="s">
        <v>65</v>
      </c>
      <c r="BL143" s="3" t="s">
        <v>66</v>
      </c>
      <c r="BN143" t="s">
        <v>70</v>
      </c>
      <c r="BO143" t="s">
        <v>68</v>
      </c>
      <c r="BP143" t="s">
        <v>13</v>
      </c>
      <c r="BQ143" s="1" t="s">
        <v>69</v>
      </c>
      <c r="BR143" t="s">
        <v>62</v>
      </c>
      <c r="BS143" t="s">
        <v>63</v>
      </c>
      <c r="BT143" t="s">
        <v>64</v>
      </c>
      <c r="BU143" t="s">
        <v>65</v>
      </c>
      <c r="BV143" t="s">
        <v>66</v>
      </c>
      <c r="BX143" s="14"/>
      <c r="BZ143" s="20"/>
    </row>
    <row r="144" spans="1:78">
      <c r="A144" t="s">
        <v>13</v>
      </c>
      <c r="B144" s="2">
        <v>3.05</v>
      </c>
      <c r="C144" s="2">
        <v>70</v>
      </c>
      <c r="D144" s="1">
        <v>42088</v>
      </c>
      <c r="E144" s="3">
        <v>0.72866666666666668</v>
      </c>
      <c r="F144" s="3">
        <v>0.7</v>
      </c>
      <c r="G144" s="3">
        <v>1.4793333333333332</v>
      </c>
      <c r="H144" s="3">
        <v>93.566666666666663</v>
      </c>
      <c r="I144" s="3">
        <v>171.16666666666666</v>
      </c>
      <c r="J144" s="3">
        <v>169.86666666666667</v>
      </c>
      <c r="K144" s="3">
        <v>110.33333333333333</v>
      </c>
      <c r="L144" s="3">
        <v>94</v>
      </c>
      <c r="M144" s="3">
        <v>13.183333333333332</v>
      </c>
      <c r="N144" s="3">
        <v>93</v>
      </c>
      <c r="O144" s="3">
        <v>7.3133333333333326</v>
      </c>
      <c r="P144" s="3">
        <v>2.9433333333333334</v>
      </c>
      <c r="Q144" s="3">
        <v>9.9533333333333331</v>
      </c>
      <c r="R144" s="3">
        <v>24.716666666666669</v>
      </c>
      <c r="S144" s="3">
        <v>0.50900000000000001</v>
      </c>
      <c r="T144" s="3">
        <v>1.5750000000000002</v>
      </c>
      <c r="U144" s="3">
        <v>0.18</v>
      </c>
      <c r="V144" s="3">
        <v>9.9000000000000005E-2</v>
      </c>
      <c r="W144" s="3">
        <v>6.1050000000000004</v>
      </c>
      <c r="X144" s="3">
        <v>13.18</v>
      </c>
      <c r="Y144" s="3">
        <v>0.95000000000000007</v>
      </c>
      <c r="Z144" s="3">
        <v>0.25</v>
      </c>
      <c r="AA144" s="3">
        <v>138.5</v>
      </c>
      <c r="AB144" s="3">
        <v>0.05</v>
      </c>
      <c r="AC144" s="3">
        <v>1.9</v>
      </c>
      <c r="AD144" s="5">
        <v>0.7</v>
      </c>
      <c r="AE144" s="3">
        <v>52.059413999999997</v>
      </c>
      <c r="AF144" s="3">
        <v>3.167629750239128</v>
      </c>
      <c r="AG144" s="9">
        <v>78.031033491839992</v>
      </c>
      <c r="AH144" s="9">
        <v>4.9569075707609418</v>
      </c>
      <c r="AI144" s="12">
        <f t="shared" si="20"/>
        <v>17.017944390753641</v>
      </c>
      <c r="AJ144" s="12"/>
      <c r="AK144" s="3">
        <v>35.20706042090972</v>
      </c>
      <c r="AL144" s="3">
        <v>2.0161904147885239</v>
      </c>
      <c r="AM144" s="3">
        <v>1219.4854280510019</v>
      </c>
      <c r="AN144" s="3">
        <v>79.723391600171908</v>
      </c>
      <c r="AO144" s="3">
        <v>34.637524788259263</v>
      </c>
      <c r="AQ144" s="3">
        <v>0.61450000000000005</v>
      </c>
      <c r="AR144" s="3">
        <v>0.71599999999999997</v>
      </c>
      <c r="AS144" s="3">
        <v>3.3525</v>
      </c>
      <c r="AT144" s="3">
        <v>8.1765000000000008</v>
      </c>
      <c r="AW144" s="4">
        <v>3.1392313757123991</v>
      </c>
      <c r="AX144" s="4">
        <v>0.10234958764859006</v>
      </c>
      <c r="AY144" s="4">
        <v>1.0513371164652752</v>
      </c>
      <c r="AZ144" s="4">
        <v>1.5129271477470297E-2</v>
      </c>
      <c r="BA144" s="3" t="s">
        <v>27</v>
      </c>
      <c r="BB144" s="3">
        <v>3400</v>
      </c>
      <c r="BC144" s="3">
        <f>BB144*(140/227)</f>
        <v>2096.9162995594716</v>
      </c>
      <c r="BD144" s="3" t="s">
        <v>113</v>
      </c>
      <c r="BE144" s="3" t="s">
        <v>95</v>
      </c>
      <c r="BF144" s="3" t="s">
        <v>155</v>
      </c>
      <c r="BG144" s="1">
        <v>42088</v>
      </c>
      <c r="BH144" s="3">
        <v>9.2941806819103494</v>
      </c>
      <c r="BI144" s="3">
        <v>3198.1863472187683</v>
      </c>
      <c r="BJ144" s="3">
        <v>19.716633239877677</v>
      </c>
      <c r="BK144" s="3">
        <v>46.284846911113114</v>
      </c>
      <c r="BL144" s="3">
        <v>167.18630073152545</v>
      </c>
      <c r="BN144" t="s">
        <v>205</v>
      </c>
      <c r="BO144" t="s">
        <v>95</v>
      </c>
      <c r="BP144" t="s">
        <v>155</v>
      </c>
      <c r="BQ144" s="1">
        <v>42088</v>
      </c>
      <c r="BR144">
        <v>46.683627601729462</v>
      </c>
      <c r="BS144">
        <v>2893.3691012954268</v>
      </c>
      <c r="BT144">
        <v>28.258012637820965</v>
      </c>
      <c r="BU144">
        <v>43.77761303435728</v>
      </c>
      <c r="BV144">
        <v>7.2957272951729566</v>
      </c>
      <c r="BX144" s="14">
        <f t="shared" si="21"/>
        <v>2.6986888491240357</v>
      </c>
      <c r="BZ144" s="20"/>
    </row>
    <row r="145" spans="1:78">
      <c r="A145" t="s">
        <v>12</v>
      </c>
      <c r="D145" s="1">
        <v>42088</v>
      </c>
      <c r="E145" s="3">
        <v>1.038</v>
      </c>
      <c r="F145" s="3">
        <f t="shared" ref="F145:F152" si="22">E145-0.13</f>
        <v>0.90800000000000003</v>
      </c>
      <c r="G145" s="3">
        <v>1.2786666666666668</v>
      </c>
      <c r="H145" s="3">
        <v>92.90000000000002</v>
      </c>
      <c r="I145" s="3">
        <v>171.1</v>
      </c>
      <c r="J145" s="3">
        <v>169.93333333333331</v>
      </c>
      <c r="K145" s="3">
        <v>110</v>
      </c>
      <c r="L145" s="3">
        <v>94</v>
      </c>
      <c r="M145" s="3">
        <v>13.26</v>
      </c>
      <c r="N145" s="3">
        <v>93</v>
      </c>
      <c r="O145" s="3">
        <v>7.2766666666666673</v>
      </c>
      <c r="P145" s="3">
        <v>3.3299999999999996</v>
      </c>
      <c r="Q145" s="3">
        <v>10.393333333333333</v>
      </c>
      <c r="R145" s="3">
        <v>25.763333333333332</v>
      </c>
      <c r="S145" s="3">
        <v>1</v>
      </c>
      <c r="T145" s="3">
        <v>1.3533333333333335</v>
      </c>
      <c r="U145" s="3">
        <v>0.18000000000000002</v>
      </c>
      <c r="V145" s="3">
        <v>9.9000000000000019E-2</v>
      </c>
      <c r="W145" s="3">
        <v>6.2833333333333341</v>
      </c>
      <c r="X145" s="3">
        <v>13.506666666666666</v>
      </c>
      <c r="Y145" s="3">
        <v>1.2666666666666666</v>
      </c>
      <c r="Z145" s="3">
        <v>0.3</v>
      </c>
      <c r="AA145" s="3">
        <v>115</v>
      </c>
      <c r="AB145" s="3">
        <v>3.3333333333333333E-2</v>
      </c>
      <c r="AC145" s="3">
        <v>2.2999999999999998</v>
      </c>
      <c r="AD145" s="5"/>
      <c r="AI145" s="12"/>
      <c r="AJ145" s="12"/>
      <c r="BA145" s="3">
        <v>0.7</v>
      </c>
      <c r="BB145" s="3">
        <v>214.5</v>
      </c>
      <c r="BX145" s="14"/>
      <c r="BZ145" s="20"/>
    </row>
    <row r="146" spans="1:78">
      <c r="D146" s="1">
        <v>42088</v>
      </c>
      <c r="E146" s="3">
        <v>1.42</v>
      </c>
      <c r="F146" s="3">
        <f t="shared" si="22"/>
        <v>1.29</v>
      </c>
      <c r="G146" s="3">
        <v>1.2496666666666667</v>
      </c>
      <c r="H146" s="3">
        <v>93.3</v>
      </c>
      <c r="I146" s="3">
        <v>171.9</v>
      </c>
      <c r="J146" s="3">
        <v>170.73333333333335</v>
      </c>
      <c r="K146" s="3">
        <v>111</v>
      </c>
      <c r="L146" s="3">
        <v>94.366666666666674</v>
      </c>
      <c r="M146" s="3">
        <v>13.316666666666668</v>
      </c>
      <c r="N146" s="3">
        <v>93.333333333333329</v>
      </c>
      <c r="O146" s="3">
        <v>7.2600000000000007</v>
      </c>
      <c r="P146" s="3">
        <v>3.4433333333333334</v>
      </c>
      <c r="Q146" s="3">
        <v>10.576666666666666</v>
      </c>
      <c r="R146" s="3">
        <v>26.2</v>
      </c>
      <c r="S146" s="3">
        <v>1.5086666666666666</v>
      </c>
      <c r="T146" s="3">
        <v>1.43</v>
      </c>
      <c r="U146" s="3">
        <v>0.18000000000000002</v>
      </c>
      <c r="V146" s="3">
        <v>9.9000000000000019E-2</v>
      </c>
      <c r="W146" s="3">
        <v>6.4066666666666663</v>
      </c>
      <c r="X146" s="3">
        <v>13.566666666666668</v>
      </c>
      <c r="Y146" s="3">
        <v>1.0666666666666667</v>
      </c>
      <c r="Z146" s="3">
        <v>0.26666666666666666</v>
      </c>
      <c r="AA146" s="3">
        <v>-36</v>
      </c>
      <c r="AB146" s="3">
        <v>0</v>
      </c>
      <c r="AC146" s="3">
        <v>2.6666666666666665</v>
      </c>
      <c r="AD146" s="5"/>
      <c r="AI146" s="12"/>
      <c r="AJ146" s="12"/>
      <c r="BA146" s="3">
        <v>1</v>
      </c>
      <c r="BB146" s="3">
        <v>157</v>
      </c>
      <c r="BX146" s="14"/>
      <c r="BZ146" s="20"/>
    </row>
    <row r="147" spans="1:78">
      <c r="D147" s="1">
        <v>42088</v>
      </c>
      <c r="E147" s="3">
        <v>1.7030000000000001</v>
      </c>
      <c r="F147" s="3">
        <f t="shared" si="22"/>
        <v>1.573</v>
      </c>
      <c r="G147" s="3">
        <v>1.3029999999999999</v>
      </c>
      <c r="H147" s="3">
        <v>93.633333333333326</v>
      </c>
      <c r="I147" s="3">
        <v>172.26666666666665</v>
      </c>
      <c r="J147" s="3">
        <v>171.06666666666669</v>
      </c>
      <c r="K147" s="3">
        <v>111</v>
      </c>
      <c r="L147" s="3">
        <v>94.5</v>
      </c>
      <c r="M147" s="3">
        <v>13.316666666666668</v>
      </c>
      <c r="N147" s="3">
        <v>93.433333333333337</v>
      </c>
      <c r="O147" s="3">
        <v>7.2600000000000007</v>
      </c>
      <c r="P147" s="3">
        <v>3.4599999999999995</v>
      </c>
      <c r="Q147" s="3">
        <v>10.596666666666666</v>
      </c>
      <c r="R147" s="3">
        <v>26.246666666666666</v>
      </c>
      <c r="S147" s="3">
        <v>2.0059999999999998</v>
      </c>
      <c r="T147" s="3">
        <v>2.56</v>
      </c>
      <c r="U147" s="3">
        <v>0.17800000000000002</v>
      </c>
      <c r="V147" s="3">
        <v>0.10199999999999999</v>
      </c>
      <c r="W147" s="3">
        <v>6.4899999999999993</v>
      </c>
      <c r="X147" s="3">
        <v>9.08</v>
      </c>
      <c r="Y147" s="3">
        <v>1.3333333333333333</v>
      </c>
      <c r="Z147" s="3">
        <v>0.33333333333333331</v>
      </c>
      <c r="AA147" s="3">
        <v>-112.66666666666667</v>
      </c>
      <c r="AB147" s="3">
        <v>-6.6666666666666666E-2</v>
      </c>
      <c r="AC147" s="3">
        <v>4.3</v>
      </c>
      <c r="AD147" s="5"/>
      <c r="AI147" s="12"/>
      <c r="AJ147" s="12"/>
      <c r="BA147" s="3">
        <v>1.5</v>
      </c>
      <c r="BB147" s="3">
        <v>90.7</v>
      </c>
      <c r="BX147" s="14"/>
      <c r="BZ147" s="20"/>
    </row>
    <row r="148" spans="1:78">
      <c r="D148" s="1">
        <v>42088</v>
      </c>
      <c r="E148" s="3">
        <v>1.94425</v>
      </c>
      <c r="F148" s="3">
        <f t="shared" si="22"/>
        <v>1.8142499999999999</v>
      </c>
      <c r="G148" s="3">
        <v>1.5312499999999998</v>
      </c>
      <c r="H148" s="3">
        <v>94.875</v>
      </c>
      <c r="I148" s="3">
        <v>173.25</v>
      </c>
      <c r="J148" s="3">
        <v>171.9</v>
      </c>
      <c r="K148" s="3">
        <v>112</v>
      </c>
      <c r="L148" s="3">
        <v>91.15</v>
      </c>
      <c r="M148" s="3">
        <v>12.762500000000001</v>
      </c>
      <c r="N148" s="3">
        <v>90.125</v>
      </c>
      <c r="O148" s="3">
        <v>7.21</v>
      </c>
      <c r="P148" s="3">
        <v>4.4575000000000005</v>
      </c>
      <c r="Q148" s="3">
        <v>11.297500000000001</v>
      </c>
      <c r="R148" s="3">
        <v>27.905000000000001</v>
      </c>
      <c r="S148" s="3">
        <v>2.3566666666666669</v>
      </c>
      <c r="T148" s="3">
        <v>4.0533333333333337</v>
      </c>
      <c r="U148" s="3">
        <v>0.17400000000000002</v>
      </c>
      <c r="V148" s="3">
        <v>0.104</v>
      </c>
      <c r="W148" s="3">
        <v>6.5066666666666668</v>
      </c>
      <c r="X148" s="3">
        <v>2.7099999999999995</v>
      </c>
      <c r="Y148" s="3">
        <v>1.2</v>
      </c>
      <c r="Z148" s="3">
        <v>0.3</v>
      </c>
      <c r="AA148" s="3">
        <v>86.333333333333329</v>
      </c>
      <c r="AB148" s="3">
        <v>3.3333333333333333E-2</v>
      </c>
      <c r="AC148" s="3">
        <v>4.4000000000000004</v>
      </c>
      <c r="AD148" s="5"/>
      <c r="AI148" s="12"/>
      <c r="AJ148" s="12"/>
      <c r="BA148" s="3">
        <v>2.5</v>
      </c>
      <c r="BB148" s="3">
        <v>37</v>
      </c>
      <c r="BX148" s="14"/>
      <c r="BZ148" s="20"/>
    </row>
    <row r="149" spans="1:78">
      <c r="D149" s="1">
        <v>42088</v>
      </c>
      <c r="E149" s="3">
        <v>2.2023333333333333</v>
      </c>
      <c r="F149" s="3">
        <f t="shared" si="22"/>
        <v>2.0723333333333334</v>
      </c>
      <c r="G149" s="3">
        <v>2.222</v>
      </c>
      <c r="H149" s="3">
        <v>95.966666666666654</v>
      </c>
      <c r="I149" s="3">
        <v>171.46666666666667</v>
      </c>
      <c r="J149" s="3">
        <v>169.86666666666667</v>
      </c>
      <c r="K149" s="3">
        <v>110</v>
      </c>
      <c r="L149" s="3">
        <v>63.833333333333336</v>
      </c>
      <c r="M149" s="3">
        <v>8.7733333333333334</v>
      </c>
      <c r="N149" s="3">
        <v>63.133333333333333</v>
      </c>
      <c r="O149" s="3">
        <v>7.07</v>
      </c>
      <c r="P149" s="3">
        <v>5.1566666666666663</v>
      </c>
      <c r="Q149" s="3">
        <v>10.716666666666669</v>
      </c>
      <c r="R149" s="3">
        <v>26.526666666666667</v>
      </c>
      <c r="S149" s="3">
        <v>2.6076666666666668</v>
      </c>
      <c r="T149" s="3">
        <v>4.09</v>
      </c>
      <c r="U149" s="3">
        <v>0.17499999999999996</v>
      </c>
      <c r="V149" s="3">
        <v>0.105</v>
      </c>
      <c r="W149" s="3">
        <v>6.5266666666666673</v>
      </c>
      <c r="X149" s="3">
        <v>2.1966666666666668</v>
      </c>
      <c r="Y149" s="3">
        <v>1</v>
      </c>
      <c r="Z149" s="3">
        <v>0.23333333333333331</v>
      </c>
      <c r="AA149" s="3">
        <v>-50</v>
      </c>
      <c r="AB149" s="3">
        <v>0</v>
      </c>
      <c r="AC149" s="3">
        <v>4.3</v>
      </c>
      <c r="AD149" s="5">
        <v>2.1</v>
      </c>
      <c r="AE149" s="3">
        <v>71.065977250000003</v>
      </c>
      <c r="AF149" s="3">
        <v>0.87471589807562533</v>
      </c>
      <c r="AG149" s="3">
        <v>101.11681194912001</v>
      </c>
      <c r="AH149" s="3">
        <v>6.6855225586541804</v>
      </c>
      <c r="AI149" s="12">
        <f t="shared" si="20"/>
        <v>23.231088404396242</v>
      </c>
      <c r="AJ149" s="12"/>
      <c r="AK149" s="3">
        <v>49.653767820773936</v>
      </c>
      <c r="AL149" s="3">
        <v>1.0753015545538824</v>
      </c>
      <c r="AM149" s="3">
        <v>1070.3529143897999</v>
      </c>
      <c r="AN149" s="3">
        <v>32.592599449773417</v>
      </c>
      <c r="AO149" s="3">
        <v>21.556328177415576</v>
      </c>
      <c r="AQ149" s="3">
        <v>0.75849999999999995</v>
      </c>
      <c r="AR149" s="3">
        <v>0.5555000000000001</v>
      </c>
      <c r="AS149" s="3">
        <v>3.0510000000000002</v>
      </c>
      <c r="AT149" s="3">
        <v>7.4405000000000001</v>
      </c>
      <c r="AW149" s="4">
        <v>2.7556743293332584</v>
      </c>
      <c r="AX149" s="4">
        <v>6.1521672640889653E-2</v>
      </c>
      <c r="AY149" s="4">
        <v>0.8718442737284372</v>
      </c>
      <c r="AZ149" s="4">
        <v>3.1008427455356938E-2</v>
      </c>
      <c r="BA149" s="3">
        <v>3</v>
      </c>
      <c r="BB149" s="3">
        <v>25</v>
      </c>
      <c r="BD149" s="3" t="s">
        <v>206</v>
      </c>
      <c r="BE149" s="3" t="s">
        <v>95</v>
      </c>
      <c r="BF149" s="3" t="s">
        <v>157</v>
      </c>
      <c r="BG149" s="1">
        <v>42088</v>
      </c>
      <c r="BH149" s="3">
        <v>7.8002270820322188</v>
      </c>
      <c r="BI149" s="3">
        <v>3641.3217336319121</v>
      </c>
      <c r="BJ149" s="3">
        <v>17.403377890799824</v>
      </c>
      <c r="BK149" s="3">
        <v>370.99291461494914</v>
      </c>
      <c r="BL149" s="3">
        <v>139.48166255170415</v>
      </c>
      <c r="BQ149" s="1"/>
      <c r="BX149" s="14">
        <f t="shared" si="21"/>
        <v>-5.8277105135964185</v>
      </c>
      <c r="BZ149" s="20"/>
    </row>
    <row r="150" spans="1:78">
      <c r="D150" s="1">
        <v>42088</v>
      </c>
      <c r="E150" s="3">
        <v>2.5052499999999998</v>
      </c>
      <c r="F150" s="3">
        <f t="shared" si="22"/>
        <v>2.3752499999999999</v>
      </c>
      <c r="G150" s="3">
        <v>3.0907499999999999</v>
      </c>
      <c r="H150" s="3">
        <v>96.924999999999997</v>
      </c>
      <c r="I150" s="3">
        <v>168.57500000000002</v>
      </c>
      <c r="J150" s="3">
        <v>166.67499999999998</v>
      </c>
      <c r="K150" s="3">
        <v>108</v>
      </c>
      <c r="L150" s="3">
        <v>38.625</v>
      </c>
      <c r="M150" s="3">
        <v>5.1849999999999996</v>
      </c>
      <c r="N150" s="3">
        <v>38.200000000000003</v>
      </c>
      <c r="O150" s="3">
        <v>7.0324999999999998</v>
      </c>
      <c r="P150" s="3">
        <v>4.9550000000000001</v>
      </c>
      <c r="Q150" s="3">
        <v>10.887499999999999</v>
      </c>
      <c r="R150" s="3">
        <v>26.934999999999999</v>
      </c>
      <c r="S150" s="3">
        <v>2.8183333333333334</v>
      </c>
      <c r="T150" s="3">
        <v>4.2033333333333331</v>
      </c>
      <c r="U150" s="3">
        <v>0.17499999999999996</v>
      </c>
      <c r="V150" s="3">
        <v>0.105</v>
      </c>
      <c r="W150" s="3">
        <v>6.54</v>
      </c>
      <c r="X150" s="3">
        <v>1.82</v>
      </c>
      <c r="Y150" s="3">
        <v>1.5999999999999999</v>
      </c>
      <c r="Z150" s="3">
        <v>0.3666666666666667</v>
      </c>
      <c r="AA150" s="3">
        <v>-142</v>
      </c>
      <c r="AB150" s="3">
        <v>-6.6666666666666666E-2</v>
      </c>
      <c r="AC150" s="3">
        <v>4.9000000000000004</v>
      </c>
      <c r="AD150" s="5">
        <v>2.6</v>
      </c>
      <c r="AE150" s="3">
        <v>56.069533750000005</v>
      </c>
      <c r="AF150" s="3">
        <v>1.8810640409286743</v>
      </c>
      <c r="AG150" s="3">
        <v>70.36953409728001</v>
      </c>
      <c r="AH150" s="3">
        <v>3.9522424495922324</v>
      </c>
      <c r="AI150" s="12">
        <f t="shared" si="20"/>
        <v>18.328831119247418</v>
      </c>
      <c r="AJ150" s="12"/>
      <c r="AK150" s="3">
        <v>39.81670061099797</v>
      </c>
      <c r="AL150" s="3">
        <v>0.87368251307502864</v>
      </c>
      <c r="AM150" s="3">
        <v>845.33925318761396</v>
      </c>
      <c r="AN150" s="3">
        <v>8.6552961194418589</v>
      </c>
      <c r="AO150" s="3">
        <v>21.230771013561043</v>
      </c>
      <c r="AQ150" s="3">
        <v>0.38900000000000001</v>
      </c>
      <c r="AR150" s="3">
        <v>0.28300000000000003</v>
      </c>
      <c r="AS150" s="3">
        <v>2.5994999999999999</v>
      </c>
      <c r="AT150" s="3">
        <v>6.34</v>
      </c>
      <c r="AW150" s="4">
        <v>2.3127018166295512</v>
      </c>
      <c r="AX150" s="4">
        <v>4.4605529490683422E-2</v>
      </c>
      <c r="AY150" s="4">
        <v>0.69688947133444035</v>
      </c>
      <c r="AZ150" s="4">
        <v>2.0110556877850769E-2</v>
      </c>
      <c r="BD150" s="3" t="s">
        <v>207</v>
      </c>
      <c r="BE150" s="3" t="s">
        <v>95</v>
      </c>
      <c r="BF150" s="3" t="s">
        <v>159</v>
      </c>
      <c r="BG150" s="1">
        <v>42088</v>
      </c>
      <c r="BH150" s="3">
        <v>4.2756074655404319</v>
      </c>
      <c r="BI150" s="3">
        <v>4252.2145475879097</v>
      </c>
      <c r="BJ150" s="3">
        <v>12.685653531994479</v>
      </c>
      <c r="BK150" s="3">
        <v>1163.596467063167</v>
      </c>
      <c r="BL150" s="3">
        <v>161.70206901415031</v>
      </c>
      <c r="BQ150" s="1"/>
      <c r="BX150" s="14">
        <f t="shared" si="21"/>
        <v>-5.6431775872529393</v>
      </c>
      <c r="BZ150" s="20"/>
    </row>
    <row r="151" spans="1:78">
      <c r="D151" s="1">
        <v>42088</v>
      </c>
      <c r="E151" s="3">
        <v>2.6760000000000002</v>
      </c>
      <c r="F151" s="3">
        <f t="shared" si="22"/>
        <v>2.5460000000000003</v>
      </c>
      <c r="G151" s="3">
        <v>3.5003333333333333</v>
      </c>
      <c r="H151" s="3">
        <v>97.833333333333329</v>
      </c>
      <c r="I151" s="3">
        <v>168</v>
      </c>
      <c r="J151" s="3">
        <v>166</v>
      </c>
      <c r="K151" s="3">
        <v>108</v>
      </c>
      <c r="L151" s="3">
        <v>29.366666666666664</v>
      </c>
      <c r="M151" s="3">
        <v>3.8966666666666665</v>
      </c>
      <c r="N151" s="3">
        <v>29.033333333333331</v>
      </c>
      <c r="O151" s="3">
        <v>7.02</v>
      </c>
      <c r="P151" s="3">
        <v>5.126666666666666</v>
      </c>
      <c r="Q151" s="3">
        <v>11.030000000000001</v>
      </c>
      <c r="R151" s="3">
        <v>27.266666666666666</v>
      </c>
      <c r="AD151" s="5"/>
      <c r="AI151" s="12"/>
      <c r="AJ151" s="12"/>
      <c r="BX151" s="14"/>
      <c r="BZ151" s="20"/>
    </row>
    <row r="152" spans="1:78">
      <c r="D152" s="1">
        <v>42088</v>
      </c>
      <c r="E152" s="3">
        <v>2.9750000000000001</v>
      </c>
      <c r="F152" s="3">
        <f t="shared" si="22"/>
        <v>2.8450000000000002</v>
      </c>
      <c r="G152" s="3">
        <v>3.9693333333333336</v>
      </c>
      <c r="H152" s="3">
        <v>99.366666666666674</v>
      </c>
      <c r="I152" s="3">
        <v>168.2</v>
      </c>
      <c r="J152" s="3">
        <v>166.06666666666666</v>
      </c>
      <c r="K152" s="3">
        <v>108</v>
      </c>
      <c r="L152" s="3">
        <v>15.133333333333335</v>
      </c>
      <c r="M152" s="3">
        <v>1.9799999999999998</v>
      </c>
      <c r="N152" s="3">
        <v>14.933333333333335</v>
      </c>
      <c r="O152" s="3">
        <v>7.0100000000000007</v>
      </c>
      <c r="P152" s="3">
        <v>5.123333333333334</v>
      </c>
      <c r="Q152" s="3">
        <v>11.21</v>
      </c>
      <c r="R152" s="3">
        <v>27.693333333333332</v>
      </c>
      <c r="AD152" s="5">
        <v>2.85</v>
      </c>
      <c r="AE152" s="3">
        <v>52.124370999999996</v>
      </c>
      <c r="AF152" s="3">
        <v>1.2197359496194249</v>
      </c>
      <c r="AG152" s="3">
        <v>67.129507484159987</v>
      </c>
      <c r="AH152" s="3">
        <v>9.3441243512228152</v>
      </c>
      <c r="AI152" s="12">
        <f t="shared" si="20"/>
        <v>17.039178487122651</v>
      </c>
      <c r="AJ152" s="12"/>
      <c r="AK152" s="3">
        <v>39.436524100475225</v>
      </c>
      <c r="AL152" s="3">
        <v>1.6801586789904444</v>
      </c>
      <c r="AM152" s="3">
        <v>855.33242258652103</v>
      </c>
      <c r="AN152" s="3">
        <v>40.639320060817049</v>
      </c>
      <c r="AO152" s="3">
        <v>21.68883901652514</v>
      </c>
      <c r="AQ152" s="3">
        <v>0.628</v>
      </c>
      <c r="AR152" s="3">
        <v>0.27</v>
      </c>
      <c r="AS152" s="3">
        <v>2.5975000000000001</v>
      </c>
      <c r="AT152" s="3">
        <v>6.3354999999999997</v>
      </c>
      <c r="AW152" s="4">
        <v>2.2712872225177239</v>
      </c>
      <c r="AX152" s="4">
        <v>4.615442705138708E-2</v>
      </c>
      <c r="AY152" s="4">
        <v>0.66805956797992139</v>
      </c>
      <c r="AZ152" s="4">
        <v>8.4300756051146793E-3</v>
      </c>
      <c r="BD152" s="3" t="s">
        <v>114</v>
      </c>
      <c r="BE152" s="3" t="s">
        <v>95</v>
      </c>
      <c r="BF152" s="3" t="s">
        <v>156</v>
      </c>
      <c r="BG152" s="1">
        <v>42088</v>
      </c>
      <c r="BH152" s="3">
        <v>5.3077064644787626</v>
      </c>
      <c r="BI152" s="3">
        <v>4251.0068084461618</v>
      </c>
      <c r="BJ152" s="3">
        <v>13.578999015456189</v>
      </c>
      <c r="BK152" s="3">
        <v>1054.0258805716387</v>
      </c>
      <c r="BL152" s="3">
        <v>163.03784584950029</v>
      </c>
      <c r="BN152" t="s">
        <v>208</v>
      </c>
      <c r="BO152" t="s">
        <v>95</v>
      </c>
      <c r="BP152" t="s">
        <v>156</v>
      </c>
      <c r="BQ152" s="1">
        <v>42088</v>
      </c>
      <c r="BR152">
        <v>49.344888667123634</v>
      </c>
      <c r="BS152">
        <v>3736.1473756535861</v>
      </c>
      <c r="BT152">
        <v>24.543493821311809</v>
      </c>
      <c r="BU152">
        <v>1042.9544451916049</v>
      </c>
      <c r="BV152">
        <v>6.2310979083544851</v>
      </c>
      <c r="BX152" s="14">
        <f t="shared" si="21"/>
        <v>-3.4601794716664624</v>
      </c>
      <c r="BZ152" s="20"/>
    </row>
    <row r="153" spans="1:78">
      <c r="D153" s="1">
        <v>42088</v>
      </c>
      <c r="E153" s="3">
        <v>3.1190000000000002</v>
      </c>
      <c r="F153" s="3">
        <f>E153-0.13</f>
        <v>2.9890000000000003</v>
      </c>
      <c r="G153" s="3">
        <v>4.1165000000000003</v>
      </c>
      <c r="H153" s="3">
        <v>99.9</v>
      </c>
      <c r="I153" s="3">
        <v>168.32499999999999</v>
      </c>
      <c r="J153" s="3">
        <v>166.125</v>
      </c>
      <c r="K153" s="3">
        <v>108</v>
      </c>
      <c r="L153" s="3">
        <v>13.9</v>
      </c>
      <c r="M153" s="3">
        <v>1.8125</v>
      </c>
      <c r="N153" s="3">
        <v>13.725000000000001</v>
      </c>
      <c r="O153" s="3">
        <v>7.0174999999999992</v>
      </c>
      <c r="P153" s="3">
        <v>5.8825000000000003</v>
      </c>
      <c r="Q153" s="3">
        <v>-0.375</v>
      </c>
      <c r="R153" s="3">
        <v>0.22749999999999998</v>
      </c>
      <c r="AD153" s="5">
        <v>3.05</v>
      </c>
      <c r="AE153" s="3">
        <v>58.8632895</v>
      </c>
      <c r="AF153" s="3">
        <v>2.4360406484508825</v>
      </c>
      <c r="AG153" s="3">
        <v>71.846341807680005</v>
      </c>
      <c r="AH153" s="3">
        <v>0.80306052934060634</v>
      </c>
      <c r="AI153" s="12">
        <f t="shared" si="20"/>
        <v>19.242094952659912</v>
      </c>
      <c r="AJ153" s="12"/>
      <c r="AK153" s="3">
        <v>45.756958587915825</v>
      </c>
      <c r="AL153" s="3">
        <v>1.6129523318308263</v>
      </c>
      <c r="AM153" s="3">
        <v>845.91302367941728</v>
      </c>
      <c r="AN153" s="3">
        <v>103.45783642770377</v>
      </c>
      <c r="AO153" s="3">
        <v>18.487090265278656</v>
      </c>
      <c r="AQ153" s="3">
        <v>0.56600000000000006</v>
      </c>
      <c r="AR153" s="3">
        <v>0.18099999999999999</v>
      </c>
      <c r="AS153" s="3">
        <v>2.7095000000000002</v>
      </c>
      <c r="AT153" s="3">
        <v>6.609</v>
      </c>
      <c r="AW153" s="4">
        <v>2.3296956470401793</v>
      </c>
      <c r="AX153" s="4">
        <v>2.6977045668533622E-2</v>
      </c>
      <c r="AY153" s="4">
        <v>0.68840066645783182</v>
      </c>
      <c r="AZ153" s="4">
        <v>1.359306331021916E-2</v>
      </c>
      <c r="BD153" s="3" t="s">
        <v>115</v>
      </c>
      <c r="BE153" s="3" t="s">
        <v>95</v>
      </c>
      <c r="BF153" s="3" t="s">
        <v>158</v>
      </c>
      <c r="BG153" s="1">
        <v>42088</v>
      </c>
      <c r="BH153" s="3">
        <v>4.1539539763239457</v>
      </c>
      <c r="BI153" s="3">
        <v>4447.1388039847716</v>
      </c>
      <c r="BJ153" s="3">
        <v>14.907656842605022</v>
      </c>
      <c r="BK153" s="3">
        <v>1372.8097048697218</v>
      </c>
      <c r="BL153" s="3">
        <v>195.37706650357518</v>
      </c>
      <c r="BN153" t="s">
        <v>209</v>
      </c>
      <c r="BO153" t="s">
        <v>95</v>
      </c>
      <c r="BP153" t="s">
        <v>158</v>
      </c>
      <c r="BQ153" s="1">
        <v>42088</v>
      </c>
      <c r="BR153">
        <v>21.996585941539237</v>
      </c>
      <c r="BS153">
        <v>3956.6803455930785</v>
      </c>
      <c r="BT153">
        <v>29.125933851556169</v>
      </c>
      <c r="BU153">
        <v>1328.0916712374024</v>
      </c>
      <c r="BV153">
        <v>3.5643647459792049</v>
      </c>
      <c r="BX153" s="14">
        <f t="shared" si="21"/>
        <v>-4.3344381100548901</v>
      </c>
      <c r="BZ153" s="20"/>
    </row>
    <row r="154" spans="1:78">
      <c r="AD154" s="5"/>
      <c r="AI154" s="12"/>
      <c r="AJ154" s="12"/>
      <c r="BG154" s="1"/>
      <c r="BH154" s="3"/>
      <c r="BI154" s="3"/>
      <c r="BJ154" s="3"/>
      <c r="BK154" s="3"/>
      <c r="BL154" s="3"/>
      <c r="BQ154" s="1"/>
      <c r="BX154" s="14"/>
      <c r="BZ154" s="20"/>
    </row>
    <row r="155" spans="1:78">
      <c r="AD155" s="5"/>
      <c r="AI155" s="12"/>
      <c r="AJ155" s="12"/>
      <c r="BG155" s="1"/>
      <c r="BH155" s="3"/>
      <c r="BI155" s="3"/>
      <c r="BJ155" s="3"/>
      <c r="BK155" s="3"/>
      <c r="BL155" s="3"/>
      <c r="BQ155" s="1"/>
      <c r="BX155" s="14"/>
      <c r="BZ155" s="20"/>
    </row>
    <row r="156" spans="1:78">
      <c r="A156" t="s">
        <v>17</v>
      </c>
      <c r="B156" s="2" t="s">
        <v>20</v>
      </c>
      <c r="C156" s="2" t="s">
        <v>21</v>
      </c>
      <c r="D156" s="1" t="s">
        <v>0</v>
      </c>
      <c r="E156" s="3" t="s">
        <v>29</v>
      </c>
      <c r="F156" s="3" t="s">
        <v>22</v>
      </c>
      <c r="G156" s="3" t="s">
        <v>30</v>
      </c>
      <c r="H156" s="3" t="s">
        <v>31</v>
      </c>
      <c r="I156" s="3" t="s">
        <v>32</v>
      </c>
      <c r="J156" s="3" t="s">
        <v>33</v>
      </c>
      <c r="K156" s="3" t="s">
        <v>34</v>
      </c>
      <c r="L156" s="3" t="s">
        <v>35</v>
      </c>
      <c r="M156" s="3" t="s">
        <v>36</v>
      </c>
      <c r="N156" s="3" t="s">
        <v>37</v>
      </c>
      <c r="O156" s="3" t="s">
        <v>1</v>
      </c>
      <c r="P156" s="3" t="s">
        <v>38</v>
      </c>
      <c r="Q156" s="3" t="s">
        <v>39</v>
      </c>
      <c r="R156" s="3" t="s">
        <v>40</v>
      </c>
      <c r="S156" s="3" t="s">
        <v>2</v>
      </c>
      <c r="T156" s="3" t="s">
        <v>3</v>
      </c>
      <c r="U156" s="3" t="s">
        <v>4</v>
      </c>
      <c r="V156" s="3" t="s">
        <v>5</v>
      </c>
      <c r="W156" s="3" t="s">
        <v>1</v>
      </c>
      <c r="X156" s="3" t="s">
        <v>6</v>
      </c>
      <c r="Y156" s="3" t="s">
        <v>7</v>
      </c>
      <c r="Z156" s="3" t="s">
        <v>8</v>
      </c>
      <c r="AA156" s="3" t="s">
        <v>9</v>
      </c>
      <c r="AB156" s="3" t="s">
        <v>10</v>
      </c>
      <c r="AC156" s="3" t="s">
        <v>11</v>
      </c>
      <c r="AD156" s="5" t="s">
        <v>19</v>
      </c>
      <c r="AE156" s="3" t="s">
        <v>14</v>
      </c>
      <c r="AF156" s="3" t="s">
        <v>15</v>
      </c>
      <c r="AG156" s="3" t="s">
        <v>47</v>
      </c>
      <c r="AH156" s="3" t="s">
        <v>48</v>
      </c>
      <c r="AI156" s="12"/>
      <c r="AJ156" s="12"/>
      <c r="AK156" s="3" t="s">
        <v>56</v>
      </c>
      <c r="AL156" s="3" t="s">
        <v>57</v>
      </c>
      <c r="AM156" s="3" t="s">
        <v>58</v>
      </c>
      <c r="AN156" s="3" t="s">
        <v>59</v>
      </c>
      <c r="AO156" s="3" t="s">
        <v>60</v>
      </c>
      <c r="AQ156" s="3" t="s">
        <v>41</v>
      </c>
      <c r="AR156" s="3" t="s">
        <v>42</v>
      </c>
      <c r="AS156" s="3" t="s">
        <v>43</v>
      </c>
      <c r="AT156" s="3" t="s">
        <v>44</v>
      </c>
      <c r="AW156" s="3" t="s">
        <v>49</v>
      </c>
      <c r="AX156" s="3" t="s">
        <v>50</v>
      </c>
      <c r="AY156" s="3" t="s">
        <v>51</v>
      </c>
      <c r="AZ156" s="3" t="s">
        <v>52</v>
      </c>
      <c r="BB156" s="3" t="s">
        <v>26</v>
      </c>
      <c r="BE156" s="3" t="s">
        <v>68</v>
      </c>
      <c r="BF156" s="3" t="s">
        <v>13</v>
      </c>
      <c r="BG156" s="1" t="s">
        <v>69</v>
      </c>
      <c r="BH156" s="3" t="s">
        <v>62</v>
      </c>
      <c r="BI156" s="3" t="s">
        <v>63</v>
      </c>
      <c r="BJ156" s="3" t="s">
        <v>64</v>
      </c>
      <c r="BK156" s="3" t="s">
        <v>65</v>
      </c>
      <c r="BL156" s="3" t="s">
        <v>66</v>
      </c>
      <c r="BN156" t="s">
        <v>70</v>
      </c>
      <c r="BO156" t="s">
        <v>68</v>
      </c>
      <c r="BP156" t="s">
        <v>13</v>
      </c>
      <c r="BQ156" s="1" t="s">
        <v>69</v>
      </c>
      <c r="BR156" t="s">
        <v>62</v>
      </c>
      <c r="BS156" t="s">
        <v>63</v>
      </c>
      <c r="BT156" t="s">
        <v>64</v>
      </c>
      <c r="BU156" t="s">
        <v>65</v>
      </c>
      <c r="BV156" t="s">
        <v>66</v>
      </c>
      <c r="BX156" s="14"/>
      <c r="BZ156" s="20"/>
    </row>
    <row r="157" spans="1:78">
      <c r="A157" t="s">
        <v>13</v>
      </c>
      <c r="B157" s="2">
        <v>4.75</v>
      </c>
      <c r="C157" s="2">
        <v>45</v>
      </c>
      <c r="D157" s="1">
        <v>42088</v>
      </c>
      <c r="E157" s="3">
        <v>0.51466666666666672</v>
      </c>
      <c r="F157" s="3">
        <f t="shared" ref="F157:F173" si="23">E157</f>
        <v>0.51466666666666672</v>
      </c>
      <c r="G157" s="3">
        <v>4.969333333333334</v>
      </c>
      <c r="H157" s="3">
        <v>198.23333333333335</v>
      </c>
      <c r="I157" s="3">
        <v>325.73333333333329</v>
      </c>
      <c r="J157" s="3">
        <v>321.03333333333336</v>
      </c>
      <c r="K157" s="3">
        <v>209</v>
      </c>
      <c r="L157" s="3">
        <v>123.96666666666665</v>
      </c>
      <c r="M157" s="3">
        <v>15.829999999999998</v>
      </c>
      <c r="N157" s="3">
        <v>124.16666666666667</v>
      </c>
      <c r="O157" s="3">
        <v>8.17</v>
      </c>
      <c r="P157" s="3">
        <v>1.8033333333333335</v>
      </c>
      <c r="Q157" s="3">
        <v>21.06</v>
      </c>
      <c r="R157" s="3">
        <v>51.053333333333335</v>
      </c>
      <c r="S157" s="3">
        <v>0.5083333333333333</v>
      </c>
      <c r="T157" s="3">
        <v>5.2866666666666662</v>
      </c>
      <c r="U157" s="3">
        <v>0.35466666666666669</v>
      </c>
      <c r="V157" s="3">
        <v>0.221</v>
      </c>
      <c r="W157" s="3">
        <v>7.87</v>
      </c>
      <c r="X157" s="3">
        <v>15.626666666666667</v>
      </c>
      <c r="Y157" s="3">
        <v>4.7666666666666666</v>
      </c>
      <c r="Z157" s="3">
        <v>1.1666666666666667</v>
      </c>
      <c r="AA157" s="3">
        <v>1066.3333333333333</v>
      </c>
      <c r="AB157" s="3">
        <v>0.53333333333333333</v>
      </c>
      <c r="AC157" s="3">
        <v>6.6666666666666666E-2</v>
      </c>
      <c r="AD157" s="5">
        <v>0.45</v>
      </c>
      <c r="AE157" s="3">
        <v>6.9742459999999999</v>
      </c>
      <c r="AF157" s="3">
        <v>1.6185397275558855</v>
      </c>
      <c r="AG157" s="3">
        <v>43.386810353119998</v>
      </c>
      <c r="AH157" s="3">
        <v>4.4869560438608884</v>
      </c>
      <c r="AI157" s="12">
        <f t="shared" si="20"/>
        <v>2.2798437684188304</v>
      </c>
      <c r="AJ157" s="12"/>
      <c r="AK157" s="3">
        <v>22.721345677402528</v>
      </c>
      <c r="AL157" s="3">
        <v>0.83904964256064063</v>
      </c>
      <c r="AM157" s="3">
        <v>882.76901372322698</v>
      </c>
      <c r="AN157" s="3">
        <v>190.51163463365103</v>
      </c>
      <c r="AO157" s="3">
        <v>38.851968816318099</v>
      </c>
      <c r="AQ157" s="3">
        <v>0.95099999999999996</v>
      </c>
      <c r="AR157" s="3">
        <v>9.6500000000000002E-2</v>
      </c>
      <c r="AS157" s="3">
        <v>6.7334999999999994</v>
      </c>
      <c r="AT157" s="3">
        <v>16.423500000000001</v>
      </c>
      <c r="AW157" s="4">
        <v>8.0046279623878718</v>
      </c>
      <c r="AX157" s="4">
        <v>0.50848864750056466</v>
      </c>
      <c r="AY157" s="4">
        <v>0.62876547748191047</v>
      </c>
      <c r="AZ157" s="4">
        <v>4.8955496548480797E-2</v>
      </c>
      <c r="BA157" s="3" t="s">
        <v>27</v>
      </c>
      <c r="BB157" s="3">
        <v>3766</v>
      </c>
      <c r="BC157" s="3">
        <f>BB157*(140/227)</f>
        <v>2322.6431718061676</v>
      </c>
      <c r="BD157" s="3" t="s">
        <v>135</v>
      </c>
      <c r="BE157" s="3" t="s">
        <v>119</v>
      </c>
      <c r="BF157" s="3" t="s">
        <v>155</v>
      </c>
      <c r="BG157" s="1">
        <v>42088</v>
      </c>
      <c r="BH157" s="3">
        <v>0.56486475263323055</v>
      </c>
      <c r="BI157" s="3">
        <v>1469.5670021192393</v>
      </c>
      <c r="BJ157" s="3">
        <v>8.9248427602034219</v>
      </c>
      <c r="BK157" s="3">
        <v>0.40515973211502759</v>
      </c>
      <c r="BL157" s="3">
        <v>4.5294897716343447</v>
      </c>
      <c r="BN157" t="s">
        <v>210</v>
      </c>
      <c r="BO157" t="s">
        <v>119</v>
      </c>
      <c r="BP157" t="s">
        <v>155</v>
      </c>
      <c r="BQ157" s="1">
        <v>42088</v>
      </c>
      <c r="BR157">
        <v>70.575892966120335</v>
      </c>
      <c r="BS157">
        <v>1264.4286284520529</v>
      </c>
      <c r="BT157">
        <v>24.092247591347711</v>
      </c>
      <c r="BU157">
        <v>0.17731736699053441</v>
      </c>
      <c r="BV157">
        <v>1.4402117245379951</v>
      </c>
      <c r="BX157" s="14">
        <f t="shared" si="21"/>
        <v>6.6449989917845915</v>
      </c>
      <c r="BZ157" s="20"/>
    </row>
    <row r="158" spans="1:78">
      <c r="A158" t="s">
        <v>12</v>
      </c>
      <c r="D158" s="1">
        <v>42088</v>
      </c>
      <c r="E158" s="3">
        <v>0.77</v>
      </c>
      <c r="F158" s="3">
        <f t="shared" si="23"/>
        <v>0.77</v>
      </c>
      <c r="G158" s="3">
        <v>5.2670000000000003</v>
      </c>
      <c r="H158" s="3">
        <v>210.30000000000004</v>
      </c>
      <c r="I158" s="3">
        <v>342.56666666666666</v>
      </c>
      <c r="J158" s="3">
        <v>337.53333333333336</v>
      </c>
      <c r="K158" s="3">
        <v>219</v>
      </c>
      <c r="L158" s="3">
        <v>127</v>
      </c>
      <c r="M158" s="3">
        <v>16.09</v>
      </c>
      <c r="N158" s="3">
        <v>127.2</v>
      </c>
      <c r="O158" s="3">
        <v>8.24</v>
      </c>
      <c r="P158" s="3">
        <v>1.2033333333333334</v>
      </c>
      <c r="Q158" s="3">
        <v>21.47</v>
      </c>
      <c r="R158" s="3">
        <v>52.03</v>
      </c>
      <c r="S158" s="3">
        <v>0.75066666666666659</v>
      </c>
      <c r="T158" s="3">
        <v>5.2833333333333341</v>
      </c>
      <c r="U158" s="3">
        <v>0.36066666666666664</v>
      </c>
      <c r="V158" s="3">
        <v>0.22500000000000001</v>
      </c>
      <c r="W158" s="3">
        <v>8.0399999999999991</v>
      </c>
      <c r="X158" s="3">
        <v>16.11</v>
      </c>
      <c r="Y158" s="3">
        <v>5.8999999999999995</v>
      </c>
      <c r="Z158" s="3">
        <v>1.3999999999999997</v>
      </c>
      <c r="AA158" s="3">
        <v>1111.6666666666667</v>
      </c>
      <c r="AB158" s="3">
        <v>0.53333333333333333</v>
      </c>
      <c r="AC158" s="3">
        <v>0.33333333333333331</v>
      </c>
      <c r="AD158" s="5"/>
      <c r="AI158" s="12"/>
      <c r="AJ158" s="12"/>
      <c r="BA158" s="3">
        <v>0.5</v>
      </c>
      <c r="BB158" s="3">
        <v>621.5</v>
      </c>
      <c r="BX158" s="14"/>
      <c r="BZ158" s="20"/>
    </row>
    <row r="159" spans="1:78">
      <c r="D159" s="1">
        <v>42088</v>
      </c>
      <c r="E159" s="3">
        <v>1.0229999999999999</v>
      </c>
      <c r="F159" s="3">
        <f t="shared" si="23"/>
        <v>1.0229999999999999</v>
      </c>
      <c r="G159" s="3">
        <v>5.3034999999999997</v>
      </c>
      <c r="H159" s="3">
        <v>212.5</v>
      </c>
      <c r="I159" s="3">
        <v>345.8</v>
      </c>
      <c r="J159" s="3">
        <v>340.7</v>
      </c>
      <c r="K159" s="3">
        <v>221</v>
      </c>
      <c r="L159" s="3">
        <v>127.92500000000001</v>
      </c>
      <c r="M159" s="3">
        <v>16.195</v>
      </c>
      <c r="N159" s="3">
        <v>128.125</v>
      </c>
      <c r="O159" s="3">
        <v>8.26</v>
      </c>
      <c r="P159" s="3">
        <v>1.7775000000000001</v>
      </c>
      <c r="Q159" s="3">
        <v>21.572499999999998</v>
      </c>
      <c r="R159" s="3">
        <v>52.267499999999998</v>
      </c>
      <c r="S159" s="3">
        <v>0.9996666666666667</v>
      </c>
      <c r="T159" s="3">
        <v>5.2866666666666662</v>
      </c>
      <c r="U159" s="3">
        <v>0.36166666666666664</v>
      </c>
      <c r="V159" s="3">
        <v>0.22500000000000001</v>
      </c>
      <c r="W159" s="3">
        <v>8.0933333333333319</v>
      </c>
      <c r="X159" s="3">
        <v>16.260000000000002</v>
      </c>
      <c r="Y159" s="3">
        <v>8.9333333333333336</v>
      </c>
      <c r="Z159" s="3">
        <v>2.1333333333333333</v>
      </c>
      <c r="AA159" s="3">
        <v>1950</v>
      </c>
      <c r="AB159" s="3">
        <v>0.93333333333333324</v>
      </c>
      <c r="AC159" s="3">
        <v>0.6333333333333333</v>
      </c>
      <c r="AD159" s="5"/>
      <c r="AI159" s="12"/>
      <c r="AJ159" s="12"/>
      <c r="BA159" s="3">
        <v>1</v>
      </c>
      <c r="BB159" s="3">
        <v>391.5</v>
      </c>
      <c r="BX159" s="14"/>
      <c r="BZ159" s="20"/>
    </row>
    <row r="160" spans="1:78">
      <c r="D160" s="1">
        <v>42088</v>
      </c>
      <c r="E160" s="3">
        <v>1.2809999999999999</v>
      </c>
      <c r="F160" s="3">
        <f t="shared" si="23"/>
        <v>1.2809999999999999</v>
      </c>
      <c r="G160" s="3">
        <v>5.2889999999999997</v>
      </c>
      <c r="H160" s="3">
        <v>213.13333333333333</v>
      </c>
      <c r="I160" s="3">
        <v>346.9666666666667</v>
      </c>
      <c r="J160" s="3">
        <v>341.83333333333331</v>
      </c>
      <c r="K160" s="3">
        <v>222</v>
      </c>
      <c r="L160" s="3">
        <v>128.30000000000001</v>
      </c>
      <c r="M160" s="3">
        <v>16.25</v>
      </c>
      <c r="N160" s="3">
        <v>128.53333333333333</v>
      </c>
      <c r="O160" s="3">
        <v>8.293333333333333</v>
      </c>
      <c r="P160" s="3">
        <v>1.8633333333333333</v>
      </c>
      <c r="Q160" s="3">
        <v>21.663333333333338</v>
      </c>
      <c r="R160" s="3">
        <v>52.49</v>
      </c>
      <c r="S160" s="3">
        <v>1.2456666666666667</v>
      </c>
      <c r="T160" s="3">
        <v>5.2033333333333331</v>
      </c>
      <c r="U160" s="3">
        <v>0.36166666666666664</v>
      </c>
      <c r="V160" s="3">
        <v>0.22500000000000001</v>
      </c>
      <c r="W160" s="3">
        <v>8.1433333333333326</v>
      </c>
      <c r="X160" s="3">
        <v>16.350000000000001</v>
      </c>
      <c r="Y160" s="3">
        <v>11.966666666666667</v>
      </c>
      <c r="Z160" s="3">
        <v>2.8666666666666667</v>
      </c>
      <c r="AA160" s="3">
        <v>2523.3333333333335</v>
      </c>
      <c r="AB160" s="3">
        <v>1.2</v>
      </c>
      <c r="AC160" s="3">
        <v>1</v>
      </c>
      <c r="AD160" s="5"/>
      <c r="AI160" s="12"/>
      <c r="AJ160" s="12"/>
      <c r="BA160" s="3">
        <v>1.5</v>
      </c>
      <c r="BB160" s="3">
        <v>257.60000000000002</v>
      </c>
      <c r="BX160" s="14"/>
      <c r="BZ160" s="20"/>
    </row>
    <row r="161" spans="1:78">
      <c r="D161" s="1">
        <v>42088</v>
      </c>
      <c r="E161" s="3">
        <v>1.5229999999999999</v>
      </c>
      <c r="F161" s="3">
        <f t="shared" si="23"/>
        <v>1.5229999999999999</v>
      </c>
      <c r="G161" s="3">
        <v>5.2852499999999996</v>
      </c>
      <c r="H161" s="3">
        <v>213.22500000000002</v>
      </c>
      <c r="I161" s="3">
        <v>347.15</v>
      </c>
      <c r="J161" s="3">
        <v>342.02499999999998</v>
      </c>
      <c r="K161" s="3">
        <v>222</v>
      </c>
      <c r="L161" s="3">
        <v>128.47499999999999</v>
      </c>
      <c r="M161" s="3">
        <v>16.27</v>
      </c>
      <c r="N161" s="3">
        <v>128.69999999999999</v>
      </c>
      <c r="O161" s="3">
        <v>8.32</v>
      </c>
      <c r="P161" s="3">
        <v>1.61</v>
      </c>
      <c r="Q161" s="3">
        <v>21.7425</v>
      </c>
      <c r="R161" s="3">
        <v>52.672499999999999</v>
      </c>
      <c r="S161" s="3">
        <v>1.5376666666666665</v>
      </c>
      <c r="T161" s="3">
        <v>5.1833333333333336</v>
      </c>
      <c r="U161" s="3">
        <v>0.36433333333333334</v>
      </c>
      <c r="V161" s="3">
        <v>0.22633333333333336</v>
      </c>
      <c r="W161" s="3">
        <v>8.1566666666666681</v>
      </c>
      <c r="X161" s="3">
        <v>16.396666666666665</v>
      </c>
      <c r="Y161" s="3">
        <v>15.633333333333333</v>
      </c>
      <c r="Z161" s="3">
        <v>3.6999999999999997</v>
      </c>
      <c r="AA161" s="3">
        <v>3125.3333333333335</v>
      </c>
      <c r="AB161" s="3">
        <v>1.5</v>
      </c>
      <c r="AC161" s="3">
        <v>1.0999999999999999</v>
      </c>
      <c r="AD161" s="5"/>
      <c r="AI161" s="12"/>
      <c r="AJ161" s="12"/>
      <c r="BA161" s="3">
        <v>2</v>
      </c>
      <c r="BB161" s="3">
        <v>140.1</v>
      </c>
      <c r="BX161" s="14"/>
      <c r="BZ161" s="20"/>
    </row>
    <row r="162" spans="1:78">
      <c r="D162" s="1">
        <v>42088</v>
      </c>
      <c r="E162" s="3">
        <v>1.79</v>
      </c>
      <c r="F162" s="3">
        <f t="shared" si="23"/>
        <v>1.79</v>
      </c>
      <c r="G162" s="3">
        <v>5.2560000000000002</v>
      </c>
      <c r="H162" s="3">
        <v>213.4</v>
      </c>
      <c r="I162" s="3">
        <v>347.8</v>
      </c>
      <c r="J162" s="3">
        <v>342.66666666666669</v>
      </c>
      <c r="K162" s="3">
        <v>223</v>
      </c>
      <c r="L162" s="3">
        <v>128.33333333333334</v>
      </c>
      <c r="M162" s="3">
        <v>16.266666666666666</v>
      </c>
      <c r="N162" s="3">
        <v>128.56666666666669</v>
      </c>
      <c r="O162" s="3">
        <v>8.3233333333333324</v>
      </c>
      <c r="P162" s="3">
        <v>1.9333333333333333</v>
      </c>
      <c r="Q162" s="3">
        <v>21.930000000000003</v>
      </c>
      <c r="R162" s="3">
        <v>53.120000000000005</v>
      </c>
      <c r="S162" s="3">
        <v>1.7529999999999999</v>
      </c>
      <c r="T162" s="3">
        <v>5.0766666666666671</v>
      </c>
      <c r="U162" s="3">
        <v>0.36699999999999999</v>
      </c>
      <c r="V162" s="3">
        <v>0.22766666666666668</v>
      </c>
      <c r="W162" s="3">
        <v>8.18</v>
      </c>
      <c r="X162" s="3">
        <v>16.436666666666664</v>
      </c>
      <c r="Y162" s="3">
        <v>23.3</v>
      </c>
      <c r="Z162" s="3">
        <v>5.6000000000000005</v>
      </c>
      <c r="AA162" s="3">
        <v>4166.333333333333</v>
      </c>
      <c r="AB162" s="3">
        <v>2</v>
      </c>
      <c r="AC162" s="3">
        <v>1.8333333333333333</v>
      </c>
      <c r="AD162" s="5"/>
      <c r="AI162" s="12"/>
      <c r="AJ162" s="12"/>
      <c r="BA162" s="3">
        <v>2.5</v>
      </c>
      <c r="BB162" s="3">
        <v>84.12</v>
      </c>
      <c r="BG162" s="1"/>
      <c r="BH162" s="3"/>
      <c r="BI162" s="3"/>
      <c r="BJ162" s="3"/>
      <c r="BK162" s="3"/>
      <c r="BL162" s="3"/>
      <c r="BQ162" s="1"/>
      <c r="BX162" s="14"/>
      <c r="BZ162" s="20"/>
    </row>
    <row r="163" spans="1:78">
      <c r="D163" s="1">
        <v>42088</v>
      </c>
      <c r="E163" s="3">
        <v>2.0270000000000001</v>
      </c>
      <c r="F163" s="3">
        <f t="shared" si="23"/>
        <v>2.0270000000000001</v>
      </c>
      <c r="G163" s="3">
        <v>5.1546666666666665</v>
      </c>
      <c r="H163" s="3">
        <v>214.5</v>
      </c>
      <c r="I163" s="3">
        <v>350.60000000000008</v>
      </c>
      <c r="J163" s="3">
        <v>345.4666666666667</v>
      </c>
      <c r="K163" s="3">
        <v>225</v>
      </c>
      <c r="L163" s="3">
        <v>128.1</v>
      </c>
      <c r="M163" s="3">
        <v>16.273333333333333</v>
      </c>
      <c r="N163" s="3">
        <v>128.30000000000001</v>
      </c>
      <c r="O163" s="3">
        <v>8.34</v>
      </c>
      <c r="P163" s="3">
        <v>2.11</v>
      </c>
      <c r="Q163" s="3">
        <v>24.443333333333332</v>
      </c>
      <c r="R163" s="3">
        <v>59.076666666666661</v>
      </c>
      <c r="S163" s="3">
        <v>1.9970000000000001</v>
      </c>
      <c r="T163" s="3">
        <v>5.0766666666666671</v>
      </c>
      <c r="U163" s="3">
        <v>0.36699999999999999</v>
      </c>
      <c r="V163" s="3">
        <v>0.22766666666666668</v>
      </c>
      <c r="W163" s="3">
        <v>8.1833333333333318</v>
      </c>
      <c r="X163" s="3">
        <v>16.246666666666666</v>
      </c>
      <c r="Y163" s="3">
        <v>28.033333333333331</v>
      </c>
      <c r="Z163" s="3">
        <v>6.7</v>
      </c>
      <c r="AA163" s="3">
        <v>5102.666666666667</v>
      </c>
      <c r="AB163" s="3">
        <v>2.4333333333333336</v>
      </c>
      <c r="AC163" s="3">
        <v>1.6000000000000003</v>
      </c>
      <c r="AD163" s="5"/>
      <c r="AI163" s="12"/>
      <c r="AJ163" s="12"/>
      <c r="BA163" s="3">
        <v>3</v>
      </c>
      <c r="BB163" s="3">
        <v>49.03</v>
      </c>
      <c r="BG163" s="1"/>
      <c r="BH163" s="3"/>
      <c r="BI163" s="3"/>
      <c r="BJ163" s="3"/>
      <c r="BK163" s="3"/>
      <c r="BL163" s="3"/>
      <c r="BQ163" s="1"/>
      <c r="BX163" s="14"/>
      <c r="BZ163" s="20"/>
    </row>
    <row r="164" spans="1:78">
      <c r="D164" s="1">
        <v>42088</v>
      </c>
      <c r="E164" s="3">
        <v>2.286</v>
      </c>
      <c r="F164" s="3">
        <f t="shared" si="23"/>
        <v>2.286</v>
      </c>
      <c r="G164" s="3">
        <v>5.0773333333333328</v>
      </c>
      <c r="H164" s="3">
        <v>215.4</v>
      </c>
      <c r="I164" s="3">
        <v>352.90000000000003</v>
      </c>
      <c r="J164" s="3">
        <v>347.76666666666671</v>
      </c>
      <c r="K164" s="3">
        <v>226</v>
      </c>
      <c r="L164" s="3">
        <v>123.63333333333333</v>
      </c>
      <c r="M164" s="3">
        <v>15.743333333333332</v>
      </c>
      <c r="N164" s="3">
        <v>123.90000000000002</v>
      </c>
      <c r="O164" s="3">
        <v>8.2966666666666669</v>
      </c>
      <c r="P164" s="3">
        <v>2.6766666666666672</v>
      </c>
      <c r="Q164" s="3">
        <v>24.813333333333333</v>
      </c>
      <c r="R164" s="3">
        <v>59.95333333333334</v>
      </c>
      <c r="S164" s="3">
        <v>2.2280000000000002</v>
      </c>
      <c r="T164" s="3">
        <v>4.9233333333333329</v>
      </c>
      <c r="U164" s="3">
        <v>0.37033333333333335</v>
      </c>
      <c r="V164" s="3">
        <v>0.22800000000000001</v>
      </c>
      <c r="W164" s="3">
        <v>8.0566666666666666</v>
      </c>
      <c r="X164" s="3">
        <v>14.633333333333333</v>
      </c>
      <c r="Y164" s="3">
        <v>27.533333333333335</v>
      </c>
      <c r="Z164" s="3">
        <v>6.5666666666666664</v>
      </c>
      <c r="AA164" s="3">
        <v>4232</v>
      </c>
      <c r="AB164" s="3">
        <v>2.0333333333333332</v>
      </c>
      <c r="AC164" s="3">
        <v>2.0666666666666664</v>
      </c>
      <c r="AD164" s="5"/>
      <c r="AI164" s="12"/>
      <c r="AJ164" s="12"/>
      <c r="BA164" s="3">
        <v>3.5</v>
      </c>
      <c r="BB164" s="3">
        <v>23.65</v>
      </c>
      <c r="BG164" s="1"/>
      <c r="BH164" s="3"/>
      <c r="BI164" s="3"/>
      <c r="BJ164" s="3"/>
      <c r="BK164" s="3"/>
      <c r="BL164" s="3"/>
      <c r="BQ164" s="1"/>
      <c r="BX164" s="14"/>
      <c r="BZ164" s="20"/>
    </row>
    <row r="165" spans="1:78">
      <c r="D165" s="1">
        <v>42088</v>
      </c>
      <c r="E165" s="3">
        <v>2.5030000000000001</v>
      </c>
      <c r="F165" s="3">
        <f t="shared" si="23"/>
        <v>2.5030000000000001</v>
      </c>
      <c r="G165" s="3">
        <v>4.9829999999999997</v>
      </c>
      <c r="H165" s="3">
        <v>216.66666666666666</v>
      </c>
      <c r="I165" s="3">
        <v>355.86666666666662</v>
      </c>
      <c r="J165" s="3">
        <v>350.76666666666665</v>
      </c>
      <c r="K165" s="3">
        <v>228</v>
      </c>
      <c r="L165" s="3">
        <v>115.63333333333333</v>
      </c>
      <c r="M165" s="3">
        <v>14.756666666666666</v>
      </c>
      <c r="N165" s="3">
        <v>115.83333333333333</v>
      </c>
      <c r="O165" s="3">
        <v>8.1300000000000008</v>
      </c>
      <c r="P165" s="3">
        <v>2.64</v>
      </c>
      <c r="Q165" s="3">
        <v>24.783333333333335</v>
      </c>
      <c r="R165" s="3">
        <v>59.883333333333333</v>
      </c>
      <c r="S165" s="3">
        <v>2.5029999999999997</v>
      </c>
      <c r="T165" s="3">
        <v>4.8133333333333326</v>
      </c>
      <c r="U165" s="3">
        <v>0.37200000000000005</v>
      </c>
      <c r="V165" s="3">
        <v>0.22800000000000001</v>
      </c>
      <c r="W165" s="3">
        <v>7.93</v>
      </c>
      <c r="X165" s="3">
        <v>14.203333333333333</v>
      </c>
      <c r="Y165" s="3">
        <v>25.866666666666664</v>
      </c>
      <c r="Z165" s="3">
        <v>6.2</v>
      </c>
      <c r="AA165" s="3">
        <v>4463.666666666667</v>
      </c>
      <c r="AB165" s="3">
        <v>2.1666666666666665</v>
      </c>
      <c r="AC165" s="3">
        <v>1.5999999999999999</v>
      </c>
      <c r="AD165" s="5"/>
      <c r="AI165" s="12"/>
      <c r="AJ165" s="12"/>
      <c r="BG165" s="1"/>
      <c r="BH165" s="3"/>
      <c r="BI165" s="3"/>
      <c r="BJ165" s="3"/>
      <c r="BK165" s="3"/>
      <c r="BL165" s="3"/>
      <c r="BQ165" s="1"/>
      <c r="BX165" s="14"/>
      <c r="BZ165" s="20"/>
    </row>
    <row r="166" spans="1:78">
      <c r="D166" s="1">
        <v>42088</v>
      </c>
      <c r="E166" s="3">
        <v>2.7789999999999999</v>
      </c>
      <c r="F166" s="3">
        <f t="shared" si="23"/>
        <v>2.7789999999999999</v>
      </c>
      <c r="G166" s="3">
        <v>4.851</v>
      </c>
      <c r="H166" s="3">
        <v>216.76666666666665</v>
      </c>
      <c r="I166" s="3">
        <v>357.43333333333334</v>
      </c>
      <c r="J166" s="3">
        <v>352.36666666666662</v>
      </c>
      <c r="K166" s="3">
        <v>229</v>
      </c>
      <c r="L166" s="3">
        <v>111.33333333333333</v>
      </c>
      <c r="M166" s="3">
        <v>14.263333333333334</v>
      </c>
      <c r="N166" s="3">
        <v>111.60000000000001</v>
      </c>
      <c r="O166" s="3">
        <v>8.06</v>
      </c>
      <c r="P166" s="3">
        <v>2.4966666666666666</v>
      </c>
      <c r="Q166" s="3">
        <v>24.826666666666664</v>
      </c>
      <c r="R166" s="3">
        <v>59.986666666666672</v>
      </c>
      <c r="S166" s="3">
        <v>2.7583333333333329</v>
      </c>
      <c r="T166" s="3">
        <v>4.6833333333333336</v>
      </c>
      <c r="U166" s="3">
        <v>0.37333333333333335</v>
      </c>
      <c r="V166" s="3">
        <v>0.22833333333333336</v>
      </c>
      <c r="W166" s="3">
        <v>7.7633333333333328</v>
      </c>
      <c r="X166" s="3">
        <v>12.546666666666667</v>
      </c>
      <c r="Y166" s="3">
        <v>23.433333333333334</v>
      </c>
      <c r="Z166" s="3">
        <v>5.6000000000000005</v>
      </c>
      <c r="AA166" s="3">
        <v>3723</v>
      </c>
      <c r="AB166" s="3">
        <v>1.7666666666666666</v>
      </c>
      <c r="AC166" s="3">
        <v>1.3333333333333333</v>
      </c>
      <c r="AD166" s="5"/>
      <c r="AI166" s="12"/>
      <c r="AJ166" s="12"/>
      <c r="BG166" s="1"/>
      <c r="BH166" s="3"/>
      <c r="BI166" s="3"/>
      <c r="BJ166" s="3"/>
      <c r="BK166" s="3"/>
      <c r="BL166" s="3"/>
      <c r="BQ166" s="1"/>
      <c r="BX166" s="14"/>
      <c r="BZ166" s="20"/>
    </row>
    <row r="167" spans="1:78">
      <c r="D167" s="1">
        <v>42088</v>
      </c>
      <c r="E167" s="3">
        <v>3.0289999999999999</v>
      </c>
      <c r="F167" s="3">
        <f t="shared" si="23"/>
        <v>3.0289999999999999</v>
      </c>
      <c r="G167" s="3">
        <v>4.7519999999999998</v>
      </c>
      <c r="H167" s="3">
        <v>216.76666666666665</v>
      </c>
      <c r="I167" s="3">
        <v>358.4666666666667</v>
      </c>
      <c r="J167" s="3">
        <v>353.43333333333334</v>
      </c>
      <c r="K167" s="3">
        <v>230</v>
      </c>
      <c r="L167" s="3">
        <v>92.566666666666663</v>
      </c>
      <c r="M167" s="3">
        <v>11.886666666666668</v>
      </c>
      <c r="N167" s="3">
        <v>92.766666666666666</v>
      </c>
      <c r="O167" s="3">
        <v>7.8933333333333335</v>
      </c>
      <c r="P167" s="3">
        <v>2.4366666666666665</v>
      </c>
      <c r="Q167" s="3">
        <v>25.49</v>
      </c>
      <c r="R167" s="3">
        <v>61.563333333333333</v>
      </c>
      <c r="S167" s="3">
        <v>3.0253333333333337</v>
      </c>
      <c r="T167" s="3">
        <v>4.6966666666666663</v>
      </c>
      <c r="U167" s="3">
        <v>0.375</v>
      </c>
      <c r="V167" s="3">
        <v>0.22966666666666669</v>
      </c>
      <c r="W167" s="3">
        <v>7.5566666666666658</v>
      </c>
      <c r="X167" s="3">
        <v>10.186666666666666</v>
      </c>
      <c r="Y167" s="3">
        <v>23.133333333333336</v>
      </c>
      <c r="Z167" s="3">
        <v>5.5333333333333341</v>
      </c>
      <c r="AA167" s="3">
        <v>3538.3333333333335</v>
      </c>
      <c r="AB167" s="3">
        <v>1.6666666666666667</v>
      </c>
      <c r="AC167" s="3">
        <v>1.4000000000000001</v>
      </c>
      <c r="AD167" s="5"/>
      <c r="AI167" s="12"/>
      <c r="AJ167" s="12"/>
      <c r="BG167" s="1"/>
      <c r="BH167" s="3"/>
      <c r="BI167" s="3"/>
      <c r="BJ167" s="3"/>
      <c r="BK167" s="3"/>
      <c r="BL167" s="3"/>
      <c r="BQ167" s="1"/>
      <c r="BX167" s="14"/>
      <c r="BZ167" s="20"/>
    </row>
    <row r="168" spans="1:78">
      <c r="D168" s="1">
        <v>42088</v>
      </c>
      <c r="E168" s="3">
        <v>3.294</v>
      </c>
      <c r="F168" s="3">
        <f t="shared" si="23"/>
        <v>3.294</v>
      </c>
      <c r="G168" s="3">
        <v>4.742</v>
      </c>
      <c r="H168" s="3">
        <v>217.9</v>
      </c>
      <c r="I168" s="3">
        <v>360.4666666666667</v>
      </c>
      <c r="J168" s="3">
        <v>355.39999999999992</v>
      </c>
      <c r="K168" s="3">
        <v>231</v>
      </c>
      <c r="L168" s="3">
        <v>69.866666666666674</v>
      </c>
      <c r="M168" s="3">
        <v>8.9733333333333345</v>
      </c>
      <c r="N168" s="3">
        <v>70.033333333333331</v>
      </c>
      <c r="O168" s="3">
        <v>7.666666666666667</v>
      </c>
      <c r="P168" s="3">
        <v>2.5033333333333334</v>
      </c>
      <c r="Q168" s="3">
        <v>25.563333333333333</v>
      </c>
      <c r="R168" s="3">
        <v>61.74</v>
      </c>
      <c r="S168" s="3">
        <v>3.254</v>
      </c>
      <c r="T168" s="3">
        <v>4.6333333333333329</v>
      </c>
      <c r="U168" s="3">
        <v>0.379</v>
      </c>
      <c r="V168" s="3">
        <v>0.23200000000000001</v>
      </c>
      <c r="W168" s="3">
        <v>7.373333333333334</v>
      </c>
      <c r="X168" s="3">
        <v>7.6966666666666681</v>
      </c>
      <c r="Y168" s="3">
        <v>19.366666666666664</v>
      </c>
      <c r="Z168" s="3">
        <v>4.6333333333333337</v>
      </c>
      <c r="AA168" s="3">
        <v>2615.3333333333335</v>
      </c>
      <c r="AB168" s="3">
        <v>1.2666666666666666</v>
      </c>
      <c r="AC168" s="3">
        <v>1.4333333333333333</v>
      </c>
      <c r="AD168" s="5"/>
      <c r="AI168" s="12"/>
      <c r="AJ168" s="12"/>
      <c r="BG168" s="1"/>
      <c r="BH168" s="3"/>
      <c r="BI168" s="3"/>
      <c r="BJ168" s="3"/>
      <c r="BK168" s="3"/>
      <c r="BL168" s="3"/>
      <c r="BQ168" s="1"/>
      <c r="BX168" s="14"/>
      <c r="BZ168" s="20"/>
    </row>
    <row r="169" spans="1:78">
      <c r="D169" s="1">
        <v>42088</v>
      </c>
      <c r="E169" s="3">
        <v>3.4919999999999995</v>
      </c>
      <c r="F169" s="3">
        <f t="shared" si="23"/>
        <v>3.4919999999999995</v>
      </c>
      <c r="G169" s="3">
        <v>4.708333333333333</v>
      </c>
      <c r="H169" s="3">
        <v>219.1</v>
      </c>
      <c r="I169" s="3">
        <v>362.83333333333331</v>
      </c>
      <c r="J169" s="3">
        <v>357.73333333333335</v>
      </c>
      <c r="K169" s="3">
        <v>232.66666666666666</v>
      </c>
      <c r="L169" s="3">
        <v>61.433333333333337</v>
      </c>
      <c r="M169" s="3">
        <v>7.9000000000000012</v>
      </c>
      <c r="N169" s="3">
        <v>61.6</v>
      </c>
      <c r="O169" s="3">
        <v>7.5999999999999988</v>
      </c>
      <c r="P169" s="3">
        <v>2.2933333333333334</v>
      </c>
      <c r="Q169" s="3">
        <v>25.83</v>
      </c>
      <c r="R169" s="3">
        <v>62.363333333333337</v>
      </c>
      <c r="S169" s="3">
        <v>3.4963333333333337</v>
      </c>
      <c r="T169" s="3">
        <v>4.5966666666666667</v>
      </c>
      <c r="U169" s="3">
        <v>0.38100000000000001</v>
      </c>
      <c r="V169" s="3">
        <v>0.23266666666666669</v>
      </c>
      <c r="W169" s="3">
        <v>7.2866666666666662</v>
      </c>
      <c r="X169" s="3">
        <v>6.4666666666666659</v>
      </c>
      <c r="Y169" s="3">
        <v>18.633333333333333</v>
      </c>
      <c r="Z169" s="3">
        <v>4.4666666666666668</v>
      </c>
      <c r="AA169" s="3">
        <v>2814.6666666666665</v>
      </c>
      <c r="AB169" s="3">
        <v>1.3666666666666665</v>
      </c>
      <c r="AC169" s="3">
        <v>1.7</v>
      </c>
      <c r="AD169" s="5">
        <v>3.8</v>
      </c>
      <c r="AE169" s="3">
        <v>5.7683660000000003</v>
      </c>
      <c r="AF169" s="3">
        <v>2.0441140954765702</v>
      </c>
      <c r="AG169" s="3">
        <v>45.447689733120008</v>
      </c>
      <c r="AH169" s="3">
        <v>7.5364610045991531</v>
      </c>
      <c r="AI169" s="12">
        <f t="shared" si="20"/>
        <v>1.8856480369432131</v>
      </c>
      <c r="AJ169" s="12"/>
      <c r="AK169" s="3">
        <v>27.422088929456248</v>
      </c>
      <c r="AL169" s="3">
        <v>3.0980294494546867</v>
      </c>
      <c r="AM169" s="3">
        <v>957.73374374759544</v>
      </c>
      <c r="AN169" s="3">
        <v>56.055239380711249</v>
      </c>
      <c r="AO169" s="3">
        <v>34.925630436520734</v>
      </c>
      <c r="AQ169" s="3">
        <v>0.33399999999999996</v>
      </c>
      <c r="AR169" s="3">
        <v>0.11199999999999999</v>
      </c>
      <c r="AS169" s="3">
        <v>6.8134999999999994</v>
      </c>
      <c r="AT169" s="3">
        <v>16.618499999999997</v>
      </c>
      <c r="AW169" s="4">
        <v>7.434894062843405</v>
      </c>
      <c r="AX169" s="4">
        <v>0.21121016827514236</v>
      </c>
      <c r="AY169" s="4">
        <v>0.76421263453823352</v>
      </c>
      <c r="AZ169" s="4">
        <v>2.036466833908859E-2</v>
      </c>
      <c r="BD169" s="3" t="s">
        <v>211</v>
      </c>
      <c r="BE169" s="3" t="s">
        <v>119</v>
      </c>
      <c r="BF169" s="3" t="s">
        <v>157</v>
      </c>
      <c r="BG169" s="1">
        <v>42088</v>
      </c>
      <c r="BH169" s="3">
        <v>0.36543013213317804</v>
      </c>
      <c r="BI169" s="3">
        <v>2094.7726471669557</v>
      </c>
      <c r="BJ169" s="3">
        <v>7.5508796771716531</v>
      </c>
      <c r="BK169" s="3">
        <v>0.98346423338255984</v>
      </c>
      <c r="BL169" s="3">
        <v>4.300636946291549</v>
      </c>
      <c r="BQ169" s="1"/>
      <c r="BX169" s="14">
        <f t="shared" si="21"/>
        <v>5.6652316402284395</v>
      </c>
      <c r="BZ169" s="20"/>
    </row>
    <row r="170" spans="1:78">
      <c r="D170" s="1">
        <v>42088</v>
      </c>
      <c r="E170" s="3">
        <v>3.78</v>
      </c>
      <c r="F170" s="3">
        <f t="shared" si="23"/>
        <v>3.78</v>
      </c>
      <c r="G170" s="3">
        <v>4.6108333333333338</v>
      </c>
      <c r="H170" s="3">
        <v>221.66666666666663</v>
      </c>
      <c r="I170" s="3">
        <v>368.2</v>
      </c>
      <c r="J170" s="3">
        <v>363.08333333333331</v>
      </c>
      <c r="K170" s="3">
        <v>236</v>
      </c>
      <c r="L170" s="3">
        <v>43.416666666666664</v>
      </c>
      <c r="M170" s="3">
        <v>5.5933333333333337</v>
      </c>
      <c r="N170" s="3">
        <v>43.516666666666673</v>
      </c>
      <c r="O170" s="3">
        <v>7.504999999999999</v>
      </c>
      <c r="P170" s="3">
        <v>2.4</v>
      </c>
      <c r="Q170" s="3">
        <v>25.911666666666665</v>
      </c>
      <c r="R170" s="3">
        <v>62.563333333333333</v>
      </c>
      <c r="S170" s="3">
        <v>3.7520000000000002</v>
      </c>
      <c r="T170" s="3">
        <v>4.5533333333333337</v>
      </c>
      <c r="U170" s="3">
        <v>0.38366666666666666</v>
      </c>
      <c r="V170" s="3">
        <v>0.23400000000000001</v>
      </c>
      <c r="W170" s="3">
        <v>7.2333333333333343</v>
      </c>
      <c r="X170" s="3">
        <v>5.7100000000000009</v>
      </c>
      <c r="Y170" s="3">
        <v>17.833333333333332</v>
      </c>
      <c r="Z170" s="3">
        <v>4.2666666666666666</v>
      </c>
      <c r="AA170" s="3">
        <v>2683.6666666666665</v>
      </c>
      <c r="AB170" s="3">
        <v>1.2666666666666666</v>
      </c>
      <c r="AC170" s="3">
        <v>1.5</v>
      </c>
      <c r="AD170" s="5"/>
      <c r="AI170" s="12"/>
      <c r="AJ170" s="12"/>
      <c r="BX170" s="14"/>
      <c r="BZ170" s="20"/>
    </row>
    <row r="171" spans="1:78">
      <c r="D171" s="1">
        <v>42088</v>
      </c>
      <c r="E171" s="3">
        <v>3.9919999999999995</v>
      </c>
      <c r="F171" s="3">
        <f t="shared" si="23"/>
        <v>3.9919999999999995</v>
      </c>
      <c r="G171" s="3">
        <v>4.6026666666666669</v>
      </c>
      <c r="H171" s="3">
        <v>222.80000000000004</v>
      </c>
      <c r="I171" s="3">
        <v>370.10000000000008</v>
      </c>
      <c r="J171" s="3">
        <v>365</v>
      </c>
      <c r="K171" s="3">
        <v>237</v>
      </c>
      <c r="L171" s="3">
        <v>38.233333333333341</v>
      </c>
      <c r="M171" s="3">
        <v>4.9266666666666667</v>
      </c>
      <c r="N171" s="3">
        <v>38.333333333333336</v>
      </c>
      <c r="O171" s="3">
        <v>7.47</v>
      </c>
      <c r="P171" s="3">
        <v>2.8766666666666665</v>
      </c>
      <c r="Q171" s="3">
        <v>25.840000000000003</v>
      </c>
      <c r="R171" s="3">
        <v>62.393333333333338</v>
      </c>
      <c r="S171" s="3">
        <v>4.0039999999999996</v>
      </c>
      <c r="T171" s="3">
        <v>4.5733333333333333</v>
      </c>
      <c r="U171" s="3">
        <v>0.38466666666666666</v>
      </c>
      <c r="V171" s="3">
        <v>0.23466666666666666</v>
      </c>
      <c r="W171" s="3">
        <v>7.1966666666666663</v>
      </c>
      <c r="X171" s="3">
        <v>5.1033333333333335</v>
      </c>
      <c r="Y171" s="3">
        <v>18.3</v>
      </c>
      <c r="Z171" s="3">
        <v>4.3666666666666671</v>
      </c>
      <c r="AA171" s="3">
        <v>2659.6666666666665</v>
      </c>
      <c r="AB171" s="3">
        <v>1.3</v>
      </c>
      <c r="AC171" s="3">
        <v>1.7666666666666666</v>
      </c>
      <c r="AD171" s="5">
        <v>4.25</v>
      </c>
      <c r="AE171" s="3">
        <v>5.7107224999999993</v>
      </c>
      <c r="AF171" s="3">
        <v>1.2727034013381449</v>
      </c>
      <c r="AG171" s="3">
        <v>34.530446187776</v>
      </c>
      <c r="AH171" s="3">
        <v>4.1797222804744738</v>
      </c>
      <c r="AI171" s="12">
        <f t="shared" si="20"/>
        <v>1.8668046846632889</v>
      </c>
      <c r="AJ171" s="12"/>
      <c r="AK171" s="3">
        <v>22.903898813404613</v>
      </c>
      <c r="AL171" s="3">
        <v>0.70996508216669763</v>
      </c>
      <c r="AM171" s="3">
        <v>940.13723226882155</v>
      </c>
      <c r="AN171" s="3">
        <v>59.229375245983618</v>
      </c>
      <c r="AO171" s="3">
        <v>41.047039193108986</v>
      </c>
      <c r="AQ171" s="3">
        <v>0.14500000000000002</v>
      </c>
      <c r="AR171" s="3">
        <v>0.11599999999999999</v>
      </c>
      <c r="AS171" s="3">
        <v>6.7590000000000003</v>
      </c>
      <c r="AT171" s="3">
        <v>16.485500000000002</v>
      </c>
      <c r="AW171" s="4">
        <v>7.1569505254606876</v>
      </c>
      <c r="AX171" s="4">
        <v>0.12977607766675539</v>
      </c>
      <c r="AY171" s="4">
        <v>0.77093961198762118</v>
      </c>
      <c r="AZ171" s="4">
        <v>2.384787079543332E-2</v>
      </c>
      <c r="BD171" s="3" t="s">
        <v>212</v>
      </c>
      <c r="BE171" s="3" t="s">
        <v>119</v>
      </c>
      <c r="BF171" s="3" t="s">
        <v>159</v>
      </c>
      <c r="BG171" s="1">
        <v>42088</v>
      </c>
      <c r="BH171" s="3">
        <v>0.40760552662840388</v>
      </c>
      <c r="BI171" s="3">
        <v>2256.7595238074591</v>
      </c>
      <c r="BJ171" s="3">
        <v>6.7337107648841119</v>
      </c>
      <c r="BK171" s="3">
        <v>1.0125425586980736</v>
      </c>
      <c r="BL171" s="3">
        <v>4.5843700058326808</v>
      </c>
      <c r="BQ171" s="1"/>
      <c r="BX171" s="14">
        <f t="shared" si="21"/>
        <v>4.866906080220823</v>
      </c>
      <c r="BZ171" s="20"/>
    </row>
    <row r="172" spans="1:78">
      <c r="D172" s="1">
        <v>42088</v>
      </c>
      <c r="E172" s="3">
        <v>4.2779999999999996</v>
      </c>
      <c r="F172" s="3">
        <f t="shared" si="23"/>
        <v>4.2779999999999996</v>
      </c>
      <c r="G172" s="3">
        <v>4.6230000000000002</v>
      </c>
      <c r="H172" s="3">
        <v>223.83333333333334</v>
      </c>
      <c r="I172" s="3">
        <v>371.63333333333338</v>
      </c>
      <c r="J172" s="3">
        <v>366.43333333333334</v>
      </c>
      <c r="K172" s="3">
        <v>238</v>
      </c>
      <c r="L172" s="3">
        <v>32.666666666666664</v>
      </c>
      <c r="M172" s="3">
        <v>4.206666666666667</v>
      </c>
      <c r="N172" s="3">
        <v>32.766666666666659</v>
      </c>
      <c r="O172" s="3">
        <v>7.4433333333333342</v>
      </c>
      <c r="P172" s="3">
        <v>2.8866666666666667</v>
      </c>
      <c r="Q172" s="3">
        <v>25.693333333333339</v>
      </c>
      <c r="R172" s="3">
        <v>62.050000000000004</v>
      </c>
      <c r="S172" s="3">
        <v>4.2553333333333327</v>
      </c>
      <c r="T172" s="3">
        <v>4.59</v>
      </c>
      <c r="U172" s="3">
        <v>0.39033333333333337</v>
      </c>
      <c r="V172" s="3">
        <v>0.23799999999999999</v>
      </c>
      <c r="W172" s="3">
        <v>7.169999999999999</v>
      </c>
      <c r="X172" s="3">
        <v>4.8</v>
      </c>
      <c r="Y172" s="3">
        <v>18.7</v>
      </c>
      <c r="Z172" s="3">
        <v>4.5</v>
      </c>
      <c r="AA172" s="3">
        <v>3964.3333333333335</v>
      </c>
      <c r="AB172" s="3">
        <v>1.8999999999999997</v>
      </c>
      <c r="AC172" s="3">
        <v>2.9333333333333331</v>
      </c>
      <c r="AD172" s="5">
        <v>4.5</v>
      </c>
      <c r="AE172" s="3">
        <v>3.6383112500000001</v>
      </c>
      <c r="AF172" s="3">
        <v>1.7206898328440592</v>
      </c>
      <c r="AG172" s="3">
        <v>36.292203646336006</v>
      </c>
      <c r="AH172" s="3">
        <v>1.6277009741989104</v>
      </c>
      <c r="AI172" s="12">
        <f t="shared" si="20"/>
        <v>1.1893445156480895</v>
      </c>
      <c r="AJ172" s="12"/>
      <c r="AK172" s="3">
        <v>27.513365497457297</v>
      </c>
      <c r="AL172" s="3">
        <v>1.0326764831515614</v>
      </c>
      <c r="AM172" s="3">
        <v>1050.6092086700014</v>
      </c>
      <c r="AN172" s="3">
        <v>78.337673154923593</v>
      </c>
      <c r="AO172" s="3">
        <v>38.185412423176494</v>
      </c>
      <c r="AQ172" s="3">
        <v>0.21400000000000002</v>
      </c>
      <c r="AR172" s="3">
        <v>0.10150000000000001</v>
      </c>
      <c r="AS172" s="3">
        <v>6.8115000000000006</v>
      </c>
      <c r="AT172" s="3">
        <v>16.613499999999998</v>
      </c>
      <c r="AW172" s="4">
        <v>7.3630164542177106</v>
      </c>
      <c r="AX172" s="4">
        <v>0.19798977101358348</v>
      </c>
      <c r="AY172" s="4">
        <v>0.84862018491507474</v>
      </c>
      <c r="AZ172" s="4">
        <v>2.335813107768522E-2</v>
      </c>
      <c r="BD172" s="3" t="s">
        <v>136</v>
      </c>
      <c r="BE172" s="3" t="s">
        <v>119</v>
      </c>
      <c r="BF172" s="3" t="s">
        <v>156</v>
      </c>
      <c r="BG172" s="1">
        <v>42088</v>
      </c>
      <c r="BH172" s="3">
        <v>0.45748816578971302</v>
      </c>
      <c r="BI172" s="3">
        <v>2415.430444767368</v>
      </c>
      <c r="BJ172" s="3">
        <v>6.2779196332617477</v>
      </c>
      <c r="BK172" s="3">
        <v>1.0427475338217747</v>
      </c>
      <c r="BL172" s="3">
        <v>4.9038007068879059</v>
      </c>
      <c r="BN172" t="s">
        <v>213</v>
      </c>
      <c r="BO172" t="s">
        <v>119</v>
      </c>
      <c r="BP172" t="s">
        <v>156</v>
      </c>
      <c r="BQ172" s="1">
        <v>42088</v>
      </c>
      <c r="BR172">
        <v>32.964079873519744</v>
      </c>
      <c r="BS172">
        <v>2188.2525373894714</v>
      </c>
      <c r="BT172">
        <v>16.208091041529663</v>
      </c>
      <c r="BU172">
        <v>0.43254114711518016</v>
      </c>
      <c r="BV172">
        <v>2.140407642938341</v>
      </c>
      <c r="BX172" s="14">
        <f t="shared" si="21"/>
        <v>5.088575117613658</v>
      </c>
      <c r="BZ172" s="20"/>
    </row>
    <row r="173" spans="1:78">
      <c r="D173" s="1">
        <v>42088</v>
      </c>
      <c r="E173" s="3">
        <v>4.5490000000000004</v>
      </c>
      <c r="F173" s="3">
        <f t="shared" si="23"/>
        <v>4.5490000000000004</v>
      </c>
      <c r="G173" s="3">
        <v>4.5573333333333332</v>
      </c>
      <c r="H173" s="3">
        <v>261.16666666666663</v>
      </c>
      <c r="I173" s="3">
        <v>434.5333333333333</v>
      </c>
      <c r="J173" s="3">
        <v>428.51666666666665</v>
      </c>
      <c r="K173" s="3">
        <v>278.5</v>
      </c>
      <c r="L173" s="3">
        <v>42.81666666666667</v>
      </c>
      <c r="M173" s="3">
        <v>5.5250000000000012</v>
      </c>
      <c r="N173" s="3">
        <v>42.933333333333337</v>
      </c>
      <c r="O173" s="3">
        <v>7.3850000000000007</v>
      </c>
      <c r="P173" s="3">
        <v>5.583333333333333</v>
      </c>
      <c r="Q173" s="3">
        <v>27.28833333333333</v>
      </c>
      <c r="R173" s="3">
        <v>65.821666666666673</v>
      </c>
      <c r="S173" s="3">
        <v>4.5529999999999999</v>
      </c>
      <c r="T173" s="3">
        <v>4.4516666666666671</v>
      </c>
      <c r="U173" s="3">
        <v>0.53100000000000003</v>
      </c>
      <c r="V173" s="3">
        <v>0.32283333333333336</v>
      </c>
      <c r="W173" s="3">
        <v>7.0650000000000004</v>
      </c>
      <c r="X173" s="3">
        <v>1.0733333333333333</v>
      </c>
      <c r="Y173" s="3">
        <v>-0.6</v>
      </c>
      <c r="Z173" s="3">
        <v>-0.13333333333333333</v>
      </c>
      <c r="AA173" s="3">
        <v>-222.5</v>
      </c>
      <c r="AB173" s="3">
        <v>-9.9999999999999992E-2</v>
      </c>
      <c r="AC173" s="6">
        <v>640.65000000000009</v>
      </c>
      <c r="AD173" s="5">
        <v>4.75</v>
      </c>
      <c r="AE173" s="3">
        <v>15.84690775</v>
      </c>
      <c r="AF173" s="3">
        <v>1.4710211069281944</v>
      </c>
      <c r="AG173" s="3">
        <v>70.111352036672002</v>
      </c>
      <c r="AH173" s="3">
        <v>6.468899226117367</v>
      </c>
      <c r="AI173" s="12">
        <f t="shared" si="20"/>
        <v>5.1802695062011823</v>
      </c>
      <c r="AJ173" s="12"/>
      <c r="AK173" s="3">
        <v>91.498239666188539</v>
      </c>
      <c r="AL173" s="3">
        <v>4.7761287345759724</v>
      </c>
      <c r="AM173" s="3">
        <v>1505.5598307041168</v>
      </c>
      <c r="AN173" s="3">
        <v>125.37836667826119</v>
      </c>
      <c r="AO173" s="3">
        <v>16.454522362362653</v>
      </c>
      <c r="AQ173" s="3">
        <v>0.53800000000000003</v>
      </c>
      <c r="AR173" s="3">
        <v>0.185</v>
      </c>
      <c r="AS173" s="3">
        <v>7.9485000000000001</v>
      </c>
      <c r="AT173" s="3">
        <v>19.386500000000002</v>
      </c>
      <c r="AW173" s="4">
        <v>8.6356655316358655</v>
      </c>
      <c r="AX173" s="4">
        <v>0.13636959849476088</v>
      </c>
      <c r="AY173" s="4">
        <v>0.73100485697062101</v>
      </c>
      <c r="AZ173" s="4">
        <v>2.468817716536529E-2</v>
      </c>
      <c r="BD173" s="3" t="s">
        <v>137</v>
      </c>
      <c r="BE173" s="3" t="s">
        <v>119</v>
      </c>
      <c r="BF173" s="3" t="s">
        <v>158</v>
      </c>
      <c r="BG173" s="1">
        <v>42088</v>
      </c>
      <c r="BH173" s="3">
        <v>2.3169850569239419</v>
      </c>
      <c r="BI173" s="3">
        <v>2612.6366243241341</v>
      </c>
      <c r="BJ173" s="3">
        <v>18.888861222196201</v>
      </c>
      <c r="BK173" s="3">
        <v>10.647677667698701</v>
      </c>
      <c r="BL173" s="3">
        <v>32.569476248835485</v>
      </c>
      <c r="BN173" t="s">
        <v>214</v>
      </c>
      <c r="BO173" t="s">
        <v>119</v>
      </c>
      <c r="BP173" t="s">
        <v>158</v>
      </c>
      <c r="BQ173" s="1">
        <v>42088</v>
      </c>
      <c r="BR173">
        <v>19.87376349878463</v>
      </c>
      <c r="BS173">
        <v>2229.6472251219202</v>
      </c>
      <c r="BT173">
        <v>26.664529365939913</v>
      </c>
      <c r="BU173">
        <v>9.2314700052416452</v>
      </c>
      <c r="BV173">
        <v>10.367024615116424</v>
      </c>
      <c r="BX173" s="14">
        <f t="shared" si="21"/>
        <v>13.70859171599502</v>
      </c>
      <c r="BZ173" s="20"/>
    </row>
    <row r="174" spans="1:78">
      <c r="AD174" s="5"/>
      <c r="AI174" s="12"/>
      <c r="AJ174" s="12"/>
      <c r="BG174" s="1"/>
      <c r="BH174" s="3"/>
      <c r="BI174" s="3"/>
      <c r="BJ174" s="3"/>
      <c r="BK174" s="3"/>
      <c r="BL174" s="3"/>
      <c r="BQ174" s="1"/>
      <c r="BX174" s="14"/>
      <c r="BZ174" s="20"/>
    </row>
    <row r="175" spans="1:78">
      <c r="AD175" s="5"/>
      <c r="AI175" s="12"/>
      <c r="AJ175" s="12"/>
      <c r="BG175" s="1"/>
      <c r="BH175" s="3"/>
      <c r="BI175" s="3"/>
      <c r="BJ175" s="3"/>
      <c r="BK175" s="3"/>
      <c r="BL175" s="3"/>
      <c r="BQ175" s="1"/>
      <c r="BX175" s="14"/>
      <c r="BZ175" s="20"/>
    </row>
    <row r="176" spans="1:78">
      <c r="A176" t="s">
        <v>16</v>
      </c>
      <c r="B176" s="2" t="s">
        <v>20</v>
      </c>
      <c r="C176" s="2" t="s">
        <v>21</v>
      </c>
      <c r="D176" s="1" t="s">
        <v>0</v>
      </c>
      <c r="E176" s="3" t="s">
        <v>29</v>
      </c>
      <c r="F176" s="3" t="s">
        <v>22</v>
      </c>
      <c r="G176" s="3" t="s">
        <v>30</v>
      </c>
      <c r="H176" s="3" t="s">
        <v>31</v>
      </c>
      <c r="I176" s="3" t="s">
        <v>32</v>
      </c>
      <c r="J176" s="3" t="s">
        <v>33</v>
      </c>
      <c r="K176" s="3" t="s">
        <v>34</v>
      </c>
      <c r="L176" s="3" t="s">
        <v>35</v>
      </c>
      <c r="M176" s="3" t="s">
        <v>36</v>
      </c>
      <c r="N176" s="3" t="s">
        <v>37</v>
      </c>
      <c r="O176" s="3" t="s">
        <v>1</v>
      </c>
      <c r="P176" s="3" t="s">
        <v>38</v>
      </c>
      <c r="Q176" s="3" t="s">
        <v>39</v>
      </c>
      <c r="R176" s="3" t="s">
        <v>40</v>
      </c>
      <c r="S176" s="3" t="s">
        <v>2</v>
      </c>
      <c r="T176" s="3" t="s">
        <v>3</v>
      </c>
      <c r="U176" s="3" t="s">
        <v>4</v>
      </c>
      <c r="V176" s="3" t="s">
        <v>5</v>
      </c>
      <c r="W176" s="3" t="s">
        <v>1</v>
      </c>
      <c r="X176" s="3" t="s">
        <v>6</v>
      </c>
      <c r="Y176" s="3" t="s">
        <v>7</v>
      </c>
      <c r="Z176" s="3" t="s">
        <v>8</v>
      </c>
      <c r="AA176" s="3" t="s">
        <v>9</v>
      </c>
      <c r="AB176" s="3" t="s">
        <v>10</v>
      </c>
      <c r="AC176" s="3" t="s">
        <v>11</v>
      </c>
      <c r="AD176" s="5" t="s">
        <v>19</v>
      </c>
      <c r="AE176" s="3" t="s">
        <v>14</v>
      </c>
      <c r="AF176" s="3" t="s">
        <v>15</v>
      </c>
      <c r="AG176" s="3" t="s">
        <v>47</v>
      </c>
      <c r="AH176" s="3" t="s">
        <v>48</v>
      </c>
      <c r="AI176" s="12"/>
      <c r="AJ176" s="12"/>
      <c r="AK176" s="3" t="s">
        <v>56</v>
      </c>
      <c r="AL176" s="3" t="s">
        <v>57</v>
      </c>
      <c r="AM176" s="3" t="s">
        <v>58</v>
      </c>
      <c r="AN176" s="3" t="s">
        <v>59</v>
      </c>
      <c r="AO176" s="3" t="s">
        <v>60</v>
      </c>
      <c r="AQ176" s="3" t="s">
        <v>41</v>
      </c>
      <c r="AR176" s="3" t="s">
        <v>42</v>
      </c>
      <c r="AS176" s="3" t="s">
        <v>43</v>
      </c>
      <c r="AT176" s="3" t="s">
        <v>44</v>
      </c>
      <c r="AW176" s="3" t="s">
        <v>49</v>
      </c>
      <c r="AX176" s="3" t="s">
        <v>50</v>
      </c>
      <c r="AY176" s="3" t="s">
        <v>51</v>
      </c>
      <c r="AZ176" s="3" t="s">
        <v>52</v>
      </c>
      <c r="BA176" s="3" t="s">
        <v>24</v>
      </c>
      <c r="BE176" s="3" t="s">
        <v>68</v>
      </c>
      <c r="BF176" s="3" t="s">
        <v>13</v>
      </c>
      <c r="BG176" s="1" t="s">
        <v>69</v>
      </c>
      <c r="BH176" s="3" t="s">
        <v>62</v>
      </c>
      <c r="BI176" s="3" t="s">
        <v>63</v>
      </c>
      <c r="BJ176" s="3" t="s">
        <v>64</v>
      </c>
      <c r="BK176" s="3" t="s">
        <v>65</v>
      </c>
      <c r="BL176" s="3" t="s">
        <v>66</v>
      </c>
      <c r="BN176" t="s">
        <v>70</v>
      </c>
      <c r="BO176" t="s">
        <v>68</v>
      </c>
      <c r="BP176" t="s">
        <v>13</v>
      </c>
      <c r="BQ176" s="1" t="s">
        <v>69</v>
      </c>
      <c r="BR176" t="s">
        <v>62</v>
      </c>
      <c r="BS176" t="s">
        <v>63</v>
      </c>
      <c r="BT176" t="s">
        <v>64</v>
      </c>
      <c r="BU176" t="s">
        <v>65</v>
      </c>
      <c r="BV176" t="s">
        <v>66</v>
      </c>
      <c r="BX176" s="14"/>
      <c r="BZ176" s="20"/>
    </row>
    <row r="177" spans="1:78">
      <c r="A177" t="s">
        <v>13</v>
      </c>
      <c r="B177" s="2">
        <v>3.12</v>
      </c>
      <c r="C177" s="2">
        <v>69</v>
      </c>
      <c r="D177" s="1">
        <v>42091</v>
      </c>
      <c r="E177" s="3">
        <v>0.70499999999999996</v>
      </c>
      <c r="F177" s="3">
        <f>E177</f>
        <v>0.70499999999999996</v>
      </c>
      <c r="G177" s="3">
        <v>0.19666666666666668</v>
      </c>
      <c r="H177" s="3">
        <v>83.633333333333326</v>
      </c>
      <c r="I177" s="3">
        <v>159.5</v>
      </c>
      <c r="J177" s="3">
        <v>158.96666666666667</v>
      </c>
      <c r="K177" s="3">
        <v>103</v>
      </c>
      <c r="L177" s="3">
        <v>92.3</v>
      </c>
      <c r="M177" s="3">
        <v>13.409999999999998</v>
      </c>
      <c r="N177" s="3">
        <v>92.2</v>
      </c>
      <c r="O177" s="3">
        <v>7.34</v>
      </c>
      <c r="P177" s="3">
        <v>15.64</v>
      </c>
      <c r="Q177" s="3">
        <v>11.563333333333334</v>
      </c>
      <c r="R177" s="3">
        <v>28.540000000000003</v>
      </c>
      <c r="S177" s="3">
        <v>0.5043333333333333</v>
      </c>
      <c r="T177" s="3">
        <v>0.24666666666666667</v>
      </c>
      <c r="U177" s="3">
        <v>0.16300000000000001</v>
      </c>
      <c r="V177" s="3">
        <v>8.6000000000000007E-2</v>
      </c>
      <c r="W177" s="3">
        <v>6.34</v>
      </c>
      <c r="X177" s="3">
        <v>13.96</v>
      </c>
      <c r="Y177" s="3">
        <v>1.8</v>
      </c>
      <c r="Z177" s="3">
        <v>0.43333333333333335</v>
      </c>
      <c r="AA177" s="3">
        <v>181</v>
      </c>
      <c r="AB177" s="3">
        <v>6.6666666666666666E-2</v>
      </c>
      <c r="AC177" s="3">
        <v>14.633333333333333</v>
      </c>
      <c r="AD177" s="5">
        <v>0.7</v>
      </c>
      <c r="AE177" s="3">
        <v>117.53477775</v>
      </c>
      <c r="AF177" s="3">
        <v>2.6995644912864969</v>
      </c>
      <c r="AG177" s="9">
        <v>135.49557644832004</v>
      </c>
      <c r="AH177" s="9">
        <v>5.8134920373723791</v>
      </c>
      <c r="AI177" s="12">
        <f t="shared" si="20"/>
        <v>38.421491101092464</v>
      </c>
      <c r="AJ177" s="12"/>
      <c r="AK177" s="3">
        <v>74.820327901579631</v>
      </c>
      <c r="AL177" s="3">
        <v>0.47554532360885893</v>
      </c>
      <c r="AM177" s="3">
        <v>1115.1496925955628</v>
      </c>
      <c r="AN177" s="3">
        <v>35.790074583713718</v>
      </c>
      <c r="AO177" s="3">
        <v>14.904367888663307</v>
      </c>
      <c r="AQ177" s="3">
        <v>0.82850000000000001</v>
      </c>
      <c r="AR177" s="3">
        <v>0.60199999999999998</v>
      </c>
      <c r="AS177" s="3">
        <v>3.3875000000000002</v>
      </c>
      <c r="AT177" s="3">
        <v>8.2620000000000005</v>
      </c>
      <c r="AW177" s="4">
        <v>3.2281028147487203</v>
      </c>
      <c r="AX177" s="4">
        <v>5.120265396011555E-2</v>
      </c>
      <c r="AY177" s="4">
        <v>0.94333175630566102</v>
      </c>
      <c r="AZ177" s="4">
        <v>1.7311481627223142E-2</v>
      </c>
      <c r="BA177" s="3" t="s">
        <v>27</v>
      </c>
      <c r="BB177" s="3">
        <v>4524</v>
      </c>
      <c r="BC177" s="3">
        <f>BB177*(140/227)</f>
        <v>2790.1321585903083</v>
      </c>
      <c r="BD177" s="3" t="s">
        <v>116</v>
      </c>
      <c r="BE177" s="3" t="s">
        <v>95</v>
      </c>
      <c r="BF177" s="3" t="s">
        <v>155</v>
      </c>
      <c r="BG177" s="1">
        <v>42091</v>
      </c>
      <c r="BH177" s="3">
        <v>11.796117113115427</v>
      </c>
      <c r="BI177" s="3">
        <v>3683.9721359423493</v>
      </c>
      <c r="BJ177" s="3">
        <v>21.90050703458704</v>
      </c>
      <c r="BK177" s="3">
        <v>60.150289167464344</v>
      </c>
      <c r="BL177" s="3">
        <v>166.21510372654586</v>
      </c>
      <c r="BN177" t="s">
        <v>215</v>
      </c>
      <c r="BO177" t="s">
        <v>95</v>
      </c>
      <c r="BP177" t="s">
        <v>155</v>
      </c>
      <c r="BQ177" s="1">
        <v>42091</v>
      </c>
      <c r="BR177">
        <v>52.673460091855382</v>
      </c>
      <c r="BS177">
        <v>2894.5129072943128</v>
      </c>
      <c r="BT177">
        <v>47.779410860536842</v>
      </c>
      <c r="BU177">
        <v>49.925741012216925</v>
      </c>
      <c r="BV177">
        <v>6.0872621610528252</v>
      </c>
      <c r="BX177" s="15">
        <f t="shared" si="21"/>
        <v>-16.520984066505424</v>
      </c>
      <c r="BZ177" s="20"/>
    </row>
    <row r="178" spans="1:78">
      <c r="A178" t="s">
        <v>12</v>
      </c>
      <c r="D178" s="1">
        <v>42091</v>
      </c>
      <c r="E178" s="3">
        <v>0.98</v>
      </c>
      <c r="F178" s="3">
        <f>E178</f>
        <v>0.98</v>
      </c>
      <c r="G178" s="3">
        <v>0.25666666666666665</v>
      </c>
      <c r="H178" s="3">
        <v>83.733333333333334</v>
      </c>
      <c r="I178" s="3">
        <v>159.36666666666667</v>
      </c>
      <c r="J178" s="3">
        <v>158.76666666666668</v>
      </c>
      <c r="K178" s="3">
        <v>103</v>
      </c>
      <c r="L178" s="3">
        <v>92.40000000000002</v>
      </c>
      <c r="M178" s="3">
        <v>13.410000000000002</v>
      </c>
      <c r="N178" s="3">
        <v>92.366666666666674</v>
      </c>
      <c r="O178" s="3">
        <v>7.3499999999999988</v>
      </c>
      <c r="P178" s="3">
        <v>15.969999999999999</v>
      </c>
      <c r="Q178" s="3">
        <v>11.573333333333332</v>
      </c>
      <c r="R178" s="3">
        <v>28.556666666666661</v>
      </c>
      <c r="S178" s="3">
        <v>1.0053333333333334</v>
      </c>
      <c r="T178" s="3">
        <v>0.13</v>
      </c>
      <c r="U178" s="3">
        <v>0.16800000000000001</v>
      </c>
      <c r="V178" s="3">
        <v>8.8000000000000009E-2</v>
      </c>
      <c r="W178" s="3">
        <v>6.5100000000000007</v>
      </c>
      <c r="X178" s="3">
        <v>13.833333333333334</v>
      </c>
      <c r="Y178" s="3">
        <v>2.0333333333333332</v>
      </c>
      <c r="Z178" s="3">
        <v>0.5</v>
      </c>
      <c r="AA178" s="3">
        <v>242.66666666666666</v>
      </c>
      <c r="AB178" s="3">
        <v>0.10000000000000002</v>
      </c>
      <c r="AC178" s="3">
        <v>19.133333333333333</v>
      </c>
      <c r="AD178" s="5"/>
      <c r="AG178" s="9"/>
      <c r="AH178" s="9"/>
      <c r="AI178" s="12"/>
      <c r="AJ178" s="12"/>
      <c r="AW178" s="4"/>
      <c r="AX178" s="4"/>
      <c r="AY178" s="4"/>
      <c r="AZ178" s="4"/>
      <c r="BA178" s="3">
        <v>0.7</v>
      </c>
      <c r="BB178" s="3">
        <v>508.4</v>
      </c>
      <c r="BX178" s="15"/>
      <c r="BZ178" s="20"/>
    </row>
    <row r="179" spans="1:78">
      <c r="D179" s="1">
        <v>42091</v>
      </c>
      <c r="E179" s="3">
        <v>1.3116666666666668</v>
      </c>
      <c r="F179" s="3">
        <f>E179-0.1</f>
        <v>1.2116666666666667</v>
      </c>
      <c r="G179" s="3">
        <v>0.18699999999999997</v>
      </c>
      <c r="H179" s="3">
        <v>83.8</v>
      </c>
      <c r="I179" s="3">
        <v>159.9</v>
      </c>
      <c r="J179" s="3">
        <v>159.30000000000001</v>
      </c>
      <c r="K179" s="3">
        <v>104</v>
      </c>
      <c r="L179" s="3">
        <v>92.7</v>
      </c>
      <c r="M179" s="3">
        <v>13.479999999999999</v>
      </c>
      <c r="N179" s="3">
        <v>92.59999999999998</v>
      </c>
      <c r="O179" s="3">
        <v>7.330000000000001</v>
      </c>
      <c r="P179" s="3">
        <v>15.403333333333334</v>
      </c>
      <c r="Q179" s="3">
        <v>11.586666666666666</v>
      </c>
      <c r="R179" s="3">
        <v>28.59</v>
      </c>
      <c r="S179" s="3">
        <v>1.494</v>
      </c>
      <c r="T179" s="3">
        <v>0.13666666666666669</v>
      </c>
      <c r="U179" s="3">
        <v>0.16800000000000001</v>
      </c>
      <c r="V179" s="3">
        <v>8.8000000000000009E-2</v>
      </c>
      <c r="W179" s="3">
        <v>6.64</v>
      </c>
      <c r="X179" s="3">
        <v>13.81</v>
      </c>
      <c r="Y179" s="3">
        <v>1.6666666666666667</v>
      </c>
      <c r="Z179" s="3">
        <v>0.40000000000000008</v>
      </c>
      <c r="AA179" s="3">
        <v>66.666666666666671</v>
      </c>
      <c r="AB179" s="3">
        <v>0</v>
      </c>
      <c r="AC179" s="3">
        <v>16.7</v>
      </c>
      <c r="AD179" s="5"/>
      <c r="AG179" s="9"/>
      <c r="AH179" s="9"/>
      <c r="AI179" s="12"/>
      <c r="AJ179" s="12"/>
      <c r="AW179" s="4"/>
      <c r="AX179" s="4"/>
      <c r="AY179" s="4"/>
      <c r="AZ179" s="4"/>
      <c r="BA179" s="3">
        <v>1</v>
      </c>
      <c r="BB179" s="3">
        <v>234.1</v>
      </c>
      <c r="BX179" s="15"/>
      <c r="BZ179" s="20"/>
    </row>
    <row r="180" spans="1:78">
      <c r="D180" s="1">
        <v>42091</v>
      </c>
      <c r="E180" s="3">
        <v>1.5209999999999999</v>
      </c>
      <c r="F180" s="3">
        <f>E180-0.1</f>
        <v>1.4209999999999998</v>
      </c>
      <c r="G180" s="3">
        <v>0.19033333333333333</v>
      </c>
      <c r="H180" s="3">
        <v>83.8</v>
      </c>
      <c r="I180" s="3">
        <v>159.86666666666667</v>
      </c>
      <c r="J180" s="3">
        <v>159.30000000000001</v>
      </c>
      <c r="K180" s="3">
        <v>104</v>
      </c>
      <c r="L180" s="3">
        <v>92.8</v>
      </c>
      <c r="M180" s="3">
        <v>13.49</v>
      </c>
      <c r="N180" s="3">
        <v>92.766666666666666</v>
      </c>
      <c r="O180" s="3">
        <v>7.3499999999999988</v>
      </c>
      <c r="P180" s="3">
        <v>16.516666666666666</v>
      </c>
      <c r="Q180" s="3">
        <v>11.556666666666667</v>
      </c>
      <c r="R180" s="3">
        <v>28.52333333333333</v>
      </c>
      <c r="S180" s="3">
        <v>1.9986666666666668</v>
      </c>
      <c r="T180" s="3">
        <v>0.88</v>
      </c>
      <c r="U180" s="3">
        <v>0.16800000000000001</v>
      </c>
      <c r="V180" s="3">
        <v>9.0333333333333335E-2</v>
      </c>
      <c r="W180" s="3">
        <v>6.73</v>
      </c>
      <c r="X180" s="3">
        <v>13.046666666666667</v>
      </c>
      <c r="Y180" s="3">
        <v>2.5</v>
      </c>
      <c r="Z180" s="3">
        <v>0.6</v>
      </c>
      <c r="AA180" s="3">
        <v>315</v>
      </c>
      <c r="AB180" s="3">
        <v>0.16666666666666666</v>
      </c>
      <c r="AC180" s="3">
        <v>13.433333333333332</v>
      </c>
      <c r="AD180" s="5"/>
      <c r="AG180" s="9"/>
      <c r="AH180" s="9"/>
      <c r="AI180" s="12"/>
      <c r="AJ180" s="12"/>
      <c r="AW180" s="4"/>
      <c r="AX180" s="4"/>
      <c r="AY180" s="4"/>
      <c r="AZ180" s="4"/>
      <c r="BA180" s="3">
        <v>1.5</v>
      </c>
      <c r="BB180" s="3">
        <v>80.900000000000006</v>
      </c>
      <c r="BX180" s="15"/>
      <c r="BZ180" s="20"/>
    </row>
    <row r="181" spans="1:78">
      <c r="D181" s="1">
        <v>42091</v>
      </c>
      <c r="E181" s="3">
        <v>1.7990000000000002</v>
      </c>
      <c r="F181" s="3">
        <f t="shared" ref="F181:F186" si="24">E181-0.2</f>
        <v>1.5990000000000002</v>
      </c>
      <c r="G181" s="3">
        <v>0.19833333333333333</v>
      </c>
      <c r="H181" s="3">
        <v>83.86666666666666</v>
      </c>
      <c r="I181" s="3">
        <v>159.93333333333331</v>
      </c>
      <c r="J181" s="3">
        <v>159.33333333333334</v>
      </c>
      <c r="K181" s="3">
        <v>104</v>
      </c>
      <c r="L181" s="3">
        <v>92.90000000000002</v>
      </c>
      <c r="M181" s="3">
        <v>13.493333333333334</v>
      </c>
      <c r="N181" s="3">
        <v>92.8</v>
      </c>
      <c r="O181" s="3">
        <v>7.3499999999999988</v>
      </c>
      <c r="P181" s="3">
        <v>15.520000000000001</v>
      </c>
      <c r="Q181" s="3">
        <v>11.553333333333335</v>
      </c>
      <c r="R181" s="3">
        <v>28.516666666666669</v>
      </c>
      <c r="S181" s="3">
        <v>2.4003333333333337</v>
      </c>
      <c r="T181" s="3">
        <v>2.67</v>
      </c>
      <c r="U181" s="3">
        <v>0.17100000000000001</v>
      </c>
      <c r="V181" s="3">
        <v>9.8000000000000018E-2</v>
      </c>
      <c r="W181" s="3">
        <v>6.66</v>
      </c>
      <c r="X181" s="3">
        <v>7.6099999999999994</v>
      </c>
      <c r="Y181" s="3">
        <v>1.3333333333333333</v>
      </c>
      <c r="Z181" s="3">
        <v>0.33333333333333331</v>
      </c>
      <c r="AA181" s="3">
        <v>0</v>
      </c>
      <c r="AB181" s="3">
        <v>-0.10000000000000002</v>
      </c>
      <c r="AC181" s="3">
        <v>5.2</v>
      </c>
      <c r="AD181" s="5"/>
      <c r="AG181" s="9"/>
      <c r="AH181" s="9"/>
      <c r="AI181" s="12"/>
      <c r="AJ181" s="12"/>
      <c r="AW181" s="4"/>
      <c r="AX181" s="4"/>
      <c r="AY181" s="4"/>
      <c r="AZ181" s="4"/>
      <c r="BA181" s="3">
        <v>2</v>
      </c>
      <c r="BB181" s="3">
        <v>28</v>
      </c>
      <c r="BX181" s="15"/>
      <c r="BZ181" s="20"/>
    </row>
    <row r="182" spans="1:78">
      <c r="D182" s="1">
        <v>42091</v>
      </c>
      <c r="E182" s="3">
        <v>2.0126666666666666</v>
      </c>
      <c r="F182" s="3">
        <f t="shared" si="24"/>
        <v>1.8126666666666666</v>
      </c>
      <c r="G182" s="3">
        <v>0.45433333333333331</v>
      </c>
      <c r="H182" s="3">
        <v>84.566666666666663</v>
      </c>
      <c r="I182" s="3">
        <v>159.86666666666667</v>
      </c>
      <c r="J182" s="3">
        <v>159.16666666666666</v>
      </c>
      <c r="K182" s="3">
        <v>103</v>
      </c>
      <c r="L182" s="3">
        <v>92.366666666666674</v>
      </c>
      <c r="M182" s="3">
        <v>13.326666666666666</v>
      </c>
      <c r="N182" s="3">
        <v>92.266666666666666</v>
      </c>
      <c r="O182" s="3">
        <v>7.3499999999999988</v>
      </c>
      <c r="P182" s="3">
        <v>14.88</v>
      </c>
      <c r="Q182" s="3">
        <v>11.526666666666666</v>
      </c>
      <c r="R182" s="3">
        <v>28.446666666666669</v>
      </c>
      <c r="S182" s="3">
        <v>2.6446666666666663</v>
      </c>
      <c r="T182" s="3">
        <v>3.5400000000000005</v>
      </c>
      <c r="U182" s="3">
        <v>0.17499999999999996</v>
      </c>
      <c r="V182" s="3">
        <v>0.10299999999999999</v>
      </c>
      <c r="W182" s="3">
        <v>6.5966666666666667</v>
      </c>
      <c r="X182" s="3">
        <v>4.58</v>
      </c>
      <c r="Y182" s="3">
        <v>0.76666666666666661</v>
      </c>
      <c r="Z182" s="3">
        <v>0.16666666666666666</v>
      </c>
      <c r="AA182" s="3">
        <v>0</v>
      </c>
      <c r="AB182" s="3">
        <v>0</v>
      </c>
      <c r="AC182" s="3">
        <v>5.1000000000000005</v>
      </c>
      <c r="AD182" s="5"/>
      <c r="AG182" s="9"/>
      <c r="AH182" s="9"/>
      <c r="AI182" s="12"/>
      <c r="AJ182" s="12"/>
      <c r="AW182" s="4"/>
      <c r="AX182" s="4"/>
      <c r="AY182" s="4"/>
      <c r="AZ182" s="4"/>
      <c r="BA182" s="3">
        <v>2.5</v>
      </c>
      <c r="BB182" s="3">
        <v>12.32</v>
      </c>
      <c r="BG182" s="1"/>
      <c r="BH182" s="3"/>
      <c r="BI182" s="3"/>
      <c r="BJ182" s="3"/>
      <c r="BK182" s="3"/>
      <c r="BL182" s="3"/>
      <c r="BQ182" s="1"/>
      <c r="BX182" s="15"/>
      <c r="BZ182" s="20"/>
    </row>
    <row r="183" spans="1:78">
      <c r="D183" s="1">
        <v>42091</v>
      </c>
      <c r="E183" s="3">
        <v>2.331</v>
      </c>
      <c r="F183" s="3">
        <f t="shared" si="24"/>
        <v>2.1309999999999998</v>
      </c>
      <c r="G183" s="3">
        <v>2.0079999999999996</v>
      </c>
      <c r="H183" s="3">
        <v>89.7</v>
      </c>
      <c r="I183" s="3">
        <v>161.4</v>
      </c>
      <c r="J183" s="3">
        <v>160</v>
      </c>
      <c r="K183" s="3">
        <v>104</v>
      </c>
      <c r="L183" s="3">
        <v>71.733333333333334</v>
      </c>
      <c r="M183" s="3">
        <v>9.913333333333334</v>
      </c>
      <c r="N183" s="3">
        <v>71.666666666666671</v>
      </c>
      <c r="O183" s="3">
        <v>7.169999999999999</v>
      </c>
      <c r="P183" s="3">
        <v>6.206666666666667</v>
      </c>
      <c r="Q183" s="3">
        <v>10.770000000000001</v>
      </c>
      <c r="R183" s="3">
        <v>26.656666666666666</v>
      </c>
      <c r="S183" s="3">
        <v>2.9260000000000002</v>
      </c>
      <c r="T183" s="3">
        <v>3.75</v>
      </c>
      <c r="U183" s="3">
        <v>0.17600000000000002</v>
      </c>
      <c r="V183" s="3">
        <v>0.104</v>
      </c>
      <c r="W183" s="3">
        <v>6.5999999999999988</v>
      </c>
      <c r="X183" s="3">
        <v>3.2833333333333332</v>
      </c>
      <c r="Y183" s="3">
        <v>0.23333333333333331</v>
      </c>
      <c r="Z183" s="3">
        <v>6.6666666666666666E-2</v>
      </c>
      <c r="AA183" s="3">
        <v>61.333333333333336</v>
      </c>
      <c r="AB183" s="3">
        <v>0</v>
      </c>
      <c r="AC183" s="3">
        <v>5.833333333333333</v>
      </c>
      <c r="AD183" s="5"/>
      <c r="AG183" s="9"/>
      <c r="AH183" s="9"/>
      <c r="AI183" s="12"/>
      <c r="AJ183" s="12"/>
      <c r="AW183" s="4"/>
      <c r="AX183" s="4"/>
      <c r="AY183" s="4"/>
      <c r="AZ183" s="4"/>
      <c r="BG183" s="1"/>
      <c r="BH183" s="3"/>
      <c r="BI183" s="3"/>
      <c r="BJ183" s="3"/>
      <c r="BK183" s="3"/>
      <c r="BL183" s="3"/>
      <c r="BQ183" s="1"/>
      <c r="BX183" s="15"/>
      <c r="BZ183" s="20"/>
    </row>
    <row r="184" spans="1:78">
      <c r="D184" s="1">
        <v>42091</v>
      </c>
      <c r="E184" s="3">
        <v>2.5356666666666663</v>
      </c>
      <c r="F184" s="3">
        <f t="shared" si="24"/>
        <v>2.3356666666666661</v>
      </c>
      <c r="G184" s="3">
        <v>2.6280000000000001</v>
      </c>
      <c r="H184" s="3">
        <v>92.8</v>
      </c>
      <c r="I184" s="3">
        <v>163.73333333333335</v>
      </c>
      <c r="J184" s="3">
        <v>162.03333333333333</v>
      </c>
      <c r="K184" s="3">
        <v>105</v>
      </c>
      <c r="L184" s="3">
        <v>56.4</v>
      </c>
      <c r="M184" s="3">
        <v>7.666666666666667</v>
      </c>
      <c r="N184" s="3">
        <v>56.366666666666667</v>
      </c>
      <c r="O184" s="3">
        <v>7.0999999999999988</v>
      </c>
      <c r="P184" s="3">
        <v>5.9466666666666663</v>
      </c>
      <c r="Q184" s="3">
        <v>10.443333333333333</v>
      </c>
      <c r="R184" s="3">
        <v>25.88</v>
      </c>
      <c r="AD184" s="5">
        <v>2.1</v>
      </c>
      <c r="AE184" s="3">
        <v>111.4031825</v>
      </c>
      <c r="AF184" s="3">
        <v>2.4603185571549511</v>
      </c>
      <c r="AG184" s="3">
        <v>137.7788577792</v>
      </c>
      <c r="AH184" s="3">
        <v>0.8477869311252525</v>
      </c>
      <c r="AI184" s="12">
        <f t="shared" si="20"/>
        <v>36.417105362307367</v>
      </c>
      <c r="AJ184" s="12"/>
      <c r="AK184" s="3">
        <v>73.907618596062207</v>
      </c>
      <c r="AL184" s="3">
        <v>0.40761027737902328</v>
      </c>
      <c r="AM184" s="3">
        <v>1098.3560545308744</v>
      </c>
      <c r="AN184" s="3">
        <v>13.628013612282837</v>
      </c>
      <c r="AO184" s="3">
        <v>14.861202070843001</v>
      </c>
      <c r="AQ184" s="3">
        <v>0.86199999999999999</v>
      </c>
      <c r="AR184" s="3">
        <v>0.58749999999999991</v>
      </c>
      <c r="AS184" s="3">
        <v>3.4664999999999999</v>
      </c>
      <c r="AT184" s="3">
        <v>8.4544999999999995</v>
      </c>
      <c r="AW184" s="4">
        <v>3.8192363525880531</v>
      </c>
      <c r="AX184" s="4">
        <v>6.6714904303283196E-2</v>
      </c>
      <c r="AY184" s="4">
        <v>0.98065046453678806</v>
      </c>
      <c r="AZ184" s="4">
        <v>1.4306580475829235E-2</v>
      </c>
      <c r="BD184" s="3" t="s">
        <v>216</v>
      </c>
      <c r="BE184" s="3" t="s">
        <v>95</v>
      </c>
      <c r="BF184" s="3" t="s">
        <v>157</v>
      </c>
      <c r="BG184" s="1">
        <v>42091</v>
      </c>
      <c r="BH184" s="3">
        <v>10.043289355755926</v>
      </c>
      <c r="BI184" s="3">
        <v>3478.2411325560292</v>
      </c>
      <c r="BJ184" s="3">
        <v>20.30399259019191</v>
      </c>
      <c r="BK184" s="3">
        <v>73.692076879148573</v>
      </c>
      <c r="BL184" s="3">
        <v>178.76610299461785</v>
      </c>
      <c r="BQ184" s="1"/>
      <c r="BX184" s="15">
        <f t="shared" si="21"/>
        <v>-16.113112772115457</v>
      </c>
      <c r="BZ184" s="20"/>
    </row>
    <row r="185" spans="1:78">
      <c r="D185" s="1">
        <v>42091</v>
      </c>
      <c r="E185" s="3">
        <v>2.8239999999999998</v>
      </c>
      <c r="F185" s="3">
        <f t="shared" si="24"/>
        <v>2.6239999999999997</v>
      </c>
      <c r="G185" s="3">
        <v>3.4466666666666668</v>
      </c>
      <c r="H185" s="3">
        <v>96.600000000000009</v>
      </c>
      <c r="I185" s="3">
        <v>166.20000000000002</v>
      </c>
      <c r="J185" s="3">
        <v>164.23333333333335</v>
      </c>
      <c r="K185" s="3">
        <v>107</v>
      </c>
      <c r="L185" s="3">
        <v>32.833333333333336</v>
      </c>
      <c r="M185" s="3">
        <v>4.3633333333333342</v>
      </c>
      <c r="N185" s="3">
        <v>32.800000000000004</v>
      </c>
      <c r="O185" s="3">
        <v>7.0333333333333341</v>
      </c>
      <c r="P185" s="3">
        <v>5.9066666666666663</v>
      </c>
      <c r="Q185" s="3">
        <v>10.18</v>
      </c>
      <c r="R185" s="3">
        <v>25.256666666666671</v>
      </c>
      <c r="AD185" s="5">
        <v>2.6</v>
      </c>
      <c r="AE185" s="3">
        <v>54.900625499999997</v>
      </c>
      <c r="AF185" s="3">
        <v>1.6916344176144167</v>
      </c>
      <c r="AG185" s="3">
        <v>62.502176658240003</v>
      </c>
      <c r="AH185" s="3">
        <v>7.0736886281966225</v>
      </c>
      <c r="AI185" s="12">
        <f t="shared" si="20"/>
        <v>17.946721255383153</v>
      </c>
      <c r="AJ185" s="12"/>
      <c r="AK185" s="3">
        <v>41.146158261173362</v>
      </c>
      <c r="AL185" s="3">
        <v>1.3587009245967165</v>
      </c>
      <c r="AM185" s="3">
        <v>863.43223736968741</v>
      </c>
      <c r="AN185" s="3">
        <v>29.769932648190686</v>
      </c>
      <c r="AO185" s="3">
        <v>20.98451651036509</v>
      </c>
      <c r="AQ185" s="3">
        <v>0.44750000000000001</v>
      </c>
      <c r="AR185" s="3">
        <v>0.39800000000000002</v>
      </c>
      <c r="AS185" s="3">
        <v>2.8660000000000001</v>
      </c>
      <c r="AT185" s="3">
        <v>6.99</v>
      </c>
      <c r="AW185" s="4">
        <v>2.7317570865331149</v>
      </c>
      <c r="AX185" s="4">
        <v>0.1844961837121728</v>
      </c>
      <c r="AY185" s="4">
        <v>0.75657804902027748</v>
      </c>
      <c r="AZ185" s="4">
        <v>3.2823298964102951E-2</v>
      </c>
      <c r="BD185" s="3" t="s">
        <v>217</v>
      </c>
      <c r="BE185" s="3" t="s">
        <v>95</v>
      </c>
      <c r="BF185" s="3" t="s">
        <v>159</v>
      </c>
      <c r="BG185" s="1">
        <v>42091</v>
      </c>
      <c r="BH185" s="3">
        <v>7.5148265768427143</v>
      </c>
      <c r="BI185" s="3">
        <v>3556.893656722842</v>
      </c>
      <c r="BJ185" s="3">
        <v>17.937037077873217</v>
      </c>
      <c r="BK185" s="3">
        <v>517.56369209041873</v>
      </c>
      <c r="BL185" s="3">
        <v>168.1901743447138</v>
      </c>
      <c r="BQ185" s="1"/>
      <c r="BX185" s="14">
        <f t="shared" si="21"/>
        <v>-9.6841775099356653E-3</v>
      </c>
      <c r="BZ185" s="20"/>
    </row>
    <row r="186" spans="1:78">
      <c r="D186" s="1">
        <v>42091</v>
      </c>
      <c r="E186" s="3">
        <v>3.032</v>
      </c>
      <c r="F186" s="3">
        <f t="shared" si="24"/>
        <v>2.8319999999999999</v>
      </c>
      <c r="G186" s="3">
        <v>3.6539999999999999</v>
      </c>
      <c r="H186" s="3">
        <v>98.933333333333337</v>
      </c>
      <c r="I186" s="3">
        <v>169.1</v>
      </c>
      <c r="J186" s="3">
        <v>167.03333333333333</v>
      </c>
      <c r="K186" s="3">
        <v>109</v>
      </c>
      <c r="L186" s="3">
        <v>21.133333333333336</v>
      </c>
      <c r="M186" s="3">
        <v>2.7933333333333334</v>
      </c>
      <c r="N186" s="3">
        <v>21.133333333333336</v>
      </c>
      <c r="O186" s="3">
        <v>7.02</v>
      </c>
      <c r="P186" s="3">
        <v>6.4733333333333336</v>
      </c>
      <c r="Q186" s="3">
        <v>10.14</v>
      </c>
      <c r="R186" s="3">
        <v>25.163333333333338</v>
      </c>
      <c r="AD186" s="5">
        <v>2.85</v>
      </c>
      <c r="AE186" s="3">
        <v>47.069686500000003</v>
      </c>
      <c r="AF186" s="3">
        <v>3.0830785115474546</v>
      </c>
      <c r="AG186" s="3">
        <v>58.755277606079986</v>
      </c>
      <c r="AH186" s="3">
        <v>2.840730924160193</v>
      </c>
      <c r="AI186" s="12">
        <f t="shared" si="20"/>
        <v>15.386829120804308</v>
      </c>
      <c r="AJ186" s="12"/>
      <c r="AK186" s="3">
        <v>45.901854116237871</v>
      </c>
      <c r="AL186" s="3">
        <v>3.6005574501812956</v>
      </c>
      <c r="AM186" s="3">
        <v>855.47981823041982</v>
      </c>
      <c r="AN186" s="3">
        <v>22.625148812624882</v>
      </c>
      <c r="AO186" s="3">
        <v>18.637151694658716</v>
      </c>
      <c r="AQ186" s="3">
        <v>0.46900000000000003</v>
      </c>
      <c r="AR186" s="3">
        <v>0.41199999999999998</v>
      </c>
      <c r="AS186" s="3">
        <v>2.9350000000000001</v>
      </c>
      <c r="AT186" s="3">
        <v>7.1594999999999995</v>
      </c>
      <c r="AW186" s="4">
        <v>2.5765467687827108</v>
      </c>
      <c r="AX186" s="4">
        <v>0.15325599749494759</v>
      </c>
      <c r="AY186" s="4">
        <v>0.72433126823114902</v>
      </c>
      <c r="AZ186" s="4">
        <v>1.1736145151353636E-2</v>
      </c>
      <c r="BD186" s="3" t="s">
        <v>117</v>
      </c>
      <c r="BE186" s="3" t="s">
        <v>95</v>
      </c>
      <c r="BF186" s="3" t="s">
        <v>156</v>
      </c>
      <c r="BG186" s="1">
        <v>42091</v>
      </c>
      <c r="BH186" s="3">
        <v>8.3270034928600385</v>
      </c>
      <c r="BI186" s="3">
        <v>3632.1969425174361</v>
      </c>
      <c r="BJ186" s="3">
        <v>14.217630292910249</v>
      </c>
      <c r="BK186" s="3">
        <v>467.95284629400629</v>
      </c>
      <c r="BL186" s="3">
        <v>180.39605301883273</v>
      </c>
      <c r="BN186" t="s">
        <v>218</v>
      </c>
      <c r="BO186" t="s">
        <v>95</v>
      </c>
      <c r="BP186" t="s">
        <v>156</v>
      </c>
      <c r="BQ186" s="1">
        <v>42091</v>
      </c>
      <c r="BR186">
        <v>34.376420428936576</v>
      </c>
      <c r="BS186">
        <v>3126.5779729090514</v>
      </c>
      <c r="BT186">
        <v>23.510678828342851</v>
      </c>
      <c r="BU186">
        <v>474.15387348791899</v>
      </c>
      <c r="BV186">
        <v>4.4304157479168298</v>
      </c>
      <c r="BX186" s="14">
        <f t="shared" si="21"/>
        <v>-1.1691988278940588</v>
      </c>
      <c r="BZ186" s="20"/>
    </row>
    <row r="187" spans="1:78">
      <c r="D187" s="1">
        <v>42091</v>
      </c>
      <c r="E187" s="3">
        <v>3.1779999999999999</v>
      </c>
      <c r="F187" s="3">
        <f>E187-0.2</f>
        <v>2.9779999999999998</v>
      </c>
      <c r="G187" s="3">
        <v>3.8832499999999999</v>
      </c>
      <c r="H187" s="3">
        <v>99.9</v>
      </c>
      <c r="I187" s="3">
        <v>169.6</v>
      </c>
      <c r="J187" s="3">
        <v>167.45</v>
      </c>
      <c r="K187" s="3">
        <v>109</v>
      </c>
      <c r="L187" s="3">
        <v>18.049999999999997</v>
      </c>
      <c r="M187" s="3">
        <v>2.3725000000000001</v>
      </c>
      <c r="N187" s="3">
        <v>18.049999999999997</v>
      </c>
      <c r="O187" s="3">
        <v>7.02</v>
      </c>
      <c r="P187" s="3">
        <v>6.21</v>
      </c>
      <c r="Q187" s="3">
        <v>10.095000000000001</v>
      </c>
      <c r="R187" s="3">
        <v>25.057499999999997</v>
      </c>
      <c r="AD187" s="5">
        <v>3.12</v>
      </c>
      <c r="AE187" s="3">
        <v>55.273185749999996</v>
      </c>
      <c r="AF187" s="3">
        <v>1.7221973233831971</v>
      </c>
      <c r="AG187" s="3">
        <v>57.234189217919997</v>
      </c>
      <c r="AH187" s="3">
        <v>4.8117146568594213</v>
      </c>
      <c r="AI187" s="12">
        <f t="shared" si="20"/>
        <v>18.068509211288788</v>
      </c>
      <c r="AJ187" s="12"/>
      <c r="AK187" s="3">
        <v>43.115688867816246</v>
      </c>
      <c r="AL187" s="3">
        <v>2.785336895423264</v>
      </c>
      <c r="AM187" s="3">
        <v>800.23389468056678</v>
      </c>
      <c r="AN187" s="3">
        <v>0.99233108827308303</v>
      </c>
      <c r="AO187" s="3">
        <v>18.560155611427614</v>
      </c>
      <c r="AQ187" s="3">
        <v>0.46750000000000003</v>
      </c>
      <c r="AR187" s="3">
        <v>0.2455</v>
      </c>
      <c r="AS187" s="3">
        <v>2.6094999999999997</v>
      </c>
      <c r="AT187" s="3">
        <v>6.3639999999999999</v>
      </c>
      <c r="AW187" s="4">
        <v>2.248125261069164</v>
      </c>
      <c r="AX187" s="4">
        <v>3.5731806504262179E-2</v>
      </c>
      <c r="AY187" s="4">
        <v>0.71760429078176136</v>
      </c>
      <c r="AZ187" s="4">
        <v>2.3357252456993677E-2</v>
      </c>
      <c r="BD187" s="3" t="s">
        <v>118</v>
      </c>
      <c r="BE187" s="3" t="s">
        <v>95</v>
      </c>
      <c r="BF187" s="3" t="s">
        <v>158</v>
      </c>
      <c r="BG187" s="1">
        <v>42091</v>
      </c>
      <c r="BH187" s="3">
        <v>4.8878896963430316</v>
      </c>
      <c r="BI187" s="3">
        <v>3907.6661150282334</v>
      </c>
      <c r="BJ187" s="3">
        <v>17.24158183673152</v>
      </c>
      <c r="BK187" s="3">
        <v>888.18304366488655</v>
      </c>
      <c r="BL187" s="3">
        <v>168.7264240630528</v>
      </c>
      <c r="BN187" t="s">
        <v>219</v>
      </c>
      <c r="BO187" t="s">
        <v>95</v>
      </c>
      <c r="BP187" t="s">
        <v>158</v>
      </c>
      <c r="BQ187" s="1">
        <v>42091</v>
      </c>
      <c r="BR187">
        <v>19.717121693917772</v>
      </c>
      <c r="BS187">
        <v>3506.5193123859099</v>
      </c>
      <c r="BT187">
        <v>28.989970541363814</v>
      </c>
      <c r="BU187">
        <v>916.21385116629119</v>
      </c>
      <c r="BV187">
        <v>3.6727468682526374</v>
      </c>
      <c r="BX187" s="14">
        <f t="shared" si="21"/>
        <v>-0.82692737455726828</v>
      </c>
      <c r="BZ187" s="20"/>
    </row>
    <row r="188" spans="1:78">
      <c r="AD188" s="5"/>
      <c r="AI188" s="12"/>
      <c r="AJ188" s="12"/>
      <c r="BG188" s="1"/>
      <c r="BH188" s="3"/>
      <c r="BI188" s="3"/>
      <c r="BJ188" s="3"/>
      <c r="BK188" s="3"/>
      <c r="BL188" s="3"/>
      <c r="BQ188" s="1"/>
      <c r="BX188" s="14"/>
      <c r="BZ188" s="20"/>
    </row>
    <row r="189" spans="1:78">
      <c r="AD189" s="5"/>
      <c r="AI189" s="12"/>
      <c r="AJ189" s="12"/>
      <c r="BG189" s="1"/>
      <c r="BH189" s="3"/>
      <c r="BI189" s="3"/>
      <c r="BJ189" s="3"/>
      <c r="BK189" s="3"/>
      <c r="BL189" s="3"/>
      <c r="BQ189" s="1"/>
      <c r="BX189" s="14"/>
      <c r="BZ189" s="20"/>
    </row>
    <row r="190" spans="1:78">
      <c r="A190" t="s">
        <v>17</v>
      </c>
      <c r="B190" s="2" t="s">
        <v>20</v>
      </c>
      <c r="C190" s="2" t="s">
        <v>21</v>
      </c>
      <c r="D190" s="1" t="s">
        <v>0</v>
      </c>
      <c r="E190" s="3" t="s">
        <v>29</v>
      </c>
      <c r="F190" s="3" t="s">
        <v>22</v>
      </c>
      <c r="G190" s="3" t="s">
        <v>30</v>
      </c>
      <c r="H190" s="3" t="s">
        <v>31</v>
      </c>
      <c r="I190" s="3" t="s">
        <v>32</v>
      </c>
      <c r="J190" s="3" t="s">
        <v>33</v>
      </c>
      <c r="K190" s="3" t="s">
        <v>34</v>
      </c>
      <c r="L190" s="3" t="s">
        <v>35</v>
      </c>
      <c r="M190" s="3" t="s">
        <v>36</v>
      </c>
      <c r="N190" s="3" t="s">
        <v>37</v>
      </c>
      <c r="O190" s="3" t="s">
        <v>1</v>
      </c>
      <c r="P190" s="3" t="s">
        <v>38</v>
      </c>
      <c r="Q190" s="3" t="s">
        <v>39</v>
      </c>
      <c r="R190" s="3" t="s">
        <v>40</v>
      </c>
      <c r="S190" s="3" t="s">
        <v>2</v>
      </c>
      <c r="T190" s="3" t="s">
        <v>3</v>
      </c>
      <c r="U190" s="3" t="s">
        <v>4</v>
      </c>
      <c r="V190" s="3" t="s">
        <v>5</v>
      </c>
      <c r="W190" s="3" t="s">
        <v>1</v>
      </c>
      <c r="X190" s="3" t="s">
        <v>6</v>
      </c>
      <c r="Y190" s="3" t="s">
        <v>7</v>
      </c>
      <c r="Z190" s="3" t="s">
        <v>8</v>
      </c>
      <c r="AA190" s="3" t="s">
        <v>9</v>
      </c>
      <c r="AB190" s="3" t="s">
        <v>10</v>
      </c>
      <c r="AC190" s="3" t="s">
        <v>11</v>
      </c>
      <c r="AD190" s="5" t="s">
        <v>19</v>
      </c>
      <c r="AE190" s="3" t="s">
        <v>14</v>
      </c>
      <c r="AF190" s="3" t="s">
        <v>15</v>
      </c>
      <c r="AG190" s="3" t="s">
        <v>47</v>
      </c>
      <c r="AH190" s="3" t="s">
        <v>48</v>
      </c>
      <c r="AI190" s="12"/>
      <c r="AJ190" s="12"/>
      <c r="AK190" s="3" t="s">
        <v>56</v>
      </c>
      <c r="AL190" s="3" t="s">
        <v>57</v>
      </c>
      <c r="AM190" s="3" t="s">
        <v>58</v>
      </c>
      <c r="AN190" s="3" t="s">
        <v>59</v>
      </c>
      <c r="AO190" s="3" t="s">
        <v>60</v>
      </c>
      <c r="AQ190" s="3" t="s">
        <v>41</v>
      </c>
      <c r="AR190" s="3" t="s">
        <v>42</v>
      </c>
      <c r="AS190" s="3" t="s">
        <v>43</v>
      </c>
      <c r="AT190" s="3" t="s">
        <v>44</v>
      </c>
      <c r="AW190" s="3" t="s">
        <v>49</v>
      </c>
      <c r="AX190" s="3" t="s">
        <v>50</v>
      </c>
      <c r="AY190" s="3" t="s">
        <v>51</v>
      </c>
      <c r="AZ190" s="3" t="s">
        <v>52</v>
      </c>
      <c r="BA190" s="3" t="s">
        <v>24</v>
      </c>
      <c r="BE190" s="3" t="s">
        <v>68</v>
      </c>
      <c r="BF190" s="3" t="s">
        <v>13</v>
      </c>
      <c r="BG190" s="1" t="s">
        <v>69</v>
      </c>
      <c r="BH190" s="3" t="s">
        <v>62</v>
      </c>
      <c r="BI190" s="3" t="s">
        <v>63</v>
      </c>
      <c r="BJ190" s="3" t="s">
        <v>64</v>
      </c>
      <c r="BK190" s="3" t="s">
        <v>65</v>
      </c>
      <c r="BL190" s="3" t="s">
        <v>66</v>
      </c>
      <c r="BN190" t="s">
        <v>70</v>
      </c>
      <c r="BO190" t="s">
        <v>68</v>
      </c>
      <c r="BP190" t="s">
        <v>13</v>
      </c>
      <c r="BQ190" s="1" t="s">
        <v>69</v>
      </c>
      <c r="BR190" t="s">
        <v>62</v>
      </c>
      <c r="BS190" t="s">
        <v>63</v>
      </c>
      <c r="BT190" t="s">
        <v>64</v>
      </c>
      <c r="BU190" t="s">
        <v>65</v>
      </c>
      <c r="BV190" t="s">
        <v>66</v>
      </c>
      <c r="BX190" s="14"/>
      <c r="BZ190" s="20"/>
    </row>
    <row r="191" spans="1:78">
      <c r="A191" t="s">
        <v>13</v>
      </c>
      <c r="B191" s="2">
        <v>4.75</v>
      </c>
      <c r="C191" s="2">
        <v>41</v>
      </c>
      <c r="D191" s="1">
        <v>42090</v>
      </c>
      <c r="E191" s="3">
        <v>0.35699999999999998</v>
      </c>
      <c r="F191" s="3">
        <f t="shared" ref="F191:F207" si="25">E191</f>
        <v>0.35699999999999998</v>
      </c>
      <c r="G191" s="3">
        <v>5.0539999999999994</v>
      </c>
      <c r="H191" s="3">
        <v>194.6</v>
      </c>
      <c r="I191" s="3">
        <v>318.96666666666664</v>
      </c>
      <c r="J191" s="3">
        <v>314.33333333333331</v>
      </c>
      <c r="K191" s="3">
        <v>204</v>
      </c>
      <c r="L191" s="3">
        <v>131.66666666666666</v>
      </c>
      <c r="M191" s="3">
        <v>16.783333333333331</v>
      </c>
      <c r="N191" s="3">
        <v>134.06666666666666</v>
      </c>
      <c r="O191" s="3">
        <v>8.6300000000000008</v>
      </c>
      <c r="P191" s="3">
        <v>2.9766666666666666</v>
      </c>
      <c r="Q191" s="3">
        <v>21.52333333333333</v>
      </c>
      <c r="R191" s="3">
        <v>52.166666666666664</v>
      </c>
      <c r="S191" s="3">
        <v>0.49300000000000005</v>
      </c>
      <c r="T191" s="3">
        <v>4.7366666666666672</v>
      </c>
      <c r="U191" s="3">
        <v>0.29833333333333334</v>
      </c>
      <c r="V191" s="3">
        <v>0.18299999999999997</v>
      </c>
      <c r="W191" s="3">
        <v>8.1733333333333338</v>
      </c>
      <c r="X191" s="3">
        <v>17.763333333333335</v>
      </c>
      <c r="Y191" s="3">
        <v>27.233333333333331</v>
      </c>
      <c r="Z191" s="3">
        <v>6.5333333333333341</v>
      </c>
      <c r="AA191" s="3">
        <v>8421.3333333333339</v>
      </c>
      <c r="AB191" s="3">
        <v>4.0666666666666664</v>
      </c>
      <c r="AC191" s="3">
        <v>2.5666666666666664</v>
      </c>
      <c r="AD191" s="5">
        <v>0.4</v>
      </c>
      <c r="AE191" s="3">
        <v>9.995787</v>
      </c>
      <c r="AF191" s="3">
        <v>6.6866297658324596</v>
      </c>
      <c r="AG191" s="3">
        <v>27.271440188736001</v>
      </c>
      <c r="AH191" s="3">
        <v>3.4238936450834028</v>
      </c>
      <c r="AI191" s="12">
        <f t="shared" si="20"/>
        <v>3.2675693834705508</v>
      </c>
      <c r="AJ191" s="12"/>
      <c r="AK191" s="3">
        <v>35.237566441244731</v>
      </c>
      <c r="AL191" s="3">
        <v>2.5135967105039216</v>
      </c>
      <c r="AM191" s="3">
        <v>849.44533547179924</v>
      </c>
      <c r="AN191" s="3">
        <v>43.199480042818905</v>
      </c>
      <c r="AO191" s="3">
        <v>24.106242889620884</v>
      </c>
      <c r="AQ191" s="3">
        <v>0.505</v>
      </c>
      <c r="AR191" s="3">
        <v>0.252</v>
      </c>
      <c r="AS191" s="3">
        <v>1.9935</v>
      </c>
      <c r="AT191" s="3">
        <v>4.8614999999999995</v>
      </c>
      <c r="AW191" s="4">
        <v>3.2497542134941142</v>
      </c>
      <c r="AX191" s="4">
        <v>4.0148017312099007E-2</v>
      </c>
      <c r="AY191" s="4">
        <v>0.54644008679178446</v>
      </c>
      <c r="AZ191" s="4">
        <v>2.3461285724507588E-2</v>
      </c>
      <c r="BA191" s="3" t="s">
        <v>28</v>
      </c>
      <c r="BB191" s="3">
        <v>1245</v>
      </c>
      <c r="BC191" s="3">
        <f>BB191*(140/227)</f>
        <v>767.84140969163002</v>
      </c>
      <c r="BD191" s="3" t="s">
        <v>138</v>
      </c>
      <c r="BE191" s="3" t="s">
        <v>119</v>
      </c>
      <c r="BF191" s="3" t="s">
        <v>155</v>
      </c>
      <c r="BG191" s="1">
        <v>42090</v>
      </c>
      <c r="BH191" s="3">
        <v>1.3619416177694286</v>
      </c>
      <c r="BI191" s="3">
        <v>449.83604324777139</v>
      </c>
      <c r="BJ191" s="3">
        <v>5.2660242907527985</v>
      </c>
      <c r="BK191" s="3">
        <v>3.831796568250871</v>
      </c>
      <c r="BL191" s="3">
        <v>2.6059209183138212</v>
      </c>
      <c r="BN191" t="s">
        <v>220</v>
      </c>
      <c r="BO191" t="s">
        <v>119</v>
      </c>
      <c r="BP191" t="s">
        <v>155</v>
      </c>
      <c r="BQ191" s="1">
        <v>42090</v>
      </c>
      <c r="BR191">
        <v>110.58169673432722</v>
      </c>
      <c r="BS191">
        <v>380.82896936316081</v>
      </c>
      <c r="BT191">
        <v>33.944910837093666</v>
      </c>
      <c r="BU191">
        <v>2.7457350928391309</v>
      </c>
      <c r="BV191">
        <v>0.37044973022307293</v>
      </c>
      <c r="BX191" s="14">
        <f t="shared" si="21"/>
        <v>1.9984549072822477</v>
      </c>
      <c r="BZ191" s="20"/>
    </row>
    <row r="192" spans="1:78">
      <c r="A192" t="s">
        <v>12</v>
      </c>
      <c r="D192" s="1">
        <v>42090</v>
      </c>
      <c r="E192" s="3">
        <v>0.64400000000000002</v>
      </c>
      <c r="F192" s="3">
        <f t="shared" si="25"/>
        <v>0.64400000000000002</v>
      </c>
      <c r="G192" s="3">
        <v>5.1769999999999996</v>
      </c>
      <c r="H192" s="3">
        <v>205.16666666666666</v>
      </c>
      <c r="I192" s="3">
        <v>335.06666666666666</v>
      </c>
      <c r="J192" s="3">
        <v>330.16666666666669</v>
      </c>
      <c r="K192" s="3">
        <v>215</v>
      </c>
      <c r="L192" s="3">
        <v>137.9</v>
      </c>
      <c r="M192" s="3">
        <v>17.510000000000002</v>
      </c>
      <c r="N192" s="3">
        <v>140.33333333333334</v>
      </c>
      <c r="O192" s="3">
        <v>8.6600000000000019</v>
      </c>
      <c r="P192" s="3">
        <v>3.3233333333333337</v>
      </c>
      <c r="Q192" s="3">
        <v>22.236666666666665</v>
      </c>
      <c r="R192" s="3">
        <v>53.843333333333334</v>
      </c>
      <c r="S192" s="3">
        <v>1.0046666666666666</v>
      </c>
      <c r="T192" s="3">
        <v>5.1966666666666663</v>
      </c>
      <c r="U192" s="3">
        <v>0.35566666666666663</v>
      </c>
      <c r="V192" s="3">
        <v>0.221</v>
      </c>
      <c r="W192" s="3">
        <v>8.2666666666666675</v>
      </c>
      <c r="X192" s="3">
        <v>17.809999999999999</v>
      </c>
      <c r="Y192" s="3">
        <v>33.800000000000004</v>
      </c>
      <c r="Z192" s="3">
        <v>8.1</v>
      </c>
      <c r="AA192" s="3">
        <v>8830</v>
      </c>
      <c r="AB192" s="3">
        <v>4.2333333333333334</v>
      </c>
      <c r="AC192" s="3">
        <v>3.6</v>
      </c>
      <c r="AD192" s="5"/>
      <c r="AI192" s="12"/>
      <c r="AJ192" s="12"/>
      <c r="BA192" s="3">
        <v>0.41</v>
      </c>
      <c r="BB192" s="3">
        <v>306</v>
      </c>
      <c r="BX192" s="14"/>
      <c r="BZ192" s="20"/>
    </row>
    <row r="193" spans="4:78">
      <c r="D193" s="1">
        <v>42090</v>
      </c>
      <c r="E193" s="3">
        <v>0.87433333333333341</v>
      </c>
      <c r="F193" s="3">
        <f t="shared" si="25"/>
        <v>0.87433333333333341</v>
      </c>
      <c r="G193" s="3">
        <v>5.1930000000000005</v>
      </c>
      <c r="H193" s="3">
        <v>208.73333333333335</v>
      </c>
      <c r="I193" s="3">
        <v>340.76666666666665</v>
      </c>
      <c r="J193" s="3">
        <v>335.76666666666665</v>
      </c>
      <c r="K193" s="3">
        <v>218</v>
      </c>
      <c r="L193" s="3">
        <v>138.80000000000001</v>
      </c>
      <c r="M193" s="3">
        <v>17.62</v>
      </c>
      <c r="N193" s="3">
        <v>141.33333333333334</v>
      </c>
      <c r="O193" s="3">
        <v>8.66</v>
      </c>
      <c r="P193" s="3">
        <v>3.186666666666667</v>
      </c>
      <c r="Q193" s="3">
        <v>22.189999999999998</v>
      </c>
      <c r="R193" s="3">
        <v>53.74</v>
      </c>
      <c r="S193" s="3">
        <v>1.5093333333333332</v>
      </c>
      <c r="T193" s="3">
        <v>5.1033333333333326</v>
      </c>
      <c r="U193" s="3">
        <v>0.35799999999999993</v>
      </c>
      <c r="V193" s="3">
        <v>0.222</v>
      </c>
      <c r="W193" s="3">
        <v>8.2899999999999991</v>
      </c>
      <c r="X193" s="3">
        <v>17.873333333333335</v>
      </c>
      <c r="Y193" s="3">
        <v>32.366666666666667</v>
      </c>
      <c r="Z193" s="3">
        <v>7.7666666666666666</v>
      </c>
      <c r="AA193" s="3">
        <v>8245.3333333333339</v>
      </c>
      <c r="AB193" s="3">
        <v>3.9666666666666668</v>
      </c>
      <c r="AC193" s="3">
        <v>2.7999999999999994</v>
      </c>
      <c r="AD193" s="5"/>
      <c r="AI193" s="12"/>
      <c r="AJ193" s="12"/>
      <c r="BA193" s="3">
        <v>0.5</v>
      </c>
      <c r="BB193" s="3">
        <v>143</v>
      </c>
      <c r="BX193" s="14"/>
      <c r="BZ193" s="20"/>
    </row>
    <row r="194" spans="4:78">
      <c r="D194" s="1">
        <v>42090</v>
      </c>
      <c r="E194" s="3">
        <v>1.1393333333333333</v>
      </c>
      <c r="F194" s="3">
        <f t="shared" si="25"/>
        <v>1.1393333333333333</v>
      </c>
      <c r="G194" s="3">
        <v>5.1953333333333331</v>
      </c>
      <c r="H194" s="3">
        <v>209.86666666666667</v>
      </c>
      <c r="I194" s="3">
        <v>342.60000000000008</v>
      </c>
      <c r="J194" s="3">
        <v>337.56666666666666</v>
      </c>
      <c r="K194" s="3">
        <v>219</v>
      </c>
      <c r="L194" s="3">
        <v>139.30000000000001</v>
      </c>
      <c r="M194" s="3">
        <v>17.683333333333334</v>
      </c>
      <c r="N194" s="3">
        <v>141.80000000000001</v>
      </c>
      <c r="O194" s="3">
        <v>8.6566666666666663</v>
      </c>
      <c r="P194" s="3">
        <v>2.9600000000000004</v>
      </c>
      <c r="Q194" s="3">
        <v>22.186666666666667</v>
      </c>
      <c r="R194" s="3">
        <v>53.726666666666659</v>
      </c>
      <c r="S194" s="3">
        <v>2.0016666666666665</v>
      </c>
      <c r="T194" s="3">
        <v>5.1133333333333333</v>
      </c>
      <c r="U194" s="3">
        <v>0.35899999999999999</v>
      </c>
      <c r="V194" s="3">
        <v>0.222</v>
      </c>
      <c r="W194" s="3">
        <v>8.2799999999999994</v>
      </c>
      <c r="X194" s="3">
        <v>17.709999999999997</v>
      </c>
      <c r="Y194" s="3">
        <v>30.066666666666666</v>
      </c>
      <c r="Z194" s="3">
        <v>7.2</v>
      </c>
      <c r="AA194" s="3">
        <v>7082.333333333333</v>
      </c>
      <c r="AB194" s="3">
        <v>3.4</v>
      </c>
      <c r="AC194" s="3">
        <v>1.8333333333333333</v>
      </c>
      <c r="AD194" s="5"/>
      <c r="AI194" s="12"/>
      <c r="AJ194" s="12"/>
      <c r="BA194" s="3">
        <v>1</v>
      </c>
      <c r="BB194" s="3">
        <v>74</v>
      </c>
      <c r="BX194" s="14"/>
      <c r="BZ194" s="20"/>
    </row>
    <row r="195" spans="4:78">
      <c r="D195" s="1">
        <v>42090</v>
      </c>
      <c r="E195" s="3">
        <v>1.3760000000000001</v>
      </c>
      <c r="F195" s="3">
        <f t="shared" si="25"/>
        <v>1.3760000000000001</v>
      </c>
      <c r="G195" s="3">
        <v>5.174666666666667</v>
      </c>
      <c r="H195" s="3">
        <v>210.4</v>
      </c>
      <c r="I195" s="3">
        <v>343.66666666666669</v>
      </c>
      <c r="J195" s="3">
        <v>338.63333333333333</v>
      </c>
      <c r="K195" s="3">
        <v>220</v>
      </c>
      <c r="L195" s="3">
        <v>139.4</v>
      </c>
      <c r="M195" s="3">
        <v>17.706666666666667</v>
      </c>
      <c r="N195" s="3">
        <v>141.86666666666667</v>
      </c>
      <c r="O195" s="3">
        <v>8.66</v>
      </c>
      <c r="P195" s="3">
        <v>2.8766666666666669</v>
      </c>
      <c r="Q195" s="3">
        <v>22.183333333333337</v>
      </c>
      <c r="R195" s="3">
        <v>53.716666666666669</v>
      </c>
      <c r="S195" s="3">
        <v>2.4953333333333334</v>
      </c>
      <c r="T195" s="3">
        <v>5.07</v>
      </c>
      <c r="U195" s="3">
        <v>0.36533333333333334</v>
      </c>
      <c r="V195" s="3">
        <v>0.22600000000000001</v>
      </c>
      <c r="W195" s="3">
        <v>7.873333333333334</v>
      </c>
      <c r="X195" s="3">
        <v>14.94</v>
      </c>
      <c r="Y195" s="3">
        <v>18.566666666666666</v>
      </c>
      <c r="Z195" s="3">
        <v>4.4333333333333336</v>
      </c>
      <c r="AA195" s="3">
        <v>2854.3333333333335</v>
      </c>
      <c r="AB195" s="3">
        <v>1.3666666666666665</v>
      </c>
      <c r="AC195" s="3">
        <v>1.4666666666666668</v>
      </c>
      <c r="AD195" s="5"/>
      <c r="AI195" s="12"/>
      <c r="AJ195" s="12"/>
      <c r="BA195" s="3">
        <v>1.5</v>
      </c>
      <c r="BB195" s="3">
        <v>37</v>
      </c>
      <c r="BX195" s="14"/>
      <c r="BZ195" s="20"/>
    </row>
    <row r="196" spans="4:78">
      <c r="D196" s="1">
        <v>42090</v>
      </c>
      <c r="E196" s="3">
        <v>1.6236666666666668</v>
      </c>
      <c r="F196" s="3">
        <f t="shared" si="25"/>
        <v>1.6236666666666668</v>
      </c>
      <c r="G196" s="3">
        <v>5.1543333333333337</v>
      </c>
      <c r="H196" s="3">
        <v>210.6</v>
      </c>
      <c r="I196" s="3">
        <v>344.2</v>
      </c>
      <c r="J196" s="3">
        <v>339.16666666666669</v>
      </c>
      <c r="K196" s="3">
        <v>220</v>
      </c>
      <c r="L196" s="3">
        <v>139.19999999999999</v>
      </c>
      <c r="M196" s="3">
        <v>17.690000000000001</v>
      </c>
      <c r="N196" s="3">
        <v>141.69999999999999</v>
      </c>
      <c r="O196" s="3">
        <v>8.64</v>
      </c>
      <c r="P196" s="3">
        <v>2.4866666666666668</v>
      </c>
      <c r="Q196" s="3">
        <v>22.25</v>
      </c>
      <c r="R196" s="3">
        <v>53.876666666666665</v>
      </c>
      <c r="S196" s="3">
        <v>3.0050000000000003</v>
      </c>
      <c r="T196" s="3">
        <v>4.9000000000000004</v>
      </c>
      <c r="U196" s="3">
        <v>0.37133333333333329</v>
      </c>
      <c r="V196" s="3">
        <v>0.22900000000000001</v>
      </c>
      <c r="W196" s="3">
        <v>7.7600000000000007</v>
      </c>
      <c r="X196" s="3">
        <v>13.839999999999998</v>
      </c>
      <c r="Y196" s="3">
        <v>17.966666666666665</v>
      </c>
      <c r="Z196" s="3">
        <v>4.3</v>
      </c>
      <c r="AA196" s="3">
        <v>3419</v>
      </c>
      <c r="AB196" s="3">
        <v>1.6666666666666667</v>
      </c>
      <c r="AC196" s="3">
        <v>1.2666666666666666</v>
      </c>
      <c r="AD196" s="5"/>
      <c r="AI196" s="12"/>
      <c r="AJ196" s="12"/>
      <c r="BA196" s="3">
        <v>2</v>
      </c>
      <c r="BB196" s="3">
        <v>16.5</v>
      </c>
      <c r="BG196" s="1"/>
      <c r="BH196" s="3"/>
      <c r="BI196" s="3"/>
      <c r="BJ196" s="3"/>
      <c r="BK196" s="3"/>
      <c r="BL196" s="3"/>
      <c r="BX196" s="14"/>
      <c r="BZ196" s="20"/>
    </row>
    <row r="197" spans="4:78">
      <c r="D197" s="1">
        <v>42090</v>
      </c>
      <c r="E197" s="3">
        <v>1.8779999999999999</v>
      </c>
      <c r="F197" s="3">
        <f t="shared" si="25"/>
        <v>1.8779999999999999</v>
      </c>
      <c r="G197" s="3">
        <v>5.0893333333333333</v>
      </c>
      <c r="H197" s="3">
        <v>210.80000000000004</v>
      </c>
      <c r="I197" s="3">
        <v>345.2</v>
      </c>
      <c r="J197" s="3">
        <v>340.2</v>
      </c>
      <c r="K197" s="3">
        <v>221</v>
      </c>
      <c r="L197" s="3">
        <v>137.9</v>
      </c>
      <c r="M197" s="3">
        <v>17.553333333333331</v>
      </c>
      <c r="N197" s="3">
        <v>140.30000000000001</v>
      </c>
      <c r="O197" s="3">
        <v>8.6300000000000008</v>
      </c>
      <c r="P197" s="3">
        <v>2.4266666666666663</v>
      </c>
      <c r="Q197" s="3">
        <v>22.61</v>
      </c>
      <c r="R197" s="3">
        <v>54.733333333333341</v>
      </c>
      <c r="S197" s="3">
        <v>3.4896666666666669</v>
      </c>
      <c r="T197" s="3">
        <v>4.833333333333333</v>
      </c>
      <c r="U197" s="3">
        <v>0.377</v>
      </c>
      <c r="V197" s="3">
        <v>0.23200000000000001</v>
      </c>
      <c r="W197" s="3">
        <v>7.52</v>
      </c>
      <c r="X197" s="3">
        <v>11.176666666666668</v>
      </c>
      <c r="Y197" s="3">
        <v>17.2</v>
      </c>
      <c r="Z197" s="3">
        <v>4.1333333333333337</v>
      </c>
      <c r="AA197" s="3">
        <v>1974.6666666666667</v>
      </c>
      <c r="AB197" s="3">
        <v>0.96666666666666667</v>
      </c>
      <c r="AC197" s="3">
        <v>1.3666666666666665</v>
      </c>
      <c r="AD197" s="5"/>
      <c r="AI197" s="12"/>
      <c r="AJ197" s="12"/>
      <c r="BA197" s="3">
        <v>2.5</v>
      </c>
      <c r="BB197" s="3">
        <v>8.75</v>
      </c>
      <c r="BG197" s="1"/>
      <c r="BH197" s="3"/>
      <c r="BI197" s="3"/>
      <c r="BJ197" s="3"/>
      <c r="BK197" s="3"/>
      <c r="BL197" s="3"/>
      <c r="BX197" s="14"/>
      <c r="BZ197" s="20"/>
    </row>
    <row r="198" spans="4:78">
      <c r="D198" s="1">
        <v>42090</v>
      </c>
      <c r="E198" s="3">
        <v>2.157</v>
      </c>
      <c r="F198" s="3">
        <f t="shared" si="25"/>
        <v>2.157</v>
      </c>
      <c r="G198" s="3">
        <v>5.078666666666666</v>
      </c>
      <c r="H198" s="3">
        <v>211.80000000000004</v>
      </c>
      <c r="I198" s="3">
        <v>347</v>
      </c>
      <c r="J198" s="3">
        <v>341.89999999999992</v>
      </c>
      <c r="K198" s="3">
        <v>222</v>
      </c>
      <c r="L198" s="3">
        <v>133.83333333333334</v>
      </c>
      <c r="M198" s="3">
        <v>17.043333333333333</v>
      </c>
      <c r="N198" s="3">
        <v>136.19999999999999</v>
      </c>
      <c r="O198" s="3">
        <v>8.52</v>
      </c>
      <c r="P198" s="3">
        <v>2.7666666666666671</v>
      </c>
      <c r="Q198" s="3">
        <v>22.943333333333339</v>
      </c>
      <c r="R198" s="3">
        <v>55.523333333333333</v>
      </c>
      <c r="S198" s="3">
        <v>3.9983333333333335</v>
      </c>
      <c r="T198" s="3">
        <v>4.75</v>
      </c>
      <c r="U198" s="3">
        <v>0.38566666666666666</v>
      </c>
      <c r="V198" s="3">
        <v>0.23599999999999999</v>
      </c>
      <c r="W198" s="3">
        <v>7.4000000000000012</v>
      </c>
      <c r="X198" s="3">
        <v>9.56</v>
      </c>
      <c r="Y198" s="3">
        <v>20.233333333333331</v>
      </c>
      <c r="Z198" s="3">
        <v>4.833333333333333</v>
      </c>
      <c r="AA198" s="3">
        <v>4779</v>
      </c>
      <c r="AB198" s="3">
        <v>2.2999999999999998</v>
      </c>
      <c r="AC198" s="3">
        <v>1.8999999999999997</v>
      </c>
      <c r="AD198" s="5"/>
      <c r="AI198" s="12"/>
      <c r="AJ198" s="12"/>
      <c r="BG198" s="1"/>
      <c r="BH198" s="3"/>
      <c r="BI198" s="3"/>
      <c r="BJ198" s="3"/>
      <c r="BK198" s="3"/>
      <c r="BL198" s="3"/>
      <c r="BX198" s="14"/>
      <c r="BZ198" s="20"/>
    </row>
    <row r="199" spans="4:78">
      <c r="D199" s="1">
        <v>42090</v>
      </c>
      <c r="E199" s="3">
        <v>2.3809999999999998</v>
      </c>
      <c r="F199" s="3">
        <f t="shared" si="25"/>
        <v>2.3809999999999998</v>
      </c>
      <c r="G199" s="3">
        <v>5.0279999999999996</v>
      </c>
      <c r="H199" s="3">
        <v>213.43333333333331</v>
      </c>
      <c r="I199" s="3">
        <v>350.13333333333338</v>
      </c>
      <c r="J199" s="3">
        <v>345.06666666666666</v>
      </c>
      <c r="K199" s="3">
        <v>224</v>
      </c>
      <c r="L199" s="3">
        <v>122.60000000000001</v>
      </c>
      <c r="M199" s="3">
        <v>15.63</v>
      </c>
      <c r="N199" s="3">
        <v>124.76666666666665</v>
      </c>
      <c r="O199" s="3">
        <v>8.3866666666666685</v>
      </c>
      <c r="P199" s="3">
        <v>2.5066666666666664</v>
      </c>
      <c r="Q199" s="3">
        <v>23.19</v>
      </c>
      <c r="R199" s="3">
        <v>56.103333333333332</v>
      </c>
      <c r="S199" s="3">
        <v>4.2536666666666667</v>
      </c>
      <c r="T199" s="3">
        <v>4.746666666666667</v>
      </c>
      <c r="U199" s="3">
        <v>0.39366666666666666</v>
      </c>
      <c r="V199" s="3">
        <v>0.24099999999999999</v>
      </c>
      <c r="W199" s="3">
        <v>7.2399999999999993</v>
      </c>
      <c r="X199" s="3">
        <v>7.1733333333333329</v>
      </c>
      <c r="Y199" s="3">
        <v>20.7</v>
      </c>
      <c r="Z199" s="3">
        <v>4.9666666666666668</v>
      </c>
      <c r="AA199" s="3">
        <v>3683</v>
      </c>
      <c r="AB199" s="3">
        <v>1.7666666666666666</v>
      </c>
      <c r="AC199" s="3">
        <v>2.6</v>
      </c>
      <c r="AD199" s="5"/>
      <c r="AI199" s="12"/>
      <c r="AJ199" s="12"/>
      <c r="BG199" s="1"/>
      <c r="BH199" s="3"/>
      <c r="BI199" s="3"/>
      <c r="BJ199" s="3"/>
      <c r="BK199" s="3"/>
      <c r="BL199" s="3"/>
      <c r="BX199" s="14"/>
      <c r="BZ199" s="20"/>
    </row>
    <row r="200" spans="4:78">
      <c r="D200" s="1">
        <v>42090</v>
      </c>
      <c r="E200" s="3">
        <v>2.6492499999999999</v>
      </c>
      <c r="F200" s="3">
        <f t="shared" si="25"/>
        <v>2.6492499999999999</v>
      </c>
      <c r="G200" s="3">
        <v>4.9842500000000003</v>
      </c>
      <c r="H200" s="3">
        <v>215.1</v>
      </c>
      <c r="I200" s="3">
        <v>353.32500000000005</v>
      </c>
      <c r="J200" s="3">
        <v>348.22499999999997</v>
      </c>
      <c r="K200" s="3">
        <v>226</v>
      </c>
      <c r="L200" s="3">
        <v>114.85</v>
      </c>
      <c r="M200" s="3">
        <v>14.652500000000002</v>
      </c>
      <c r="N200" s="3">
        <v>116.85</v>
      </c>
      <c r="O200" s="3">
        <v>8.2125000000000004</v>
      </c>
      <c r="P200" s="3">
        <v>3.1925000000000003</v>
      </c>
      <c r="Q200" s="3">
        <v>23.765000000000001</v>
      </c>
      <c r="R200" s="3">
        <v>57.467500000000001</v>
      </c>
      <c r="S200" s="3">
        <v>4.5313333333333334</v>
      </c>
      <c r="T200" s="3">
        <v>4.7300000000000004</v>
      </c>
      <c r="U200" s="3">
        <v>0.40166666666666667</v>
      </c>
      <c r="V200" s="3">
        <v>0.246</v>
      </c>
      <c r="W200" s="3">
        <v>7.2</v>
      </c>
      <c r="X200" s="3">
        <v>7.29</v>
      </c>
      <c r="Y200" s="3">
        <v>25.166666666666668</v>
      </c>
      <c r="Z200" s="3">
        <v>6.0333333333333341</v>
      </c>
      <c r="AA200" s="3">
        <v>4330.333333333333</v>
      </c>
      <c r="AB200" s="3">
        <v>2.1</v>
      </c>
      <c r="AC200" s="3">
        <v>4.9000000000000004</v>
      </c>
      <c r="AD200" s="5"/>
      <c r="AI200" s="12"/>
      <c r="AJ200" s="12"/>
      <c r="BG200" s="1"/>
      <c r="BH200" s="3"/>
      <c r="BI200" s="3"/>
      <c r="BJ200" s="3"/>
      <c r="BK200" s="3"/>
      <c r="BL200" s="3"/>
      <c r="BX200" s="14"/>
      <c r="BZ200" s="20"/>
    </row>
    <row r="201" spans="4:78">
      <c r="D201" s="1">
        <v>42090</v>
      </c>
      <c r="E201" s="3">
        <v>2.8793333333333333</v>
      </c>
      <c r="F201" s="3">
        <f t="shared" si="25"/>
        <v>2.8793333333333333</v>
      </c>
      <c r="G201" s="3">
        <v>4.8836666666666666</v>
      </c>
      <c r="H201" s="3">
        <v>216.23333333333335</v>
      </c>
      <c r="I201" s="3">
        <v>356.23333333333335</v>
      </c>
      <c r="J201" s="3">
        <v>351.13333333333338</v>
      </c>
      <c r="K201" s="3">
        <v>228</v>
      </c>
      <c r="L201" s="3">
        <v>116.2</v>
      </c>
      <c r="M201" s="3">
        <v>14.87</v>
      </c>
      <c r="N201" s="3">
        <v>118.23333333333333</v>
      </c>
      <c r="O201" s="3">
        <v>8.26</v>
      </c>
      <c r="P201" s="3">
        <v>2.293333333333333</v>
      </c>
      <c r="Q201" s="3">
        <v>24.196666666666669</v>
      </c>
      <c r="R201" s="3">
        <v>58.496666666666663</v>
      </c>
      <c r="AD201" s="5"/>
      <c r="AI201" s="12"/>
      <c r="AJ201" s="12"/>
      <c r="BG201" s="1"/>
      <c r="BH201" s="3"/>
      <c r="BI201" s="3"/>
      <c r="BJ201" s="3"/>
      <c r="BK201" s="3"/>
      <c r="BL201" s="3"/>
      <c r="BX201" s="14"/>
      <c r="BZ201" s="20"/>
    </row>
    <row r="202" spans="4:78">
      <c r="D202" s="1">
        <v>42090</v>
      </c>
      <c r="E202" s="3">
        <v>3.141</v>
      </c>
      <c r="F202" s="3">
        <f t="shared" si="25"/>
        <v>3.141</v>
      </c>
      <c r="G202" s="3">
        <v>4.8433333333333328</v>
      </c>
      <c r="H202" s="3">
        <v>216.5</v>
      </c>
      <c r="I202" s="3">
        <v>357.16666666666669</v>
      </c>
      <c r="J202" s="3">
        <v>352.10000000000008</v>
      </c>
      <c r="K202" s="3">
        <v>229</v>
      </c>
      <c r="L202" s="3">
        <v>101.06666666666666</v>
      </c>
      <c r="M202" s="3">
        <v>12.946666666666665</v>
      </c>
      <c r="N202" s="3">
        <v>102.83333333333333</v>
      </c>
      <c r="O202" s="3">
        <v>8.0166666666666675</v>
      </c>
      <c r="P202" s="3">
        <v>2.4</v>
      </c>
      <c r="Q202" s="3">
        <v>24.286666666666665</v>
      </c>
      <c r="R202" s="3">
        <v>58.706666666666671</v>
      </c>
      <c r="AD202" s="5"/>
      <c r="AI202" s="12"/>
      <c r="AJ202" s="12"/>
      <c r="BG202" s="1"/>
      <c r="BH202" s="3"/>
      <c r="BI202" s="3"/>
      <c r="BJ202" s="3"/>
      <c r="BK202" s="3"/>
      <c r="BL202" s="3"/>
      <c r="BX202" s="14"/>
      <c r="BZ202" s="20"/>
    </row>
    <row r="203" spans="4:78">
      <c r="D203" s="1">
        <v>42090</v>
      </c>
      <c r="E203" s="3">
        <v>3.3820000000000001</v>
      </c>
      <c r="F203" s="3">
        <f t="shared" si="25"/>
        <v>3.3820000000000001</v>
      </c>
      <c r="G203" s="3">
        <v>4.8033333333333337</v>
      </c>
      <c r="H203" s="3">
        <v>217.96666666666667</v>
      </c>
      <c r="I203" s="3">
        <v>359.93333333333334</v>
      </c>
      <c r="J203" s="3">
        <v>354.83333333333331</v>
      </c>
      <c r="K203" s="3">
        <v>231</v>
      </c>
      <c r="L203" s="3">
        <v>88.7</v>
      </c>
      <c r="M203" s="3">
        <v>11.373333333333335</v>
      </c>
      <c r="N203" s="3">
        <v>90.266666666666652</v>
      </c>
      <c r="O203" s="3">
        <v>7.8866666666666667</v>
      </c>
      <c r="P203" s="3">
        <v>2.0166666666666666</v>
      </c>
      <c r="Q203" s="3">
        <v>24.459999999999997</v>
      </c>
      <c r="R203" s="3">
        <v>59.113333333333337</v>
      </c>
      <c r="AD203" s="5"/>
      <c r="AI203" s="12"/>
      <c r="AJ203" s="12"/>
      <c r="BG203" s="1"/>
      <c r="BH203" s="3"/>
      <c r="BI203" s="3"/>
      <c r="BJ203" s="3"/>
      <c r="BK203" s="3"/>
      <c r="BL203" s="3"/>
      <c r="BX203" s="14"/>
      <c r="BZ203" s="20"/>
    </row>
    <row r="204" spans="4:78">
      <c r="D204" s="1">
        <v>42090</v>
      </c>
      <c r="E204" s="3">
        <v>3.6469999999999998</v>
      </c>
      <c r="F204" s="3">
        <f t="shared" si="25"/>
        <v>3.6469999999999998</v>
      </c>
      <c r="G204" s="3">
        <v>4.7546666666666662</v>
      </c>
      <c r="H204" s="3">
        <v>221.13333333333333</v>
      </c>
      <c r="I204" s="3">
        <v>365.7</v>
      </c>
      <c r="J204" s="3">
        <v>360.56666666666666</v>
      </c>
      <c r="K204" s="3">
        <v>234</v>
      </c>
      <c r="L204" s="3">
        <v>81.3</v>
      </c>
      <c r="M204" s="3">
        <v>10.44</v>
      </c>
      <c r="N204" s="3">
        <v>82.766666666666666</v>
      </c>
      <c r="O204" s="3">
        <v>7.7733333333333334</v>
      </c>
      <c r="P204" s="3">
        <v>2.1266666666666669</v>
      </c>
      <c r="Q204" s="3">
        <v>24.72</v>
      </c>
      <c r="R204" s="3">
        <v>59.733333333333327</v>
      </c>
      <c r="AD204" s="5">
        <v>3.75</v>
      </c>
      <c r="AE204" s="3">
        <v>4.5410180000000002</v>
      </c>
      <c r="AF204" s="3">
        <v>2.2710906903090997</v>
      </c>
      <c r="AG204" s="3">
        <v>28.397740211040006</v>
      </c>
      <c r="AH204" s="3">
        <v>6.0842358388652228E-2</v>
      </c>
      <c r="AI204" s="12">
        <f t="shared" ref="AI204:AI254" si="26">AE204*30.97/94.74</f>
        <v>1.484434530926747</v>
      </c>
      <c r="AJ204" s="12"/>
      <c r="AK204" s="3">
        <v>29.569161280662794</v>
      </c>
      <c r="AL204" s="3">
        <v>0.74728550852819142</v>
      </c>
      <c r="AM204" s="3">
        <v>835.78588612670421</v>
      </c>
      <c r="AN204" s="3">
        <v>14.752655512325534</v>
      </c>
      <c r="AO204" s="3">
        <v>28.265457995025351</v>
      </c>
      <c r="AQ204" s="3">
        <v>0.57550000000000001</v>
      </c>
      <c r="AR204" s="3">
        <v>8.8499999999999995E-2</v>
      </c>
      <c r="AS204" s="3">
        <v>6.8055000000000003</v>
      </c>
      <c r="AT204" s="3">
        <v>16.599499999999999</v>
      </c>
      <c r="AW204" s="4">
        <v>7.6180497906023978</v>
      </c>
      <c r="AX204" s="4">
        <v>0.38110382373333362</v>
      </c>
      <c r="AY204" s="4">
        <v>0.59822713541008676</v>
      </c>
      <c r="AZ204" s="4">
        <v>3.6082221538484657E-2</v>
      </c>
      <c r="BD204" s="3" t="s">
        <v>221</v>
      </c>
      <c r="BE204" s="3" t="s">
        <v>119</v>
      </c>
      <c r="BF204" s="3" t="s">
        <v>157</v>
      </c>
      <c r="BG204" s="1">
        <v>42090</v>
      </c>
      <c r="BH204" s="3">
        <v>0.99160060921822835</v>
      </c>
      <c r="BI204" s="3">
        <v>1611.426736208884</v>
      </c>
      <c r="BJ204" s="3">
        <v>7.6084345738225307</v>
      </c>
      <c r="BK204" s="3">
        <v>1.7884237501118987</v>
      </c>
      <c r="BL204" s="3">
        <v>7.2159545782759569</v>
      </c>
      <c r="BQ204" s="1"/>
      <c r="BX204" s="14">
        <f t="shared" ref="BX204:BX254" si="27">BJ204-AI204</f>
        <v>6.1240000428957835</v>
      </c>
      <c r="BZ204" s="20"/>
    </row>
    <row r="205" spans="4:78">
      <c r="D205" s="1">
        <v>42090</v>
      </c>
      <c r="E205" s="3">
        <v>3.8770000000000002</v>
      </c>
      <c r="F205" s="3">
        <f t="shared" si="25"/>
        <v>3.8770000000000002</v>
      </c>
      <c r="G205" s="3">
        <v>4.7453333333333338</v>
      </c>
      <c r="H205" s="3">
        <v>223.56666666666669</v>
      </c>
      <c r="I205" s="3">
        <v>369.83333333333331</v>
      </c>
      <c r="J205" s="3">
        <v>364.63333333333338</v>
      </c>
      <c r="K205" s="3">
        <v>237</v>
      </c>
      <c r="L205" s="3">
        <v>75.8</v>
      </c>
      <c r="M205" s="3">
        <v>9.7333333333333343</v>
      </c>
      <c r="N205" s="3">
        <v>77.100000000000009</v>
      </c>
      <c r="O205" s="3">
        <v>7.71</v>
      </c>
      <c r="P205" s="3">
        <v>2.6733333333333333</v>
      </c>
      <c r="Q205" s="3">
        <v>24.73</v>
      </c>
      <c r="R205" s="3">
        <v>59.763333333333328</v>
      </c>
      <c r="AD205" s="5"/>
      <c r="AI205" s="12"/>
      <c r="AJ205" s="12"/>
      <c r="BX205" s="14"/>
      <c r="BZ205" s="20"/>
    </row>
    <row r="206" spans="4:78">
      <c r="D206" s="1">
        <v>42090</v>
      </c>
      <c r="E206" s="3">
        <v>4.1496666666666666</v>
      </c>
      <c r="F206" s="3">
        <f t="shared" si="25"/>
        <v>4.1496666666666666</v>
      </c>
      <c r="G206" s="3">
        <v>4.7280000000000006</v>
      </c>
      <c r="H206" s="3">
        <v>227.4</v>
      </c>
      <c r="I206" s="3">
        <v>376.33333333333331</v>
      </c>
      <c r="J206" s="3">
        <v>371.0333333333333</v>
      </c>
      <c r="K206" s="3">
        <v>241</v>
      </c>
      <c r="L206" s="3">
        <v>53.70000000000001</v>
      </c>
      <c r="M206" s="3">
        <v>6.8999999999999995</v>
      </c>
      <c r="N206" s="3">
        <v>54.633333333333333</v>
      </c>
      <c r="O206" s="3">
        <v>7.59</v>
      </c>
      <c r="P206" s="3">
        <v>2.8266666666666667</v>
      </c>
      <c r="Q206" s="3">
        <v>25.22</v>
      </c>
      <c r="R206" s="3">
        <v>60.919999999999995</v>
      </c>
      <c r="AD206" s="5">
        <v>4.25</v>
      </c>
      <c r="AE206" s="3">
        <v>4.6751125</v>
      </c>
      <c r="AF206" s="3">
        <v>1.0636046823710723</v>
      </c>
      <c r="AG206" s="3">
        <v>29.142483136704001</v>
      </c>
      <c r="AH206" s="3">
        <v>1.1647349491090797</v>
      </c>
      <c r="AI206" s="12">
        <f t="shared" si="26"/>
        <v>1.5282693067869961</v>
      </c>
      <c r="AJ206" s="12"/>
      <c r="AK206" s="3">
        <v>36.150275746762162</v>
      </c>
      <c r="AL206" s="3">
        <v>0.27174018491934232</v>
      </c>
      <c r="AM206" s="3">
        <v>856.55573376102666</v>
      </c>
      <c r="AN206" s="3">
        <v>3.9031689472072508</v>
      </c>
      <c r="AO206" s="3">
        <v>23.694307057609237</v>
      </c>
      <c r="AQ206" s="3">
        <v>0.45499999999999996</v>
      </c>
      <c r="AR206" s="3">
        <v>9.1499999999999998E-2</v>
      </c>
      <c r="AS206" s="3">
        <v>7.0469999999999997</v>
      </c>
      <c r="AT206" s="3">
        <v>17.187999999999999</v>
      </c>
      <c r="AW206" s="4">
        <v>7.4520137734792975</v>
      </c>
      <c r="AX206" s="4">
        <v>0.15802205502791297</v>
      </c>
      <c r="AY206" s="4">
        <v>0.61072009353037826</v>
      </c>
      <c r="AZ206" s="4">
        <v>1.3131929717418707E-2</v>
      </c>
      <c r="BD206" s="3" t="s">
        <v>222</v>
      </c>
      <c r="BE206" s="3" t="s">
        <v>119</v>
      </c>
      <c r="BF206" s="3" t="s">
        <v>159</v>
      </c>
      <c r="BG206" s="1">
        <v>42090</v>
      </c>
      <c r="BH206" s="3">
        <v>0.69698874566830249</v>
      </c>
      <c r="BI206" s="3">
        <v>1953.3213157365333</v>
      </c>
      <c r="BJ206" s="3">
        <v>7.2789941721141345</v>
      </c>
      <c r="BK206" s="3">
        <v>2.5736803201992786</v>
      </c>
      <c r="BL206" s="3">
        <v>8.0847279707790847</v>
      </c>
      <c r="BQ206" s="1"/>
      <c r="BX206" s="14">
        <f t="shared" si="27"/>
        <v>5.7507248653271379</v>
      </c>
      <c r="BZ206" s="20"/>
    </row>
    <row r="207" spans="4:78">
      <c r="D207" s="1">
        <v>42090</v>
      </c>
      <c r="E207" s="3">
        <v>4.3470000000000004</v>
      </c>
      <c r="F207" s="3">
        <f t="shared" si="25"/>
        <v>4.3470000000000004</v>
      </c>
      <c r="G207" s="3">
        <v>4.7310000000000008</v>
      </c>
      <c r="H207" s="3">
        <v>235.43333333333331</v>
      </c>
      <c r="I207" s="3">
        <v>389.63333333333338</v>
      </c>
      <c r="J207" s="3">
        <v>384.2</v>
      </c>
      <c r="K207" s="3">
        <v>250</v>
      </c>
      <c r="L207" s="3">
        <v>59.666666666666664</v>
      </c>
      <c r="M207" s="3">
        <v>7.666666666666667</v>
      </c>
      <c r="N207" s="3">
        <v>60.733333333333327</v>
      </c>
      <c r="O207" s="3">
        <v>7.56</v>
      </c>
      <c r="P207" s="3">
        <v>4.956666666666667</v>
      </c>
      <c r="Q207" s="3">
        <v>25.173333333333336</v>
      </c>
      <c r="R207" s="3">
        <v>60.803333333333335</v>
      </c>
      <c r="AD207" s="5">
        <v>4.5</v>
      </c>
      <c r="AE207" s="3">
        <v>2.37212625</v>
      </c>
      <c r="AF207" s="3">
        <v>0.482519583763102</v>
      </c>
      <c r="AG207" s="3">
        <v>26.613843019712004</v>
      </c>
      <c r="AH207" s="3">
        <v>0.87697611280071197</v>
      </c>
      <c r="AI207" s="12">
        <f t="shared" si="26"/>
        <v>0.77543540175744141</v>
      </c>
      <c r="AJ207" s="12"/>
      <c r="AK207" s="3">
        <v>38.792328999575787</v>
      </c>
      <c r="AL207" s="3">
        <v>2.2418565255845788</v>
      </c>
      <c r="AM207" s="3">
        <v>978.13418871959391</v>
      </c>
      <c r="AN207" s="3">
        <v>15.744986600598695</v>
      </c>
      <c r="AO207" s="3">
        <v>25.214629127585773</v>
      </c>
      <c r="AQ207" s="3">
        <v>0.65799999999999992</v>
      </c>
      <c r="AR207" s="3">
        <v>9.7500000000000003E-2</v>
      </c>
      <c r="AS207" s="3">
        <v>7.17</v>
      </c>
      <c r="AT207" s="3">
        <v>17.488500000000002</v>
      </c>
      <c r="AW207" s="4">
        <v>7.9174355161863321</v>
      </c>
      <c r="AX207" s="4">
        <v>5.5807802759078547E-2</v>
      </c>
      <c r="AY207" s="4">
        <v>0.83431187692404463</v>
      </c>
      <c r="AZ207" s="4">
        <v>2.8043718237940147E-3</v>
      </c>
      <c r="BD207" s="3" t="s">
        <v>223</v>
      </c>
      <c r="BE207" s="3" t="s">
        <v>119</v>
      </c>
      <c r="BF207" s="3" t="s">
        <v>156</v>
      </c>
      <c r="BG207" s="1">
        <v>42090</v>
      </c>
      <c r="BH207" s="3">
        <v>0.87047863354886046</v>
      </c>
      <c r="BI207" s="3">
        <v>2198.8289105766071</v>
      </c>
      <c r="BJ207" s="3">
        <v>8.0077959237563245</v>
      </c>
      <c r="BK207" s="3">
        <v>8.8680553237118289</v>
      </c>
      <c r="BL207" s="3">
        <v>10.452085556386081</v>
      </c>
      <c r="BQ207" s="1"/>
      <c r="BX207" s="14">
        <f t="shared" si="27"/>
        <v>7.2323605219988831</v>
      </c>
      <c r="BZ207" s="20"/>
    </row>
    <row r="208" spans="4:78">
      <c r="D208" s="1">
        <v>42090</v>
      </c>
      <c r="E208" s="3">
        <v>4.476</v>
      </c>
      <c r="F208" s="3">
        <f>E208</f>
        <v>4.476</v>
      </c>
      <c r="G208" s="3">
        <v>4.7096666666666662</v>
      </c>
      <c r="H208" s="3">
        <v>249.66666666666666</v>
      </c>
      <c r="I208" s="3">
        <v>413.40000000000003</v>
      </c>
      <c r="J208" s="3">
        <v>407.59999999999997</v>
      </c>
      <c r="K208" s="3">
        <v>265</v>
      </c>
      <c r="L208" s="3">
        <v>61.9</v>
      </c>
      <c r="M208" s="3">
        <v>7.956666666666667</v>
      </c>
      <c r="N208" s="3">
        <v>63</v>
      </c>
      <c r="O208" s="3">
        <v>7.5533333333333337</v>
      </c>
      <c r="P208" s="3">
        <v>37.763333333333328</v>
      </c>
      <c r="Q208" s="3">
        <v>21.456666666666667</v>
      </c>
      <c r="R208" s="3">
        <v>52</v>
      </c>
      <c r="AD208" s="5">
        <v>4.75</v>
      </c>
      <c r="AE208" s="3">
        <v>7.8433213333333329</v>
      </c>
      <c r="AF208" s="3">
        <v>1.1622985446563829</v>
      </c>
      <c r="AG208" s="3">
        <v>35.897456921664009</v>
      </c>
      <c r="AH208" s="3">
        <v>5.755915430297998</v>
      </c>
      <c r="AI208" s="12">
        <f t="shared" si="26"/>
        <v>2.5639398532123003</v>
      </c>
      <c r="AJ208" s="12"/>
      <c r="AK208" s="3">
        <v>62.234546951812952</v>
      </c>
      <c r="AL208" s="3">
        <v>0.74728550852818654</v>
      </c>
      <c r="AM208" s="3">
        <v>1022.2467254744722</v>
      </c>
      <c r="AN208" s="3">
        <v>18.854290677187478</v>
      </c>
      <c r="AO208" s="3">
        <v>16.425711691385473</v>
      </c>
      <c r="AQ208" s="3">
        <v>0.4335</v>
      </c>
      <c r="AR208" s="3">
        <v>9.5000000000000001E-2</v>
      </c>
      <c r="AS208" s="3">
        <v>7.4314999999999998</v>
      </c>
      <c r="AT208" s="3">
        <v>18.125</v>
      </c>
      <c r="AW208" s="4">
        <v>8.1386616658656266</v>
      </c>
      <c r="AX208" s="4">
        <v>9.5521493768472895E-2</v>
      </c>
      <c r="AY208" s="4">
        <v>0.73598869997726679</v>
      </c>
      <c r="AZ208" s="4">
        <v>1.1652379777299925E-2</v>
      </c>
      <c r="BD208" s="3" t="s">
        <v>139</v>
      </c>
      <c r="BE208" s="3" t="s">
        <v>119</v>
      </c>
      <c r="BF208" s="3" t="s">
        <v>158</v>
      </c>
      <c r="BG208" s="1">
        <v>42090</v>
      </c>
      <c r="BH208" s="3">
        <v>1.3443128800047348</v>
      </c>
      <c r="BI208" s="3">
        <v>1964.7718629054334</v>
      </c>
      <c r="BJ208" s="3">
        <v>11.534338495685713</v>
      </c>
      <c r="BK208" s="3">
        <v>22.924574523581679</v>
      </c>
      <c r="BL208" s="3">
        <v>21.20374160448867</v>
      </c>
      <c r="BN208" t="s">
        <v>224</v>
      </c>
      <c r="BO208" t="s">
        <v>95</v>
      </c>
      <c r="BP208" t="s">
        <v>155</v>
      </c>
      <c r="BQ208" s="1">
        <v>42090</v>
      </c>
      <c r="BR208">
        <v>41.672211956546867</v>
      </c>
      <c r="BS208">
        <v>1894.7543999432498</v>
      </c>
      <c r="BT208">
        <v>34.462975317321927</v>
      </c>
      <c r="BU208">
        <v>7.9169142576481093</v>
      </c>
      <c r="BV208">
        <v>3.0247736574655892</v>
      </c>
      <c r="BX208" s="14">
        <f t="shared" si="27"/>
        <v>8.9703986424734126</v>
      </c>
      <c r="BZ208" s="20"/>
    </row>
    <row r="209" spans="1:78">
      <c r="AD209" s="5"/>
      <c r="AI209" s="12"/>
      <c r="AJ209" s="12"/>
      <c r="BG209" s="1"/>
      <c r="BH209" s="3"/>
      <c r="BI209" s="3"/>
      <c r="BJ209" s="3"/>
      <c r="BK209" s="3"/>
      <c r="BL209" s="3"/>
      <c r="BX209" s="14"/>
      <c r="BZ209" s="20"/>
    </row>
    <row r="210" spans="1:78">
      <c r="AD210" s="5"/>
      <c r="AI210" s="12"/>
      <c r="AJ210" s="12"/>
      <c r="BG210" s="1"/>
      <c r="BH210" s="3"/>
      <c r="BI210" s="3"/>
      <c r="BJ210" s="3"/>
      <c r="BK210" s="3"/>
      <c r="BL210" s="3"/>
      <c r="BX210" s="14"/>
      <c r="BZ210" s="20"/>
    </row>
    <row r="211" spans="1:78">
      <c r="A211" t="s">
        <v>258</v>
      </c>
      <c r="B211" s="2"/>
      <c r="C211" s="2"/>
      <c r="D211" s="1" t="s">
        <v>0</v>
      </c>
      <c r="E211" s="3" t="s">
        <v>29</v>
      </c>
      <c r="F211" s="3" t="s">
        <v>22</v>
      </c>
      <c r="G211" s="3" t="s">
        <v>30</v>
      </c>
      <c r="H211" s="3" t="s">
        <v>31</v>
      </c>
      <c r="I211" s="3" t="s">
        <v>32</v>
      </c>
      <c r="J211" s="3" t="s">
        <v>33</v>
      </c>
      <c r="K211" s="3" t="s">
        <v>34</v>
      </c>
      <c r="L211" s="3" t="s">
        <v>35</v>
      </c>
      <c r="M211" s="3" t="s">
        <v>36</v>
      </c>
      <c r="N211" s="3" t="s">
        <v>37</v>
      </c>
      <c r="O211" s="3" t="s">
        <v>1</v>
      </c>
      <c r="P211" s="3" t="s">
        <v>38</v>
      </c>
      <c r="Q211" s="3" t="s">
        <v>39</v>
      </c>
      <c r="R211" s="3" t="s">
        <v>40</v>
      </c>
      <c r="AD211" s="5" t="s">
        <v>19</v>
      </c>
      <c r="AE211" s="3" t="s">
        <v>14</v>
      </c>
      <c r="AF211" s="3" t="s">
        <v>15</v>
      </c>
      <c r="AG211" s="3" t="s">
        <v>47</v>
      </c>
      <c r="AH211" s="3" t="s">
        <v>48</v>
      </c>
      <c r="AI211" s="12"/>
      <c r="AJ211" s="12"/>
      <c r="AK211" s="3" t="s">
        <v>56</v>
      </c>
      <c r="AL211" s="3" t="s">
        <v>57</v>
      </c>
      <c r="AM211" s="3" t="s">
        <v>58</v>
      </c>
      <c r="AN211" s="3" t="s">
        <v>59</v>
      </c>
      <c r="AO211" s="3" t="s">
        <v>60</v>
      </c>
      <c r="AQ211" s="3" t="s">
        <v>41</v>
      </c>
      <c r="AR211" s="3" t="s">
        <v>42</v>
      </c>
      <c r="AS211" s="3" t="s">
        <v>43</v>
      </c>
      <c r="AT211" s="3" t="s">
        <v>44</v>
      </c>
      <c r="AW211" s="3" t="s">
        <v>49</v>
      </c>
      <c r="AX211" s="3" t="s">
        <v>50</v>
      </c>
      <c r="AY211" s="3" t="s">
        <v>51</v>
      </c>
      <c r="AZ211" s="3" t="s">
        <v>52</v>
      </c>
      <c r="BE211" s="3" t="s">
        <v>68</v>
      </c>
      <c r="BF211" s="3" t="s">
        <v>13</v>
      </c>
      <c r="BG211" s="1" t="s">
        <v>69</v>
      </c>
      <c r="BH211" s="3" t="s">
        <v>62</v>
      </c>
      <c r="BI211" s="3" t="s">
        <v>63</v>
      </c>
      <c r="BJ211" s="3" t="s">
        <v>64</v>
      </c>
      <c r="BK211" s="3" t="s">
        <v>65</v>
      </c>
      <c r="BL211" s="3" t="s">
        <v>66</v>
      </c>
      <c r="BN211" t="s">
        <v>70</v>
      </c>
      <c r="BO211" t="s">
        <v>68</v>
      </c>
      <c r="BP211" t="s">
        <v>13</v>
      </c>
      <c r="BQ211" t="s">
        <v>69</v>
      </c>
      <c r="BR211" t="s">
        <v>62</v>
      </c>
      <c r="BS211" t="s">
        <v>63</v>
      </c>
      <c r="BT211" t="s">
        <v>64</v>
      </c>
      <c r="BU211" t="s">
        <v>65</v>
      </c>
      <c r="BV211" t="s">
        <v>66</v>
      </c>
      <c r="BX211" s="14"/>
      <c r="BZ211" s="20"/>
    </row>
    <row r="212" spans="1:78">
      <c r="B212" s="2"/>
      <c r="C212" s="2"/>
      <c r="D212" s="1">
        <v>42091</v>
      </c>
      <c r="E212" s="3">
        <v>0.16500000000000001</v>
      </c>
      <c r="F212" s="3">
        <f>E212</f>
        <v>0.16500000000000001</v>
      </c>
      <c r="G212" s="3">
        <v>0.32466666666666666</v>
      </c>
      <c r="H212" s="3">
        <v>80.5</v>
      </c>
      <c r="I212" s="3">
        <v>152.9</v>
      </c>
      <c r="J212" s="3">
        <v>152.30000000000001</v>
      </c>
      <c r="K212" s="3">
        <v>99</v>
      </c>
      <c r="L212" s="3">
        <v>96.333333333333329</v>
      </c>
      <c r="M212" s="3">
        <v>13.949999999999998</v>
      </c>
      <c r="N212" s="3">
        <v>96.40000000000002</v>
      </c>
      <c r="O212" s="3">
        <v>7.4433333333333342</v>
      </c>
      <c r="P212" s="3">
        <v>18.003333333333334</v>
      </c>
      <c r="Q212" s="3">
        <v>14.310000000000002</v>
      </c>
      <c r="R212" s="3">
        <v>35.050000000000004</v>
      </c>
      <c r="AD212" s="5"/>
      <c r="AE212" s="3">
        <v>271.96725449999997</v>
      </c>
      <c r="AF212" s="3">
        <v>0.9683636912873429</v>
      </c>
      <c r="AG212" s="3">
        <v>316.18694482268802</v>
      </c>
      <c r="AH212" s="3">
        <v>0.4777401077007658</v>
      </c>
      <c r="AI212" s="12">
        <f t="shared" si="26"/>
        <v>88.904642937143763</v>
      </c>
      <c r="AJ212" s="12"/>
      <c r="AQ212" s="3">
        <v>0.80449999999999999</v>
      </c>
      <c r="AR212" s="3">
        <v>0.65250000000000008</v>
      </c>
      <c r="AS212" s="3">
        <v>4.3179999999999996</v>
      </c>
      <c r="AT212" s="3">
        <v>10.532</v>
      </c>
      <c r="AW212" s="3">
        <v>4.7616605218916099</v>
      </c>
      <c r="AX212" s="3">
        <v>1.4957146470792205E-2</v>
      </c>
      <c r="AY212" s="3">
        <v>1.4461005334817731</v>
      </c>
      <c r="AZ212" s="3">
        <v>1.0364286971576283E-2</v>
      </c>
      <c r="BD212" s="3" t="s">
        <v>225</v>
      </c>
      <c r="BE212" s="3" t="s">
        <v>95</v>
      </c>
      <c r="BF212" s="3" t="s">
        <v>226</v>
      </c>
      <c r="BG212" s="1" t="s">
        <v>227</v>
      </c>
      <c r="BH212" s="3">
        <v>14.6023287226656</v>
      </c>
      <c r="BI212" s="3">
        <v>3353.9520468953815</v>
      </c>
      <c r="BJ212" s="3">
        <v>108.5827206955138</v>
      </c>
      <c r="BK212" s="3">
        <v>57.803387208926338</v>
      </c>
      <c r="BL212" s="3">
        <v>134.81348479665763</v>
      </c>
      <c r="BX212" s="14">
        <f t="shared" si="27"/>
        <v>19.678077758370037</v>
      </c>
      <c r="BZ212" s="20"/>
    </row>
    <row r="213" spans="1:78">
      <c r="AI213" s="12"/>
      <c r="AJ213" s="12"/>
      <c r="BG213" s="1"/>
      <c r="BH213" s="3"/>
      <c r="BI213" s="3"/>
      <c r="BJ213" s="3"/>
      <c r="BK213" s="3"/>
      <c r="BL213" s="3"/>
      <c r="BX213" s="14"/>
      <c r="BZ213" s="20"/>
    </row>
    <row r="214" spans="1:78">
      <c r="AI214" s="12"/>
      <c r="AJ214" s="12"/>
      <c r="BG214" s="1"/>
      <c r="BH214" s="3"/>
      <c r="BI214" s="3"/>
      <c r="BJ214" s="3"/>
      <c r="BK214" s="3"/>
      <c r="BL214" s="3"/>
      <c r="BX214" s="14"/>
      <c r="BZ214" s="20"/>
    </row>
    <row r="215" spans="1:78">
      <c r="AI215" s="12"/>
      <c r="AJ215" s="12"/>
      <c r="BG215" s="1"/>
      <c r="BH215" s="3"/>
      <c r="BI215" s="3"/>
      <c r="BJ215" s="3"/>
      <c r="BK215" s="3"/>
      <c r="BL215" s="3"/>
      <c r="BX215" s="14"/>
      <c r="BZ215" s="20"/>
    </row>
    <row r="216" spans="1:78">
      <c r="AI216" s="12"/>
      <c r="AJ216" s="12"/>
      <c r="BG216" s="1"/>
      <c r="BH216" s="3"/>
      <c r="BI216" s="3"/>
      <c r="BJ216" s="3"/>
      <c r="BK216" s="3"/>
      <c r="BL216" s="3"/>
      <c r="BX216" s="14"/>
      <c r="BZ216" s="20"/>
    </row>
    <row r="217" spans="1:78">
      <c r="A217" t="s">
        <v>16</v>
      </c>
      <c r="B217" s="2" t="s">
        <v>20</v>
      </c>
      <c r="C217" s="2" t="s">
        <v>21</v>
      </c>
      <c r="D217" s="1" t="s">
        <v>0</v>
      </c>
      <c r="E217" s="3" t="s">
        <v>29</v>
      </c>
      <c r="G217" s="3" t="s">
        <v>30</v>
      </c>
      <c r="H217" s="3" t="s">
        <v>31</v>
      </c>
      <c r="I217" s="3" t="s">
        <v>32</v>
      </c>
      <c r="J217" s="3" t="s">
        <v>33</v>
      </c>
      <c r="K217" s="3" t="s">
        <v>34</v>
      </c>
      <c r="L217" s="3" t="s">
        <v>35</v>
      </c>
      <c r="M217" s="3" t="s">
        <v>36</v>
      </c>
      <c r="N217" s="3" t="s">
        <v>37</v>
      </c>
      <c r="O217" s="3" t="s">
        <v>1</v>
      </c>
      <c r="P217" s="3" t="s">
        <v>38</v>
      </c>
      <c r="Q217" s="3" t="s">
        <v>39</v>
      </c>
      <c r="R217" s="3" t="s">
        <v>40</v>
      </c>
      <c r="S217" s="3" t="s">
        <v>2</v>
      </c>
      <c r="T217" s="3" t="s">
        <v>3</v>
      </c>
      <c r="U217" s="3" t="s">
        <v>4</v>
      </c>
      <c r="V217" s="3" t="s">
        <v>5</v>
      </c>
      <c r="W217" s="3" t="s">
        <v>1</v>
      </c>
      <c r="X217" s="3" t="s">
        <v>6</v>
      </c>
      <c r="Y217" s="3" t="s">
        <v>7</v>
      </c>
      <c r="Z217" s="3" t="s">
        <v>8</v>
      </c>
      <c r="AA217" s="3" t="s">
        <v>9</v>
      </c>
      <c r="AB217" s="3" t="s">
        <v>10</v>
      </c>
      <c r="AC217" s="3" t="s">
        <v>11</v>
      </c>
      <c r="AD217" s="3" t="s">
        <v>19</v>
      </c>
      <c r="AE217" s="3" t="s">
        <v>14</v>
      </c>
      <c r="AF217" s="3" t="s">
        <v>15</v>
      </c>
      <c r="AG217" s="3" t="s">
        <v>47</v>
      </c>
      <c r="AH217" s="3" t="s">
        <v>48</v>
      </c>
      <c r="AI217" s="12"/>
      <c r="AJ217" s="12"/>
      <c r="AK217" s="3" t="s">
        <v>56</v>
      </c>
      <c r="AL217" s="3" t="s">
        <v>57</v>
      </c>
      <c r="AM217" s="3" t="s">
        <v>58</v>
      </c>
      <c r="AN217" s="3" t="s">
        <v>59</v>
      </c>
      <c r="AO217" s="3" t="s">
        <v>60</v>
      </c>
      <c r="AQ217" s="3" t="s">
        <v>41</v>
      </c>
      <c r="AR217" s="3" t="s">
        <v>42</v>
      </c>
      <c r="AS217" s="3" t="s">
        <v>43</v>
      </c>
      <c r="AT217" s="3" t="s">
        <v>44</v>
      </c>
      <c r="AW217" s="3" t="s">
        <v>49</v>
      </c>
      <c r="AX217" s="3" t="s">
        <v>50</v>
      </c>
      <c r="AY217" s="3" t="s">
        <v>51</v>
      </c>
      <c r="AZ217" s="3" t="s">
        <v>52</v>
      </c>
      <c r="BA217" t="s">
        <v>45</v>
      </c>
      <c r="BB217"/>
      <c r="BC217"/>
      <c r="BE217" s="3" t="s">
        <v>68</v>
      </c>
      <c r="BF217" s="3" t="s">
        <v>13</v>
      </c>
      <c r="BG217" s="1" t="s">
        <v>69</v>
      </c>
      <c r="BH217" s="3" t="s">
        <v>62</v>
      </c>
      <c r="BI217" s="3" t="s">
        <v>63</v>
      </c>
      <c r="BJ217" s="3" t="s">
        <v>64</v>
      </c>
      <c r="BK217" s="3" t="s">
        <v>65</v>
      </c>
      <c r="BL217" s="3" t="s">
        <v>66</v>
      </c>
      <c r="BN217" t="s">
        <v>70</v>
      </c>
      <c r="BO217" t="s">
        <v>68</v>
      </c>
      <c r="BP217" t="s">
        <v>13</v>
      </c>
      <c r="BQ217" t="s">
        <v>69</v>
      </c>
      <c r="BR217" t="s">
        <v>62</v>
      </c>
      <c r="BS217" t="s">
        <v>63</v>
      </c>
      <c r="BT217" t="s">
        <v>64</v>
      </c>
      <c r="BU217" t="s">
        <v>65</v>
      </c>
      <c r="BV217" t="s">
        <v>66</v>
      </c>
      <c r="BX217" s="14"/>
      <c r="BZ217" s="20"/>
    </row>
    <row r="218" spans="1:78">
      <c r="B218" s="2">
        <v>3.38</v>
      </c>
      <c r="C218" s="2">
        <v>60</v>
      </c>
      <c r="D218" s="1">
        <v>42100</v>
      </c>
      <c r="E218" s="3">
        <v>0.755</v>
      </c>
      <c r="G218" s="3">
        <v>0.38166666666666665</v>
      </c>
      <c r="H218" s="3">
        <v>44</v>
      </c>
      <c r="I218" s="3">
        <v>83.433333333333337</v>
      </c>
      <c r="J218" s="3">
        <v>83.033333333333331</v>
      </c>
      <c r="K218" s="3">
        <v>54</v>
      </c>
      <c r="L218" s="3">
        <v>98.633333333333326</v>
      </c>
      <c r="M218" s="3">
        <v>14.263333333333334</v>
      </c>
      <c r="N218" s="3">
        <v>97.766666666666666</v>
      </c>
      <c r="O218" s="3">
        <v>7.3933333333333335</v>
      </c>
      <c r="P218" s="3">
        <v>27.066666666666663</v>
      </c>
      <c r="Q218" s="3">
        <v>14.083333333333334</v>
      </c>
      <c r="R218" s="3">
        <v>34.51</v>
      </c>
      <c r="S218" s="3">
        <v>0.5063333333333333</v>
      </c>
      <c r="T218" s="3">
        <v>0.24333333333333332</v>
      </c>
      <c r="U218" s="3">
        <v>8.8000000000000009E-2</v>
      </c>
      <c r="V218" s="3">
        <v>4.6000000000000006E-2</v>
      </c>
      <c r="W218" s="3">
        <v>6.7666666666666657</v>
      </c>
      <c r="X218" s="3">
        <v>14.583333333333334</v>
      </c>
      <c r="Y218" s="3">
        <v>2.9666666666666668</v>
      </c>
      <c r="Z218" s="3">
        <v>0.73333333333333339</v>
      </c>
      <c r="AA218" s="3">
        <v>168.66666666666666</v>
      </c>
      <c r="AB218" s="3">
        <v>0.10000000000000002</v>
      </c>
      <c r="AC218" s="3">
        <v>29.600000000000005</v>
      </c>
      <c r="AD218" s="3">
        <f>0.6</f>
        <v>0.6</v>
      </c>
      <c r="AE218" s="3">
        <v>41.1179025</v>
      </c>
      <c r="AF218" s="3">
        <v>2.3944071037742272</v>
      </c>
      <c r="AG218" s="3">
        <v>77.238220931520004</v>
      </c>
      <c r="AH218" s="3">
        <v>1.494237897460148</v>
      </c>
      <c r="AI218" s="12">
        <f t="shared" si="26"/>
        <v>13.441222719284356</v>
      </c>
      <c r="AJ218" s="12"/>
      <c r="AK218" s="3">
        <v>72.418461308112711</v>
      </c>
      <c r="AL218" s="3">
        <v>0.33967523114917791</v>
      </c>
      <c r="AM218" s="3">
        <v>1049.8930767174554</v>
      </c>
      <c r="AN218" s="3">
        <v>26.99140560102629</v>
      </c>
      <c r="AO218" s="3">
        <v>14.497588843410577</v>
      </c>
      <c r="AQ218" s="10">
        <v>0.76449999999999996</v>
      </c>
      <c r="AR218" s="10">
        <v>0.46100000000000002</v>
      </c>
      <c r="AS218" s="10">
        <v>4.2389999999999999</v>
      </c>
      <c r="AT218" s="10">
        <v>10.3385</v>
      </c>
      <c r="AU218" s="7"/>
      <c r="AV218" s="7"/>
      <c r="AW218" s="10">
        <v>3.9270287641450317</v>
      </c>
      <c r="AX218" s="10">
        <v>2.9934903874940674E-2</v>
      </c>
      <c r="AY218" s="10">
        <v>0.89986066155522948</v>
      </c>
      <c r="AZ218" s="10">
        <v>1.6721178338920267E-2</v>
      </c>
      <c r="BA218" t="s">
        <v>27</v>
      </c>
      <c r="BB218">
        <v>2020</v>
      </c>
      <c r="BC218" s="3">
        <f>BB218*(140/227)</f>
        <v>1245.8149779735684</v>
      </c>
      <c r="BD218" s="3" t="s">
        <v>228</v>
      </c>
      <c r="BE218" s="3" t="s">
        <v>95</v>
      </c>
      <c r="BF218" s="3" t="s">
        <v>155</v>
      </c>
      <c r="BG218" s="1">
        <v>42100</v>
      </c>
      <c r="BH218" s="3">
        <v>25.172141727444092</v>
      </c>
      <c r="BI218" s="3">
        <v>2258.9544452313794</v>
      </c>
      <c r="BJ218" s="3">
        <v>15.082889626097785</v>
      </c>
      <c r="BK218" s="3">
        <v>41.146886654075438</v>
      </c>
      <c r="BL218" s="3">
        <v>99.869697154451231</v>
      </c>
      <c r="BX218" s="14">
        <f t="shared" si="27"/>
        <v>1.6416669068134286</v>
      </c>
      <c r="BZ218" s="20"/>
    </row>
    <row r="219" spans="1:78">
      <c r="D219" s="1">
        <v>42100</v>
      </c>
      <c r="E219" s="3">
        <v>1.0229999999999999</v>
      </c>
      <c r="G219" s="3">
        <v>0.22900000000000001</v>
      </c>
      <c r="H219" s="3">
        <v>43.9</v>
      </c>
      <c r="I219" s="3">
        <v>83.7</v>
      </c>
      <c r="J219" s="3">
        <v>83.36666666666666</v>
      </c>
      <c r="K219" s="3">
        <v>54</v>
      </c>
      <c r="L219" s="3">
        <v>99.066666666666663</v>
      </c>
      <c r="M219" s="3">
        <v>14.386666666666668</v>
      </c>
      <c r="N219" s="3">
        <v>98.2</v>
      </c>
      <c r="O219" s="3">
        <v>7.3499999999999988</v>
      </c>
      <c r="P219" s="3">
        <v>30.693333333333332</v>
      </c>
      <c r="Q219" s="3">
        <v>14.043333333333331</v>
      </c>
      <c r="R219" s="3">
        <v>34.413333333333334</v>
      </c>
      <c r="S219" s="3">
        <v>0.97399999999999987</v>
      </c>
      <c r="T219" s="3">
        <v>0.27</v>
      </c>
      <c r="U219" s="3">
        <v>8.8000000000000009E-2</v>
      </c>
      <c r="V219" s="3">
        <v>4.6666666666666669E-2</v>
      </c>
      <c r="W219" s="3">
        <v>6.793333333333333</v>
      </c>
      <c r="X219" s="3">
        <v>14.593333333333334</v>
      </c>
      <c r="Y219" s="3">
        <v>2.9333333333333331</v>
      </c>
      <c r="Z219" s="3">
        <v>0.69999999999999984</v>
      </c>
      <c r="AA219" s="3">
        <v>392.66666666666669</v>
      </c>
      <c r="AB219" s="3">
        <v>0.20000000000000004</v>
      </c>
      <c r="AC219" s="3">
        <v>30.833333333333332</v>
      </c>
      <c r="AI219" s="12"/>
      <c r="AJ219" s="12"/>
      <c r="BA219">
        <v>0.6</v>
      </c>
      <c r="BB219">
        <v>76</v>
      </c>
      <c r="BC219"/>
      <c r="BX219" s="14"/>
      <c r="BZ219" s="20"/>
    </row>
    <row r="220" spans="1:78">
      <c r="D220" s="1">
        <v>42100</v>
      </c>
      <c r="E220" s="3">
        <v>1.3036666666666668</v>
      </c>
      <c r="G220" s="3">
        <v>0.22033333333333335</v>
      </c>
      <c r="H220" s="3">
        <v>43.9</v>
      </c>
      <c r="I220" s="3">
        <v>83.7</v>
      </c>
      <c r="J220" s="3">
        <v>83.4</v>
      </c>
      <c r="K220" s="3">
        <v>54</v>
      </c>
      <c r="L220" s="3">
        <v>99.3</v>
      </c>
      <c r="M220" s="3">
        <v>14.43</v>
      </c>
      <c r="N220" s="3">
        <v>98.40000000000002</v>
      </c>
      <c r="O220" s="3">
        <v>7.3499999999999988</v>
      </c>
      <c r="P220" s="3">
        <v>27.033333333333331</v>
      </c>
      <c r="Q220" s="3">
        <v>14.126666666666667</v>
      </c>
      <c r="R220" s="3">
        <v>34.616666666666667</v>
      </c>
      <c r="S220" s="3">
        <v>1.4916666666666665</v>
      </c>
      <c r="T220" s="3">
        <v>0.23</v>
      </c>
      <c r="U220" s="3">
        <v>8.8000000000000009E-2</v>
      </c>
      <c r="V220" s="3">
        <v>4.6666666666666669E-2</v>
      </c>
      <c r="W220" s="3">
        <v>6.78</v>
      </c>
      <c r="X220" s="3">
        <v>14.646666666666667</v>
      </c>
      <c r="Y220" s="3">
        <v>2.6666666666666665</v>
      </c>
      <c r="Z220" s="3">
        <v>0.66666666666666663</v>
      </c>
      <c r="AA220" s="3">
        <v>416.33333333333331</v>
      </c>
      <c r="AB220" s="3">
        <v>0.20000000000000004</v>
      </c>
      <c r="AC220" s="3">
        <v>29.366666666666664</v>
      </c>
      <c r="AI220" s="12"/>
      <c r="AJ220" s="12"/>
      <c r="BA220">
        <v>1</v>
      </c>
      <c r="BB220">
        <v>16.2</v>
      </c>
      <c r="BC220"/>
      <c r="BX220" s="14"/>
      <c r="BZ220" s="20"/>
    </row>
    <row r="221" spans="1:78">
      <c r="D221" s="1">
        <v>42100</v>
      </c>
      <c r="E221" s="3">
        <v>1.5599999999999998</v>
      </c>
      <c r="G221" s="3">
        <v>0.25166666666666665</v>
      </c>
      <c r="H221" s="3">
        <v>43.966666666666669</v>
      </c>
      <c r="I221" s="3">
        <v>83.7</v>
      </c>
      <c r="J221" s="3">
        <v>83.36666666666666</v>
      </c>
      <c r="K221" s="3">
        <v>54</v>
      </c>
      <c r="L221" s="3">
        <v>99.433333333333337</v>
      </c>
      <c r="M221" s="3">
        <v>14.433333333333332</v>
      </c>
      <c r="N221" s="3">
        <v>98.59999999999998</v>
      </c>
      <c r="O221" s="3">
        <v>7.36</v>
      </c>
      <c r="P221" s="3">
        <v>29.143333333333331</v>
      </c>
      <c r="Q221" s="3">
        <v>13.953333333333333</v>
      </c>
      <c r="R221" s="3">
        <v>34.20333333333334</v>
      </c>
      <c r="S221" s="3">
        <v>2.093</v>
      </c>
      <c r="T221" s="3">
        <v>0.23</v>
      </c>
      <c r="U221" s="3">
        <v>8.8000000000000009E-2</v>
      </c>
      <c r="V221" s="3">
        <v>4.7000000000000007E-2</v>
      </c>
      <c r="W221" s="3">
        <v>6.82</v>
      </c>
      <c r="X221" s="3">
        <v>14.643333333333333</v>
      </c>
      <c r="Y221" s="3">
        <v>3</v>
      </c>
      <c r="Z221" s="3">
        <v>0.69999999999999984</v>
      </c>
      <c r="AA221" s="3">
        <v>225.33333333333334</v>
      </c>
      <c r="AB221" s="3">
        <v>0.10000000000000002</v>
      </c>
      <c r="AC221" s="3">
        <v>31.366666666666664</v>
      </c>
      <c r="AI221" s="12"/>
      <c r="AJ221" s="12"/>
      <c r="BA221">
        <v>1.5</v>
      </c>
      <c r="BB221">
        <v>3.2</v>
      </c>
      <c r="BC221"/>
      <c r="BX221" s="14"/>
      <c r="BZ221" s="20"/>
    </row>
    <row r="222" spans="1:78">
      <c r="D222" s="1">
        <v>42100</v>
      </c>
      <c r="E222" s="3">
        <v>1.8029999999999999</v>
      </c>
      <c r="G222" s="3">
        <v>0.218</v>
      </c>
      <c r="H222" s="3">
        <v>44</v>
      </c>
      <c r="I222" s="3">
        <v>83.8</v>
      </c>
      <c r="J222" s="3">
        <v>83.5</v>
      </c>
      <c r="K222" s="3">
        <v>54</v>
      </c>
      <c r="L222" s="3">
        <v>99.40000000000002</v>
      </c>
      <c r="M222" s="3">
        <v>14.44</v>
      </c>
      <c r="N222" s="3">
        <v>98.5</v>
      </c>
      <c r="O222" s="3">
        <v>7.3499999999999988</v>
      </c>
      <c r="P222" s="3">
        <v>29.216666666666669</v>
      </c>
      <c r="Q222" s="3">
        <v>14.103333333333333</v>
      </c>
      <c r="R222" s="3">
        <v>34.57</v>
      </c>
      <c r="S222" s="3">
        <v>2.5963333333333334</v>
      </c>
      <c r="T222" s="3">
        <v>0.28333333333333338</v>
      </c>
      <c r="U222" s="3">
        <v>8.8000000000000009E-2</v>
      </c>
      <c r="V222" s="3">
        <v>4.7000000000000007E-2</v>
      </c>
      <c r="W222" s="3">
        <v>6.830000000000001</v>
      </c>
      <c r="X222" s="3">
        <v>14.593333333333334</v>
      </c>
      <c r="Y222" s="3">
        <v>2.2000000000000002</v>
      </c>
      <c r="Z222" s="3">
        <v>0.5</v>
      </c>
      <c r="AA222" s="3">
        <v>221.33333333333334</v>
      </c>
      <c r="AB222" s="3">
        <v>0.10000000000000002</v>
      </c>
      <c r="AC222" s="3">
        <v>31.700000000000003</v>
      </c>
      <c r="AI222" s="12"/>
      <c r="AJ222" s="12"/>
      <c r="BA222">
        <v>2</v>
      </c>
      <c r="BB222">
        <v>0.6</v>
      </c>
      <c r="BC222"/>
      <c r="BG222" s="1"/>
      <c r="BH222" s="3"/>
      <c r="BI222" s="3"/>
      <c r="BJ222" s="3"/>
      <c r="BK222" s="3"/>
      <c r="BL222" s="3"/>
      <c r="BX222" s="14"/>
      <c r="BZ222" s="20"/>
    </row>
    <row r="223" spans="1:78">
      <c r="D223" s="1">
        <v>42100</v>
      </c>
      <c r="E223" s="3">
        <v>2.0696666666666665</v>
      </c>
      <c r="G223" s="3">
        <v>0.215</v>
      </c>
      <c r="H223" s="3">
        <v>44</v>
      </c>
      <c r="I223" s="3">
        <v>83.8</v>
      </c>
      <c r="J223" s="3">
        <v>83.5</v>
      </c>
      <c r="K223" s="3">
        <v>54</v>
      </c>
      <c r="L223" s="3">
        <v>99.3</v>
      </c>
      <c r="M223" s="3">
        <v>14.42</v>
      </c>
      <c r="N223" s="3">
        <v>98.40000000000002</v>
      </c>
      <c r="O223" s="3">
        <v>7.36</v>
      </c>
      <c r="P223" s="3">
        <v>25.676666666666666</v>
      </c>
      <c r="Q223" s="3">
        <v>14.166666666666666</v>
      </c>
      <c r="R223" s="3">
        <v>34.706666666666671</v>
      </c>
      <c r="S223" s="3">
        <v>2.8606666666666669</v>
      </c>
      <c r="T223" s="3">
        <v>0.3833333333333333</v>
      </c>
      <c r="U223" s="3">
        <v>8.8000000000000009E-2</v>
      </c>
      <c r="V223" s="3">
        <v>4.7000000000000007E-2</v>
      </c>
      <c r="W223" s="3">
        <v>6.8533333333333326</v>
      </c>
      <c r="X223" s="3">
        <v>14.443333333333333</v>
      </c>
      <c r="Y223" s="3">
        <v>2.9</v>
      </c>
      <c r="Z223" s="3">
        <v>0.69999999999999984</v>
      </c>
      <c r="AA223" s="3">
        <v>373.66666666666669</v>
      </c>
      <c r="AB223" s="3">
        <v>0.16666666666666666</v>
      </c>
      <c r="AC223" s="3">
        <v>36.733333333333327</v>
      </c>
      <c r="AI223" s="12"/>
      <c r="AJ223" s="12"/>
      <c r="BA223">
        <v>2.5</v>
      </c>
      <c r="BB223">
        <v>0.11</v>
      </c>
      <c r="BC223"/>
      <c r="BG223" s="1"/>
      <c r="BH223" s="3"/>
      <c r="BI223" s="3"/>
      <c r="BJ223" s="3"/>
      <c r="BK223" s="3"/>
      <c r="BL223" s="3"/>
      <c r="BX223" s="14"/>
      <c r="BZ223" s="20"/>
    </row>
    <row r="224" spans="1:78">
      <c r="D224" s="1">
        <v>42100</v>
      </c>
      <c r="E224" s="3">
        <v>2.2876666666666665</v>
      </c>
      <c r="G224" s="3">
        <v>0.21433333333333335</v>
      </c>
      <c r="H224" s="3">
        <v>44</v>
      </c>
      <c r="I224" s="3">
        <v>83.866666666666674</v>
      </c>
      <c r="J224" s="3">
        <v>83.533333333333331</v>
      </c>
      <c r="K224" s="3">
        <v>54</v>
      </c>
      <c r="L224" s="3">
        <v>99.2</v>
      </c>
      <c r="M224" s="3">
        <v>14.410000000000002</v>
      </c>
      <c r="N224" s="3">
        <v>98.3</v>
      </c>
      <c r="O224" s="3">
        <v>7.36</v>
      </c>
      <c r="P224" s="3">
        <v>28.376666666666665</v>
      </c>
      <c r="Q224" s="3">
        <v>14.173333333333334</v>
      </c>
      <c r="R224" s="3">
        <v>34.729999999999997</v>
      </c>
      <c r="S224" s="3">
        <v>3.0503333333333331</v>
      </c>
      <c r="T224" s="3">
        <v>0.61</v>
      </c>
      <c r="U224" s="3">
        <v>8.900000000000001E-2</v>
      </c>
      <c r="V224" s="3">
        <v>4.7000000000000007E-2</v>
      </c>
      <c r="W224" s="3">
        <v>6.8633333333333333</v>
      </c>
      <c r="X224" s="3">
        <v>14.223333333333334</v>
      </c>
      <c r="Y224" s="3">
        <v>3.1999999999999997</v>
      </c>
      <c r="Z224" s="3">
        <v>0.73333333333333339</v>
      </c>
      <c r="AA224" s="3">
        <v>306.66666666666669</v>
      </c>
      <c r="AB224" s="3">
        <v>0.13333333333333333</v>
      </c>
      <c r="AC224" s="3">
        <v>35.966666666666669</v>
      </c>
      <c r="AI224" s="12"/>
      <c r="AJ224" s="12"/>
      <c r="BG224" s="1"/>
      <c r="BH224" s="3"/>
      <c r="BI224" s="3"/>
      <c r="BJ224" s="3"/>
      <c r="BK224" s="3"/>
      <c r="BL224" s="3"/>
      <c r="BX224" s="14"/>
      <c r="BZ224" s="20"/>
    </row>
    <row r="225" spans="1:78">
      <c r="D225" s="1">
        <v>42100</v>
      </c>
      <c r="E225" s="3">
        <v>2.5369999999999999</v>
      </c>
      <c r="G225" s="3">
        <v>0.22966666666666669</v>
      </c>
      <c r="H225" s="3">
        <v>44</v>
      </c>
      <c r="I225" s="3">
        <v>83.9</v>
      </c>
      <c r="J225" s="3">
        <v>83.6</v>
      </c>
      <c r="K225" s="3">
        <v>54</v>
      </c>
      <c r="L225" s="3">
        <v>99.2</v>
      </c>
      <c r="M225" s="3">
        <v>14.4</v>
      </c>
      <c r="N225" s="3">
        <v>98.3</v>
      </c>
      <c r="O225" s="3">
        <v>7.3499999999999988</v>
      </c>
      <c r="P225" s="3">
        <v>27.076666666666668</v>
      </c>
      <c r="Q225" s="3">
        <v>14.160000000000002</v>
      </c>
      <c r="R225" s="3">
        <v>34.69</v>
      </c>
      <c r="AD225" s="3">
        <f>AD226-0.5</f>
        <v>2.38</v>
      </c>
      <c r="AE225" s="3">
        <v>33.233437000000002</v>
      </c>
      <c r="AF225" s="3">
        <v>0.48409095925455797</v>
      </c>
      <c r="AG225" s="3">
        <v>45.819666847680004</v>
      </c>
      <c r="AH225" s="3">
        <v>5.6940201623349971</v>
      </c>
      <c r="AI225" s="12">
        <f t="shared" si="26"/>
        <v>10.863833057736965</v>
      </c>
      <c r="AJ225" s="12"/>
      <c r="AK225" s="3">
        <v>72.850797294936754</v>
      </c>
      <c r="AL225" s="3">
        <v>6.2500242531448933</v>
      </c>
      <c r="AM225" s="3">
        <v>970.74311681368636</v>
      </c>
      <c r="AN225" s="3">
        <v>8.8648243885722735</v>
      </c>
      <c r="AO225" s="3">
        <v>13.325085693758831</v>
      </c>
      <c r="AQ225" s="10">
        <v>0.59899999999999998</v>
      </c>
      <c r="AR225" s="10">
        <v>0.46150000000000002</v>
      </c>
      <c r="AS225" s="10">
        <v>4.3365</v>
      </c>
      <c r="AT225" s="10">
        <v>10.576499999999999</v>
      </c>
      <c r="AU225" s="7"/>
      <c r="AV225" s="7"/>
      <c r="AW225" s="10">
        <v>4.1167061411744079</v>
      </c>
      <c r="AX225" s="10">
        <v>2.9848242313502527E-2</v>
      </c>
      <c r="AY225" s="10">
        <v>0.94512950611373969</v>
      </c>
      <c r="AZ225" s="10">
        <v>2.2633094238311717E-2</v>
      </c>
      <c r="BG225" s="1"/>
      <c r="BH225" s="3"/>
      <c r="BI225" s="3"/>
      <c r="BJ225" s="3"/>
      <c r="BK225" s="3"/>
      <c r="BL225" s="3"/>
      <c r="BX225" s="14"/>
      <c r="BZ225" s="20"/>
    </row>
    <row r="226" spans="1:78">
      <c r="D226" s="1">
        <v>42100</v>
      </c>
      <c r="E226" s="3">
        <v>2.7959999999999998</v>
      </c>
      <c r="G226" s="3">
        <v>0.30499999999999999</v>
      </c>
      <c r="H226" s="3">
        <v>44.2</v>
      </c>
      <c r="I226" s="3">
        <v>84</v>
      </c>
      <c r="J226" s="3">
        <v>83.6</v>
      </c>
      <c r="K226" s="3">
        <v>54</v>
      </c>
      <c r="L226" s="3">
        <v>99.1</v>
      </c>
      <c r="M226" s="3">
        <v>14.36</v>
      </c>
      <c r="N226" s="3">
        <v>98.2</v>
      </c>
      <c r="O226" s="3">
        <v>7.35</v>
      </c>
      <c r="P226" s="3">
        <v>27.41</v>
      </c>
      <c r="Q226" s="3">
        <v>14.14</v>
      </c>
      <c r="R226" s="3">
        <v>34.659999999999997</v>
      </c>
      <c r="AD226" s="3">
        <f>AD227-0.25</f>
        <v>2.88</v>
      </c>
      <c r="AE226" s="3">
        <v>42.497411</v>
      </c>
      <c r="AF226" s="3">
        <v>2.268095912344096</v>
      </c>
      <c r="AG226" s="3">
        <v>72.404089919040004</v>
      </c>
      <c r="AH226" s="3">
        <v>2.1870941845656033</v>
      </c>
      <c r="AI226" s="12">
        <f t="shared" si="26"/>
        <v>13.892176680071776</v>
      </c>
      <c r="AJ226" s="12"/>
      <c r="AK226" s="3">
        <v>77.126119831307875</v>
      </c>
      <c r="AL226" s="3">
        <v>1.0190256934475337</v>
      </c>
      <c r="AM226" s="3">
        <v>984.63646083934793</v>
      </c>
      <c r="AN226" s="3">
        <v>65.030763984825413</v>
      </c>
      <c r="AO226" s="3">
        <v>12.766575875889631</v>
      </c>
      <c r="AQ226" s="10">
        <v>1.3959999999999999</v>
      </c>
      <c r="AR226" s="10">
        <v>0.44550000000000001</v>
      </c>
      <c r="AS226" s="10">
        <v>4.2795000000000005</v>
      </c>
      <c r="AT226" s="10">
        <v>10.437999999999999</v>
      </c>
      <c r="AU226" s="7"/>
      <c r="AV226" s="7"/>
      <c r="AW226" s="10">
        <v>4.8705422616468095</v>
      </c>
      <c r="AX226" s="10">
        <v>4.3882982519315335E-2</v>
      </c>
      <c r="AY226" s="10">
        <v>0.96208177800111527</v>
      </c>
      <c r="AZ226" s="10">
        <v>1.1986079777652496E-2</v>
      </c>
      <c r="BD226" s="3" t="s">
        <v>229</v>
      </c>
      <c r="BE226" s="3" t="s">
        <v>95</v>
      </c>
      <c r="BF226" s="3" t="s">
        <v>159</v>
      </c>
      <c r="BG226" s="1">
        <v>42100</v>
      </c>
      <c r="BH226" s="3">
        <v>26.188317700190964</v>
      </c>
      <c r="BI226" s="3">
        <v>2231.363948724902</v>
      </c>
      <c r="BJ226" s="3">
        <v>16.284272951240233</v>
      </c>
      <c r="BK226" s="3">
        <v>40.723504857118108</v>
      </c>
      <c r="BL226" s="3">
        <v>102.99760235727781</v>
      </c>
      <c r="BX226" s="14">
        <f t="shared" si="27"/>
        <v>2.392096271168457</v>
      </c>
      <c r="BZ226" s="20"/>
    </row>
    <row r="227" spans="1:78">
      <c r="D227" s="1">
        <v>42100</v>
      </c>
      <c r="E227" s="3">
        <v>3.0489999999999999</v>
      </c>
      <c r="G227" s="3">
        <v>0.7</v>
      </c>
      <c r="H227" s="3">
        <v>45</v>
      </c>
      <c r="I227" s="3">
        <v>84.4</v>
      </c>
      <c r="J227" s="3">
        <v>84</v>
      </c>
      <c r="K227" s="3">
        <v>55</v>
      </c>
      <c r="L227" s="3">
        <v>97.5</v>
      </c>
      <c r="M227" s="3">
        <v>13.97</v>
      </c>
      <c r="N227" s="3">
        <v>96.7</v>
      </c>
      <c r="O227" s="3">
        <v>7.32</v>
      </c>
      <c r="P227" s="3">
        <v>30.86</v>
      </c>
      <c r="Q227" s="3">
        <v>13.77</v>
      </c>
      <c r="R227" s="3">
        <v>33.770000000000003</v>
      </c>
      <c r="AD227" s="3">
        <f>AD228-0.25</f>
        <v>3.13</v>
      </c>
      <c r="AE227" s="3">
        <v>33.450025500000002</v>
      </c>
      <c r="AF227" s="3">
        <v>1.7258376421623496</v>
      </c>
      <c r="AG227" s="3">
        <v>96.040550422080017</v>
      </c>
      <c r="AH227" s="3">
        <v>10.806127004153481</v>
      </c>
      <c r="AI227" s="12">
        <f t="shared" si="26"/>
        <v>10.934634681602281</v>
      </c>
      <c r="AJ227" s="12"/>
      <c r="AK227" s="3">
        <v>108.59057220572457</v>
      </c>
      <c r="AL227" s="3">
        <v>23.233785810603887</v>
      </c>
      <c r="AM227" s="3">
        <v>999.37182571504957</v>
      </c>
      <c r="AN227" s="3">
        <v>66.155405884868173</v>
      </c>
      <c r="AO227" s="3">
        <v>9.2031177791543648</v>
      </c>
      <c r="AQ227" s="10">
        <v>0.81800000000000006</v>
      </c>
      <c r="AR227" s="10">
        <v>0.45100000000000001</v>
      </c>
      <c r="AS227" s="10">
        <v>4.2460000000000004</v>
      </c>
      <c r="AT227" s="10">
        <v>10.355499999999999</v>
      </c>
      <c r="AU227" s="7"/>
      <c r="AV227" s="7"/>
      <c r="AW227" s="10">
        <v>4.186600779768737</v>
      </c>
      <c r="AX227" s="10">
        <v>4.5904201424040877E-2</v>
      </c>
      <c r="AY227" s="10">
        <v>0.92736101372808322</v>
      </c>
      <c r="AZ227" s="10">
        <v>9.71219391500335E-3</v>
      </c>
      <c r="BD227" s="3" t="s">
        <v>230</v>
      </c>
      <c r="BE227" s="3" t="s">
        <v>95</v>
      </c>
      <c r="BF227" s="3" t="s">
        <v>156</v>
      </c>
      <c r="BG227" s="1">
        <v>42100</v>
      </c>
      <c r="BH227" s="3">
        <v>24.221207911439066</v>
      </c>
      <c r="BI227" s="3">
        <v>2334.2310052850517</v>
      </c>
      <c r="BJ227" s="3">
        <v>16.542200167131877</v>
      </c>
      <c r="BK227" s="3">
        <v>50.981334188646763</v>
      </c>
      <c r="BL227" s="3">
        <v>104.21011301330131</v>
      </c>
      <c r="BX227" s="14">
        <f t="shared" si="27"/>
        <v>5.6075654855295962</v>
      </c>
      <c r="BZ227" s="20"/>
    </row>
    <row r="228" spans="1:78">
      <c r="D228" s="1">
        <v>42100</v>
      </c>
      <c r="E228" s="3">
        <v>3.234</v>
      </c>
      <c r="G228" s="3">
        <v>0.85299999999999998</v>
      </c>
      <c r="H228" s="3">
        <v>45.6</v>
      </c>
      <c r="I228" s="3">
        <v>85.1</v>
      </c>
      <c r="J228" s="3">
        <v>84.6</v>
      </c>
      <c r="K228" s="3">
        <v>55</v>
      </c>
      <c r="L228" s="3">
        <v>95.7</v>
      </c>
      <c r="M228" s="3">
        <v>13.66</v>
      </c>
      <c r="N228" s="3">
        <v>94.9</v>
      </c>
      <c r="O228" s="3">
        <v>7.25</v>
      </c>
      <c r="P228" s="3">
        <v>30.37</v>
      </c>
      <c r="Q228" s="3">
        <v>13.67</v>
      </c>
      <c r="R228" s="3">
        <v>33.53</v>
      </c>
      <c r="AD228" s="3">
        <v>3.38</v>
      </c>
      <c r="AE228" s="3">
        <v>27.579396000000003</v>
      </c>
      <c r="AF228" s="3">
        <v>0.89653078837148747</v>
      </c>
      <c r="AG228" s="3">
        <v>87.819418631999994</v>
      </c>
      <c r="AH228" s="3">
        <v>22.186511458247775</v>
      </c>
      <c r="AI228" s="12">
        <f t="shared" si="26"/>
        <v>9.0155572526915773</v>
      </c>
      <c r="AJ228" s="12"/>
      <c r="AK228" s="3">
        <v>85.19639158535675</v>
      </c>
      <c r="AL228" s="3">
        <v>3.6005574501812951</v>
      </c>
      <c r="AM228" s="3">
        <v>954.65116279069787</v>
      </c>
      <c r="AN228" s="3">
        <v>20.375865012539332</v>
      </c>
      <c r="AO228" s="3">
        <v>11.205300424422903</v>
      </c>
      <c r="AQ228" s="10">
        <v>0.747</v>
      </c>
      <c r="AR228" s="10">
        <v>0.45100000000000001</v>
      </c>
      <c r="AS228" s="10">
        <v>4.1120000000000001</v>
      </c>
      <c r="AT228" s="10">
        <v>10.030000000000001</v>
      </c>
      <c r="AU228" s="7"/>
      <c r="AV228" s="7"/>
      <c r="AW228" s="10">
        <v>4.1923718967168924</v>
      </c>
      <c r="AX228" s="10">
        <v>4.0161396545337479E-2</v>
      </c>
      <c r="AY228" s="10">
        <v>0.90400455023881021</v>
      </c>
      <c r="AZ228" s="10">
        <v>2.0071460218459562E-2</v>
      </c>
      <c r="BD228" s="3" t="s">
        <v>231</v>
      </c>
      <c r="BE228" s="3" t="s">
        <v>95</v>
      </c>
      <c r="BF228" s="3" t="s">
        <v>158</v>
      </c>
      <c r="BG228" s="1">
        <v>42100</v>
      </c>
      <c r="BH228" s="3">
        <v>27.732036855934144</v>
      </c>
      <c r="BI228" s="3">
        <v>2327.7530559153515</v>
      </c>
      <c r="BJ228" s="3">
        <v>15.620531536221522</v>
      </c>
      <c r="BK228" s="3">
        <v>61.375533093472797</v>
      </c>
      <c r="BL228" s="3">
        <v>106.53085772515783</v>
      </c>
      <c r="BX228" s="14">
        <f t="shared" si="27"/>
        <v>6.6049742835299448</v>
      </c>
      <c r="BZ228" s="20"/>
    </row>
    <row r="229" spans="1:78">
      <c r="AI229" s="12"/>
      <c r="AJ229" s="12"/>
      <c r="BG229" s="1"/>
      <c r="BH229" s="3"/>
      <c r="BI229" s="3"/>
      <c r="BJ229" s="3"/>
      <c r="BK229" s="3"/>
      <c r="BL229" s="3"/>
      <c r="BX229" s="14"/>
      <c r="BZ229" s="20"/>
    </row>
    <row r="230" spans="1:78">
      <c r="AI230" s="12"/>
      <c r="AJ230" s="12"/>
      <c r="BG230" s="1"/>
      <c r="BH230" s="3"/>
      <c r="BI230" s="3"/>
      <c r="BJ230" s="3"/>
      <c r="BK230" s="3"/>
      <c r="BL230" s="3"/>
      <c r="BX230" s="14"/>
      <c r="BZ230" s="20"/>
    </row>
    <row r="231" spans="1:78">
      <c r="A231" t="s">
        <v>17</v>
      </c>
      <c r="B231" t="s">
        <v>19</v>
      </c>
      <c r="C231" t="s">
        <v>21</v>
      </c>
      <c r="D231" s="1" t="s">
        <v>0</v>
      </c>
      <c r="E231" s="3" t="s">
        <v>29</v>
      </c>
      <c r="G231" s="3" t="s">
        <v>30</v>
      </c>
      <c r="H231" s="3" t="s">
        <v>31</v>
      </c>
      <c r="I231" s="3" t="s">
        <v>32</v>
      </c>
      <c r="J231" s="3" t="s">
        <v>33</v>
      </c>
      <c r="K231" s="3" t="s">
        <v>34</v>
      </c>
      <c r="L231" s="3" t="s">
        <v>35</v>
      </c>
      <c r="M231" s="3" t="s">
        <v>36</v>
      </c>
      <c r="N231" s="3" t="s">
        <v>37</v>
      </c>
      <c r="O231" s="3" t="s">
        <v>1</v>
      </c>
      <c r="P231" s="3" t="s">
        <v>38</v>
      </c>
      <c r="Q231" s="3" t="s">
        <v>39</v>
      </c>
      <c r="R231" s="3" t="s">
        <v>40</v>
      </c>
      <c r="S231" s="3" t="s">
        <v>2</v>
      </c>
      <c r="T231" s="3" t="s">
        <v>3</v>
      </c>
      <c r="U231" s="3" t="s">
        <v>4</v>
      </c>
      <c r="V231" s="3" t="s">
        <v>5</v>
      </c>
      <c r="W231" s="3" t="s">
        <v>1</v>
      </c>
      <c r="X231" s="3" t="s">
        <v>6</v>
      </c>
      <c r="Y231" s="3" t="s">
        <v>7</v>
      </c>
      <c r="Z231" s="3" t="s">
        <v>8</v>
      </c>
      <c r="AA231" s="3" t="s">
        <v>9</v>
      </c>
      <c r="AB231" s="3" t="s">
        <v>10</v>
      </c>
      <c r="AC231" s="3" t="s">
        <v>11</v>
      </c>
      <c r="AD231" s="3" t="s">
        <v>19</v>
      </c>
      <c r="AE231" s="3" t="s">
        <v>14</v>
      </c>
      <c r="AF231" s="3" t="s">
        <v>15</v>
      </c>
      <c r="AG231" s="3" t="s">
        <v>47</v>
      </c>
      <c r="AH231" s="3" t="s">
        <v>48</v>
      </c>
      <c r="AI231" s="12"/>
      <c r="AJ231" s="12"/>
      <c r="AK231" s="3" t="s">
        <v>56</v>
      </c>
      <c r="AL231" s="3" t="s">
        <v>57</v>
      </c>
      <c r="AM231" s="3" t="s">
        <v>58</v>
      </c>
      <c r="AN231" s="3" t="s">
        <v>59</v>
      </c>
      <c r="AO231" s="3" t="s">
        <v>60</v>
      </c>
      <c r="AQ231" s="3" t="s">
        <v>41</v>
      </c>
      <c r="AR231" s="3" t="s">
        <v>42</v>
      </c>
      <c r="AS231" s="3" t="s">
        <v>43</v>
      </c>
      <c r="AT231" s="3" t="s">
        <v>44</v>
      </c>
      <c r="AW231" s="3" t="s">
        <v>49</v>
      </c>
      <c r="AX231" s="3" t="s">
        <v>50</v>
      </c>
      <c r="AY231" s="3" t="s">
        <v>51</v>
      </c>
      <c r="AZ231" s="3" t="s">
        <v>52</v>
      </c>
      <c r="BA231" t="s">
        <v>45</v>
      </c>
      <c r="BB231"/>
      <c r="BC231"/>
      <c r="BE231" s="3" t="s">
        <v>68</v>
      </c>
      <c r="BF231" s="3" t="s">
        <v>13</v>
      </c>
      <c r="BG231" s="1" t="s">
        <v>69</v>
      </c>
      <c r="BH231" s="3" t="s">
        <v>62</v>
      </c>
      <c r="BI231" s="3" t="s">
        <v>63</v>
      </c>
      <c r="BJ231" s="3" t="s">
        <v>64</v>
      </c>
      <c r="BK231" s="3" t="s">
        <v>65</v>
      </c>
      <c r="BL231" s="3" t="s">
        <v>66</v>
      </c>
      <c r="BN231" t="s">
        <v>70</v>
      </c>
      <c r="BO231" t="s">
        <v>68</v>
      </c>
      <c r="BP231" t="s">
        <v>13</v>
      </c>
      <c r="BQ231" t="s">
        <v>69</v>
      </c>
      <c r="BR231" t="s">
        <v>62</v>
      </c>
      <c r="BS231" t="s">
        <v>63</v>
      </c>
      <c r="BT231" t="s">
        <v>64</v>
      </c>
      <c r="BU231" t="s">
        <v>65</v>
      </c>
      <c r="BV231" t="s">
        <v>66</v>
      </c>
      <c r="BX231" s="14"/>
      <c r="BZ231" s="20"/>
    </row>
    <row r="232" spans="1:78">
      <c r="B232">
        <v>4.84</v>
      </c>
      <c r="C232">
        <v>28</v>
      </c>
      <c r="D232" s="1">
        <v>42100</v>
      </c>
      <c r="E232" s="3">
        <v>0.26233333333333336</v>
      </c>
      <c r="G232" s="3">
        <v>3.2746666666666671</v>
      </c>
      <c r="H232" s="3">
        <v>69.899999999999991</v>
      </c>
      <c r="I232" s="3">
        <v>120.89999999999999</v>
      </c>
      <c r="J232" s="3">
        <v>119.46666666666665</v>
      </c>
      <c r="K232" s="3">
        <v>77.666666666666671</v>
      </c>
      <c r="L232" s="3">
        <v>108.96666666666665</v>
      </c>
      <c r="M232" s="3">
        <v>14.556666666666667</v>
      </c>
      <c r="N232" s="3">
        <v>108.8</v>
      </c>
      <c r="O232" s="3">
        <v>9.2566666666666659</v>
      </c>
      <c r="P232" s="3">
        <v>1.2233333333333334</v>
      </c>
      <c r="Q232" s="3">
        <v>1.3233333333333335</v>
      </c>
      <c r="R232" s="3">
        <v>4.25</v>
      </c>
      <c r="S232" s="3">
        <v>0.12633333333333333</v>
      </c>
      <c r="T232" s="3">
        <v>2.4766666666666666</v>
      </c>
      <c r="U232" s="3">
        <v>0.08</v>
      </c>
      <c r="V232" s="3">
        <v>4.6000000000000006E-2</v>
      </c>
      <c r="W232" s="3">
        <v>5.22</v>
      </c>
      <c r="X232" s="3">
        <v>10.196666666666667</v>
      </c>
      <c r="Y232" s="3">
        <v>6.3999999999999995</v>
      </c>
      <c r="Z232" s="3">
        <v>1.5333333333333334</v>
      </c>
      <c r="AA232" s="3">
        <v>1108</v>
      </c>
      <c r="AB232" s="3">
        <v>0.53333333333333333</v>
      </c>
      <c r="AC232" s="3">
        <v>0.16666666666666666</v>
      </c>
      <c r="AD232" s="3">
        <v>0.3</v>
      </c>
      <c r="AE232" s="3">
        <v>5.6881684999999997</v>
      </c>
      <c r="AF232" s="3">
        <v>0.19236203586076939</v>
      </c>
      <c r="AG232" s="3">
        <v>48.377671388799996</v>
      </c>
      <c r="AH232" s="3">
        <v>6.3177334990391509</v>
      </c>
      <c r="AI232" s="12">
        <f t="shared" si="26"/>
        <v>1.8594319025226935</v>
      </c>
      <c r="AJ232" s="12"/>
      <c r="AK232" s="3">
        <v>40.905971601826671</v>
      </c>
      <c r="AL232" s="3">
        <v>0.3396752311491828</v>
      </c>
      <c r="AM232" s="3">
        <v>565.45041432771995</v>
      </c>
      <c r="AN232" s="3">
        <v>69.595486990881199</v>
      </c>
      <c r="AO232" s="3">
        <v>13.823175252546001</v>
      </c>
      <c r="AQ232" s="10">
        <v>0.17</v>
      </c>
      <c r="AR232" s="10">
        <v>0.06</v>
      </c>
      <c r="AS232" s="10">
        <v>1.8029999999999999</v>
      </c>
      <c r="AT232" s="10">
        <v>4.3975</v>
      </c>
      <c r="AU232" s="7"/>
      <c r="AV232" s="7"/>
      <c r="AW232" s="10">
        <v>2.4456471670751596</v>
      </c>
      <c r="AX232" s="10">
        <v>0</v>
      </c>
      <c r="AY232" s="10">
        <v>0.14331843893696711</v>
      </c>
      <c r="AZ232" s="10">
        <v>1.598608460465904E-3</v>
      </c>
      <c r="BA232" t="s">
        <v>27</v>
      </c>
      <c r="BB232">
        <v>387.9</v>
      </c>
      <c r="BC232" s="3">
        <f>BB232*(140/227)</f>
        <v>239.23348017621146</v>
      </c>
      <c r="BD232" s="3" t="s">
        <v>140</v>
      </c>
      <c r="BE232" s="3" t="s">
        <v>119</v>
      </c>
      <c r="BF232" s="3" t="s">
        <v>155</v>
      </c>
      <c r="BG232" s="1">
        <v>42100</v>
      </c>
      <c r="BH232" s="3">
        <v>0.79696866795888743</v>
      </c>
      <c r="BI232" s="3">
        <v>293.25072582828932</v>
      </c>
      <c r="BJ232" s="3">
        <v>5.0509597538590638</v>
      </c>
      <c r="BK232" s="3">
        <v>2.6261969453353724</v>
      </c>
      <c r="BL232" s="3">
        <v>3.0076842299753861</v>
      </c>
      <c r="BN232" t="s">
        <v>232</v>
      </c>
      <c r="BO232" t="s">
        <v>119</v>
      </c>
      <c r="BP232" t="s">
        <v>155</v>
      </c>
      <c r="BQ232">
        <v>42100</v>
      </c>
      <c r="BR232">
        <v>98.238520262275486</v>
      </c>
      <c r="BS232">
        <v>268.52041847452614</v>
      </c>
      <c r="BT232">
        <v>19.828499756211993</v>
      </c>
      <c r="BU232">
        <v>1.5361997006325616</v>
      </c>
      <c r="BV232">
        <v>0.24149514680214521</v>
      </c>
      <c r="BX232" s="14">
        <f t="shared" si="27"/>
        <v>3.1915278513363701</v>
      </c>
      <c r="BZ232" s="20"/>
    </row>
    <row r="233" spans="1:78">
      <c r="D233" s="1">
        <v>42100</v>
      </c>
      <c r="E233" s="3">
        <v>0.53033333333333343</v>
      </c>
      <c r="G233" s="3">
        <v>5.4753333333333343</v>
      </c>
      <c r="H233" s="3">
        <v>169.36666666666667</v>
      </c>
      <c r="I233" s="3">
        <v>274.2</v>
      </c>
      <c r="J233" s="3">
        <v>270.10000000000002</v>
      </c>
      <c r="K233" s="3">
        <v>175.66666666666666</v>
      </c>
      <c r="L233" s="3">
        <v>151.20000000000002</v>
      </c>
      <c r="M233" s="3">
        <v>19.060000000000002</v>
      </c>
      <c r="N233" s="3">
        <v>151.03333333333333</v>
      </c>
      <c r="O233" s="3">
        <v>8.99</v>
      </c>
      <c r="P233" s="3">
        <v>1.66</v>
      </c>
      <c r="Q233" s="3">
        <v>17.183333333333334</v>
      </c>
      <c r="R233" s="3">
        <v>41.870000000000005</v>
      </c>
      <c r="S233" s="3">
        <v>0.50866666666666671</v>
      </c>
      <c r="T233" s="3">
        <v>6.28</v>
      </c>
      <c r="U233" s="3">
        <v>0.30333333333333329</v>
      </c>
      <c r="V233" s="3">
        <v>0.19533333333333336</v>
      </c>
      <c r="W233" s="3">
        <v>7.5733333333333333</v>
      </c>
      <c r="X233" s="3">
        <v>18.913333333333334</v>
      </c>
      <c r="Y233" s="3">
        <v>9.9666666666666668</v>
      </c>
      <c r="Z233" s="3">
        <v>2.4</v>
      </c>
      <c r="AA233" s="3">
        <v>2028</v>
      </c>
      <c r="AB233" s="3">
        <v>1</v>
      </c>
      <c r="AC233" s="3">
        <v>0.6</v>
      </c>
      <c r="AI233" s="12"/>
      <c r="AJ233" s="12"/>
      <c r="BA233">
        <v>0.3</v>
      </c>
      <c r="BB233">
        <v>105.7</v>
      </c>
      <c r="BC233"/>
      <c r="BX233" s="14"/>
    </row>
    <row r="234" spans="1:78">
      <c r="D234" s="1">
        <v>42100</v>
      </c>
      <c r="E234" s="3">
        <v>0.83233333333333326</v>
      </c>
      <c r="G234" s="3">
        <v>5.730666666666667</v>
      </c>
      <c r="H234" s="3">
        <v>188.03333333333333</v>
      </c>
      <c r="I234" s="3">
        <v>302.16666666666669</v>
      </c>
      <c r="J234" s="3">
        <v>297.56666666666666</v>
      </c>
      <c r="K234" s="3">
        <v>193</v>
      </c>
      <c r="L234" s="3">
        <v>155.9</v>
      </c>
      <c r="M234" s="3">
        <v>19.53</v>
      </c>
      <c r="N234" s="3">
        <v>155.76666666666668</v>
      </c>
      <c r="O234" s="3">
        <v>8.9866666666666664</v>
      </c>
      <c r="P234" s="3">
        <v>1.4400000000000002</v>
      </c>
      <c r="Q234" s="3">
        <v>17.41</v>
      </c>
      <c r="R234" s="3">
        <v>42.4</v>
      </c>
      <c r="S234" s="3">
        <v>0.99933333333333341</v>
      </c>
      <c r="T234" s="3">
        <v>6.083333333333333</v>
      </c>
      <c r="U234" s="3">
        <v>0.32600000000000001</v>
      </c>
      <c r="V234" s="3">
        <v>0.20833333333333334</v>
      </c>
      <c r="W234" s="3">
        <v>7.753333333333333</v>
      </c>
      <c r="X234" s="3">
        <v>19.59</v>
      </c>
      <c r="Y234" s="3">
        <v>12.300000000000002</v>
      </c>
      <c r="Z234" s="3">
        <v>2.9333333333333336</v>
      </c>
      <c r="AA234" s="3">
        <v>2468.3333333333335</v>
      </c>
      <c r="AB234" s="3">
        <v>1.2</v>
      </c>
      <c r="AC234" s="3">
        <v>1.0333333333333334</v>
      </c>
      <c r="AI234" s="12"/>
      <c r="AJ234" s="12"/>
      <c r="BA234">
        <v>0.5</v>
      </c>
      <c r="BB234">
        <v>90.7</v>
      </c>
      <c r="BC234"/>
      <c r="BX234" s="14"/>
    </row>
    <row r="235" spans="1:78">
      <c r="D235" s="1">
        <v>42100</v>
      </c>
      <c r="E235" s="3">
        <v>1.0283333333333333</v>
      </c>
      <c r="G235" s="3">
        <v>5.8990000000000009</v>
      </c>
      <c r="H235" s="3">
        <v>194.30000000000004</v>
      </c>
      <c r="I235" s="3">
        <v>310.76666666666665</v>
      </c>
      <c r="J235" s="3">
        <v>305.93333333333334</v>
      </c>
      <c r="K235" s="3">
        <v>199</v>
      </c>
      <c r="L235" s="3">
        <v>157.4</v>
      </c>
      <c r="M235" s="3">
        <v>19.623333333333335</v>
      </c>
      <c r="N235" s="3">
        <v>157.13333333333335</v>
      </c>
      <c r="O235" s="3">
        <v>8.99</v>
      </c>
      <c r="P235" s="3">
        <v>1.4733333333333334</v>
      </c>
      <c r="Q235" s="3">
        <v>17.62</v>
      </c>
      <c r="R235" s="3">
        <v>42.903333333333329</v>
      </c>
      <c r="S235" s="3">
        <v>1.5109999999999999</v>
      </c>
      <c r="T235" s="3">
        <v>6.0233333333333334</v>
      </c>
      <c r="U235" s="3">
        <v>0.33566666666666672</v>
      </c>
      <c r="V235" s="3">
        <v>0.214</v>
      </c>
      <c r="W235" s="3">
        <v>7.7633333333333328</v>
      </c>
      <c r="X235" s="3">
        <v>19.309999999999999</v>
      </c>
      <c r="Y235" s="3">
        <v>15.433333333333332</v>
      </c>
      <c r="Z235" s="3">
        <v>3.6999999999999997</v>
      </c>
      <c r="AA235" s="3">
        <v>2420</v>
      </c>
      <c r="AB235" s="3">
        <v>1.1666666666666667</v>
      </c>
      <c r="AC235" s="3">
        <v>1.9666666666666668</v>
      </c>
      <c r="AI235" s="12"/>
      <c r="AJ235" s="12"/>
      <c r="BA235">
        <v>1</v>
      </c>
      <c r="BB235">
        <v>52.1</v>
      </c>
      <c r="BC235"/>
      <c r="BX235" s="14"/>
    </row>
    <row r="236" spans="1:78">
      <c r="D236" s="1">
        <v>42100</v>
      </c>
      <c r="E236" s="3">
        <v>1.34</v>
      </c>
      <c r="G236" s="3">
        <v>6.0060000000000002</v>
      </c>
      <c r="H236" s="3">
        <v>198.9</v>
      </c>
      <c r="I236" s="3">
        <v>317.06666666666666</v>
      </c>
      <c r="J236" s="3">
        <v>312.13333333333333</v>
      </c>
      <c r="K236" s="3">
        <v>203</v>
      </c>
      <c r="L236" s="3">
        <v>158.63333333333333</v>
      </c>
      <c r="M236" s="3">
        <v>19.73</v>
      </c>
      <c r="N236" s="3">
        <v>158.4</v>
      </c>
      <c r="O236" s="3">
        <v>8.9533333333333331</v>
      </c>
      <c r="P236" s="3">
        <v>1.7066666666666663</v>
      </c>
      <c r="Q236" s="3">
        <v>19.963333333333335</v>
      </c>
      <c r="R236" s="3">
        <v>48.456666666666671</v>
      </c>
      <c r="S236" s="3">
        <v>2.004</v>
      </c>
      <c r="T236" s="3">
        <v>5.3433333333333337</v>
      </c>
      <c r="U236" s="3">
        <v>0.33766666666666673</v>
      </c>
      <c r="V236" s="3">
        <v>0.21099999999999999</v>
      </c>
      <c r="W236" s="3">
        <v>7.413333333333334</v>
      </c>
      <c r="X236" s="3">
        <v>16.503333333333334</v>
      </c>
      <c r="Y236" s="3">
        <v>14.666666666666666</v>
      </c>
      <c r="Z236" s="3">
        <v>3.5</v>
      </c>
      <c r="AA236" s="3">
        <v>2209</v>
      </c>
      <c r="AB236" s="3">
        <v>1.0666666666666667</v>
      </c>
      <c r="AC236" s="3">
        <v>3.2000000000000006</v>
      </c>
      <c r="AI236" s="12"/>
      <c r="AJ236" s="12"/>
      <c r="BA236">
        <v>1.5</v>
      </c>
      <c r="BB236">
        <v>30.7</v>
      </c>
      <c r="BC236"/>
      <c r="BX236" s="14"/>
    </row>
    <row r="237" spans="1:78">
      <c r="D237" s="1">
        <v>42100</v>
      </c>
      <c r="E237" s="3">
        <v>1.5759999999999998</v>
      </c>
      <c r="G237" s="3">
        <v>5.9786666666666664</v>
      </c>
      <c r="H237" s="3">
        <v>203</v>
      </c>
      <c r="I237" s="3">
        <v>323.89999999999998</v>
      </c>
      <c r="J237" s="3">
        <v>318.83333333333331</v>
      </c>
      <c r="K237" s="3">
        <v>207</v>
      </c>
      <c r="L237" s="3">
        <v>156.5</v>
      </c>
      <c r="M237" s="3">
        <v>19.473333333333333</v>
      </c>
      <c r="N237" s="3">
        <v>156.26666666666665</v>
      </c>
      <c r="O237" s="3">
        <v>8.8800000000000008</v>
      </c>
      <c r="P237" s="3">
        <v>3.0166666666666671</v>
      </c>
      <c r="Q237" s="3">
        <v>21.576666666666668</v>
      </c>
      <c r="R237" s="3">
        <v>52.279999999999994</v>
      </c>
      <c r="S237" s="3">
        <v>2.4966666666666666</v>
      </c>
      <c r="T237" s="3">
        <v>4.8533333333333326</v>
      </c>
      <c r="U237" s="3">
        <v>0.34</v>
      </c>
      <c r="V237" s="3">
        <v>0.20899999999999999</v>
      </c>
      <c r="W237" s="3">
        <v>7.4333333333333336</v>
      </c>
      <c r="X237" s="3">
        <v>16.23</v>
      </c>
      <c r="Y237" s="3">
        <v>17.533333333333335</v>
      </c>
      <c r="Z237" s="3">
        <v>4.2</v>
      </c>
      <c r="AA237" s="3">
        <v>2513.6666666666665</v>
      </c>
      <c r="AB237" s="3">
        <v>1.2</v>
      </c>
      <c r="AC237" s="3">
        <v>4</v>
      </c>
      <c r="AI237" s="12"/>
      <c r="AJ237" s="12"/>
      <c r="BA237">
        <v>2</v>
      </c>
      <c r="BB237">
        <v>16.899999999999999</v>
      </c>
      <c r="BC237"/>
      <c r="BH237" s="3"/>
      <c r="BI237" s="3"/>
      <c r="BJ237" s="3"/>
      <c r="BK237" s="3"/>
      <c r="BL237" s="3"/>
      <c r="BX237" s="14"/>
    </row>
    <row r="238" spans="1:78">
      <c r="D238" s="1">
        <v>42100</v>
      </c>
      <c r="E238" s="3">
        <v>1.8859999999999999</v>
      </c>
      <c r="G238" s="3">
        <v>5.5830000000000011</v>
      </c>
      <c r="H238" s="3">
        <v>201.56666666666669</v>
      </c>
      <c r="I238" s="3">
        <v>325.3</v>
      </c>
      <c r="J238" s="3">
        <v>320.36666666666667</v>
      </c>
      <c r="K238" s="3">
        <v>208</v>
      </c>
      <c r="L238" s="3">
        <v>143.9</v>
      </c>
      <c r="M238" s="3">
        <v>18.09</v>
      </c>
      <c r="N238" s="3">
        <v>143.73333333333332</v>
      </c>
      <c r="O238" s="3">
        <v>8.65</v>
      </c>
      <c r="P238" s="3">
        <v>4.1000000000000005</v>
      </c>
      <c r="Q238" s="3">
        <v>24.52</v>
      </c>
      <c r="R238" s="3">
        <v>59.256666666666668</v>
      </c>
      <c r="S238" s="3">
        <v>2.996</v>
      </c>
      <c r="T238" s="3">
        <v>4.6533333333333333</v>
      </c>
      <c r="U238" s="3">
        <v>0.34833333333333333</v>
      </c>
      <c r="V238" s="3">
        <v>0.21299999999999999</v>
      </c>
      <c r="W238" s="3">
        <v>7.23</v>
      </c>
      <c r="X238" s="3">
        <v>15.13</v>
      </c>
      <c r="Y238" s="3">
        <v>15.566666666666668</v>
      </c>
      <c r="Z238" s="3">
        <v>3.7333333333333329</v>
      </c>
      <c r="AA238" s="3">
        <v>2948.3333333333335</v>
      </c>
      <c r="AB238" s="3">
        <v>1.3999999999999997</v>
      </c>
      <c r="AC238" s="3">
        <v>2.6999999999999997</v>
      </c>
      <c r="AI238" s="12"/>
      <c r="AJ238" s="12"/>
      <c r="BA238">
        <v>2.5</v>
      </c>
      <c r="BB238">
        <v>8.8000000000000007</v>
      </c>
      <c r="BC238"/>
      <c r="BH238" s="3"/>
      <c r="BI238" s="3"/>
      <c r="BJ238" s="3"/>
      <c r="BK238" s="3"/>
      <c r="BL238" s="3"/>
      <c r="BX238" s="14"/>
    </row>
    <row r="239" spans="1:78">
      <c r="D239" s="1">
        <v>42100</v>
      </c>
      <c r="E239" s="3">
        <v>2.0773333333333333</v>
      </c>
      <c r="G239" s="3">
        <v>5.1766666666666667</v>
      </c>
      <c r="H239" s="3">
        <v>198.93333333333331</v>
      </c>
      <c r="I239" s="3">
        <v>324.93333333333334</v>
      </c>
      <c r="J239" s="3">
        <v>320.13333333333338</v>
      </c>
      <c r="K239" s="3">
        <v>208</v>
      </c>
      <c r="L239" s="3">
        <v>132.96666666666667</v>
      </c>
      <c r="M239" s="3">
        <v>16.893333333333331</v>
      </c>
      <c r="N239" s="3">
        <v>132.76666666666665</v>
      </c>
      <c r="O239" s="3">
        <v>8.3600000000000012</v>
      </c>
      <c r="P239" s="3">
        <v>3.94</v>
      </c>
      <c r="Q239" s="3">
        <v>25.093333333333334</v>
      </c>
      <c r="R239" s="3">
        <v>60.616666666666674</v>
      </c>
      <c r="S239" s="3">
        <v>3.5020000000000002</v>
      </c>
      <c r="T239" s="3">
        <v>4.42</v>
      </c>
      <c r="U239" s="3">
        <v>0.377</v>
      </c>
      <c r="V239" s="3">
        <v>0.22900000000000001</v>
      </c>
      <c r="W239" s="3">
        <v>7.12</v>
      </c>
      <c r="X239" s="3">
        <v>13.676666666666668</v>
      </c>
      <c r="Y239" s="3">
        <v>23.433333333333337</v>
      </c>
      <c r="Z239" s="3">
        <v>5.6000000000000005</v>
      </c>
      <c r="AA239" s="3">
        <v>6610</v>
      </c>
      <c r="AB239" s="3">
        <v>3.1666666666666665</v>
      </c>
      <c r="AC239" s="3">
        <v>3.6333333333333333</v>
      </c>
      <c r="AI239" s="12"/>
      <c r="AJ239" s="12"/>
      <c r="BA239">
        <v>3</v>
      </c>
      <c r="BB239">
        <v>4.0999999999999996</v>
      </c>
      <c r="BC239"/>
      <c r="BH239" s="3"/>
      <c r="BI239" s="3"/>
      <c r="BJ239" s="3"/>
      <c r="BK239" s="3"/>
      <c r="BL239" s="3"/>
      <c r="BX239" s="14"/>
    </row>
    <row r="240" spans="1:78">
      <c r="D240" s="1">
        <v>42100</v>
      </c>
      <c r="E240" s="3">
        <v>2.3713333333333333</v>
      </c>
      <c r="G240" s="3">
        <v>4.9550000000000001</v>
      </c>
      <c r="H240" s="3">
        <v>197.5</v>
      </c>
      <c r="I240" s="3">
        <v>324.7</v>
      </c>
      <c r="J240" s="3">
        <v>320.03333333333336</v>
      </c>
      <c r="K240" s="3">
        <v>208</v>
      </c>
      <c r="L240" s="3">
        <v>129.76666666666668</v>
      </c>
      <c r="M240" s="3">
        <v>16.576666666666664</v>
      </c>
      <c r="N240" s="3">
        <v>129.6</v>
      </c>
      <c r="O240" s="3">
        <v>8.35</v>
      </c>
      <c r="P240" s="3">
        <v>5.0133333333333336</v>
      </c>
      <c r="Q240" s="3">
        <v>25.06</v>
      </c>
      <c r="R240" s="3">
        <v>60.543333333333329</v>
      </c>
      <c r="S240" s="3">
        <v>4.0383333333333331</v>
      </c>
      <c r="T240" s="3">
        <v>4.33</v>
      </c>
      <c r="U240" s="3">
        <v>0.40100000000000002</v>
      </c>
      <c r="V240" s="3">
        <v>0.24299999999999999</v>
      </c>
      <c r="W240" s="3">
        <v>6.94</v>
      </c>
      <c r="X240" s="3">
        <v>10.143333333333333</v>
      </c>
      <c r="Y240" s="3">
        <v>13.433333333333332</v>
      </c>
      <c r="Z240" s="3">
        <v>3.2000000000000006</v>
      </c>
      <c r="AA240" s="3">
        <v>2392.6666666666665</v>
      </c>
      <c r="AB240" s="3">
        <v>1.1333333333333333</v>
      </c>
      <c r="AC240" s="3">
        <v>1.6000000000000003</v>
      </c>
      <c r="AI240" s="12"/>
      <c r="AJ240" s="12"/>
      <c r="BA240">
        <v>3.5</v>
      </c>
      <c r="BB240">
        <v>1.9</v>
      </c>
      <c r="BC240"/>
      <c r="BH240" s="3"/>
      <c r="BI240" s="3"/>
      <c r="BJ240" s="3"/>
      <c r="BK240" s="3"/>
      <c r="BL240" s="3"/>
      <c r="BX240" s="14"/>
    </row>
    <row r="241" spans="1:76">
      <c r="D241" s="1">
        <v>42100</v>
      </c>
      <c r="E241" s="3">
        <v>2.6223333333333332</v>
      </c>
      <c r="G241" s="3">
        <v>4.8566666666666665</v>
      </c>
      <c r="H241" s="3">
        <v>198.5</v>
      </c>
      <c r="I241" s="3">
        <v>327.33333333333331</v>
      </c>
      <c r="J241" s="3">
        <v>322.7</v>
      </c>
      <c r="K241" s="3">
        <v>210</v>
      </c>
      <c r="L241" s="3">
        <v>128.69999999999999</v>
      </c>
      <c r="M241" s="3">
        <v>16.48</v>
      </c>
      <c r="N241" s="3">
        <v>128.5</v>
      </c>
      <c r="O241" s="3">
        <v>8.2733333333333317</v>
      </c>
      <c r="P241" s="3">
        <v>4.7866666666666662</v>
      </c>
      <c r="Q241" s="3">
        <v>25.463333333333335</v>
      </c>
      <c r="R241" s="3">
        <v>61.49666666666667</v>
      </c>
      <c r="S241" s="3">
        <v>4.2976666666666663</v>
      </c>
      <c r="T241" s="3">
        <v>4.46</v>
      </c>
      <c r="U241" s="3">
        <v>0.40366666666666667</v>
      </c>
      <c r="V241" s="3">
        <v>0.245</v>
      </c>
      <c r="W241" s="3">
        <v>6.93</v>
      </c>
      <c r="X241" s="3">
        <v>8.8066666666666666</v>
      </c>
      <c r="Y241" s="3">
        <v>12.700000000000001</v>
      </c>
      <c r="Z241" s="3">
        <v>3.0333333333333332</v>
      </c>
      <c r="AA241" s="3">
        <v>2567</v>
      </c>
      <c r="AB241" s="3">
        <v>1.2</v>
      </c>
      <c r="AC241" s="3">
        <v>1.5999999999999999</v>
      </c>
      <c r="AI241" s="12"/>
      <c r="AJ241" s="12"/>
      <c r="BA241">
        <v>4</v>
      </c>
      <c r="BB241">
        <v>0.8</v>
      </c>
      <c r="BC241"/>
      <c r="BH241" s="3"/>
      <c r="BI241" s="3"/>
      <c r="BJ241" s="3"/>
      <c r="BK241" s="3"/>
      <c r="BL241" s="3"/>
      <c r="BX241" s="14"/>
    </row>
    <row r="242" spans="1:76">
      <c r="D242" s="1">
        <v>42100</v>
      </c>
      <c r="E242" s="3">
        <v>2.8759999999999999</v>
      </c>
      <c r="G242" s="3">
        <v>4.6379999999999999</v>
      </c>
      <c r="H242" s="3">
        <v>199</v>
      </c>
      <c r="I242" s="3">
        <v>330.23333333333335</v>
      </c>
      <c r="J242" s="3">
        <v>325.63333333333333</v>
      </c>
      <c r="K242" s="3">
        <v>212</v>
      </c>
      <c r="L242" s="3">
        <v>124.23333333333335</v>
      </c>
      <c r="M242" s="3">
        <v>15.996666666666668</v>
      </c>
      <c r="N242" s="3">
        <v>124.03333333333335</v>
      </c>
      <c r="O242" s="3">
        <v>8.163333333333334</v>
      </c>
      <c r="P242" s="3">
        <v>5.03</v>
      </c>
      <c r="Q242" s="3">
        <v>25.706666666666667</v>
      </c>
      <c r="R242" s="3">
        <v>62.076666666666661</v>
      </c>
      <c r="S242" s="3">
        <v>4.5953333333333326</v>
      </c>
      <c r="T242" s="3">
        <v>4.71</v>
      </c>
      <c r="U242" s="3">
        <v>0.41699999999999998</v>
      </c>
      <c r="V242" s="3">
        <v>0.25533333333333336</v>
      </c>
      <c r="W242" s="3">
        <v>6.830000000000001</v>
      </c>
      <c r="X242" s="3">
        <v>6.206666666666667</v>
      </c>
      <c r="Y242" s="3">
        <v>18.966666666666665</v>
      </c>
      <c r="Z242" s="3">
        <v>4.5666666666666664</v>
      </c>
      <c r="AA242" s="3">
        <v>3869.3333333333335</v>
      </c>
      <c r="AB242" s="3">
        <v>1.8333333333333333</v>
      </c>
      <c r="AC242" s="3">
        <v>3.0333333333333332</v>
      </c>
      <c r="AI242" s="12"/>
      <c r="AJ242" s="12"/>
      <c r="BH242" s="3"/>
      <c r="BI242" s="3"/>
      <c r="BJ242" s="3"/>
      <c r="BK242" s="3"/>
      <c r="BL242" s="3"/>
      <c r="BX242" s="14"/>
    </row>
    <row r="243" spans="1:76">
      <c r="D243" s="1">
        <v>42100</v>
      </c>
      <c r="E243" s="3">
        <v>3.0649999999999999</v>
      </c>
      <c r="G243" s="3">
        <v>4.6043333333333338</v>
      </c>
      <c r="H243" s="3">
        <v>207.1</v>
      </c>
      <c r="I243" s="3">
        <v>344.06666666666666</v>
      </c>
      <c r="J243" s="3">
        <v>339.26666666666665</v>
      </c>
      <c r="K243" s="3">
        <v>220.66666666666666</v>
      </c>
      <c r="L243" s="3">
        <v>100.76666666666665</v>
      </c>
      <c r="M243" s="3">
        <v>12.986666666666666</v>
      </c>
      <c r="N243" s="3">
        <v>100.60000000000001</v>
      </c>
      <c r="O243" s="3">
        <v>7.663333333333334</v>
      </c>
      <c r="P243" s="3">
        <v>3.4833333333333329</v>
      </c>
      <c r="Q243" s="3">
        <v>26.213333333333335</v>
      </c>
      <c r="R243" s="3">
        <v>63.276666666666671</v>
      </c>
      <c r="AI243" s="12"/>
      <c r="AJ243" s="12"/>
      <c r="BH243" s="3"/>
      <c r="BI243" s="3"/>
      <c r="BJ243" s="3"/>
      <c r="BK243" s="3"/>
      <c r="BL243" s="3"/>
      <c r="BX243" s="14"/>
    </row>
    <row r="244" spans="1:76">
      <c r="D244" s="1">
        <v>42100</v>
      </c>
      <c r="E244" s="3">
        <v>3.3319999999999994</v>
      </c>
      <c r="G244" s="3">
        <v>4.7169999999999996</v>
      </c>
      <c r="H244" s="3">
        <v>214.4</v>
      </c>
      <c r="I244" s="3">
        <v>354.89999999999992</v>
      </c>
      <c r="J244" s="3">
        <v>349.89999999999992</v>
      </c>
      <c r="K244" s="3">
        <v>227</v>
      </c>
      <c r="L244" s="3">
        <v>117.5</v>
      </c>
      <c r="M244" s="3">
        <v>15.106666666666664</v>
      </c>
      <c r="N244" s="3">
        <v>117.36666666666667</v>
      </c>
      <c r="O244" s="3">
        <v>7.97</v>
      </c>
      <c r="P244" s="3">
        <v>3.3066666666666666</v>
      </c>
      <c r="Q244" s="3">
        <v>28.226666666666663</v>
      </c>
      <c r="R244" s="3">
        <v>68.046666666666667</v>
      </c>
      <c r="AI244" s="12"/>
      <c r="AJ244" s="12"/>
      <c r="BH244" s="3"/>
      <c r="BI244" s="3"/>
      <c r="BJ244" s="3"/>
      <c r="BK244" s="3"/>
      <c r="BL244" s="3"/>
      <c r="BX244" s="14"/>
    </row>
    <row r="245" spans="1:76">
      <c r="D245" s="1">
        <v>42100</v>
      </c>
      <c r="E245" s="3">
        <v>3.5936666666666661</v>
      </c>
      <c r="G245" s="3">
        <v>4.4956666666666676</v>
      </c>
      <c r="H245" s="3">
        <v>217.96666666666667</v>
      </c>
      <c r="I245" s="3">
        <v>363.23333333333335</v>
      </c>
      <c r="J245" s="3">
        <v>358.26666666666665</v>
      </c>
      <c r="K245" s="3">
        <v>233</v>
      </c>
      <c r="L245" s="3">
        <v>105.7</v>
      </c>
      <c r="M245" s="3">
        <v>13.660000000000002</v>
      </c>
      <c r="N245" s="3">
        <v>105.5</v>
      </c>
      <c r="O245" s="3">
        <v>7.7266666666666666</v>
      </c>
      <c r="P245" s="3">
        <v>4.3866666666666667</v>
      </c>
      <c r="Q245" s="3">
        <v>30.48</v>
      </c>
      <c r="R245" s="3">
        <v>73.38333333333334</v>
      </c>
      <c r="AI245" s="12"/>
      <c r="AJ245" s="12"/>
      <c r="BH245" s="3"/>
      <c r="BI245" s="3"/>
      <c r="BJ245" s="3"/>
      <c r="BK245" s="3"/>
      <c r="BL245" s="3"/>
      <c r="BX245" s="14"/>
    </row>
    <row r="246" spans="1:76">
      <c r="D246" s="1">
        <v>42100</v>
      </c>
      <c r="E246" s="3">
        <v>3.8780000000000001</v>
      </c>
      <c r="G246" s="3">
        <v>4.2290000000000001</v>
      </c>
      <c r="H246" s="3">
        <v>225.19999999999996</v>
      </c>
      <c r="I246" s="3">
        <v>378.3</v>
      </c>
      <c r="J246" s="3">
        <v>373.26666666666665</v>
      </c>
      <c r="K246" s="3">
        <v>243</v>
      </c>
      <c r="L246" s="3">
        <v>93.40000000000002</v>
      </c>
      <c r="M246" s="3">
        <v>12.153333333333334</v>
      </c>
      <c r="N246" s="3">
        <v>93.266666666666666</v>
      </c>
      <c r="O246" s="3">
        <v>7.5733333333333333</v>
      </c>
      <c r="P246" s="3">
        <v>4.4333333333333327</v>
      </c>
      <c r="Q246" s="3">
        <v>29.47</v>
      </c>
      <c r="R246" s="3">
        <v>70.99666666666667</v>
      </c>
      <c r="AD246" s="3">
        <f>3.8</f>
        <v>3.8</v>
      </c>
      <c r="AE246" s="3">
        <v>16.630698000000002</v>
      </c>
      <c r="AF246" s="3">
        <v>5.2802604276751888</v>
      </c>
      <c r="AG246" s="3">
        <v>99.603360316223998</v>
      </c>
      <c r="AH246" s="3">
        <v>4.5416873044423012</v>
      </c>
      <c r="AI246" s="12">
        <f t="shared" si="26"/>
        <v>5.4364863527549092</v>
      </c>
      <c r="AJ246" s="12"/>
      <c r="AK246" s="3">
        <v>46.286152771192583</v>
      </c>
      <c r="AL246" s="3">
        <v>2.6494668029635977</v>
      </c>
      <c r="AM246" s="3">
        <v>837.09569633787771</v>
      </c>
      <c r="AN246" s="3">
        <v>0.99233108827300454</v>
      </c>
      <c r="AO246" s="3">
        <v>18.085229517257837</v>
      </c>
      <c r="AQ246" s="10">
        <v>0.86499999999999999</v>
      </c>
      <c r="AR246" s="10">
        <v>5.7000000000000002E-2</v>
      </c>
      <c r="AS246" s="10">
        <v>7.8685</v>
      </c>
      <c r="AT246" s="10">
        <v>19.192</v>
      </c>
      <c r="AU246" s="7"/>
      <c r="AV246" s="7"/>
      <c r="AW246" s="10">
        <v>8.7069243146940032</v>
      </c>
      <c r="AX246" s="10">
        <v>3.6023496422869256E-2</v>
      </c>
      <c r="AY246" s="10">
        <v>0.6136184114272859</v>
      </c>
      <c r="AZ246" s="10">
        <v>9.5352362907761036E-3</v>
      </c>
      <c r="BD246" s="3" t="s">
        <v>233</v>
      </c>
      <c r="BE246" s="3" t="s">
        <v>119</v>
      </c>
      <c r="BF246" s="3" t="s">
        <v>157</v>
      </c>
      <c r="BG246" s="1">
        <v>42100</v>
      </c>
      <c r="BH246" s="3">
        <v>5.3920419553264924</v>
      </c>
      <c r="BI246" s="3">
        <v>1927.8665343137966</v>
      </c>
      <c r="BJ246" s="3">
        <v>22.217196453170164</v>
      </c>
      <c r="BK246" s="3">
        <v>31.082972224674041</v>
      </c>
      <c r="BL246" s="3">
        <v>71.666609918361885</v>
      </c>
      <c r="BX246" s="14">
        <f t="shared" si="27"/>
        <v>16.780710100415256</v>
      </c>
    </row>
    <row r="247" spans="1:76">
      <c r="D247" s="1">
        <v>42100</v>
      </c>
      <c r="E247" s="3">
        <v>4.0783333333333331</v>
      </c>
      <c r="G247" s="3">
        <v>4.2156666666666673</v>
      </c>
      <c r="H247" s="3">
        <v>229.66666666666666</v>
      </c>
      <c r="I247" s="3">
        <v>385.9666666666667</v>
      </c>
      <c r="J247" s="3">
        <v>380.8</v>
      </c>
      <c r="K247" s="3">
        <v>247.66666666666666</v>
      </c>
      <c r="L247" s="3">
        <v>81.666666666666671</v>
      </c>
      <c r="M247" s="3">
        <v>10.626666666666667</v>
      </c>
      <c r="N247" s="3">
        <v>81.533333333333331</v>
      </c>
      <c r="O247" s="3">
        <v>7.5766666666666671</v>
      </c>
      <c r="P247" s="3">
        <v>3.0933333333333333</v>
      </c>
      <c r="Q247" s="3">
        <v>27.790000000000003</v>
      </c>
      <c r="R247" s="3">
        <v>67.010000000000005</v>
      </c>
      <c r="AI247" s="12"/>
      <c r="AJ247" s="12"/>
      <c r="BX247" s="14"/>
    </row>
    <row r="248" spans="1:76">
      <c r="D248" s="1">
        <v>42100</v>
      </c>
      <c r="E248" s="3">
        <v>4.3410000000000002</v>
      </c>
      <c r="G248" s="3">
        <v>4.387666666666667</v>
      </c>
      <c r="H248" s="3">
        <v>232.23333333333335</v>
      </c>
      <c r="I248" s="3">
        <v>388.3</v>
      </c>
      <c r="J248" s="3">
        <v>383.0333333333333</v>
      </c>
      <c r="K248" s="3">
        <v>249</v>
      </c>
      <c r="L248" s="3">
        <v>74.033333333333331</v>
      </c>
      <c r="M248" s="3">
        <v>9.5966666666666658</v>
      </c>
      <c r="N248" s="3">
        <v>73.933333333333337</v>
      </c>
      <c r="O248" s="3">
        <v>7.54</v>
      </c>
      <c r="P248" s="3">
        <v>2.4700000000000002</v>
      </c>
      <c r="Q248" s="3">
        <v>27.3</v>
      </c>
      <c r="R248" s="3">
        <v>65.850000000000009</v>
      </c>
      <c r="AD248" s="3">
        <f>AD249-0.25</f>
        <v>4.3</v>
      </c>
      <c r="AE248" s="3">
        <v>8.5858907500000008</v>
      </c>
      <c r="AF248" s="3">
        <v>1.3480659203059253</v>
      </c>
      <c r="AG248" s="3">
        <v>85.735408556863987</v>
      </c>
      <c r="AH248" s="3">
        <v>11.125488600320134</v>
      </c>
      <c r="AI248" s="12">
        <f t="shared" si="26"/>
        <v>2.8066818295070721</v>
      </c>
      <c r="AJ248" s="12"/>
      <c r="AK248" s="3">
        <v>44.989144810720447</v>
      </c>
      <c r="AL248" s="3">
        <v>0.67935046229836071</v>
      </c>
      <c r="AM248" s="3">
        <v>942.81609195402314</v>
      </c>
      <c r="AN248" s="3">
        <v>112.79496703370002</v>
      </c>
      <c r="AO248" s="3">
        <v>20.956523977520902</v>
      </c>
      <c r="AQ248" s="10">
        <v>0.77849999999999997</v>
      </c>
      <c r="AR248" s="10">
        <v>5.6500000000000002E-2</v>
      </c>
      <c r="AS248" s="10">
        <v>8.6044999999999998</v>
      </c>
      <c r="AT248" s="10">
        <v>20.987000000000002</v>
      </c>
      <c r="AU248" s="7"/>
      <c r="AV248" s="7"/>
      <c r="AW248" s="10">
        <v>9.5071858648382346</v>
      </c>
      <c r="AX248" s="10">
        <v>7.4637134880338907E-2</v>
      </c>
      <c r="AY248" s="10">
        <v>0.68130192659243682</v>
      </c>
      <c r="AZ248" s="10">
        <v>1.4606394928854705E-2</v>
      </c>
      <c r="BD248" s="3" t="s">
        <v>234</v>
      </c>
      <c r="BE248" s="3" t="s">
        <v>119</v>
      </c>
      <c r="BF248" s="3" t="s">
        <v>159</v>
      </c>
      <c r="BG248" s="1">
        <v>42100</v>
      </c>
      <c r="BH248" s="3">
        <v>4.8838149403686524</v>
      </c>
      <c r="BI248" s="3">
        <v>2010.0722087047566</v>
      </c>
      <c r="BJ248" s="3">
        <v>19.485072637827198</v>
      </c>
      <c r="BK248" s="3">
        <v>22.016913851541624</v>
      </c>
      <c r="BL248" s="3">
        <v>54.71507612649409</v>
      </c>
      <c r="BX248" s="14">
        <f t="shared" si="27"/>
        <v>16.678390808320124</v>
      </c>
    </row>
    <row r="249" spans="1:76">
      <c r="D249" s="1">
        <v>42100</v>
      </c>
      <c r="E249" s="3">
        <v>4.5449999999999999</v>
      </c>
      <c r="G249" s="3">
        <v>4.5569999999999995</v>
      </c>
      <c r="H249" s="3">
        <v>235.4</v>
      </c>
      <c r="I249" s="3">
        <v>391.66666666666669</v>
      </c>
      <c r="J249" s="3">
        <v>386.23333333333329</v>
      </c>
      <c r="K249" s="3">
        <v>251</v>
      </c>
      <c r="L249" s="3">
        <v>59</v>
      </c>
      <c r="M249" s="3">
        <v>7.6133333333333333</v>
      </c>
      <c r="N249" s="3">
        <v>58.9</v>
      </c>
      <c r="O249" s="3">
        <v>7.5100000000000007</v>
      </c>
      <c r="P249" s="3">
        <v>2.7833333333333332</v>
      </c>
      <c r="Q249" s="3">
        <v>27.266666666666666</v>
      </c>
      <c r="R249" s="3">
        <v>65.776666666666657</v>
      </c>
      <c r="AD249" s="3">
        <f>AD250-0.25</f>
        <v>4.55</v>
      </c>
      <c r="AE249" s="3">
        <v>7.6156573333333339</v>
      </c>
      <c r="AF249" s="3">
        <v>2.5600079963551523</v>
      </c>
      <c r="AG249" s="3">
        <v>83.622241722880005</v>
      </c>
      <c r="AH249" s="3">
        <v>5.0985359090324973</v>
      </c>
      <c r="AI249" s="12">
        <f t="shared" si="26"/>
        <v>2.4895177075504891</v>
      </c>
      <c r="AJ249" s="12"/>
      <c r="AK249" s="3">
        <v>41.290270256781383</v>
      </c>
      <c r="AL249" s="3">
        <v>3.0570770803426113</v>
      </c>
      <c r="AM249" s="3">
        <v>861.28040630847386</v>
      </c>
      <c r="AN249" s="3">
        <v>67.478514002565475</v>
      </c>
      <c r="AO249" s="3">
        <v>20.859161273399994</v>
      </c>
      <c r="AQ249" s="10">
        <v>0.83750000000000002</v>
      </c>
      <c r="AR249" s="10">
        <v>0.06</v>
      </c>
      <c r="AS249" s="10">
        <v>8.32</v>
      </c>
      <c r="AT249" s="10">
        <v>20.292999999999999</v>
      </c>
      <c r="AU249" s="7"/>
      <c r="AV249" s="7"/>
      <c r="AW249" s="10">
        <v>9.1942630792049123</v>
      </c>
      <c r="AX249" s="10">
        <v>3.3687742337697987E-2</v>
      </c>
      <c r="AY249" s="10">
        <v>0.63603308203392672</v>
      </c>
      <c r="AZ249" s="10">
        <v>1.4363911029180011E-2</v>
      </c>
      <c r="BD249" s="3" t="s">
        <v>235</v>
      </c>
      <c r="BE249" s="3" t="s">
        <v>119</v>
      </c>
      <c r="BF249" s="3" t="s">
        <v>156</v>
      </c>
      <c r="BG249" s="1">
        <v>42100</v>
      </c>
      <c r="BH249" s="3">
        <v>3.4529615778899134</v>
      </c>
      <c r="BI249" s="3">
        <v>2089.3046995170794</v>
      </c>
      <c r="BJ249" s="3">
        <v>16.0173909256625</v>
      </c>
      <c r="BK249" s="3">
        <v>18.365606489348032</v>
      </c>
      <c r="BL249" s="3">
        <v>39.771875361305916</v>
      </c>
      <c r="BX249" s="14">
        <f t="shared" si="27"/>
        <v>13.527873218112012</v>
      </c>
    </row>
    <row r="250" spans="1:76">
      <c r="D250" s="1">
        <v>42100</v>
      </c>
      <c r="E250" s="3">
        <v>4.7683333333333335</v>
      </c>
      <c r="G250" s="3">
        <v>4.7556666666666665</v>
      </c>
      <c r="H250" s="3">
        <v>242.16666666666666</v>
      </c>
      <c r="I250" s="3">
        <v>400.43333333333339</v>
      </c>
      <c r="J250" s="3">
        <v>394.8</v>
      </c>
      <c r="K250" s="3">
        <v>256.66666666666669</v>
      </c>
      <c r="L250" s="3">
        <v>39.533333333333339</v>
      </c>
      <c r="M250" s="3">
        <v>5.0766666666666671</v>
      </c>
      <c r="N250" s="3">
        <v>39.5</v>
      </c>
      <c r="O250" s="3">
        <v>7.419999999999999</v>
      </c>
      <c r="P250" s="3">
        <v>9.4666666666666668</v>
      </c>
      <c r="Q250" s="3">
        <v>26.05</v>
      </c>
      <c r="R250" s="3">
        <v>62.893333333333338</v>
      </c>
      <c r="AD250" s="3">
        <v>4.8</v>
      </c>
      <c r="AE250" s="3" t="s">
        <v>46</v>
      </c>
      <c r="AF250" s="3" t="s">
        <v>46</v>
      </c>
      <c r="AG250" s="3">
        <v>61.349670558271995</v>
      </c>
      <c r="AH250" s="3">
        <v>0.85454636920047566</v>
      </c>
      <c r="AI250" s="12"/>
      <c r="AJ250" s="12"/>
      <c r="AK250" s="3">
        <v>29.953459935617502</v>
      </c>
      <c r="AL250" s="3">
        <v>6.7935046229838036E-2</v>
      </c>
      <c r="AM250" s="3">
        <v>780.21251002405791</v>
      </c>
      <c r="AN250" s="3">
        <v>2.0508175824309336</v>
      </c>
      <c r="AO250" s="3">
        <v>26.047492066060499</v>
      </c>
      <c r="AQ250" s="10">
        <v>0.40400000000000003</v>
      </c>
      <c r="AR250" s="10">
        <v>4.3999999999999997E-2</v>
      </c>
      <c r="AS250" s="10">
        <v>7.4950000000000001</v>
      </c>
      <c r="AT250" s="10">
        <v>18.28</v>
      </c>
      <c r="AU250" s="7"/>
      <c r="AV250" s="7"/>
      <c r="AW250" s="10">
        <v>8.6953820807976925</v>
      </c>
      <c r="AX250" s="10">
        <v>7.9719748552978656E-2</v>
      </c>
      <c r="AY250" s="10">
        <v>0.62918938708680094</v>
      </c>
      <c r="AZ250" s="10">
        <v>6.0353176199618806E-3</v>
      </c>
      <c r="BD250" s="3" t="s">
        <v>236</v>
      </c>
      <c r="BE250" s="3" t="s">
        <v>119</v>
      </c>
      <c r="BF250" s="3" t="s">
        <v>158</v>
      </c>
      <c r="BG250" s="1">
        <v>42100</v>
      </c>
      <c r="BH250" s="3">
        <v>2.080194403774358</v>
      </c>
      <c r="BI250" s="3">
        <v>1985.8613385443082</v>
      </c>
      <c r="BJ250" s="3">
        <v>12.384713453974006</v>
      </c>
      <c r="BK250" s="3">
        <v>9.2840449730864165</v>
      </c>
      <c r="BL250" s="3">
        <v>24.943755853123527</v>
      </c>
      <c r="BX250" s="14">
        <f t="shared" si="27"/>
        <v>12.384713453974006</v>
      </c>
    </row>
    <row r="251" spans="1:76">
      <c r="AI251" s="12"/>
      <c r="AJ251" s="12"/>
      <c r="BH251" s="3"/>
      <c r="BI251" s="3"/>
      <c r="BJ251" s="3"/>
      <c r="BK251" s="3"/>
      <c r="BL251" s="3"/>
      <c r="BX251" s="14"/>
    </row>
    <row r="252" spans="1:76">
      <c r="AI252" s="12"/>
      <c r="AJ252" s="12"/>
      <c r="BH252" s="3"/>
      <c r="BI252" s="3"/>
      <c r="BJ252" s="3"/>
      <c r="BK252" s="3"/>
      <c r="BL252" s="3"/>
      <c r="BX252" s="14"/>
    </row>
    <row r="253" spans="1:76">
      <c r="A253" t="s">
        <v>258</v>
      </c>
      <c r="D253" t="s">
        <v>0</v>
      </c>
      <c r="E253" t="s">
        <v>29</v>
      </c>
      <c r="G253" t="s">
        <v>30</v>
      </c>
      <c r="H253" t="s">
        <v>31</v>
      </c>
      <c r="I253" t="s">
        <v>32</v>
      </c>
      <c r="J253" t="s">
        <v>33</v>
      </c>
      <c r="K253" t="s">
        <v>34</v>
      </c>
      <c r="L253" t="s">
        <v>35</v>
      </c>
      <c r="M253" t="s">
        <v>36</v>
      </c>
      <c r="N253" t="s">
        <v>37</v>
      </c>
      <c r="O253" t="s">
        <v>1</v>
      </c>
      <c r="P253" t="s">
        <v>38</v>
      </c>
      <c r="Q253" t="s">
        <v>39</v>
      </c>
      <c r="R253" t="s">
        <v>40</v>
      </c>
      <c r="AD253" s="3" t="s">
        <v>19</v>
      </c>
      <c r="AE253" s="3" t="s">
        <v>14</v>
      </c>
      <c r="AF253" s="3" t="s">
        <v>15</v>
      </c>
      <c r="AG253" s="3" t="s">
        <v>47</v>
      </c>
      <c r="AH253" s="3" t="s">
        <v>48</v>
      </c>
      <c r="AI253" s="12"/>
      <c r="AJ253" s="12"/>
      <c r="AK253" s="3" t="s">
        <v>56</v>
      </c>
      <c r="AL253" s="3" t="s">
        <v>57</v>
      </c>
      <c r="AM253" s="3" t="s">
        <v>58</v>
      </c>
      <c r="AN253" s="3" t="s">
        <v>59</v>
      </c>
      <c r="AQ253" s="3" t="s">
        <v>41</v>
      </c>
      <c r="AR253" s="3" t="s">
        <v>42</v>
      </c>
      <c r="AS253" s="3" t="s">
        <v>43</v>
      </c>
      <c r="AT253" s="3" t="s">
        <v>44</v>
      </c>
      <c r="AW253" s="3" t="s">
        <v>49</v>
      </c>
      <c r="AX253" s="3" t="s">
        <v>50</v>
      </c>
      <c r="AY253" s="3" t="s">
        <v>51</v>
      </c>
      <c r="AZ253" s="3" t="s">
        <v>52</v>
      </c>
      <c r="BA253" t="s">
        <v>45</v>
      </c>
      <c r="BE253" s="3" t="s">
        <v>68</v>
      </c>
      <c r="BF253" s="3" t="s">
        <v>13</v>
      </c>
      <c r="BG253" s="1" t="s">
        <v>69</v>
      </c>
      <c r="BH253" s="3" t="s">
        <v>62</v>
      </c>
      <c r="BI253" s="3" t="s">
        <v>63</v>
      </c>
      <c r="BJ253" s="3" t="s">
        <v>64</v>
      </c>
      <c r="BK253" s="3" t="s">
        <v>65</v>
      </c>
      <c r="BL253" s="3" t="s">
        <v>66</v>
      </c>
      <c r="BN253" t="s">
        <v>70</v>
      </c>
      <c r="BO253" t="s">
        <v>68</v>
      </c>
      <c r="BP253" t="s">
        <v>13</v>
      </c>
      <c r="BQ253" t="s">
        <v>69</v>
      </c>
      <c r="BR253" t="s">
        <v>62</v>
      </c>
      <c r="BS253" t="s">
        <v>63</v>
      </c>
      <c r="BT253" t="s">
        <v>64</v>
      </c>
      <c r="BU253" t="s">
        <v>65</v>
      </c>
      <c r="BV253" t="s">
        <v>66</v>
      </c>
      <c r="BX253" s="14"/>
    </row>
    <row r="254" spans="1:76">
      <c r="D254" s="1">
        <v>42100</v>
      </c>
      <c r="E254">
        <v>0.29699999999999999</v>
      </c>
      <c r="G254" s="3">
        <v>0.36433333333333334</v>
      </c>
      <c r="H254" s="3">
        <v>45.79999999999999</v>
      </c>
      <c r="I254" s="3">
        <v>86.90000000000002</v>
      </c>
      <c r="J254" s="3">
        <v>86.5</v>
      </c>
      <c r="K254" s="3">
        <v>56</v>
      </c>
      <c r="L254" s="3">
        <v>100.5</v>
      </c>
      <c r="M254" s="3">
        <v>14.546666666666667</v>
      </c>
      <c r="N254" s="3">
        <v>99.7</v>
      </c>
      <c r="O254" s="3">
        <v>7.4733333333333336</v>
      </c>
      <c r="P254" s="3">
        <v>27.41</v>
      </c>
      <c r="Q254" s="3">
        <v>14.229999999999999</v>
      </c>
      <c r="R254" s="3">
        <v>34.863333333333337</v>
      </c>
      <c r="AE254" s="3">
        <v>36.724288999999999</v>
      </c>
      <c r="AF254" s="3">
        <v>2.5864134401245047</v>
      </c>
      <c r="AG254" s="3">
        <v>92.639236715328011</v>
      </c>
      <c r="AH254" s="3">
        <v>1.9386954131590246</v>
      </c>
      <c r="AI254" s="12">
        <f t="shared" si="26"/>
        <v>12.00497393213004</v>
      </c>
      <c r="AJ254" s="12"/>
      <c r="AQ254" s="10">
        <v>0.48799999999999999</v>
      </c>
      <c r="AR254" s="10">
        <v>0.46150000000000002</v>
      </c>
      <c r="AS254" s="10">
        <v>4.3524999999999991</v>
      </c>
      <c r="AT254">
        <v>10.616</v>
      </c>
      <c r="AU254"/>
      <c r="AV254"/>
      <c r="AW254" s="4">
        <v>3.7151646486260783</v>
      </c>
      <c r="AX254" s="4">
        <v>2.8176432874776086E-2</v>
      </c>
      <c r="AY254" s="4">
        <v>0.7494249451028161</v>
      </c>
      <c r="AZ254" s="4">
        <v>7.4188734296557271E-3</v>
      </c>
      <c r="BD254" s="3" t="s">
        <v>237</v>
      </c>
      <c r="BE254" s="3" t="s">
        <v>95</v>
      </c>
      <c r="BF254" s="3" t="s">
        <v>226</v>
      </c>
      <c r="BG254" s="1">
        <v>42100</v>
      </c>
      <c r="BH254" s="3">
        <v>26.347011301940547</v>
      </c>
      <c r="BI254" s="3">
        <v>2410.209808116138</v>
      </c>
      <c r="BJ254" s="3">
        <v>13.894094048547034</v>
      </c>
      <c r="BK254" s="3">
        <v>32.784021853980519</v>
      </c>
      <c r="BL254" s="3">
        <v>91.36349949824799</v>
      </c>
      <c r="BX254" s="14">
        <f t="shared" si="27"/>
        <v>1.8891201164169935</v>
      </c>
    </row>
    <row r="255" spans="1:76">
      <c r="BH255" s="3"/>
      <c r="BI255" s="3"/>
      <c r="BJ255" s="3"/>
      <c r="BK255" s="3"/>
      <c r="BL255" s="3"/>
    </row>
    <row r="256" spans="1:76">
      <c r="BH256" s="3"/>
      <c r="BI256" s="3"/>
      <c r="BJ256" s="3"/>
      <c r="BK256" s="3"/>
      <c r="BL256" s="3"/>
    </row>
    <row r="257" spans="55:64">
      <c r="BH257" s="3"/>
      <c r="BI257" s="3"/>
      <c r="BJ257" s="3"/>
      <c r="BK257" s="3"/>
      <c r="BL257" s="3"/>
    </row>
    <row r="258" spans="55:64">
      <c r="BH258" s="3"/>
      <c r="BI258" s="3"/>
      <c r="BJ258" s="3"/>
      <c r="BK258" s="3"/>
      <c r="BL258" s="3"/>
    </row>
    <row r="259" spans="55:64">
      <c r="BH259" s="3"/>
      <c r="BI259" s="3"/>
      <c r="BJ259" s="3"/>
      <c r="BK259" s="3"/>
      <c r="BL259" s="3"/>
    </row>
    <row r="260" spans="55:64">
      <c r="BC260" s="25"/>
      <c r="BH260" s="3"/>
      <c r="BI260" s="3"/>
      <c r="BJ260" s="3"/>
      <c r="BK260" s="3"/>
      <c r="BL260" s="3"/>
    </row>
    <row r="261" spans="55:64">
      <c r="BH261" s="3"/>
      <c r="BI261" s="3"/>
      <c r="BJ261" s="3"/>
      <c r="BK261" s="3"/>
      <c r="BL261" s="3"/>
    </row>
    <row r="262" spans="55:64">
      <c r="BE262"/>
      <c r="BF262"/>
      <c r="BH262" s="3"/>
      <c r="BI262" s="3"/>
      <c r="BJ262" s="3"/>
      <c r="BK262" s="3"/>
      <c r="BL262" s="3"/>
    </row>
    <row r="263" spans="55:64">
      <c r="BE263"/>
      <c r="BF263"/>
      <c r="BH263" s="3"/>
      <c r="BI263" s="3"/>
      <c r="BJ263" s="3"/>
      <c r="BK263" s="3"/>
      <c r="BL263" s="3"/>
    </row>
    <row r="264" spans="55:64">
      <c r="BE264"/>
      <c r="BF264"/>
    </row>
    <row r="265" spans="55:64">
      <c r="BE265"/>
      <c r="BF265"/>
    </row>
    <row r="266" spans="55:64">
      <c r="BE266"/>
      <c r="BF266"/>
    </row>
    <row r="267" spans="55:64">
      <c r="BE267"/>
      <c r="BF267"/>
    </row>
    <row r="268" spans="55:64">
      <c r="BE268"/>
      <c r="BF268"/>
    </row>
    <row r="269" spans="55:64">
      <c r="BE269"/>
      <c r="BF269"/>
    </row>
    <row r="270" spans="55:64">
      <c r="BE270"/>
      <c r="BF270"/>
    </row>
    <row r="271" spans="55:64">
      <c r="BE271"/>
      <c r="BF271"/>
    </row>
    <row r="272" spans="55:64">
      <c r="BE272"/>
      <c r="BF272"/>
    </row>
    <row r="273" spans="57:58">
      <c r="BE273"/>
      <c r="BF273"/>
    </row>
    <row r="274" spans="57:58">
      <c r="BE274"/>
      <c r="BF274"/>
    </row>
    <row r="275" spans="57:58">
      <c r="BE275"/>
      <c r="BF275"/>
    </row>
    <row r="276" spans="57:58">
      <c r="BE276"/>
      <c r="BF276"/>
    </row>
    <row r="277" spans="57:58">
      <c r="BE277"/>
      <c r="BF277"/>
    </row>
    <row r="278" spans="57:58">
      <c r="BE278"/>
      <c r="BF278"/>
    </row>
    <row r="279" spans="57:58">
      <c r="BE279"/>
      <c r="BF279"/>
    </row>
    <row r="280" spans="57:58">
      <c r="BE280"/>
      <c r="BF280"/>
    </row>
    <row r="281" spans="57:58">
      <c r="BE281"/>
      <c r="BF281"/>
    </row>
    <row r="284" spans="57:58">
      <c r="BE284"/>
      <c r="BF284"/>
    </row>
    <row r="285" spans="57:58">
      <c r="BE285"/>
      <c r="BF285"/>
    </row>
  </sheetData>
  <mergeCells count="1">
    <mergeCell ref="AE1:AH1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82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BS1" sqref="BS1:BS1048576"/>
    </sheetView>
  </sheetViews>
  <sheetFormatPr baseColWidth="10" defaultColWidth="8.83203125" defaultRowHeight="14" x14ac:dyDescent="0"/>
  <cols>
    <col min="1" max="1" width="14.83203125" bestFit="1" customWidth="1"/>
    <col min="2" max="2" width="8.6640625" bestFit="1" customWidth="1"/>
    <col min="3" max="3" width="7.5" bestFit="1" customWidth="1"/>
    <col min="4" max="4" width="12.33203125" style="1" customWidth="1"/>
    <col min="5" max="5" width="7.6640625" style="3" customWidth="1"/>
    <col min="6" max="6" width="15.83203125" style="3" customWidth="1"/>
    <col min="7" max="14" width="8.83203125" style="3" customWidth="1"/>
    <col min="15" max="15" width="9.83203125" style="3" bestFit="1" customWidth="1"/>
    <col min="16" max="16" width="12.1640625" style="3" customWidth="1"/>
    <col min="17" max="18" width="8.83203125" style="3" customWidth="1"/>
    <col min="19" max="19" width="6.83203125" style="3" customWidth="1"/>
    <col min="20" max="20" width="5.5" style="3" customWidth="1"/>
    <col min="21" max="21" width="8.5" style="3" customWidth="1"/>
    <col min="22" max="22" width="7.6640625" style="4" customWidth="1"/>
    <col min="23" max="23" width="3.5" style="3" customWidth="1"/>
    <col min="24" max="25" width="8.83203125" style="3" customWidth="1"/>
    <col min="26" max="26" width="8" style="3" customWidth="1"/>
    <col min="27" max="30" width="8.83203125" style="3" customWidth="1"/>
    <col min="31" max="31" width="5.5" style="3" bestFit="1" customWidth="1"/>
    <col min="32" max="32" width="6.5" style="3" bestFit="1" customWidth="1"/>
    <col min="33" max="33" width="5.5" style="3" bestFit="1" customWidth="1"/>
    <col min="34" max="35" width="6.5" style="3" customWidth="1"/>
    <col min="36" max="36" width="8.1640625" style="3" bestFit="1" customWidth="1"/>
    <col min="37" max="37" width="6.5" style="3" customWidth="1"/>
    <col min="38" max="38" width="8.83203125" style="3" customWidth="1"/>
    <col min="39" max="41" width="6.5" style="3" customWidth="1"/>
    <col min="42" max="47" width="8.83203125" style="3" customWidth="1"/>
    <col min="48" max="48" width="9" style="3" customWidth="1"/>
    <col min="49" max="49" width="7.5" style="3" customWidth="1"/>
    <col min="50" max="50" width="9" style="3" customWidth="1"/>
    <col min="51" max="52" width="7.5" style="3" customWidth="1"/>
    <col min="53" max="53" width="6.5" style="3" customWidth="1"/>
    <col min="54" max="54" width="3.83203125" style="3" customWidth="1"/>
    <col min="55" max="55" width="4" style="3" customWidth="1"/>
    <col min="56" max="56" width="6.6640625" style="3" bestFit="1" customWidth="1"/>
    <col min="57" max="57" width="5.5" style="3" customWidth="1"/>
    <col min="58" max="58" width="11.5" customWidth="1"/>
    <col min="59" max="59" width="4.5" bestFit="1" customWidth="1"/>
    <col min="60" max="60" width="6.5" bestFit="1" customWidth="1"/>
    <col min="61" max="61" width="5.5" bestFit="1" customWidth="1"/>
    <col min="62" max="63" width="6.5" customWidth="1"/>
    <col min="64" max="65" width="5.5" customWidth="1"/>
    <col min="66" max="66" width="3.83203125" customWidth="1"/>
    <col min="67" max="67" width="5.1640625" customWidth="1"/>
    <col min="68" max="68" width="6.6640625" customWidth="1"/>
    <col min="69" max="69" width="5.83203125" customWidth="1"/>
    <col min="70" max="70" width="9.5" customWidth="1"/>
    <col min="71" max="71" width="5.83203125" customWidth="1"/>
    <col min="72" max="72" width="7.6640625" customWidth="1"/>
    <col min="73" max="73" width="5.83203125" customWidth="1"/>
    <col min="74" max="74" width="12" bestFit="1" customWidth="1"/>
    <col min="75" max="75" width="7.5" bestFit="1" customWidth="1"/>
    <col min="76" max="76" width="12" bestFit="1" customWidth="1"/>
    <col min="77" max="77" width="6.6640625" bestFit="1" customWidth="1"/>
  </cols>
  <sheetData>
    <row r="1" spans="1:80">
      <c r="AE1" s="43" t="s">
        <v>53</v>
      </c>
      <c r="AF1" s="43"/>
      <c r="AG1" s="43"/>
      <c r="AH1" s="43"/>
      <c r="AJ1" s="3" t="s">
        <v>55</v>
      </c>
      <c r="AL1" s="3" t="s">
        <v>54</v>
      </c>
      <c r="BD1" s="3" t="s">
        <v>61</v>
      </c>
      <c r="BE1" s="3" t="s">
        <v>67</v>
      </c>
      <c r="BG1" t="s">
        <v>67</v>
      </c>
      <c r="BI1" s="3"/>
      <c r="BJ1" s="3"/>
      <c r="BK1" s="3">
        <v>54.94</v>
      </c>
      <c r="BM1" s="3">
        <v>55.85</v>
      </c>
      <c r="BR1" t="s">
        <v>74</v>
      </c>
      <c r="BW1" s="3">
        <v>54.94</v>
      </c>
      <c r="BY1" s="3">
        <v>55.85</v>
      </c>
    </row>
    <row r="2" spans="1:80">
      <c r="A2" s="2" t="s">
        <v>16</v>
      </c>
      <c r="B2" s="2" t="s">
        <v>20</v>
      </c>
      <c r="C2" s="2" t="s">
        <v>21</v>
      </c>
      <c r="D2" s="1" t="s">
        <v>71</v>
      </c>
      <c r="E2" s="3" t="s">
        <v>238</v>
      </c>
      <c r="F2" s="3" t="s">
        <v>22</v>
      </c>
      <c r="G2" s="3" t="s">
        <v>239</v>
      </c>
      <c r="H2" s="3" t="s">
        <v>23</v>
      </c>
      <c r="I2" s="3" t="s">
        <v>240</v>
      </c>
      <c r="J2" s="3" t="s">
        <v>241</v>
      </c>
      <c r="K2" s="3" t="s">
        <v>1</v>
      </c>
      <c r="L2" s="3" t="s">
        <v>242</v>
      </c>
      <c r="M2" s="3" t="s">
        <v>243</v>
      </c>
      <c r="N2" s="3" t="s">
        <v>244</v>
      </c>
      <c r="O2" s="3" t="s">
        <v>41</v>
      </c>
      <c r="S2" s="3" t="s">
        <v>2</v>
      </c>
      <c r="T2" s="3" t="s">
        <v>3</v>
      </c>
      <c r="U2" s="3" t="s">
        <v>4</v>
      </c>
      <c r="V2" s="4" t="s">
        <v>5</v>
      </c>
      <c r="W2" s="3" t="s">
        <v>1</v>
      </c>
      <c r="X2" s="3" t="s">
        <v>6</v>
      </c>
      <c r="Y2" s="3" t="s">
        <v>7</v>
      </c>
      <c r="Z2" s="3" t="s">
        <v>8</v>
      </c>
      <c r="AA2" s="3" t="s">
        <v>9</v>
      </c>
      <c r="AB2" s="3" t="s">
        <v>10</v>
      </c>
      <c r="AC2" s="3" t="s">
        <v>11</v>
      </c>
      <c r="AD2" s="5" t="s">
        <v>19</v>
      </c>
      <c r="AE2" s="3" t="s">
        <v>14</v>
      </c>
      <c r="AF2" s="3" t="s">
        <v>15</v>
      </c>
      <c r="AG2" s="3" t="s">
        <v>47</v>
      </c>
      <c r="AH2" s="3" t="s">
        <v>48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P2" s="3" t="s">
        <v>41</v>
      </c>
      <c r="AQ2" s="3" t="s">
        <v>42</v>
      </c>
      <c r="AR2" s="3" t="s">
        <v>43</v>
      </c>
      <c r="AS2" s="3" t="s">
        <v>44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24</v>
      </c>
      <c r="BC2" s="3" t="s">
        <v>70</v>
      </c>
      <c r="BD2" s="3" t="s">
        <v>68</v>
      </c>
      <c r="BE2" s="3" t="s">
        <v>13</v>
      </c>
      <c r="BF2" s="3" t="s">
        <v>69</v>
      </c>
      <c r="BG2" s="3" t="s">
        <v>78</v>
      </c>
      <c r="BH2" s="3" t="s">
        <v>79</v>
      </c>
      <c r="BI2" s="12" t="s">
        <v>80</v>
      </c>
      <c r="BJ2" s="3" t="s">
        <v>81</v>
      </c>
      <c r="BK2" t="s">
        <v>76</v>
      </c>
      <c r="BL2" s="3" t="s">
        <v>82</v>
      </c>
      <c r="BM2" t="s">
        <v>77</v>
      </c>
      <c r="BN2" s="3"/>
      <c r="BO2" s="3" t="s">
        <v>70</v>
      </c>
      <c r="BP2" t="s">
        <v>68</v>
      </c>
      <c r="BQ2" t="s">
        <v>13</v>
      </c>
      <c r="BR2" t="s">
        <v>69</v>
      </c>
      <c r="BS2" t="s">
        <v>83</v>
      </c>
      <c r="BT2" t="s">
        <v>84</v>
      </c>
      <c r="BU2" t="s">
        <v>85</v>
      </c>
      <c r="BV2" t="s">
        <v>86</v>
      </c>
      <c r="BW2" t="s">
        <v>76</v>
      </c>
      <c r="BX2" t="s">
        <v>87</v>
      </c>
      <c r="BY2" t="s">
        <v>77</v>
      </c>
      <c r="BZ2" t="s">
        <v>75</v>
      </c>
      <c r="CA2" t="s">
        <v>152</v>
      </c>
    </row>
    <row r="3" spans="1:80">
      <c r="A3" s="2" t="s">
        <v>20</v>
      </c>
      <c r="B3" s="2">
        <v>3.48</v>
      </c>
      <c r="C3" s="2">
        <v>34</v>
      </c>
      <c r="D3" s="1">
        <v>42019.467334104942</v>
      </c>
      <c r="E3" s="3">
        <v>0.5</v>
      </c>
      <c r="F3" s="3">
        <f t="shared" ref="F3:F10" si="0">E3-0.13</f>
        <v>0.37</v>
      </c>
      <c r="G3" s="3">
        <v>0.42599999999999999</v>
      </c>
      <c r="H3" s="3">
        <f>U3*1000</f>
        <v>118</v>
      </c>
      <c r="I3" s="3">
        <v>99.5</v>
      </c>
      <c r="J3" s="3">
        <v>14.3</v>
      </c>
      <c r="K3" s="3">
        <v>6.75</v>
      </c>
      <c r="L3" s="3">
        <v>13.25</v>
      </c>
      <c r="M3" s="3">
        <v>32.61</v>
      </c>
      <c r="N3" s="3">
        <v>0</v>
      </c>
      <c r="O3" s="3">
        <v>3.47</v>
      </c>
      <c r="S3" s="3">
        <v>0.48966666666666664</v>
      </c>
      <c r="T3" s="3">
        <v>0.44</v>
      </c>
      <c r="U3" s="25">
        <v>0.11799999999999999</v>
      </c>
      <c r="V3" s="4">
        <v>6.3E-2</v>
      </c>
      <c r="W3" s="3" t="s">
        <v>18</v>
      </c>
      <c r="X3" s="3">
        <v>14.643333333333333</v>
      </c>
      <c r="Y3" s="3">
        <v>2.0333333333333332</v>
      </c>
      <c r="Z3" s="3">
        <v>0.5</v>
      </c>
      <c r="AA3" s="3">
        <v>21.333333333333332</v>
      </c>
      <c r="AB3" s="3">
        <v>0</v>
      </c>
      <c r="AC3" s="3">
        <v>2.8333333333333335</v>
      </c>
      <c r="AD3" s="5">
        <v>0.5</v>
      </c>
      <c r="AE3" s="13">
        <v>13.662458000000001</v>
      </c>
      <c r="AF3" s="13">
        <v>3.7719841924978894</v>
      </c>
      <c r="AI3" s="12">
        <f t="shared" ref="AI3:AI119" si="1">AE3*30.97/94.74</f>
        <v>4.4661845499261137</v>
      </c>
      <c r="AJ3" s="3">
        <v>19.572301425661919</v>
      </c>
      <c r="AK3" s="3">
        <v>0.33603173579808493</v>
      </c>
      <c r="AL3" s="3">
        <v>680.57149362477242</v>
      </c>
      <c r="AM3" s="3">
        <v>0.40571700559884938</v>
      </c>
      <c r="AN3" s="3">
        <v>34.772175168549758</v>
      </c>
      <c r="AP3" s="3">
        <v>0.25</v>
      </c>
      <c r="AQ3" s="3">
        <v>0.5</v>
      </c>
      <c r="AR3" s="3">
        <v>3.55</v>
      </c>
      <c r="AS3" s="3">
        <v>8.6999999999999993</v>
      </c>
      <c r="AV3" s="3">
        <f>AR3</f>
        <v>3.55</v>
      </c>
      <c r="BC3" s="3" t="s">
        <v>96</v>
      </c>
      <c r="BD3" s="3" t="s">
        <v>95</v>
      </c>
      <c r="BE3" s="3" t="s">
        <v>155</v>
      </c>
      <c r="BF3" s="1">
        <v>42019</v>
      </c>
      <c r="BG3" s="3">
        <v>5.7987025124845388</v>
      </c>
      <c r="BH3" s="3">
        <v>2956.6897874300357</v>
      </c>
      <c r="BI3" s="3">
        <v>1.9107892648293348</v>
      </c>
      <c r="BJ3" s="3">
        <v>25.806954950589724</v>
      </c>
      <c r="BK3" s="3">
        <f>BJ3/BK$1</f>
        <v>0.46972979524189523</v>
      </c>
      <c r="BL3" s="3">
        <v>17.688157139279774</v>
      </c>
      <c r="BM3" s="3">
        <f>BL3/BM$1</f>
        <v>0.31670827465138357</v>
      </c>
      <c r="BO3" t="s">
        <v>156</v>
      </c>
      <c r="BP3" t="s">
        <v>95</v>
      </c>
      <c r="BQ3" t="s">
        <v>155</v>
      </c>
      <c r="BR3" s="1">
        <v>42019</v>
      </c>
      <c r="BS3">
        <v>146.27213902331766</v>
      </c>
      <c r="BT3">
        <v>2442.9201921920858</v>
      </c>
      <c r="BU3">
        <v>30.401899646746628</v>
      </c>
      <c r="BV3">
        <v>14.208308087467064</v>
      </c>
      <c r="BW3" s="3">
        <f>BV3/BW$1</f>
        <v>0.25861499977187957</v>
      </c>
      <c r="BX3" s="19">
        <v>137.28048655130092</v>
      </c>
      <c r="BY3" s="3"/>
      <c r="BZ3" s="14">
        <f>BM3-BY3</f>
        <v>0.31670827465138357</v>
      </c>
      <c r="CA3" s="24">
        <f>BW3-BK3</f>
        <v>-0.21111479547001566</v>
      </c>
      <c r="CB3" s="24">
        <f>BK3/BW3*100</f>
        <v>181.63285024311693</v>
      </c>
    </row>
    <row r="4" spans="1:80">
      <c r="A4" s="2" t="s">
        <v>21</v>
      </c>
      <c r="B4" s="2">
        <f>B3-C3/100</f>
        <v>3.14</v>
      </c>
      <c r="C4" s="2"/>
      <c r="D4" s="1">
        <v>42019.468360339502</v>
      </c>
      <c r="E4" s="3">
        <v>1</v>
      </c>
      <c r="F4" s="3">
        <f t="shared" si="0"/>
        <v>0.87</v>
      </c>
      <c r="G4" s="3">
        <v>0.5</v>
      </c>
      <c r="H4" s="3">
        <f t="shared" ref="H4:H10" si="2">U4*1000</f>
        <v>117.66666666666666</v>
      </c>
      <c r="I4" s="3">
        <v>100</v>
      </c>
      <c r="J4" s="3">
        <v>14.42</v>
      </c>
      <c r="K4" s="3">
        <v>6.77</v>
      </c>
      <c r="L4" s="3">
        <v>13</v>
      </c>
      <c r="M4" s="3">
        <v>31.95</v>
      </c>
      <c r="N4" s="3">
        <v>70</v>
      </c>
      <c r="O4" s="3">
        <v>3.48</v>
      </c>
      <c r="S4" s="3">
        <v>0.99133333333333329</v>
      </c>
      <c r="T4" s="3">
        <v>0.41</v>
      </c>
      <c r="U4" s="25">
        <v>0.11766666666666666</v>
      </c>
      <c r="V4" s="4">
        <v>6.2E-2</v>
      </c>
      <c r="W4" s="3" t="s">
        <v>18</v>
      </c>
      <c r="X4" s="3">
        <v>14.636666666666668</v>
      </c>
      <c r="Y4" s="3">
        <v>2.0666666666666669</v>
      </c>
      <c r="Z4" s="3">
        <v>0.5</v>
      </c>
      <c r="AA4" s="3">
        <v>90.333333333333329</v>
      </c>
      <c r="AB4" s="3">
        <v>0</v>
      </c>
      <c r="AC4" s="3">
        <v>2.9333333333333336</v>
      </c>
      <c r="AD4" s="5"/>
      <c r="AE4" s="13"/>
      <c r="AF4" s="13"/>
      <c r="AI4" s="12"/>
      <c r="BZ4" s="14"/>
      <c r="CA4" s="24"/>
    </row>
    <row r="5" spans="1:80">
      <c r="A5" s="2"/>
      <c r="B5" s="2"/>
      <c r="C5" s="2"/>
      <c r="D5" s="1">
        <v>42019.469490740739</v>
      </c>
      <c r="E5" s="3">
        <v>1.5</v>
      </c>
      <c r="F5" s="3">
        <f t="shared" si="0"/>
        <v>1.37</v>
      </c>
      <c r="G5" s="3">
        <v>0.47699999999999998</v>
      </c>
      <c r="H5" s="3">
        <f t="shared" si="2"/>
        <v>116</v>
      </c>
      <c r="I5" s="3">
        <v>99.2</v>
      </c>
      <c r="J5" s="3">
        <v>14.3</v>
      </c>
      <c r="K5" s="3">
        <v>6.77</v>
      </c>
      <c r="L5" s="3">
        <v>13.1</v>
      </c>
      <c r="M5" s="3">
        <v>32.17</v>
      </c>
      <c r="N5" s="3">
        <v>69</v>
      </c>
      <c r="O5" s="3">
        <v>3.62</v>
      </c>
      <c r="S5" s="3">
        <v>1.4973333333333334</v>
      </c>
      <c r="T5" s="3">
        <v>0.58333333333333337</v>
      </c>
      <c r="U5" s="25">
        <v>0.11600000000000001</v>
      </c>
      <c r="V5" s="4">
        <v>6.2E-2</v>
      </c>
      <c r="W5" s="3" t="s">
        <v>18</v>
      </c>
      <c r="X5" s="3">
        <v>14.57</v>
      </c>
      <c r="Y5" s="3">
        <v>2.4333333333333331</v>
      </c>
      <c r="Z5" s="3">
        <v>0.56666666666666676</v>
      </c>
      <c r="AA5" s="3">
        <v>25.333333333333332</v>
      </c>
      <c r="AB5" s="3">
        <v>0</v>
      </c>
      <c r="AC5" s="3">
        <v>3.2000000000000006</v>
      </c>
      <c r="AD5" s="5"/>
      <c r="AE5" s="13"/>
      <c r="AF5" s="13"/>
      <c r="AI5" s="12"/>
      <c r="BZ5" s="14"/>
      <c r="CA5" s="24"/>
    </row>
    <row r="6" spans="1:80">
      <c r="A6" s="2"/>
      <c r="B6" s="2"/>
      <c r="C6" s="2"/>
      <c r="D6" s="1">
        <v>42019.471574074072</v>
      </c>
      <c r="E6" s="3">
        <v>2</v>
      </c>
      <c r="F6" s="3">
        <f t="shared" si="0"/>
        <v>1.87</v>
      </c>
      <c r="G6" s="3">
        <v>0.85</v>
      </c>
      <c r="H6" s="3">
        <f t="shared" si="2"/>
        <v>113</v>
      </c>
      <c r="I6" s="3">
        <v>99.9</v>
      </c>
      <c r="J6" s="3">
        <v>14.27</v>
      </c>
      <c r="K6" s="3">
        <v>6.79</v>
      </c>
      <c r="L6" s="3">
        <v>13.22</v>
      </c>
      <c r="M6" s="3">
        <v>32.479999999999997</v>
      </c>
      <c r="N6" s="3">
        <v>67</v>
      </c>
      <c r="O6" s="3">
        <v>4.2300000000000004</v>
      </c>
      <c r="S6" s="3">
        <v>1.9770000000000001</v>
      </c>
      <c r="T6" s="3">
        <v>1.1833333333333333</v>
      </c>
      <c r="U6" s="25">
        <v>0.113</v>
      </c>
      <c r="V6" s="4">
        <v>6.2E-2</v>
      </c>
      <c r="W6" s="3" t="s">
        <v>18</v>
      </c>
      <c r="X6" s="3">
        <v>13.113333333333335</v>
      </c>
      <c r="Y6" s="3">
        <v>2.7666666666666671</v>
      </c>
      <c r="Z6" s="3">
        <v>0.66666666666666663</v>
      </c>
      <c r="AA6" s="3">
        <v>104</v>
      </c>
      <c r="AB6" s="3">
        <v>3.3333333333333333E-2</v>
      </c>
      <c r="AC6" s="3">
        <v>5.5333333333333341</v>
      </c>
      <c r="AD6" s="5"/>
      <c r="AE6" s="13"/>
      <c r="AF6" s="13"/>
      <c r="AI6" s="12"/>
      <c r="BZ6" s="14"/>
      <c r="CA6" s="24"/>
    </row>
    <row r="7" spans="1:80">
      <c r="A7" s="2"/>
      <c r="B7" s="2"/>
      <c r="C7" s="2"/>
      <c r="D7" s="1">
        <v>42019.474093364195</v>
      </c>
      <c r="E7" s="3">
        <v>2.5</v>
      </c>
      <c r="F7" s="3">
        <f t="shared" si="0"/>
        <v>2.37</v>
      </c>
      <c r="G7" s="3">
        <v>1.37</v>
      </c>
      <c r="H7" s="3">
        <f t="shared" si="2"/>
        <v>131</v>
      </c>
      <c r="I7" s="3">
        <v>83.8</v>
      </c>
      <c r="J7" s="3">
        <v>11.76</v>
      </c>
      <c r="K7" s="3">
        <v>6.75</v>
      </c>
      <c r="L7" s="3">
        <v>17.3</v>
      </c>
      <c r="M7" s="3">
        <v>42.19</v>
      </c>
      <c r="N7" s="3">
        <v>68</v>
      </c>
      <c r="O7" s="3">
        <v>6.77</v>
      </c>
      <c r="S7" s="3">
        <v>2.58</v>
      </c>
      <c r="T7" s="3">
        <v>2.2833333333333332</v>
      </c>
      <c r="U7" s="25">
        <v>0.13100000000000001</v>
      </c>
      <c r="V7" s="4">
        <v>7.4333333333333321E-2</v>
      </c>
      <c r="W7" s="3" t="s">
        <v>18</v>
      </c>
      <c r="X7" s="3">
        <v>9.0200000000000014</v>
      </c>
      <c r="Y7" s="3">
        <v>2.7333333333333329</v>
      </c>
      <c r="Z7" s="3">
        <v>0.66666666666666663</v>
      </c>
      <c r="AA7" s="3">
        <v>167</v>
      </c>
      <c r="AB7" s="3">
        <v>6.6666666666666666E-2</v>
      </c>
      <c r="AC7" s="3">
        <v>8.9</v>
      </c>
      <c r="AD7" s="5">
        <v>2.5</v>
      </c>
      <c r="AE7" s="13">
        <v>49.951147249999991</v>
      </c>
      <c r="AF7" s="13">
        <v>1.9519461064965187</v>
      </c>
      <c r="AI7" s="12">
        <f t="shared" si="1"/>
        <v>16.328763250290265</v>
      </c>
      <c r="AJ7" s="3">
        <v>39.721656483367283</v>
      </c>
      <c r="AK7" s="3">
        <v>3.1586983165020248</v>
      </c>
      <c r="AL7" s="3">
        <v>777.34744990892534</v>
      </c>
      <c r="AM7" s="3">
        <v>20.556328283674514</v>
      </c>
      <c r="AN7" s="3">
        <v>19.56986487294218</v>
      </c>
      <c r="AP7" s="3">
        <v>0.6</v>
      </c>
      <c r="AQ7" s="3">
        <v>0.4</v>
      </c>
      <c r="AR7" s="3">
        <v>4.3000000000000007</v>
      </c>
      <c r="AS7" s="3">
        <v>10.399999999999999</v>
      </c>
      <c r="AV7" s="3">
        <f>AR7</f>
        <v>4.3000000000000007</v>
      </c>
      <c r="BC7" s="3" t="s">
        <v>97</v>
      </c>
      <c r="BD7" s="3" t="s">
        <v>95</v>
      </c>
      <c r="BE7" s="3" t="s">
        <v>157</v>
      </c>
      <c r="BF7" s="1">
        <v>42019</v>
      </c>
      <c r="BG7" s="3">
        <v>2.7372423536504553</v>
      </c>
      <c r="BH7" s="3">
        <v>1725.1050018069243</v>
      </c>
      <c r="BI7" s="3">
        <v>3.7120887541145091</v>
      </c>
      <c r="BJ7" s="3">
        <v>46.973099508578692</v>
      </c>
      <c r="BK7" s="3">
        <f>BJ7/BK$1</f>
        <v>0.85498907005057689</v>
      </c>
      <c r="BL7" s="3">
        <v>18.402393960883497</v>
      </c>
      <c r="BM7" s="3">
        <f>BL7/BM$1</f>
        <v>0.32949675847598026</v>
      </c>
      <c r="BO7" t="s">
        <v>158</v>
      </c>
      <c r="BP7" t="s">
        <v>95</v>
      </c>
      <c r="BQ7" t="s">
        <v>157</v>
      </c>
      <c r="BR7" s="1">
        <v>42019</v>
      </c>
      <c r="BS7">
        <v>59.519923597188409</v>
      </c>
      <c r="BT7">
        <v>1338.5414567294165</v>
      </c>
      <c r="BU7">
        <v>27.579405404558518</v>
      </c>
      <c r="BV7">
        <v>35.350761884388952</v>
      </c>
      <c r="BW7" s="3">
        <f>BV7/BW$1</f>
        <v>0.64344306305768029</v>
      </c>
      <c r="BX7">
        <v>7.0431227586333778</v>
      </c>
      <c r="BY7" s="3">
        <f>BX7/BY$1</f>
        <v>0.12610783811339979</v>
      </c>
      <c r="BZ7" s="14">
        <f t="shared" ref="BZ7:BZ67" si="3">BM7-BY7</f>
        <v>0.20338892036258047</v>
      </c>
      <c r="CA7" s="24">
        <f t="shared" ref="CA7:CA67" si="4">BW7-BK7</f>
        <v>-0.21154600699289661</v>
      </c>
      <c r="CB7" s="24">
        <f>BK7/BW7*100</f>
        <v>132.87719133805206</v>
      </c>
    </row>
    <row r="8" spans="1:80">
      <c r="A8" s="2"/>
      <c r="B8" s="2"/>
      <c r="C8" s="2"/>
      <c r="D8" s="22">
        <v>42019.47576774691</v>
      </c>
      <c r="E8" s="9">
        <v>2.75</v>
      </c>
      <c r="F8" s="9">
        <f t="shared" si="0"/>
        <v>2.62</v>
      </c>
      <c r="G8" s="9">
        <v>1.78</v>
      </c>
      <c r="H8" s="9">
        <f t="shared" si="2"/>
        <v>147</v>
      </c>
      <c r="I8" s="9">
        <v>68.400000000000006</v>
      </c>
      <c r="J8" s="9">
        <v>9.4600000000000009</v>
      </c>
      <c r="K8" s="9">
        <v>6.72</v>
      </c>
      <c r="L8" s="9">
        <v>18.309999999999999</v>
      </c>
      <c r="M8" s="9">
        <v>44.55</v>
      </c>
      <c r="N8" s="9">
        <v>71</v>
      </c>
      <c r="O8" s="9">
        <v>8.8000000000000007</v>
      </c>
      <c r="S8" s="3">
        <v>2.7559999999999998</v>
      </c>
      <c r="T8" s="3">
        <v>2.4833333333333338</v>
      </c>
      <c r="U8" s="25">
        <v>0.14699999999999999</v>
      </c>
      <c r="V8" s="4">
        <v>8.4000000000000005E-2</v>
      </c>
      <c r="W8" s="3" t="s">
        <v>18</v>
      </c>
      <c r="X8" s="3">
        <v>8.3433333333333337</v>
      </c>
      <c r="Y8" s="3">
        <v>2.6999999999999997</v>
      </c>
      <c r="Z8" s="3">
        <v>0.6333333333333333</v>
      </c>
      <c r="AA8" s="3">
        <v>265.66666666666669</v>
      </c>
      <c r="AB8" s="3">
        <v>0.13333333333333333</v>
      </c>
      <c r="AC8" s="3">
        <v>9</v>
      </c>
      <c r="AD8" s="5"/>
      <c r="AE8" s="13"/>
      <c r="AF8" s="13"/>
      <c r="AI8" s="12"/>
      <c r="BZ8" s="14"/>
      <c r="CA8" s="24"/>
    </row>
    <row r="9" spans="1:80">
      <c r="A9" s="2"/>
      <c r="B9" s="2"/>
      <c r="C9" s="2"/>
      <c r="D9" s="22">
        <v>42019.478055555555</v>
      </c>
      <c r="E9" s="9">
        <v>3</v>
      </c>
      <c r="F9" s="9">
        <f t="shared" si="0"/>
        <v>2.87</v>
      </c>
      <c r="G9" s="9">
        <v>2.2200000000000002</v>
      </c>
      <c r="H9" s="9">
        <f t="shared" si="2"/>
        <v>184.00000000000003</v>
      </c>
      <c r="I9" s="9">
        <v>62.4</v>
      </c>
      <c r="J9" s="9">
        <v>8.57</v>
      </c>
      <c r="K9" s="9">
        <v>6.69</v>
      </c>
      <c r="L9" s="9">
        <v>19.600000000000001</v>
      </c>
      <c r="M9" s="9">
        <v>47.61</v>
      </c>
      <c r="N9" s="9">
        <v>75</v>
      </c>
      <c r="O9" s="9">
        <v>8.91</v>
      </c>
      <c r="S9" s="3">
        <v>2.9906666666666673</v>
      </c>
      <c r="T9" s="3">
        <v>2.94</v>
      </c>
      <c r="U9" s="25">
        <v>0.18400000000000002</v>
      </c>
      <c r="V9" s="4">
        <v>0.107</v>
      </c>
      <c r="W9" s="3" t="s">
        <v>18</v>
      </c>
      <c r="X9" s="3">
        <v>5.5566666666666658</v>
      </c>
      <c r="Y9" s="3">
        <v>3.1666666666666665</v>
      </c>
      <c r="Z9" s="3">
        <v>0.76666666666666661</v>
      </c>
      <c r="AA9" s="3">
        <v>312.66666666666669</v>
      </c>
      <c r="AB9" s="3">
        <v>0.16666666666666666</v>
      </c>
      <c r="AC9" s="3">
        <v>10.800000000000002</v>
      </c>
      <c r="AD9" s="5">
        <v>3</v>
      </c>
      <c r="AE9" s="13">
        <v>67.817999999999998</v>
      </c>
      <c r="AF9" s="13">
        <v>2.1969906686415341</v>
      </c>
      <c r="AI9" s="12">
        <f t="shared" si="1"/>
        <v>22.169341988600383</v>
      </c>
      <c r="AJ9" s="3">
        <v>51.83978275627971</v>
      </c>
      <c r="AK9" s="3">
        <v>0</v>
      </c>
      <c r="AL9" s="3">
        <v>918.39936247723131</v>
      </c>
      <c r="AM9" s="3">
        <v>20.015372276209405</v>
      </c>
      <c r="AN9" s="3">
        <v>17.716111326990067</v>
      </c>
      <c r="AP9" s="3">
        <v>0.7</v>
      </c>
      <c r="AQ9" s="3">
        <v>0.6</v>
      </c>
      <c r="AR9" s="3">
        <v>5.4</v>
      </c>
      <c r="AS9" s="3">
        <v>11.7</v>
      </c>
      <c r="AV9" s="3">
        <f>AR9</f>
        <v>5.4</v>
      </c>
      <c r="BC9" s="3" t="s">
        <v>98</v>
      </c>
      <c r="BD9" s="3" t="s">
        <v>95</v>
      </c>
      <c r="BE9" s="3" t="s">
        <v>159</v>
      </c>
      <c r="BF9" s="1">
        <v>42019</v>
      </c>
      <c r="BG9" s="3">
        <v>2.767073914894528</v>
      </c>
      <c r="BH9" s="3">
        <v>2533.9437905105378</v>
      </c>
      <c r="BI9" s="3">
        <v>10.071726423741694</v>
      </c>
      <c r="BJ9" s="3">
        <v>122.84897576064672</v>
      </c>
      <c r="BK9" s="3">
        <f>BJ9/BK$1</f>
        <v>2.2360570760947711</v>
      </c>
      <c r="BL9" s="3">
        <v>14.828938330102233</v>
      </c>
      <c r="BM9" s="3">
        <f>BL9/BM$1</f>
        <v>0.26551366750406863</v>
      </c>
      <c r="BO9" t="s">
        <v>160</v>
      </c>
      <c r="BP9" t="s">
        <v>95</v>
      </c>
      <c r="BQ9" t="s">
        <v>159</v>
      </c>
      <c r="BR9" s="1">
        <v>42019</v>
      </c>
      <c r="BS9">
        <v>26.238110723287573</v>
      </c>
      <c r="BT9">
        <v>1850.8107791907953</v>
      </c>
      <c r="BU9">
        <v>42.924288881715405</v>
      </c>
      <c r="BV9">
        <v>106.43307672494223</v>
      </c>
      <c r="BW9" s="3">
        <f>BV9/BW$1</f>
        <v>1.9372602243345873</v>
      </c>
      <c r="BX9">
        <v>8.5021905438791734</v>
      </c>
      <c r="BY9" s="3">
        <f>BX9/BY$1</f>
        <v>0.1522325970255895</v>
      </c>
      <c r="BZ9" s="14">
        <f t="shared" si="3"/>
        <v>0.11328107047847913</v>
      </c>
      <c r="CA9" s="24">
        <f t="shared" si="4"/>
        <v>-0.29879685176018378</v>
      </c>
      <c r="CB9" s="24">
        <f t="shared" ref="CB9:CB11" si="5">BK9/BW9*100</f>
        <v>115.42368175461894</v>
      </c>
    </row>
    <row r="10" spans="1:80">
      <c r="A10" s="2"/>
      <c r="B10" s="2"/>
      <c r="C10" s="2"/>
      <c r="D10" s="21">
        <v>42019.480516975309</v>
      </c>
      <c r="E10" s="5">
        <v>3.25</v>
      </c>
      <c r="F10" s="5">
        <f t="shared" si="0"/>
        <v>3.12</v>
      </c>
      <c r="G10" s="5">
        <v>2.73</v>
      </c>
      <c r="H10" s="5">
        <f t="shared" si="2"/>
        <v>194.00000000000003</v>
      </c>
      <c r="I10" s="5">
        <v>56</v>
      </c>
      <c r="J10" s="5">
        <v>7.57</v>
      </c>
      <c r="K10" s="5">
        <v>6.62</v>
      </c>
      <c r="L10" s="5">
        <v>20.83</v>
      </c>
      <c r="M10" s="5">
        <v>50.52</v>
      </c>
      <c r="N10" s="5">
        <v>89</v>
      </c>
      <c r="O10" s="5">
        <v>10.73</v>
      </c>
      <c r="S10" s="3">
        <v>3.2360000000000002</v>
      </c>
      <c r="T10" s="3">
        <v>3.1199999999999997</v>
      </c>
      <c r="U10" s="25">
        <v>0.19400000000000003</v>
      </c>
      <c r="V10" s="4">
        <v>0.113</v>
      </c>
      <c r="W10" s="3" t="s">
        <v>18</v>
      </c>
      <c r="X10" s="3">
        <v>3.5066666666666664</v>
      </c>
      <c r="Y10" s="3">
        <v>3.1333333333333333</v>
      </c>
      <c r="Z10" s="3">
        <v>0.73333333333333339</v>
      </c>
      <c r="AA10" s="3">
        <v>179.66666666666666</v>
      </c>
      <c r="AB10" s="3">
        <v>0.10000000000000002</v>
      </c>
      <c r="AC10" s="3">
        <v>12.433333333333332</v>
      </c>
      <c r="AD10" s="5">
        <v>3.3</v>
      </c>
      <c r="AE10" s="13">
        <v>99.7542045</v>
      </c>
      <c r="AF10" s="13">
        <v>3.3280677599858186</v>
      </c>
      <c r="AI10" s="12">
        <f t="shared" si="1"/>
        <v>32.609116670519313</v>
      </c>
      <c r="AJ10" s="3">
        <v>74.080108621860163</v>
      </c>
      <c r="AK10" s="3">
        <v>4.0323808295770585</v>
      </c>
      <c r="AL10" s="3">
        <v>1205.6193078324227</v>
      </c>
      <c r="AM10" s="3">
        <v>25.222073848061239</v>
      </c>
      <c r="AN10" s="3">
        <v>16.274534828053138</v>
      </c>
      <c r="AP10" s="3">
        <v>0.6</v>
      </c>
      <c r="AQ10" s="3">
        <v>0.7</v>
      </c>
      <c r="AR10" s="3">
        <v>5.0999999999999996</v>
      </c>
      <c r="AS10" s="3">
        <v>12.4</v>
      </c>
      <c r="AV10" s="3">
        <f t="shared" ref="AV10:AV11" si="6">AR10</f>
        <v>5.0999999999999996</v>
      </c>
      <c r="BC10" s="3" t="s">
        <v>99</v>
      </c>
      <c r="BD10" s="3" t="s">
        <v>95</v>
      </c>
      <c r="BE10" s="3" t="s">
        <v>156</v>
      </c>
      <c r="BF10" s="1">
        <v>42019</v>
      </c>
      <c r="BG10" s="3">
        <v>1.9492814691067135</v>
      </c>
      <c r="BH10" s="3">
        <v>2998.430605120941</v>
      </c>
      <c r="BI10" s="3">
        <v>10.400393441163331</v>
      </c>
      <c r="BJ10" s="3">
        <v>168.76704974478554</v>
      </c>
      <c r="BK10" s="3">
        <f>BJ10/BK$1</f>
        <v>3.071842914903268</v>
      </c>
      <c r="BL10" s="3">
        <v>14.630082909909776</v>
      </c>
      <c r="BM10" s="3">
        <f>BL10/BM$1</f>
        <v>0.26195314073249376</v>
      </c>
      <c r="BO10" t="s">
        <v>161</v>
      </c>
      <c r="BP10" t="s">
        <v>95</v>
      </c>
      <c r="BQ10" t="s">
        <v>156</v>
      </c>
      <c r="BR10" s="1">
        <v>42019</v>
      </c>
      <c r="BS10">
        <v>39.065495518083928</v>
      </c>
      <c r="BT10">
        <v>2130.7740608681434</v>
      </c>
      <c r="BU10">
        <v>28.414765887876758</v>
      </c>
      <c r="BV10">
        <v>153.06502443566933</v>
      </c>
      <c r="BW10" s="3">
        <f>BV10/BW$1</f>
        <v>2.7860397603871374</v>
      </c>
      <c r="BX10">
        <v>7.8526766783677919</v>
      </c>
      <c r="BY10" s="3">
        <f>BX10/BY$1</f>
        <v>0.14060298439333557</v>
      </c>
      <c r="BZ10" s="14">
        <f t="shared" si="3"/>
        <v>0.12135015633915819</v>
      </c>
      <c r="CA10" s="24">
        <f t="shared" si="4"/>
        <v>-0.28580315451613059</v>
      </c>
      <c r="CB10" s="24">
        <f t="shared" si="5"/>
        <v>110.25840185699347</v>
      </c>
    </row>
    <row r="11" spans="1:80">
      <c r="A11" s="2"/>
      <c r="B11" s="2"/>
      <c r="C11" s="2"/>
      <c r="D11" s="1">
        <v>42019.480555555558</v>
      </c>
      <c r="E11" s="3">
        <v>3.5</v>
      </c>
      <c r="F11" s="3">
        <f>E11-0.13</f>
        <v>3.37</v>
      </c>
      <c r="G11" s="3">
        <v>3.26</v>
      </c>
      <c r="I11" s="3">
        <v>20.399999999999999</v>
      </c>
      <c r="J11" s="3">
        <v>2.71</v>
      </c>
      <c r="K11" s="3">
        <v>6.57</v>
      </c>
      <c r="L11" s="3">
        <v>21.68</v>
      </c>
      <c r="M11" s="3">
        <v>52.52</v>
      </c>
      <c r="N11" s="3">
        <v>113</v>
      </c>
      <c r="O11" s="3">
        <v>13.46</v>
      </c>
      <c r="AD11" s="5">
        <v>3.5</v>
      </c>
      <c r="AE11" s="13">
        <v>105.42638600000001</v>
      </c>
      <c r="AF11" s="13">
        <v>8.2129573945349872</v>
      </c>
      <c r="AI11" s="12">
        <f t="shared" si="1"/>
        <v>34.463322508127511</v>
      </c>
      <c r="AJ11" s="3">
        <v>83.584521384928735</v>
      </c>
      <c r="AK11" s="3">
        <v>1.6129523318308114</v>
      </c>
      <c r="AL11" s="3">
        <v>1313.8228597449911</v>
      </c>
      <c r="AM11" s="3">
        <v>74.651929030186395</v>
      </c>
      <c r="AN11" s="3">
        <v>15.718494740126474</v>
      </c>
      <c r="AP11" s="3">
        <v>0.55000000000000004</v>
      </c>
      <c r="AQ11" s="3">
        <v>0.7</v>
      </c>
      <c r="AR11" s="3">
        <v>5.0999999999999996</v>
      </c>
      <c r="AS11" s="3">
        <v>12.5</v>
      </c>
      <c r="AV11" s="3">
        <f t="shared" si="6"/>
        <v>5.0999999999999996</v>
      </c>
      <c r="BC11" s="3" t="s">
        <v>100</v>
      </c>
      <c r="BD11" s="3" t="s">
        <v>95</v>
      </c>
      <c r="BE11" s="3" t="s">
        <v>158</v>
      </c>
      <c r="BF11" s="1">
        <v>42019</v>
      </c>
      <c r="BG11" s="3">
        <v>1.8487720928506235</v>
      </c>
      <c r="BH11" s="3">
        <v>3339.130116632608</v>
      </c>
      <c r="BI11" s="3">
        <v>13.266852373917727</v>
      </c>
      <c r="BJ11" s="3">
        <v>332.70279037106673</v>
      </c>
      <c r="BK11" s="3">
        <f>BJ11/BK$1</f>
        <v>6.0557479135614622</v>
      </c>
      <c r="BL11" s="3">
        <v>14.080145624257378</v>
      </c>
      <c r="BM11" s="3">
        <f>BL11/BM$1</f>
        <v>0.25210645701445616</v>
      </c>
      <c r="BO11" t="s">
        <v>162</v>
      </c>
      <c r="BP11" t="s">
        <v>95</v>
      </c>
      <c r="BQ11" t="s">
        <v>158</v>
      </c>
      <c r="BR11" s="1">
        <v>42019</v>
      </c>
      <c r="BS11">
        <v>21.03962593921154</v>
      </c>
      <c r="BT11">
        <v>2255.7888235558144</v>
      </c>
      <c r="BU11">
        <v>52.382838108733786</v>
      </c>
      <c r="BV11">
        <v>293.14795579922713</v>
      </c>
      <c r="BW11" s="3">
        <f>BV11/BW$1</f>
        <v>5.3357836876451978</v>
      </c>
      <c r="BX11">
        <v>6.8815483427698245</v>
      </c>
      <c r="BY11" s="3">
        <f>BX11/BY$1</f>
        <v>0.12321483156257519</v>
      </c>
      <c r="BZ11" s="14">
        <f t="shared" si="3"/>
        <v>0.12889162545188099</v>
      </c>
      <c r="CA11" s="24">
        <f t="shared" si="4"/>
        <v>-0.71996422591626441</v>
      </c>
      <c r="CB11" s="24">
        <f t="shared" si="5"/>
        <v>113.4931299329715</v>
      </c>
    </row>
    <row r="12" spans="1:80">
      <c r="AD12" s="5"/>
      <c r="AI12" s="12"/>
      <c r="BF12" s="1"/>
      <c r="BG12" s="3"/>
      <c r="BH12" s="3"/>
      <c r="BI12" s="3"/>
      <c r="BJ12" s="3"/>
      <c r="BK12" s="3"/>
      <c r="BL12" s="3"/>
      <c r="BM12" s="3"/>
      <c r="BR12" s="1"/>
      <c r="BW12" s="3"/>
      <c r="BY12" s="3"/>
      <c r="BZ12" s="14"/>
      <c r="CA12" s="24"/>
    </row>
    <row r="13" spans="1:80">
      <c r="A13" t="s">
        <v>16</v>
      </c>
      <c r="B13" s="2" t="s">
        <v>20</v>
      </c>
      <c r="C13" s="2" t="s">
        <v>21</v>
      </c>
      <c r="D13" s="1" t="s">
        <v>0</v>
      </c>
      <c r="E13" s="3" t="s">
        <v>29</v>
      </c>
      <c r="F13" s="3" t="s">
        <v>22</v>
      </c>
      <c r="G13" s="3" t="s">
        <v>30</v>
      </c>
      <c r="H13" s="3" t="s">
        <v>31</v>
      </c>
      <c r="I13" s="3" t="s">
        <v>32</v>
      </c>
      <c r="J13" s="3" t="s">
        <v>33</v>
      </c>
      <c r="K13" s="3" t="s">
        <v>34</v>
      </c>
      <c r="L13" s="3" t="s">
        <v>35</v>
      </c>
      <c r="M13" s="3" t="s">
        <v>36</v>
      </c>
      <c r="N13" s="3" t="s">
        <v>37</v>
      </c>
      <c r="O13" s="3" t="s">
        <v>1</v>
      </c>
      <c r="P13" s="3" t="s">
        <v>38</v>
      </c>
      <c r="Q13" s="3" t="s">
        <v>39</v>
      </c>
      <c r="R13" s="3" t="s">
        <v>40</v>
      </c>
      <c r="S13" s="3" t="s">
        <v>2</v>
      </c>
      <c r="T13" s="3" t="s">
        <v>3</v>
      </c>
      <c r="U13" s="3" t="s">
        <v>4</v>
      </c>
      <c r="V13" s="4" t="s">
        <v>5</v>
      </c>
      <c r="W13" s="3" t="s">
        <v>1</v>
      </c>
      <c r="X13" s="3" t="s">
        <v>6</v>
      </c>
      <c r="Y13" s="3" t="s">
        <v>7</v>
      </c>
      <c r="Z13" s="3" t="s">
        <v>8</v>
      </c>
      <c r="AA13" s="3" t="s">
        <v>9</v>
      </c>
      <c r="AB13" s="3" t="s">
        <v>10</v>
      </c>
      <c r="AC13" s="3" t="s">
        <v>11</v>
      </c>
      <c r="AD13" s="5" t="s">
        <v>19</v>
      </c>
      <c r="AF13" s="3" t="s">
        <v>15</v>
      </c>
      <c r="AG13" s="8"/>
      <c r="AH13" s="8" t="s">
        <v>48</v>
      </c>
      <c r="AI13" s="12"/>
      <c r="AJ13" s="3" t="s">
        <v>56</v>
      </c>
      <c r="AK13" s="3" t="s">
        <v>57</v>
      </c>
      <c r="AL13" s="3" t="s">
        <v>58</v>
      </c>
      <c r="AM13" s="3" t="s">
        <v>59</v>
      </c>
      <c r="AN13" s="3" t="s">
        <v>60</v>
      </c>
      <c r="AP13" s="3" t="s">
        <v>41</v>
      </c>
      <c r="AQ13" s="3" t="s">
        <v>42</v>
      </c>
      <c r="AR13" s="3" t="s">
        <v>43</v>
      </c>
      <c r="AS13" s="3" t="s">
        <v>44</v>
      </c>
      <c r="AV13" s="3" t="s">
        <v>49</v>
      </c>
      <c r="AW13" s="3" t="s">
        <v>50</v>
      </c>
      <c r="AX13" s="3" t="s">
        <v>51</v>
      </c>
      <c r="AY13" s="3" t="s">
        <v>52</v>
      </c>
      <c r="BD13" s="3" t="s">
        <v>68</v>
      </c>
      <c r="BE13" s="3" t="s">
        <v>13</v>
      </c>
      <c r="BF13" s="1" t="s">
        <v>69</v>
      </c>
      <c r="BG13" s="3"/>
      <c r="BH13" s="3"/>
      <c r="BI13" s="3"/>
      <c r="BJ13" s="3"/>
      <c r="BK13" s="3"/>
      <c r="BL13" s="3"/>
      <c r="BM13" s="3"/>
      <c r="BR13" s="1"/>
      <c r="BW13" s="3"/>
      <c r="BY13" s="3"/>
      <c r="BZ13" s="14"/>
      <c r="CA13" s="24"/>
    </row>
    <row r="14" spans="1:80">
      <c r="A14" t="s">
        <v>72</v>
      </c>
      <c r="B14" s="2">
        <v>3.75</v>
      </c>
      <c r="C14" s="2">
        <v>54</v>
      </c>
      <c r="D14" s="1">
        <v>42039</v>
      </c>
      <c r="E14" s="3">
        <v>0.92416666666666669</v>
      </c>
      <c r="F14" s="3">
        <f t="shared" ref="F14:F20" si="7">E14</f>
        <v>0.92416666666666669</v>
      </c>
      <c r="G14" s="3">
        <v>-9.6666666666666689E-3</v>
      </c>
      <c r="H14" s="3">
        <v>69.983333333333334</v>
      </c>
      <c r="I14" s="3">
        <v>134.4</v>
      </c>
      <c r="J14" s="3">
        <v>134</v>
      </c>
      <c r="K14" s="3">
        <v>87.333333333333329</v>
      </c>
      <c r="L14" s="3">
        <v>119.56666666666666</v>
      </c>
      <c r="M14" s="5">
        <v>17.481666666666669</v>
      </c>
      <c r="N14" s="3">
        <v>119.73333333333333</v>
      </c>
      <c r="O14" s="3">
        <v>7.8133333333333335</v>
      </c>
      <c r="P14" s="3">
        <v>2.2616666666666667</v>
      </c>
      <c r="Q14" s="3">
        <v>10.053333333333333</v>
      </c>
      <c r="R14" s="3">
        <v>24.954999999999998</v>
      </c>
      <c r="S14" s="3">
        <v>0.50666666666666671</v>
      </c>
      <c r="T14" s="3">
        <v>8.3333333333333329E-2</v>
      </c>
      <c r="U14" s="25">
        <v>0.14866666666666664</v>
      </c>
      <c r="V14" s="4">
        <v>7.8E-2</v>
      </c>
      <c r="W14" s="3">
        <v>6.82</v>
      </c>
      <c r="X14" s="3">
        <v>14.436666666666667</v>
      </c>
      <c r="Y14" s="3">
        <v>4.5333333333333341</v>
      </c>
      <c r="Z14" s="3">
        <v>1.0999999999999999</v>
      </c>
      <c r="AA14" s="3">
        <v>702</v>
      </c>
      <c r="AB14" s="3">
        <v>0.3666666666666667</v>
      </c>
      <c r="AC14" s="3">
        <v>1.3333333333333333</v>
      </c>
      <c r="AD14" s="5">
        <v>0.5</v>
      </c>
      <c r="AE14" s="3">
        <v>22.592475499999995</v>
      </c>
      <c r="AF14" s="3">
        <v>8.4270664922982021</v>
      </c>
      <c r="AG14" s="8">
        <v>16.135125262080003</v>
      </c>
      <c r="AH14" s="8">
        <v>1.4435345440856591</v>
      </c>
      <c r="AI14" s="12">
        <f>AE14*30.97/94.74</f>
        <v>7.3853595760502415</v>
      </c>
      <c r="AJ14" s="3">
        <v>11.160896130346234</v>
      </c>
      <c r="AK14" s="3">
        <v>0.94088886023464779</v>
      </c>
      <c r="AL14" s="3">
        <v>772.70947176684876</v>
      </c>
      <c r="AM14" s="3">
        <v>7.5057646035785179</v>
      </c>
      <c r="AN14" s="3">
        <v>69.233640627285155</v>
      </c>
      <c r="AP14" s="3">
        <v>0.1</v>
      </c>
      <c r="AQ14" s="3">
        <v>0.6</v>
      </c>
      <c r="AR14" s="3">
        <v>2.6</v>
      </c>
      <c r="AS14" s="3">
        <v>6.4</v>
      </c>
      <c r="AT14" s="4" t="s">
        <v>259</v>
      </c>
      <c r="AU14" s="4"/>
      <c r="AV14" s="4">
        <v>3.674486387392554</v>
      </c>
      <c r="AW14" s="4">
        <v>6.2746233906189261E-2</v>
      </c>
      <c r="AX14" s="4">
        <v>0.94256422753101443</v>
      </c>
      <c r="AY14" s="4">
        <v>1.3505892251000341E-2</v>
      </c>
      <c r="BC14" s="3" t="s">
        <v>101</v>
      </c>
      <c r="BD14" s="3" t="s">
        <v>95</v>
      </c>
      <c r="BE14" s="3" t="s">
        <v>155</v>
      </c>
      <c r="BF14" s="1">
        <v>42039</v>
      </c>
      <c r="BG14" s="3">
        <v>2.0117659948804913</v>
      </c>
      <c r="BH14" s="3">
        <v>3161.877406196817</v>
      </c>
      <c r="BI14" s="3">
        <v>1.8535308949726552</v>
      </c>
      <c r="BJ14" s="3">
        <v>24.25690530265268</v>
      </c>
      <c r="BK14" s="3">
        <f>BJ14/BK$1</f>
        <v>0.44151629600751147</v>
      </c>
      <c r="BL14" s="3">
        <v>9.3384388306546828</v>
      </c>
      <c r="BM14" s="3">
        <f>BL14/BM$1</f>
        <v>0.16720570869569709</v>
      </c>
      <c r="BO14" t="s">
        <v>165</v>
      </c>
      <c r="BP14" t="s">
        <v>95</v>
      </c>
      <c r="BQ14" t="s">
        <v>155</v>
      </c>
      <c r="BR14" s="1">
        <v>42039</v>
      </c>
      <c r="BS14">
        <v>88.540751300251273</v>
      </c>
      <c r="BT14">
        <v>2480.1992532453746</v>
      </c>
      <c r="BU14">
        <v>29.340801742402036</v>
      </c>
      <c r="BV14">
        <v>14.232672337960572</v>
      </c>
      <c r="BW14" s="3">
        <f>BV14/BW$1</f>
        <v>0.259058469930116</v>
      </c>
      <c r="BX14">
        <v>1.6852081813223925</v>
      </c>
      <c r="BY14" s="3">
        <f>BX14/BY$1</f>
        <v>3.0173825986076857E-2</v>
      </c>
      <c r="BZ14" s="14">
        <f t="shared" si="3"/>
        <v>0.13703188270962025</v>
      </c>
      <c r="CA14" s="24">
        <f t="shared" si="4"/>
        <v>-0.18245782607739547</v>
      </c>
      <c r="CB14" s="24">
        <f t="shared" ref="CB14" si="8">BK14/BW14*100</f>
        <v>170.43113708137611</v>
      </c>
    </row>
    <row r="15" spans="1:80">
      <c r="A15" t="s">
        <v>252</v>
      </c>
      <c r="B15" s="2">
        <f>B14-C14/100</f>
        <v>3.21</v>
      </c>
      <c r="D15" s="1">
        <v>42039</v>
      </c>
      <c r="E15" s="3">
        <v>1.5189999999999999</v>
      </c>
      <c r="F15" s="3">
        <f t="shared" si="7"/>
        <v>1.5189999999999999</v>
      </c>
      <c r="G15" s="3">
        <v>0.77833333333333332</v>
      </c>
      <c r="H15" s="3">
        <v>68.933333333333337</v>
      </c>
      <c r="I15" s="3">
        <v>129.03333333333333</v>
      </c>
      <c r="J15" s="3">
        <v>128.33333333333331</v>
      </c>
      <c r="K15" s="3">
        <v>83.666666666666671</v>
      </c>
      <c r="L15" s="3">
        <v>98.033333333333346</v>
      </c>
      <c r="M15" s="3">
        <v>14.043333333333331</v>
      </c>
      <c r="N15" s="3">
        <v>98.2</v>
      </c>
      <c r="O15" s="3">
        <v>7.6433333333333335</v>
      </c>
      <c r="P15" s="3">
        <v>132.12666666666667</v>
      </c>
      <c r="Q15" s="3">
        <v>12.226666666666667</v>
      </c>
      <c r="R15" s="3">
        <v>30.113333333333333</v>
      </c>
      <c r="S15" s="3">
        <v>1.0189999999999999</v>
      </c>
      <c r="T15" s="3">
        <v>0.37333333333333335</v>
      </c>
      <c r="U15" s="25">
        <v>0.14499999999999999</v>
      </c>
      <c r="V15" s="4">
        <v>7.6999999999999999E-2</v>
      </c>
      <c r="W15" s="3">
        <v>6.79</v>
      </c>
      <c r="X15" s="3">
        <v>14.35</v>
      </c>
      <c r="Y15" s="3">
        <v>5.2333333333333334</v>
      </c>
      <c r="Z15" s="3">
        <v>1.2333333333333334</v>
      </c>
      <c r="AA15" s="3">
        <v>450.33333333333331</v>
      </c>
      <c r="AB15" s="3">
        <v>0.20000000000000004</v>
      </c>
      <c r="AC15" s="3">
        <v>1.3999999999999997</v>
      </c>
      <c r="AD15" s="5"/>
      <c r="AI15" s="12"/>
      <c r="BK15" s="3"/>
      <c r="BM15" s="3"/>
      <c r="BW15" s="3"/>
      <c r="BY15" s="3"/>
      <c r="BZ15" s="14"/>
      <c r="CA15" s="24"/>
    </row>
    <row r="16" spans="1:80">
      <c r="D16" s="1">
        <v>42039</v>
      </c>
      <c r="E16" s="3">
        <v>1.8099999999999998</v>
      </c>
      <c r="F16" s="3">
        <f t="shared" si="7"/>
        <v>1.8099999999999998</v>
      </c>
      <c r="G16" s="3">
        <v>1.7676666666666667</v>
      </c>
      <c r="H16" s="3">
        <v>70.3</v>
      </c>
      <c r="I16" s="3">
        <v>127.43333333333332</v>
      </c>
      <c r="J16" s="3">
        <v>126.36666666666667</v>
      </c>
      <c r="K16" s="3">
        <v>82</v>
      </c>
      <c r="L16" s="3">
        <v>95.633333333333326</v>
      </c>
      <c r="M16" s="3">
        <v>13.310000000000002</v>
      </c>
      <c r="N16" s="3">
        <v>95.766666666666652</v>
      </c>
      <c r="O16" s="3">
        <v>7.57</v>
      </c>
      <c r="P16" s="3">
        <v>4.4400000000000004</v>
      </c>
      <c r="Q16" s="3">
        <v>12.719999999999999</v>
      </c>
      <c r="R16" s="3">
        <v>31.27333333333333</v>
      </c>
      <c r="S16" s="3">
        <v>1.5126666666666668</v>
      </c>
      <c r="T16" s="3">
        <v>1.0433333333333332</v>
      </c>
      <c r="U16" s="25">
        <v>0.14233333333333331</v>
      </c>
      <c r="V16" s="4">
        <v>7.6999999999999999E-2</v>
      </c>
      <c r="W16" s="3">
        <v>6.79</v>
      </c>
      <c r="X16" s="3">
        <v>14.049999999999999</v>
      </c>
      <c r="Y16" s="3">
        <v>6.8</v>
      </c>
      <c r="Z16" s="3">
        <v>1.5999999999999999</v>
      </c>
      <c r="AA16" s="3">
        <v>386.33333333333331</v>
      </c>
      <c r="AB16" s="3">
        <v>0.20000000000000004</v>
      </c>
      <c r="AC16" s="3">
        <v>3.0333333333333337</v>
      </c>
      <c r="AD16" s="5"/>
      <c r="AI16" s="12"/>
      <c r="BK16" s="3"/>
      <c r="BM16" s="3"/>
      <c r="BW16" s="3"/>
      <c r="BY16" s="3"/>
      <c r="BZ16" s="14"/>
      <c r="CA16" s="24"/>
    </row>
    <row r="17" spans="1:80">
      <c r="D17" s="1">
        <v>42039</v>
      </c>
      <c r="E17" s="3">
        <v>2.1359999999999997</v>
      </c>
      <c r="F17" s="3">
        <f t="shared" si="7"/>
        <v>2.1359999999999997</v>
      </c>
      <c r="G17" s="3">
        <v>2.3358888888888889</v>
      </c>
      <c r="H17" s="3">
        <v>71.433333333333337</v>
      </c>
      <c r="I17" s="3">
        <v>127.24444444444445</v>
      </c>
      <c r="J17" s="3">
        <v>125.98888888888889</v>
      </c>
      <c r="K17" s="3">
        <v>82</v>
      </c>
      <c r="L17" s="3">
        <v>92.444444444444457</v>
      </c>
      <c r="M17" s="3">
        <v>12.673333333333334</v>
      </c>
      <c r="N17" s="3">
        <v>92.588888888888889</v>
      </c>
      <c r="O17" s="3">
        <v>7.53</v>
      </c>
      <c r="P17" s="3">
        <v>4.1833333333333336</v>
      </c>
      <c r="Q17" s="3">
        <v>14.003333333333332</v>
      </c>
      <c r="R17" s="3">
        <v>34.31444444444444</v>
      </c>
      <c r="S17" s="3">
        <v>1.9750000000000003</v>
      </c>
      <c r="T17" s="3">
        <v>2.54</v>
      </c>
      <c r="U17" s="25">
        <v>0.13700000000000001</v>
      </c>
      <c r="V17" s="4">
        <v>7.8E-2</v>
      </c>
      <c r="W17" s="3">
        <v>6.830000000000001</v>
      </c>
      <c r="X17" s="3">
        <v>13.543333333333331</v>
      </c>
      <c r="Y17" s="3">
        <v>5.0666666666666664</v>
      </c>
      <c r="Z17" s="3">
        <v>1.2333333333333334</v>
      </c>
      <c r="AA17" s="3">
        <v>644.66666666666663</v>
      </c>
      <c r="AB17" s="3">
        <v>0.3</v>
      </c>
      <c r="AC17" s="3">
        <v>2.8333333333333335</v>
      </c>
      <c r="AD17" s="5"/>
      <c r="AI17" s="12"/>
      <c r="BK17" s="3"/>
      <c r="BM17" s="3"/>
      <c r="BW17" s="3"/>
      <c r="BY17" s="3"/>
      <c r="BZ17" s="14"/>
      <c r="CA17" s="24"/>
    </row>
    <row r="18" spans="1:80">
      <c r="D18" s="21">
        <v>42039</v>
      </c>
      <c r="E18" s="5">
        <v>2.7789999999999999</v>
      </c>
      <c r="F18" s="5">
        <f t="shared" si="7"/>
        <v>2.7789999999999999</v>
      </c>
      <c r="G18" s="5">
        <v>3.7520000000000002</v>
      </c>
      <c r="H18" s="5">
        <v>84.600000000000009</v>
      </c>
      <c r="I18" s="5">
        <v>144.19999999999999</v>
      </c>
      <c r="J18" s="5">
        <v>142.4</v>
      </c>
      <c r="K18" s="5">
        <v>92.666666666666671</v>
      </c>
      <c r="L18" s="5">
        <v>56.1</v>
      </c>
      <c r="M18" s="5">
        <v>7.3966666666666674</v>
      </c>
      <c r="N18" s="5">
        <v>56.199999999999996</v>
      </c>
      <c r="O18" s="5">
        <v>7.3566666666666665</v>
      </c>
      <c r="P18" s="3">
        <v>4.8266666666666662</v>
      </c>
      <c r="Q18" s="3">
        <v>17.309999999999999</v>
      </c>
      <c r="R18" s="3">
        <v>42.163333333333334</v>
      </c>
      <c r="S18" s="3">
        <v>2.5076666666666667</v>
      </c>
      <c r="T18" s="3">
        <v>3.41</v>
      </c>
      <c r="U18" s="25">
        <v>0.14599999999999999</v>
      </c>
      <c r="V18" s="4">
        <v>8.6000000000000007E-2</v>
      </c>
      <c r="W18" s="3">
        <v>6.82</v>
      </c>
      <c r="X18" s="3">
        <v>10.283333333333333</v>
      </c>
      <c r="Y18" s="3">
        <v>2.7999999999999994</v>
      </c>
      <c r="Z18" s="3">
        <v>0.69999999999999984</v>
      </c>
      <c r="AA18" s="3">
        <v>129.66666666666666</v>
      </c>
      <c r="AB18" s="3">
        <v>6.6666666666666666E-2</v>
      </c>
      <c r="AC18" s="3">
        <v>4.2</v>
      </c>
      <c r="AD18" s="5">
        <v>2.8</v>
      </c>
      <c r="AE18" s="3">
        <v>27.361103</v>
      </c>
      <c r="AF18" s="3">
        <v>4.5141073645964642</v>
      </c>
      <c r="AG18" s="3">
        <v>34.071626181120003</v>
      </c>
      <c r="AH18" s="3">
        <v>0</v>
      </c>
      <c r="AI18" s="12">
        <f>AE18*30.97/94.74</f>
        <v>8.9441984368798817</v>
      </c>
      <c r="AJ18" s="3">
        <v>24.942294636795662</v>
      </c>
      <c r="AK18" s="3">
        <v>2.4194284977462295</v>
      </c>
      <c r="AL18" s="3">
        <v>685.11384335154833</v>
      </c>
      <c r="AM18" s="3">
        <v>2.7723995382586604</v>
      </c>
      <c r="AN18" s="3">
        <v>27.46795566839495</v>
      </c>
      <c r="AP18" s="3">
        <v>0.35</v>
      </c>
      <c r="AQ18" s="3">
        <v>0.5</v>
      </c>
      <c r="AR18" s="3">
        <v>3.5</v>
      </c>
      <c r="AS18" s="3">
        <v>8.6</v>
      </c>
      <c r="AT18" s="4" t="s">
        <v>260</v>
      </c>
      <c r="AU18" s="4"/>
      <c r="AV18" s="4">
        <v>3.240907186862473</v>
      </c>
      <c r="AW18" s="4">
        <v>1.9346388477104966E-2</v>
      </c>
      <c r="AX18" s="4">
        <v>0.54635214025289425</v>
      </c>
      <c r="AY18" s="4">
        <v>7.8286157291241106E-3</v>
      </c>
      <c r="BC18" s="3" t="s">
        <v>166</v>
      </c>
      <c r="BD18" s="3" t="s">
        <v>95</v>
      </c>
      <c r="BE18" s="3" t="s">
        <v>157</v>
      </c>
      <c r="BF18" s="1">
        <v>42039</v>
      </c>
      <c r="BG18" s="3">
        <v>2.7653611307461321</v>
      </c>
      <c r="BH18" s="3">
        <v>1970.4423422176653</v>
      </c>
      <c r="BI18" s="3">
        <v>2.7567680741285852</v>
      </c>
      <c r="BJ18" s="3">
        <v>38.863126389668857</v>
      </c>
      <c r="BK18" s="3">
        <f>BJ18/BK$1</f>
        <v>0.70737397869801344</v>
      </c>
      <c r="BL18" s="3">
        <v>9.7227219881562608</v>
      </c>
      <c r="BM18" s="3">
        <f>BL18/BM$1</f>
        <v>0.17408633819438246</v>
      </c>
      <c r="BR18" s="1"/>
      <c r="BW18" s="3"/>
      <c r="BY18" s="3"/>
      <c r="BZ18" s="14"/>
      <c r="CA18" s="24"/>
    </row>
    <row r="19" spans="1:80">
      <c r="D19" s="1">
        <v>42039</v>
      </c>
      <c r="E19" s="3">
        <v>3.0449999999999999</v>
      </c>
      <c r="F19" s="3">
        <f t="shared" si="7"/>
        <v>3.0449999999999999</v>
      </c>
      <c r="G19" s="3">
        <v>4.0863333333333332</v>
      </c>
      <c r="H19" s="3">
        <v>93.733333333333334</v>
      </c>
      <c r="I19" s="3">
        <v>158.13333333333333</v>
      </c>
      <c r="J19" s="3">
        <v>156.1</v>
      </c>
      <c r="K19" s="3">
        <v>101</v>
      </c>
      <c r="L19" s="3">
        <v>29.7</v>
      </c>
      <c r="M19" s="3">
        <v>3.8800000000000003</v>
      </c>
      <c r="N19" s="3">
        <v>29.733333333333334</v>
      </c>
      <c r="O19" s="3">
        <v>7.2399999999999993</v>
      </c>
      <c r="P19" s="3">
        <v>5.7666666666666657</v>
      </c>
      <c r="Q19" s="3">
        <v>17.403333333333332</v>
      </c>
      <c r="R19" s="3">
        <v>42.386666666666663</v>
      </c>
      <c r="S19" s="3">
        <v>3.0166666666666671</v>
      </c>
      <c r="T19" s="3">
        <v>4.21</v>
      </c>
      <c r="U19" s="25">
        <v>0.17699999999999996</v>
      </c>
      <c r="V19" s="4">
        <v>0.107</v>
      </c>
      <c r="W19" s="3">
        <v>6.78</v>
      </c>
      <c r="X19" s="3">
        <v>3.5966666666666662</v>
      </c>
      <c r="Y19" s="3">
        <v>2.2999999999999998</v>
      </c>
      <c r="Z19" s="3">
        <v>0.53333333333333333</v>
      </c>
      <c r="AA19" s="3">
        <v>74</v>
      </c>
      <c r="AB19" s="3">
        <v>0</v>
      </c>
      <c r="AC19" s="3">
        <v>5.5</v>
      </c>
      <c r="AD19" s="5">
        <v>3</v>
      </c>
      <c r="AE19" s="18">
        <v>31.775854249999998</v>
      </c>
      <c r="AF19" s="3">
        <v>3.846767303962169</v>
      </c>
      <c r="AG19" s="8">
        <v>24.703907479680009</v>
      </c>
      <c r="AH19" s="3">
        <v>1.0521449500902529</v>
      </c>
      <c r="AI19" s="12">
        <f>AE19*30.97/94.74</f>
        <v>10.387357041613891</v>
      </c>
      <c r="AJ19" s="3">
        <v>22.233536999321117</v>
      </c>
      <c r="AK19" s="3">
        <v>0.20161904147885143</v>
      </c>
      <c r="AL19" s="3">
        <v>666.94444444444457</v>
      </c>
      <c r="AM19" s="3">
        <v>12.10389066703204</v>
      </c>
      <c r="AN19" s="3">
        <v>29.997226463104326</v>
      </c>
      <c r="AP19" s="3">
        <v>0.2</v>
      </c>
      <c r="AQ19" s="3">
        <v>0.4</v>
      </c>
      <c r="AR19" s="3">
        <v>4</v>
      </c>
      <c r="AS19" s="3">
        <v>9.75</v>
      </c>
      <c r="AT19" s="4" t="s">
        <v>261</v>
      </c>
      <c r="AU19" s="4"/>
      <c r="AV19" s="4">
        <v>3.438279282157906</v>
      </c>
      <c r="AW19" s="4">
        <v>5.1113164395927189E-2</v>
      </c>
      <c r="AX19" s="4">
        <v>0.62937774566332749</v>
      </c>
      <c r="AY19" s="4">
        <v>1.9487604179825164E-2</v>
      </c>
      <c r="BC19" s="3" t="s">
        <v>102</v>
      </c>
      <c r="BD19" s="3" t="s">
        <v>95</v>
      </c>
      <c r="BE19" s="3" t="s">
        <v>159</v>
      </c>
      <c r="BF19" s="1">
        <v>42039</v>
      </c>
      <c r="BG19" s="3">
        <v>2.1758962060741855</v>
      </c>
      <c r="BH19" s="3">
        <v>1479.4196353222146</v>
      </c>
      <c r="BI19" s="3">
        <v>3.9018281852671808</v>
      </c>
      <c r="BJ19" s="3">
        <v>87.967127220892394</v>
      </c>
      <c r="BK19" s="3">
        <f>BJ19/BK$1</f>
        <v>1.6011490211301855</v>
      </c>
      <c r="BL19" s="3">
        <v>10.799093606710263</v>
      </c>
      <c r="BM19" s="3">
        <f>BL19/BM$1</f>
        <v>0.19335888284172359</v>
      </c>
      <c r="BO19" t="s">
        <v>167</v>
      </c>
      <c r="BP19" t="s">
        <v>95</v>
      </c>
      <c r="BQ19" t="s">
        <v>159</v>
      </c>
      <c r="BR19" s="1">
        <v>42039</v>
      </c>
      <c r="BS19">
        <v>51.608424680779059</v>
      </c>
      <c r="BT19">
        <v>1183.9783878626258</v>
      </c>
      <c r="BU19">
        <v>32.676626463200179</v>
      </c>
      <c r="BV19">
        <v>85.430586507071638</v>
      </c>
      <c r="BW19" s="3">
        <f>BV19/BW$1</f>
        <v>1.5549797325640997</v>
      </c>
      <c r="BX19">
        <v>5.9631530380991968</v>
      </c>
      <c r="BY19" s="3">
        <f>BX19/BY$1</f>
        <v>0.10677086907966332</v>
      </c>
      <c r="BZ19" s="14">
        <f t="shared" si="3"/>
        <v>8.6588013762060267E-2</v>
      </c>
      <c r="CA19" s="24">
        <f t="shared" si="4"/>
        <v>-4.616928856608582E-2</v>
      </c>
      <c r="CB19" s="24">
        <f t="shared" ref="CB19:CB21" si="9">BK19/BW19*100</f>
        <v>102.96912478016382</v>
      </c>
    </row>
    <row r="20" spans="1:80">
      <c r="D20" s="1">
        <v>42039</v>
      </c>
      <c r="E20" s="3">
        <v>3.2149999999999999</v>
      </c>
      <c r="F20" s="3">
        <f t="shared" si="7"/>
        <v>3.2149999999999999</v>
      </c>
      <c r="G20" s="3">
        <v>4.2187777777777775</v>
      </c>
      <c r="H20" s="3">
        <v>96.844444444444434</v>
      </c>
      <c r="I20" s="3">
        <v>162.74444444444444</v>
      </c>
      <c r="J20" s="3">
        <v>160.56666666666666</v>
      </c>
      <c r="K20" s="3">
        <v>104.33333333333333</v>
      </c>
      <c r="L20" s="3">
        <v>23.399999999999995</v>
      </c>
      <c r="M20" s="3">
        <v>3.0466666666666669</v>
      </c>
      <c r="N20" s="3">
        <v>23.411111111111111</v>
      </c>
      <c r="O20" s="3">
        <v>7.1833333333333327</v>
      </c>
      <c r="P20" s="3">
        <v>5.8788888888888886</v>
      </c>
      <c r="Q20" s="3">
        <v>17.357777777777777</v>
      </c>
      <c r="R20" s="3">
        <v>42.275555555555549</v>
      </c>
      <c r="S20" s="3">
        <v>3.2483333333333335</v>
      </c>
      <c r="T20" s="3">
        <v>4.3</v>
      </c>
      <c r="U20" s="25">
        <v>0.18000000000000002</v>
      </c>
      <c r="V20" s="4">
        <v>0.109</v>
      </c>
      <c r="W20" s="3">
        <v>6.79</v>
      </c>
      <c r="X20" s="3">
        <v>2.76</v>
      </c>
      <c r="Y20" s="3">
        <v>2.5666666666666669</v>
      </c>
      <c r="Z20" s="3">
        <v>0.6</v>
      </c>
      <c r="AA20" s="3">
        <v>207</v>
      </c>
      <c r="AB20" s="3">
        <v>0.10000000000000002</v>
      </c>
      <c r="AC20" s="3">
        <v>5.9333333333333336</v>
      </c>
      <c r="AD20" s="5">
        <v>3.2</v>
      </c>
      <c r="AE20" s="18">
        <v>50.4616805</v>
      </c>
      <c r="AF20" s="3">
        <v>2.3759819975561687</v>
      </c>
      <c r="AG20" s="8">
        <v>45.899277853440005</v>
      </c>
      <c r="AH20" s="3">
        <v>4.2318831958854446</v>
      </c>
      <c r="AI20" s="12">
        <f>AE20*30.97/94.74</f>
        <v>16.495653842991345</v>
      </c>
      <c r="AJ20" s="3">
        <v>31.072640868974887</v>
      </c>
      <c r="AK20" s="3">
        <v>4.0995871767366712</v>
      </c>
      <c r="AL20" s="3">
        <v>729.67668488160302</v>
      </c>
      <c r="AM20" s="3">
        <v>49.024138176526392</v>
      </c>
      <c r="AN20" s="3">
        <v>23.482931108381059</v>
      </c>
      <c r="AP20" s="3">
        <v>0.5</v>
      </c>
      <c r="AQ20" s="3">
        <v>0.4</v>
      </c>
      <c r="AR20" s="3">
        <v>4.2</v>
      </c>
      <c r="AS20" s="3">
        <v>10.350000000000001</v>
      </c>
      <c r="AT20" s="4" t="s">
        <v>262</v>
      </c>
      <c r="AU20" s="4"/>
      <c r="AV20" s="4">
        <v>4.2723980517313151</v>
      </c>
      <c r="AW20" s="4">
        <v>7.330033777878403E-2</v>
      </c>
      <c r="AX20" s="4">
        <v>0.80492793898592707</v>
      </c>
      <c r="AY20" s="4">
        <v>5.7994868545959135E-3</v>
      </c>
      <c r="BC20" s="3" t="s">
        <v>168</v>
      </c>
      <c r="BD20" s="3" t="s">
        <v>95</v>
      </c>
      <c r="BE20" s="3" t="s">
        <v>156</v>
      </c>
      <c r="BF20" s="1">
        <v>42039</v>
      </c>
      <c r="BG20" s="3">
        <v>1.968982090518586</v>
      </c>
      <c r="BH20" s="3">
        <v>1872.3153315238803</v>
      </c>
      <c r="BI20" s="3">
        <v>7.2869781454066276</v>
      </c>
      <c r="BJ20" s="3">
        <v>172.38558168946793</v>
      </c>
      <c r="BK20" s="3">
        <f>BJ20/BK$1</f>
        <v>3.1377062557238431</v>
      </c>
      <c r="BL20" s="3">
        <v>20.208877486369154</v>
      </c>
      <c r="BM20" s="3">
        <f>BL20/BM$1</f>
        <v>0.3618420319851236</v>
      </c>
      <c r="BR20" s="1"/>
      <c r="BW20" s="3"/>
      <c r="BY20" s="3"/>
      <c r="BZ20" s="14"/>
      <c r="CA20" s="24"/>
    </row>
    <row r="21" spans="1:80">
      <c r="D21" s="1">
        <v>42039</v>
      </c>
      <c r="E21" s="3">
        <v>3.4599999999999995</v>
      </c>
      <c r="F21" s="3">
        <f>E21</f>
        <v>3.4599999999999995</v>
      </c>
      <c r="G21" s="3">
        <v>4.4160000000000004</v>
      </c>
      <c r="H21" s="3">
        <v>101.2</v>
      </c>
      <c r="I21" s="3">
        <v>169.06666666666669</v>
      </c>
      <c r="J21" s="3">
        <v>166.76666666666668</v>
      </c>
      <c r="K21" s="3">
        <v>108</v>
      </c>
      <c r="L21" s="3">
        <v>11.833333333333334</v>
      </c>
      <c r="M21" s="3">
        <v>1.5333333333333334</v>
      </c>
      <c r="N21" s="3">
        <v>11.866666666666667</v>
      </c>
      <c r="O21" s="3">
        <v>7.086666666666666</v>
      </c>
      <c r="P21" s="3">
        <v>6.6700000000000008</v>
      </c>
      <c r="Q21" s="3">
        <v>17.13666666666667</v>
      </c>
      <c r="R21" s="3">
        <v>41.75</v>
      </c>
      <c r="S21" s="3">
        <v>3.5126666666666666</v>
      </c>
      <c r="T21" s="3">
        <v>4.3366666666666669</v>
      </c>
      <c r="U21" s="25">
        <v>0.18099999999999997</v>
      </c>
      <c r="V21" s="4">
        <v>0.10966666666666668</v>
      </c>
      <c r="W21" s="3">
        <v>6.79</v>
      </c>
      <c r="X21" s="3">
        <v>2.5033333333333334</v>
      </c>
      <c r="Y21" s="3">
        <v>2.6666666666666665</v>
      </c>
      <c r="Z21" s="3">
        <v>0.6333333333333333</v>
      </c>
      <c r="AA21" s="3">
        <v>435.33333333333331</v>
      </c>
      <c r="AB21" s="3">
        <v>0.20000000000000004</v>
      </c>
      <c r="AC21" s="3">
        <v>12.200000000000001</v>
      </c>
      <c r="AD21" s="5">
        <v>3.5</v>
      </c>
      <c r="AE21" s="18">
        <v>87.543270500000006</v>
      </c>
      <c r="AF21" s="3">
        <v>4.7803388895364973</v>
      </c>
      <c r="AG21" s="8">
        <v>86.324239151040018</v>
      </c>
      <c r="AH21" s="8">
        <v>1.8125609371887419</v>
      </c>
      <c r="AI21" s="12">
        <f>AE21*30.97/94.74</f>
        <v>28.617427563700655</v>
      </c>
      <c r="AJ21" s="3">
        <v>51.697216564833681</v>
      </c>
      <c r="AK21" s="3">
        <v>1.8145713733096753</v>
      </c>
      <c r="AL21" s="3">
        <v>869.00728597449915</v>
      </c>
      <c r="AM21" s="3">
        <v>66.334730415410107</v>
      </c>
      <c r="AN21" s="3">
        <v>16.809556562579608</v>
      </c>
      <c r="AP21" s="3">
        <v>0.35</v>
      </c>
      <c r="AQ21" s="3">
        <v>0.3</v>
      </c>
      <c r="AR21" s="3">
        <v>4.25</v>
      </c>
      <c r="AS21" s="3">
        <v>10.350000000000001</v>
      </c>
      <c r="AT21" s="4" t="s">
        <v>263</v>
      </c>
      <c r="AU21" s="4"/>
      <c r="AV21" s="4">
        <v>4.0274461990429371</v>
      </c>
      <c r="AW21" s="4">
        <v>2.7647873443874826E-2</v>
      </c>
      <c r="AX21" s="4">
        <v>0.82740539578474326</v>
      </c>
      <c r="AY21" s="4">
        <v>4.3002445906341495E-2</v>
      </c>
      <c r="BC21" s="3" t="s">
        <v>103</v>
      </c>
      <c r="BD21" s="3" t="s">
        <v>95</v>
      </c>
      <c r="BE21" s="3" t="s">
        <v>158</v>
      </c>
      <c r="BF21" s="1">
        <v>42039</v>
      </c>
      <c r="BG21" s="3">
        <v>1.5850417880081655</v>
      </c>
      <c r="BH21" s="3">
        <v>2982.1213068069474</v>
      </c>
      <c r="BI21" s="6"/>
      <c r="BJ21" s="3">
        <v>603.12456256521307</v>
      </c>
      <c r="BK21" s="3">
        <f>BJ21/BK$1</f>
        <v>10.977877003371189</v>
      </c>
      <c r="BL21" s="3">
        <v>11.963513335040048</v>
      </c>
      <c r="BM21" s="3">
        <f>BL21/BM$1</f>
        <v>0.21420793795953533</v>
      </c>
      <c r="BO21" t="s">
        <v>169</v>
      </c>
      <c r="BP21" t="s">
        <v>95</v>
      </c>
      <c r="BQ21" t="s">
        <v>158</v>
      </c>
      <c r="BR21" s="1">
        <v>42039</v>
      </c>
      <c r="BS21">
        <v>26.061957787717667</v>
      </c>
      <c r="BT21">
        <v>2057.7903331045604</v>
      </c>
      <c r="BU21">
        <v>36.577061015777659</v>
      </c>
      <c r="BV21">
        <v>514.5272080083148</v>
      </c>
      <c r="BW21" s="3">
        <f>BV21/BW$1</f>
        <v>9.3652567893759517</v>
      </c>
      <c r="BX21">
        <v>6.1824985108719748</v>
      </c>
      <c r="BY21" s="3">
        <f>BX21/BY$1</f>
        <v>0.11069827235222873</v>
      </c>
      <c r="BZ21" s="14">
        <f t="shared" si="3"/>
        <v>0.10350966560730659</v>
      </c>
      <c r="CA21" s="24">
        <f t="shared" si="4"/>
        <v>-1.6126202139952373</v>
      </c>
      <c r="CB21" s="24">
        <f t="shared" si="9"/>
        <v>117.21917775735322</v>
      </c>
    </row>
    <row r="22" spans="1:80">
      <c r="AD22" s="5"/>
      <c r="AI22" s="12"/>
      <c r="BF22" s="1"/>
      <c r="BG22" s="3"/>
      <c r="BH22" s="3"/>
      <c r="BI22" s="3"/>
      <c r="BJ22" s="3"/>
      <c r="BK22" s="3"/>
      <c r="BL22" s="3"/>
      <c r="BM22" s="3"/>
      <c r="BR22" s="1"/>
      <c r="BW22" s="3"/>
      <c r="BY22" s="3"/>
      <c r="BZ22" s="14"/>
      <c r="CA22" s="24"/>
    </row>
    <row r="23" spans="1:80">
      <c r="A23" s="2" t="s">
        <v>16</v>
      </c>
      <c r="B23" s="2" t="s">
        <v>20</v>
      </c>
      <c r="C23" s="2" t="s">
        <v>21</v>
      </c>
      <c r="D23" s="1" t="s">
        <v>0</v>
      </c>
      <c r="E23" s="3" t="s">
        <v>29</v>
      </c>
      <c r="F23" s="3" t="s">
        <v>22</v>
      </c>
      <c r="G23" s="3" t="s">
        <v>30</v>
      </c>
      <c r="H23" s="3" t="s">
        <v>31</v>
      </c>
      <c r="I23" s="3" t="s">
        <v>32</v>
      </c>
      <c r="J23" s="3" t="s">
        <v>33</v>
      </c>
      <c r="K23" s="3" t="s">
        <v>34</v>
      </c>
      <c r="L23" s="3" t="s">
        <v>35</v>
      </c>
      <c r="M23" s="3" t="s">
        <v>36</v>
      </c>
      <c r="N23" s="3" t="s">
        <v>37</v>
      </c>
      <c r="O23" s="3" t="s">
        <v>1</v>
      </c>
      <c r="P23" s="3" t="s">
        <v>38</v>
      </c>
      <c r="Q23" s="3" t="s">
        <v>39</v>
      </c>
      <c r="R23" s="3" t="s">
        <v>40</v>
      </c>
      <c r="S23" s="3" t="s">
        <v>2</v>
      </c>
      <c r="T23" s="3" t="s">
        <v>3</v>
      </c>
      <c r="U23" s="3" t="s">
        <v>4</v>
      </c>
      <c r="V23" s="4" t="s">
        <v>5</v>
      </c>
      <c r="W23" s="3" t="s">
        <v>1</v>
      </c>
      <c r="X23" s="3" t="s">
        <v>6</v>
      </c>
      <c r="Y23" s="3" t="s">
        <v>7</v>
      </c>
      <c r="Z23" s="3" t="s">
        <v>8</v>
      </c>
      <c r="AA23" s="3" t="s">
        <v>9</v>
      </c>
      <c r="AB23" s="3" t="s">
        <v>10</v>
      </c>
      <c r="AC23" s="3" t="s">
        <v>11</v>
      </c>
      <c r="AD23" s="5" t="s">
        <v>19</v>
      </c>
      <c r="AF23" s="3" t="s">
        <v>15</v>
      </c>
      <c r="AH23" s="3" t="s">
        <v>48</v>
      </c>
      <c r="AI23" s="12"/>
      <c r="AJ23" s="3" t="s">
        <v>56</v>
      </c>
      <c r="AK23" s="3" t="s">
        <v>57</v>
      </c>
      <c r="AL23" s="3" t="s">
        <v>58</v>
      </c>
      <c r="AM23" s="3" t="s">
        <v>59</v>
      </c>
      <c r="AN23" s="3" t="s">
        <v>60</v>
      </c>
      <c r="AP23" s="3" t="s">
        <v>41</v>
      </c>
      <c r="AQ23" s="3" t="s">
        <v>42</v>
      </c>
      <c r="AR23" s="3" t="s">
        <v>43</v>
      </c>
      <c r="AS23" s="3" t="s">
        <v>44</v>
      </c>
      <c r="AV23" s="3" t="s">
        <v>49</v>
      </c>
      <c r="AW23" s="3" t="s">
        <v>50</v>
      </c>
      <c r="AX23" s="3" t="s">
        <v>51</v>
      </c>
      <c r="AY23" s="3" t="s">
        <v>52</v>
      </c>
      <c r="BD23" s="3" t="s">
        <v>68</v>
      </c>
      <c r="BE23" s="3" t="s">
        <v>13</v>
      </c>
      <c r="BF23" s="1" t="s">
        <v>69</v>
      </c>
      <c r="BG23" s="3"/>
      <c r="BH23" s="3"/>
      <c r="BI23" s="3"/>
      <c r="BJ23" s="3"/>
      <c r="BK23" s="3"/>
      <c r="BL23" s="3"/>
      <c r="BM23" s="3"/>
      <c r="BR23" s="1"/>
      <c r="BW23" s="3"/>
      <c r="BY23" s="3"/>
      <c r="BZ23" s="14"/>
      <c r="CA23" s="24"/>
    </row>
    <row r="24" spans="1:80">
      <c r="A24" s="2" t="s">
        <v>73</v>
      </c>
      <c r="B24" s="2">
        <v>3.3</v>
      </c>
      <c r="C24" s="2">
        <v>70</v>
      </c>
      <c r="D24" s="1">
        <v>42052</v>
      </c>
      <c r="E24" s="3">
        <v>0.69399999999999995</v>
      </c>
      <c r="F24" s="3">
        <f t="shared" ref="F24:F29" si="10">E24</f>
        <v>0.69399999999999995</v>
      </c>
      <c r="G24" s="3">
        <v>1.0183333333333333</v>
      </c>
      <c r="H24" s="3">
        <v>76.5</v>
      </c>
      <c r="I24" s="3">
        <v>142.03333333333333</v>
      </c>
      <c r="J24" s="3">
        <v>141.16666666666666</v>
      </c>
      <c r="K24" s="3">
        <v>92</v>
      </c>
      <c r="L24" s="3">
        <v>96.8</v>
      </c>
      <c r="M24" s="3">
        <v>13.75</v>
      </c>
      <c r="N24" s="3">
        <v>96.933333333333337</v>
      </c>
      <c r="O24" s="3">
        <v>6.25</v>
      </c>
      <c r="P24" s="3">
        <v>1.9799999999999998</v>
      </c>
      <c r="Q24" s="3">
        <v>8.370000000000001</v>
      </c>
      <c r="R24" s="3">
        <v>20.959999999999997</v>
      </c>
      <c r="S24" s="3">
        <v>0.51466666666666672</v>
      </c>
      <c r="T24" s="3">
        <v>0.65333333333333332</v>
      </c>
      <c r="U24" s="3">
        <v>0.159</v>
      </c>
      <c r="V24" s="4">
        <v>8.5000000000000006E-2</v>
      </c>
      <c r="W24" s="3">
        <v>6.2433333333333332</v>
      </c>
      <c r="X24" s="3">
        <v>13.593333333333334</v>
      </c>
      <c r="Y24" s="3">
        <v>0.53333333333333333</v>
      </c>
      <c r="Z24" s="3">
        <v>0.13333333333333333</v>
      </c>
      <c r="AA24" s="3">
        <v>-74.333333333333329</v>
      </c>
      <c r="AB24" s="3">
        <v>-3.3333333333333333E-2</v>
      </c>
      <c r="AC24" s="3">
        <v>1.1333333333333333</v>
      </c>
      <c r="AD24" s="5">
        <v>0.7</v>
      </c>
      <c r="AE24" s="3">
        <v>18.076566</v>
      </c>
      <c r="AF24" s="3">
        <v>3.1959930736041962</v>
      </c>
      <c r="AG24" s="9">
        <v>22.846474368960003</v>
      </c>
      <c r="AH24" s="9">
        <v>1.118630141932303</v>
      </c>
      <c r="AI24" s="12">
        <f>AE24*30.97/94.74</f>
        <v>5.9091328796706772</v>
      </c>
      <c r="AJ24" s="3">
        <v>13.204344874405978</v>
      </c>
      <c r="AK24" s="3">
        <v>5.0404760369713175</v>
      </c>
      <c r="AL24" s="3">
        <v>1071.3570127504554</v>
      </c>
      <c r="AM24" s="3">
        <v>355.74619440924801</v>
      </c>
      <c r="AN24" s="3">
        <v>81.13670333066429</v>
      </c>
      <c r="AP24" s="3">
        <v>0.16700000000000001</v>
      </c>
      <c r="AQ24" s="3">
        <v>0.629</v>
      </c>
      <c r="AR24" s="3">
        <v>2.1814999999999998</v>
      </c>
      <c r="AS24" s="3">
        <v>5.3205</v>
      </c>
      <c r="AV24" s="4">
        <v>1.8743065892077646</v>
      </c>
      <c r="AW24" s="4">
        <v>2.0660515086766765E-2</v>
      </c>
      <c r="AX24" s="4">
        <v>0.86049371906121308</v>
      </c>
      <c r="AY24" s="4">
        <v>9.9776722286916662E-3</v>
      </c>
      <c r="BC24" s="3" t="s">
        <v>104</v>
      </c>
      <c r="BD24" s="3" t="s">
        <v>95</v>
      </c>
      <c r="BE24" s="3" t="s">
        <v>155</v>
      </c>
      <c r="BF24" s="1">
        <v>42052</v>
      </c>
      <c r="BG24" s="3">
        <v>5.5048485419447211</v>
      </c>
      <c r="BH24" s="3">
        <v>3555.3947010168108</v>
      </c>
      <c r="BI24" s="3">
        <v>1.6409161190324786</v>
      </c>
      <c r="BJ24" s="3">
        <v>35.468119434662135</v>
      </c>
      <c r="BK24" s="3">
        <f>BJ24/BK$1</f>
        <v>0.64557916699421436</v>
      </c>
      <c r="BL24" s="3">
        <v>103.48479918316561</v>
      </c>
      <c r="BM24" s="3">
        <f>BL24/BM$1</f>
        <v>1.8529059835839858</v>
      </c>
      <c r="BO24" t="s">
        <v>175</v>
      </c>
      <c r="BP24" t="s">
        <v>95</v>
      </c>
      <c r="BQ24" t="s">
        <v>155</v>
      </c>
      <c r="BR24" s="1">
        <v>42052</v>
      </c>
      <c r="BS24">
        <v>27.025660257617471</v>
      </c>
      <c r="BT24">
        <v>3163.5229839744543</v>
      </c>
      <c r="BU24">
        <v>44.800703480613173</v>
      </c>
      <c r="BV24">
        <v>32.1084536214588</v>
      </c>
      <c r="BW24" s="3">
        <f>BV24/BW$1</f>
        <v>0.58442762325188935</v>
      </c>
      <c r="BX24">
        <v>3.1031977095073788</v>
      </c>
      <c r="BY24" s="3">
        <f>BX24/BY$1</f>
        <v>5.5563074476407855E-2</v>
      </c>
      <c r="BZ24" s="14">
        <f t="shared" si="3"/>
        <v>1.7973429091075779</v>
      </c>
      <c r="CA24" s="24">
        <f t="shared" si="4"/>
        <v>-6.115154374232501E-2</v>
      </c>
      <c r="CB24" s="24">
        <f t="shared" ref="CB24" si="11">BK24/BW24*100</f>
        <v>110.46349305018536</v>
      </c>
    </row>
    <row r="25" spans="1:80">
      <c r="A25" s="2" t="s">
        <v>254</v>
      </c>
      <c r="B25" s="2">
        <f>B24-C24/100</f>
        <v>2.5999999999999996</v>
      </c>
      <c r="C25" s="2"/>
      <c r="D25" s="1">
        <v>42052</v>
      </c>
      <c r="E25" s="3">
        <v>1.2010000000000001</v>
      </c>
      <c r="F25" s="3">
        <f t="shared" si="10"/>
        <v>1.2010000000000001</v>
      </c>
      <c r="G25" s="3">
        <v>0.42733333333333334</v>
      </c>
      <c r="H25" s="3">
        <v>74.13333333333334</v>
      </c>
      <c r="I25" s="3">
        <v>140.30000000000001</v>
      </c>
      <c r="J25" s="3">
        <v>139.70000000000002</v>
      </c>
      <c r="K25" s="3">
        <v>91</v>
      </c>
      <c r="L25" s="3">
        <v>96.033333333333346</v>
      </c>
      <c r="M25" s="3">
        <v>13.866666666666665</v>
      </c>
      <c r="N25" s="3">
        <v>96.166666666666671</v>
      </c>
      <c r="O25" s="3">
        <v>6.373333333333334</v>
      </c>
      <c r="P25" s="3">
        <v>2</v>
      </c>
      <c r="Q25" s="3">
        <v>8.4233333333333338</v>
      </c>
      <c r="R25" s="3">
        <v>21.096666666666668</v>
      </c>
      <c r="S25" s="3">
        <v>0.98833333333333329</v>
      </c>
      <c r="T25" s="3">
        <v>0.41</v>
      </c>
      <c r="U25" s="3">
        <v>0.159</v>
      </c>
      <c r="V25" s="4">
        <v>8.4000000000000005E-2</v>
      </c>
      <c r="W25" s="3">
        <v>6.2700000000000005</v>
      </c>
      <c r="X25" s="3">
        <v>14.106666666666667</v>
      </c>
      <c r="Y25" s="3">
        <v>1</v>
      </c>
      <c r="Z25" s="3">
        <v>0.23333333333333331</v>
      </c>
      <c r="AA25" s="3">
        <v>59</v>
      </c>
      <c r="AB25" s="3">
        <v>0</v>
      </c>
      <c r="AC25" s="3">
        <v>1.0666666666666667</v>
      </c>
      <c r="AD25" s="5"/>
      <c r="AG25" s="9"/>
      <c r="AH25" s="9"/>
      <c r="AI25" s="12"/>
      <c r="BK25" s="3"/>
      <c r="BM25" s="3"/>
      <c r="BW25" s="3"/>
      <c r="BY25" s="3"/>
      <c r="BZ25" s="14"/>
      <c r="CA25" s="24"/>
    </row>
    <row r="26" spans="1:80">
      <c r="D26" s="1">
        <v>42052</v>
      </c>
      <c r="E26" s="3">
        <v>1.758</v>
      </c>
      <c r="F26" s="3">
        <f t="shared" si="10"/>
        <v>1.758</v>
      </c>
      <c r="G26" s="3">
        <v>1.5613333333333335</v>
      </c>
      <c r="H26" s="3">
        <v>73.899999999999991</v>
      </c>
      <c r="I26" s="3">
        <v>134.86666666666667</v>
      </c>
      <c r="J26" s="3">
        <v>133.80000000000001</v>
      </c>
      <c r="K26" s="3">
        <v>87</v>
      </c>
      <c r="L26" s="3">
        <v>85.399999999999991</v>
      </c>
      <c r="M26" s="3">
        <v>11.946666666666667</v>
      </c>
      <c r="N26" s="3">
        <v>85.466666666666654</v>
      </c>
      <c r="O26" s="3">
        <v>6.4033333333333333</v>
      </c>
      <c r="P26" s="3">
        <v>3.8700000000000006</v>
      </c>
      <c r="Q26" s="3">
        <v>10.33</v>
      </c>
      <c r="R26" s="3">
        <v>25.616666666666664</v>
      </c>
      <c r="S26" s="3">
        <v>1.4956666666666667</v>
      </c>
      <c r="T26" s="3">
        <v>1.1399999999999999</v>
      </c>
      <c r="U26" s="3">
        <v>0.156</v>
      </c>
      <c r="V26" s="4">
        <v>8.5000000000000006E-2</v>
      </c>
      <c r="W26" s="3">
        <v>6.376666666666666</v>
      </c>
      <c r="X26" s="3">
        <v>13.646666666666667</v>
      </c>
      <c r="Y26" s="3">
        <v>1.3333333333333333</v>
      </c>
      <c r="Z26" s="3">
        <v>0.33333333333333331</v>
      </c>
      <c r="AA26" s="3">
        <v>227</v>
      </c>
      <c r="AB26" s="3">
        <v>0.10000000000000002</v>
      </c>
      <c r="AC26" s="3">
        <v>2.2000000000000002</v>
      </c>
      <c r="AD26" s="5"/>
      <c r="AG26" s="9"/>
      <c r="AH26" s="9"/>
      <c r="AI26" s="12"/>
      <c r="BK26" s="3"/>
      <c r="BM26" s="3"/>
      <c r="BW26" s="3"/>
      <c r="BY26" s="3"/>
      <c r="BZ26" s="14"/>
      <c r="CA26" s="24"/>
    </row>
    <row r="27" spans="1:80">
      <c r="D27" s="1">
        <v>42052</v>
      </c>
      <c r="E27" s="3">
        <v>2.2559999999999998</v>
      </c>
      <c r="F27" s="3">
        <f t="shared" si="10"/>
        <v>2.2559999999999998</v>
      </c>
      <c r="G27" s="3">
        <v>2.8930000000000002</v>
      </c>
      <c r="H27" s="3">
        <v>75.100000000000009</v>
      </c>
      <c r="I27" s="3">
        <v>131.46666666666667</v>
      </c>
      <c r="J27" s="3">
        <v>130.06666666666666</v>
      </c>
      <c r="K27" s="3">
        <v>84.666666666666671</v>
      </c>
      <c r="L27" s="3">
        <v>73.8</v>
      </c>
      <c r="M27" s="3">
        <v>9.9600000000000009</v>
      </c>
      <c r="N27" s="3">
        <v>73.933333333333337</v>
      </c>
      <c r="O27" s="3">
        <v>6.4466666666666663</v>
      </c>
      <c r="P27" s="3">
        <v>3.3000000000000003</v>
      </c>
      <c r="Q27" s="3">
        <v>13.936666666666667</v>
      </c>
      <c r="R27" s="3">
        <v>34.163333333333334</v>
      </c>
      <c r="S27" s="3">
        <v>2.0973333333333333</v>
      </c>
      <c r="T27" s="3">
        <v>2.7533333333333334</v>
      </c>
      <c r="U27" s="3">
        <v>0.14899999999999999</v>
      </c>
      <c r="V27" s="4">
        <v>8.6000000000000007E-2</v>
      </c>
      <c r="W27" s="3">
        <v>6.416666666666667</v>
      </c>
      <c r="X27" s="3">
        <v>10.283333333333333</v>
      </c>
      <c r="Y27" s="3">
        <v>2.0333333333333332</v>
      </c>
      <c r="Z27" s="3">
        <v>0.46666666666666662</v>
      </c>
      <c r="AA27" s="3">
        <v>472.66666666666669</v>
      </c>
      <c r="AB27" s="3">
        <v>0.23333333333333331</v>
      </c>
      <c r="AC27" s="3">
        <v>2.6999999999999997</v>
      </c>
      <c r="AD27" s="5">
        <v>2.2999999999999998</v>
      </c>
      <c r="AE27" s="3">
        <v>23.979215</v>
      </c>
      <c r="AF27" s="3">
        <v>0.39418657466737966</v>
      </c>
      <c r="AG27" s="9">
        <v>35.948844275520003</v>
      </c>
      <c r="AH27" s="9">
        <v>3.8607077864804076</v>
      </c>
      <c r="AI27" s="12">
        <f>AE27*30.97/94.74</f>
        <v>7.8386773121173743</v>
      </c>
      <c r="AJ27" s="3">
        <v>25.655125594025801</v>
      </c>
      <c r="AK27" s="3">
        <v>1.2769205960327339</v>
      </c>
      <c r="AL27" s="3">
        <v>737.85291438979971</v>
      </c>
      <c r="AM27" s="3">
        <v>28.129712388186157</v>
      </c>
      <c r="AN27" s="3">
        <v>28.760448343375888</v>
      </c>
      <c r="AP27" s="3">
        <v>0.3125</v>
      </c>
      <c r="AQ27" s="3">
        <v>0.46699999999999997</v>
      </c>
      <c r="AR27" s="3">
        <v>2.8339999999999996</v>
      </c>
      <c r="AS27" s="3">
        <v>6.9119999999999999</v>
      </c>
      <c r="AV27" s="4">
        <v>2.4344896743087254</v>
      </c>
      <c r="AW27" s="4">
        <v>1.9840609281099309E-2</v>
      </c>
      <c r="AX27" s="4">
        <v>0.83694889699541386</v>
      </c>
      <c r="AY27" s="4">
        <v>6.8174356535160904E-3</v>
      </c>
      <c r="BC27" s="3" t="s">
        <v>176</v>
      </c>
      <c r="BD27" s="3" t="s">
        <v>95</v>
      </c>
      <c r="BE27" s="3" t="s">
        <v>157</v>
      </c>
      <c r="BF27" s="1">
        <v>42052</v>
      </c>
      <c r="BG27" s="3">
        <v>7.0342125004972837</v>
      </c>
      <c r="BH27" s="3">
        <v>3144.8940582729597</v>
      </c>
      <c r="BI27" s="3">
        <v>6.6005149210655176</v>
      </c>
      <c r="BJ27" s="3">
        <v>92.894381258854864</v>
      </c>
      <c r="BK27" s="3">
        <f>BJ27/BK$1</f>
        <v>1.6908332955743515</v>
      </c>
      <c r="BL27" s="3">
        <v>116.93255988275138</v>
      </c>
      <c r="BM27" s="3">
        <f>BL27/BM$1</f>
        <v>2.0936895234154229</v>
      </c>
      <c r="BR27" s="1"/>
      <c r="BW27" s="3"/>
      <c r="BY27" s="3"/>
      <c r="BZ27" s="14"/>
      <c r="CA27" s="24"/>
    </row>
    <row r="28" spans="1:80">
      <c r="D28" s="21">
        <v>42052</v>
      </c>
      <c r="E28" s="5">
        <v>2.4430000000000001</v>
      </c>
      <c r="F28" s="5">
        <f t="shared" si="10"/>
        <v>2.4430000000000001</v>
      </c>
      <c r="G28" s="5">
        <v>3.8073333333333337</v>
      </c>
      <c r="H28" s="5">
        <v>84.6</v>
      </c>
      <c r="I28" s="5">
        <v>143.93333333333334</v>
      </c>
      <c r="J28" s="5">
        <v>142.1</v>
      </c>
      <c r="K28" s="5">
        <v>92</v>
      </c>
      <c r="L28" s="5">
        <v>53.733333333333327</v>
      </c>
      <c r="M28" s="5">
        <v>7.0766666666666671</v>
      </c>
      <c r="N28" s="5">
        <v>53.800000000000004</v>
      </c>
      <c r="O28" s="5">
        <v>6.4666666666666659</v>
      </c>
      <c r="P28" s="3">
        <v>3.16</v>
      </c>
      <c r="Q28" s="3">
        <v>15.93</v>
      </c>
      <c r="R28" s="3">
        <v>38.890000000000008</v>
      </c>
      <c r="S28" s="3">
        <v>2.5846666666666667</v>
      </c>
      <c r="T28" s="3">
        <v>3.82</v>
      </c>
      <c r="U28" s="3">
        <v>0.158</v>
      </c>
      <c r="V28" s="4">
        <v>9.4000000000000014E-2</v>
      </c>
      <c r="W28" s="3">
        <v>6.5066666666666668</v>
      </c>
      <c r="X28" s="3">
        <v>7.1466666666666674</v>
      </c>
      <c r="Y28" s="3">
        <v>1.2666666666666668</v>
      </c>
      <c r="Z28" s="3">
        <v>0.3</v>
      </c>
      <c r="AA28" s="3">
        <v>160.33333333333334</v>
      </c>
      <c r="AB28" s="3">
        <v>0.10000000000000002</v>
      </c>
      <c r="AC28" s="3">
        <v>2.7999999999999994</v>
      </c>
      <c r="AD28" s="5">
        <v>2.8</v>
      </c>
      <c r="AE28" s="3">
        <v>26.5952275</v>
      </c>
      <c r="AF28" s="3">
        <v>1.9385514549657084</v>
      </c>
      <c r="AG28" s="9">
        <v>41.157476764800009</v>
      </c>
      <c r="AH28" s="9">
        <v>2.3662012619825141</v>
      </c>
      <c r="AI28" s="12">
        <f>AE28*30.97/94.74</f>
        <v>8.6938378264196761</v>
      </c>
      <c r="AJ28" s="3">
        <v>34.731839782756289</v>
      </c>
      <c r="AK28" s="3">
        <v>14.247745597838906</v>
      </c>
      <c r="AL28" s="3">
        <v>1118.4061930783243</v>
      </c>
      <c r="AM28" s="3">
        <v>425.66475837411531</v>
      </c>
      <c r="AN28" s="3">
        <v>32.201179093126882</v>
      </c>
      <c r="AP28" s="3">
        <v>0.252</v>
      </c>
      <c r="AQ28" s="3">
        <v>0.36249999999999999</v>
      </c>
      <c r="AR28" s="3">
        <v>3.7270000000000003</v>
      </c>
      <c r="AS28" s="3">
        <v>9.09</v>
      </c>
      <c r="AV28" s="4">
        <v>3.4949644752931226</v>
      </c>
      <c r="AW28" s="4">
        <v>3.6359563491862493E-2</v>
      </c>
      <c r="AX28" s="4">
        <v>0.76034974254134702</v>
      </c>
      <c r="AY28" s="4">
        <v>2.2425484107000019E-2</v>
      </c>
      <c r="BC28" s="3" t="s">
        <v>177</v>
      </c>
      <c r="BD28" s="3" t="s">
        <v>95</v>
      </c>
      <c r="BE28" s="3" t="s">
        <v>159</v>
      </c>
      <c r="BF28" s="1">
        <v>42052</v>
      </c>
      <c r="BG28" s="3">
        <v>7.8263284780698692</v>
      </c>
      <c r="BH28" s="3">
        <v>3344.1127514782429</v>
      </c>
      <c r="BI28" s="3">
        <v>7.9541958881311663</v>
      </c>
      <c r="BJ28" s="3">
        <v>420.36209453169744</v>
      </c>
      <c r="BK28" s="3">
        <f>BJ28/BK$1</f>
        <v>7.6512940395285307</v>
      </c>
      <c r="BL28" s="3">
        <v>83.900902942949685</v>
      </c>
      <c r="BM28" s="3">
        <f>BL28/BM$1</f>
        <v>1.5022543051557686</v>
      </c>
      <c r="BR28" s="1"/>
      <c r="BW28" s="3"/>
      <c r="BY28" s="3"/>
      <c r="BZ28" s="14"/>
      <c r="CA28" s="24"/>
    </row>
    <row r="29" spans="1:80">
      <c r="D29" s="1">
        <v>42052</v>
      </c>
      <c r="E29" s="3">
        <v>2.7836666666666665</v>
      </c>
      <c r="F29" s="3">
        <f t="shared" si="10"/>
        <v>2.7836666666666665</v>
      </c>
      <c r="G29" s="3">
        <v>4.0153333333333334</v>
      </c>
      <c r="H29" s="3">
        <v>87.2</v>
      </c>
      <c r="I29" s="3">
        <v>147.4</v>
      </c>
      <c r="J29" s="3">
        <v>145.5</v>
      </c>
      <c r="K29" s="3">
        <v>95</v>
      </c>
      <c r="L29" s="3">
        <v>42.79999999999999</v>
      </c>
      <c r="M29" s="3">
        <v>5.6033333333333326</v>
      </c>
      <c r="N29" s="3">
        <v>42.833333333333336</v>
      </c>
      <c r="O29" s="3">
        <v>6.4933333333333332</v>
      </c>
      <c r="P29" s="3">
        <v>4.12</v>
      </c>
      <c r="Q29" s="3">
        <v>16.260000000000002</v>
      </c>
      <c r="R29" s="3">
        <v>39.676666666666669</v>
      </c>
      <c r="S29" s="3">
        <v>2.8450000000000002</v>
      </c>
      <c r="T29" s="3">
        <v>4.4066666666666672</v>
      </c>
      <c r="U29" s="3">
        <v>0.16700000000000001</v>
      </c>
      <c r="V29" s="4">
        <v>0.10100000000000002</v>
      </c>
      <c r="W29" s="3">
        <v>6.57</v>
      </c>
      <c r="X29" s="3">
        <v>4.2133333333333338</v>
      </c>
      <c r="Y29" s="3">
        <v>1.5</v>
      </c>
      <c r="Z29" s="3">
        <v>0.3666666666666667</v>
      </c>
      <c r="AA29" s="3">
        <v>8.6666666666666661</v>
      </c>
      <c r="AB29" s="3">
        <v>0</v>
      </c>
      <c r="AC29" s="3">
        <v>3.5</v>
      </c>
      <c r="AD29" s="5">
        <v>3.15</v>
      </c>
      <c r="AE29" s="3">
        <v>54.582955750000004</v>
      </c>
      <c r="AF29" s="3">
        <v>1.3447478316178532</v>
      </c>
      <c r="AG29" s="9">
        <v>66.107283327360008</v>
      </c>
      <c r="AH29" s="9">
        <v>1.5260030446735744</v>
      </c>
      <c r="AI29" s="12">
        <f>AE29*30.97/94.74</f>
        <v>17.842876710761033</v>
      </c>
      <c r="AJ29" s="3">
        <v>47.325186693822147</v>
      </c>
      <c r="AK29" s="3">
        <v>12.029936141571573</v>
      </c>
      <c r="AL29" s="3">
        <v>793.84335154826965</v>
      </c>
      <c r="AM29" s="3">
        <v>16.02582172115412</v>
      </c>
      <c r="AN29" s="3">
        <v>16.774225460200842</v>
      </c>
      <c r="AP29" s="3">
        <v>0.34</v>
      </c>
      <c r="AQ29" s="3">
        <v>0.23499999999999999</v>
      </c>
      <c r="AR29" s="3">
        <v>3.9089999999999998</v>
      </c>
      <c r="AS29" s="3">
        <v>9.5339999999999989</v>
      </c>
      <c r="AV29" s="4">
        <v>3.3958295108281402</v>
      </c>
      <c r="AW29" s="4">
        <v>3.1878613937064031E-2</v>
      </c>
      <c r="AX29" s="4">
        <v>0.75338047520987039</v>
      </c>
      <c r="AY29" s="4">
        <v>9.6823148611925539E-3</v>
      </c>
      <c r="BC29" s="3" t="s">
        <v>105</v>
      </c>
      <c r="BD29" s="3" t="s">
        <v>95</v>
      </c>
      <c r="BE29" s="3" t="s">
        <v>156</v>
      </c>
      <c r="BF29" s="1">
        <v>42052</v>
      </c>
      <c r="BG29" s="3">
        <v>6.3686945944178195</v>
      </c>
      <c r="BH29" s="3">
        <v>3923.6922524948213</v>
      </c>
      <c r="BI29" s="3">
        <v>12.676939969436315</v>
      </c>
      <c r="BJ29" s="3">
        <v>920.93446484365177</v>
      </c>
      <c r="BK29" s="3">
        <f>BJ29/BK$1</f>
        <v>16.762549414700615</v>
      </c>
      <c r="BL29" s="3">
        <v>120.12799132432698</v>
      </c>
      <c r="BM29" s="3">
        <f>BL29/BM$1</f>
        <v>2.1509040523603757</v>
      </c>
      <c r="BO29" t="s">
        <v>178</v>
      </c>
      <c r="BP29" t="s">
        <v>95</v>
      </c>
      <c r="BQ29" t="s">
        <v>156</v>
      </c>
      <c r="BR29" s="1">
        <v>42052</v>
      </c>
      <c r="BS29">
        <v>21.024712103460406</v>
      </c>
      <c r="BT29">
        <v>3313.2318597291319</v>
      </c>
      <c r="BU29">
        <v>34.230273027834365</v>
      </c>
      <c r="BV29">
        <v>864.33096910002087</v>
      </c>
      <c r="BW29" s="3">
        <f>BV29/BW$1</f>
        <v>15.732271006552983</v>
      </c>
      <c r="BX29">
        <v>5.8755643505189301</v>
      </c>
      <c r="BY29" s="3">
        <f>BX29/BY$1</f>
        <v>0.10520258461090295</v>
      </c>
      <c r="BZ29" s="14">
        <f t="shared" si="3"/>
        <v>2.0457014677494727</v>
      </c>
      <c r="CA29" s="24">
        <f t="shared" si="4"/>
        <v>-1.0302784081476322</v>
      </c>
      <c r="CB29" s="24">
        <f t="shared" ref="CB29:CB30" si="12">BK29/BW29*100</f>
        <v>106.54882189429924</v>
      </c>
    </row>
    <row r="30" spans="1:80">
      <c r="D30" s="1">
        <v>42052</v>
      </c>
      <c r="E30" s="3">
        <v>3.0947500000000008</v>
      </c>
      <c r="F30" s="3">
        <f>E30</f>
        <v>3.0947500000000008</v>
      </c>
      <c r="G30" s="3">
        <v>4.5289999999999999</v>
      </c>
      <c r="H30" s="3">
        <v>95.208333333333329</v>
      </c>
      <c r="I30" s="3">
        <v>158.52500000000001</v>
      </c>
      <c r="J30" s="3">
        <v>156.3666666666667</v>
      </c>
      <c r="K30" s="3">
        <v>101.5</v>
      </c>
      <c r="L30" s="3">
        <v>21.274999999999995</v>
      </c>
      <c r="M30" s="3">
        <v>2.7541666666666664</v>
      </c>
      <c r="N30" s="3">
        <v>21.341666666666669</v>
      </c>
      <c r="O30" s="3">
        <v>6.5625</v>
      </c>
      <c r="P30" s="3">
        <v>24.629166666666663</v>
      </c>
      <c r="Q30" s="3">
        <v>16.439166666666669</v>
      </c>
      <c r="R30" s="3">
        <v>40.099166666666669</v>
      </c>
      <c r="S30" s="3">
        <v>2.9903333333333335</v>
      </c>
      <c r="T30" s="3">
        <v>4.54</v>
      </c>
      <c r="U30" s="3">
        <v>0.17100000000000001</v>
      </c>
      <c r="V30" s="4">
        <v>0.104</v>
      </c>
      <c r="W30" s="3">
        <v>6.5999999999999988</v>
      </c>
      <c r="X30" s="3">
        <v>2.563333333333333</v>
      </c>
      <c r="Y30" s="3">
        <v>0.76666666666666661</v>
      </c>
      <c r="Z30" s="3">
        <v>0.20000000000000004</v>
      </c>
      <c r="AA30" s="3">
        <v>217.33333333333334</v>
      </c>
      <c r="AB30" s="3">
        <v>0.10000000000000002</v>
      </c>
      <c r="AC30" s="3">
        <v>3.7000000000000006</v>
      </c>
      <c r="AD30" s="5">
        <v>3.3</v>
      </c>
      <c r="AE30" s="3">
        <v>55.894918500000003</v>
      </c>
      <c r="AF30" s="3">
        <v>3.2273647498763598</v>
      </c>
      <c r="AG30" s="9">
        <v>81.866022828479998</v>
      </c>
      <c r="AH30" s="9">
        <v>13.424031800503679</v>
      </c>
      <c r="AI30" s="12">
        <f>AE30*30.97/94.74</f>
        <v>18.27175032663078</v>
      </c>
      <c r="AJ30" s="3">
        <v>57.019687712152091</v>
      </c>
      <c r="AK30" s="3">
        <v>64.316474231754015</v>
      </c>
      <c r="AL30" s="3">
        <v>876.46630236794181</v>
      </c>
      <c r="AM30" s="3">
        <v>37.123106012293739</v>
      </c>
      <c r="AN30" s="3">
        <v>15.371292575163446</v>
      </c>
      <c r="AP30" s="3">
        <v>0.38650000000000001</v>
      </c>
      <c r="AQ30" s="3">
        <v>0.17399999999999999</v>
      </c>
      <c r="AR30" s="3">
        <v>4.0214999999999996</v>
      </c>
      <c r="AS30" s="3">
        <v>9.8085000000000004</v>
      </c>
      <c r="AV30" s="4">
        <v>3.4596965383877283</v>
      </c>
      <c r="AW30" s="4">
        <v>5.3989568172615181E-2</v>
      </c>
      <c r="AX30" s="4">
        <v>0.8483759839713485</v>
      </c>
      <c r="AY30" s="4">
        <v>1.3826511742782596E-2</v>
      </c>
      <c r="BC30" s="3" t="s">
        <v>106</v>
      </c>
      <c r="BD30" s="3" t="s">
        <v>95</v>
      </c>
      <c r="BE30" s="3" t="s">
        <v>158</v>
      </c>
      <c r="BF30" s="1">
        <v>42052</v>
      </c>
      <c r="BG30" s="3">
        <v>7.8113815223827849</v>
      </c>
      <c r="BH30" s="3">
        <v>4191.12528537449</v>
      </c>
      <c r="BI30" s="3">
        <v>18.528615233151168</v>
      </c>
      <c r="BJ30" s="3">
        <v>1259.4955493535592</v>
      </c>
      <c r="BK30" s="3">
        <f>BJ30/BK$1</f>
        <v>22.924928091619208</v>
      </c>
      <c r="BL30" s="3">
        <v>187.64305018555615</v>
      </c>
      <c r="BM30" s="3">
        <f>BL30/BM$1</f>
        <v>3.3597681322391431</v>
      </c>
      <c r="BO30" t="s">
        <v>179</v>
      </c>
      <c r="BP30" t="s">
        <v>95</v>
      </c>
      <c r="BQ30" t="s">
        <v>158</v>
      </c>
      <c r="BR30" s="1">
        <v>42052</v>
      </c>
      <c r="BS30">
        <v>39.471536311732976</v>
      </c>
      <c r="BT30">
        <v>3539.490969347587</v>
      </c>
      <c r="BU30">
        <v>20.719373248936144</v>
      </c>
      <c r="BV30">
        <v>1308.0980066528064</v>
      </c>
      <c r="BW30" s="3">
        <f>BV30/BW$1</f>
        <v>23.809574201907651</v>
      </c>
      <c r="BX30">
        <v>5.0186525320273034</v>
      </c>
      <c r="BY30" s="3">
        <f>BX30/BY$1</f>
        <v>8.985949027801797E-2</v>
      </c>
      <c r="BZ30" s="14">
        <f t="shared" si="3"/>
        <v>3.2699086419611252</v>
      </c>
      <c r="CA30" s="24">
        <f t="shared" si="4"/>
        <v>0.88464611028844331</v>
      </c>
      <c r="CB30" s="24">
        <f t="shared" si="12"/>
        <v>96.284494200582699</v>
      </c>
    </row>
    <row r="31" spans="1:80">
      <c r="AD31" s="5"/>
      <c r="AI31" s="12"/>
      <c r="BF31" s="1"/>
      <c r="BG31" s="3"/>
      <c r="BH31" s="3"/>
      <c r="BI31" s="3"/>
      <c r="BJ31" s="3"/>
      <c r="BK31" s="3"/>
      <c r="BL31" s="3"/>
      <c r="BM31" s="3"/>
      <c r="BR31" s="1"/>
      <c r="BW31" s="3"/>
      <c r="BY31" s="3"/>
      <c r="BZ31" s="14"/>
      <c r="CA31" s="24"/>
    </row>
    <row r="32" spans="1:80">
      <c r="A32" s="2" t="s">
        <v>16</v>
      </c>
      <c r="B32" s="2" t="s">
        <v>20</v>
      </c>
      <c r="C32" s="2" t="s">
        <v>21</v>
      </c>
      <c r="D32" s="1" t="s">
        <v>0</v>
      </c>
      <c r="E32" s="3" t="s">
        <v>29</v>
      </c>
      <c r="F32" s="3" t="s">
        <v>22</v>
      </c>
      <c r="G32" s="3" t="s">
        <v>30</v>
      </c>
      <c r="H32" s="3" t="s">
        <v>31</v>
      </c>
      <c r="I32" s="3" t="s">
        <v>32</v>
      </c>
      <c r="J32" s="3" t="s">
        <v>33</v>
      </c>
      <c r="K32" s="3" t="s">
        <v>34</v>
      </c>
      <c r="L32" s="3" t="s">
        <v>35</v>
      </c>
      <c r="M32" s="3" t="s">
        <v>36</v>
      </c>
      <c r="N32" s="3" t="s">
        <v>37</v>
      </c>
      <c r="O32" s="3" t="s">
        <v>1</v>
      </c>
      <c r="P32" s="3" t="s">
        <v>38</v>
      </c>
      <c r="Q32" s="3" t="s">
        <v>39</v>
      </c>
      <c r="R32" s="3" t="s">
        <v>40</v>
      </c>
      <c r="S32" s="3" t="s">
        <v>2</v>
      </c>
      <c r="T32" s="3" t="s">
        <v>3</v>
      </c>
      <c r="U32" s="3" t="s">
        <v>4</v>
      </c>
      <c r="V32" s="4" t="s">
        <v>5</v>
      </c>
      <c r="W32" s="3" t="s">
        <v>1</v>
      </c>
      <c r="X32" s="3" t="s">
        <v>6</v>
      </c>
      <c r="Y32" s="3" t="s">
        <v>7</v>
      </c>
      <c r="Z32" s="3" t="s">
        <v>8</v>
      </c>
      <c r="AA32" s="3" t="s">
        <v>9</v>
      </c>
      <c r="AB32" s="3" t="s">
        <v>10</v>
      </c>
      <c r="AC32" s="3" t="s">
        <v>11</v>
      </c>
      <c r="AD32" s="5" t="s">
        <v>19</v>
      </c>
      <c r="AF32" s="3" t="s">
        <v>15</v>
      </c>
      <c r="AH32" s="3" t="s">
        <v>48</v>
      </c>
      <c r="AI32" s="12"/>
      <c r="AJ32" s="3" t="s">
        <v>56</v>
      </c>
      <c r="AK32" s="3" t="s">
        <v>57</v>
      </c>
      <c r="AL32" s="3" t="s">
        <v>58</v>
      </c>
      <c r="AM32" s="3" t="s">
        <v>59</v>
      </c>
      <c r="AN32" s="3" t="s">
        <v>60</v>
      </c>
      <c r="AP32" s="3" t="s">
        <v>41</v>
      </c>
      <c r="AQ32" s="3" t="s">
        <v>42</v>
      </c>
      <c r="AR32" s="3" t="s">
        <v>43</v>
      </c>
      <c r="AS32" s="3" t="s">
        <v>44</v>
      </c>
      <c r="AV32" s="3" t="s">
        <v>49</v>
      </c>
      <c r="AW32" s="3" t="s">
        <v>50</v>
      </c>
      <c r="AX32" s="3" t="s">
        <v>51</v>
      </c>
      <c r="AY32" s="3" t="s">
        <v>52</v>
      </c>
      <c r="AZ32" s="3" t="s">
        <v>26</v>
      </c>
      <c r="BD32" s="3" t="s">
        <v>68</v>
      </c>
      <c r="BE32" s="3" t="s">
        <v>13</v>
      </c>
      <c r="BF32" s="1" t="s">
        <v>69</v>
      </c>
      <c r="BG32" s="3"/>
      <c r="BH32" s="3"/>
      <c r="BI32" s="3"/>
      <c r="BJ32" s="3"/>
      <c r="BK32" s="3"/>
      <c r="BL32" s="3"/>
      <c r="BM32" s="3"/>
      <c r="BR32" s="1"/>
      <c r="BW32" s="3"/>
      <c r="BY32" s="3"/>
      <c r="BZ32" s="14"/>
      <c r="CA32" s="24"/>
    </row>
    <row r="33" spans="1:80">
      <c r="A33" s="2" t="s">
        <v>13</v>
      </c>
      <c r="B33" s="2">
        <v>3.05</v>
      </c>
      <c r="C33" s="2">
        <v>65</v>
      </c>
      <c r="D33" s="1">
        <v>42073</v>
      </c>
      <c r="E33" s="3">
        <v>0.83983333333333332</v>
      </c>
      <c r="F33" s="3">
        <f t="shared" ref="F33:F40" si="13">E33-0.1</f>
        <v>0.73983333333333334</v>
      </c>
      <c r="G33" s="3">
        <v>0.44516666666666665</v>
      </c>
      <c r="H33" s="3">
        <v>81.416666666666671</v>
      </c>
      <c r="I33" s="3">
        <v>154.01666666666665</v>
      </c>
      <c r="J33" s="3">
        <v>153.33333333333334</v>
      </c>
      <c r="K33" s="3">
        <v>99.5</v>
      </c>
      <c r="L33" s="3">
        <v>92.833333333333329</v>
      </c>
      <c r="M33" s="3">
        <v>13.395000000000001</v>
      </c>
      <c r="N33" s="3">
        <v>92.25</v>
      </c>
      <c r="O33" s="3">
        <v>7.2166666666666659</v>
      </c>
      <c r="P33" s="39">
        <v>25.13666666666667</v>
      </c>
      <c r="Q33" s="3">
        <v>6.02</v>
      </c>
      <c r="R33" s="3">
        <v>15.391666666666666</v>
      </c>
      <c r="S33" s="3">
        <v>0.49366666666666664</v>
      </c>
      <c r="T33" s="3">
        <v>0.17</v>
      </c>
      <c r="U33" s="3">
        <v>0.17299999999999996</v>
      </c>
      <c r="V33" s="4">
        <v>9.1000000000000011E-2</v>
      </c>
      <c r="W33" s="3">
        <v>5.6466666666666674</v>
      </c>
      <c r="X33" s="3">
        <v>14.049999999999999</v>
      </c>
      <c r="Y33" s="3">
        <v>0.3666666666666667</v>
      </c>
      <c r="Z33" s="3">
        <v>6.6666666666666666E-2</v>
      </c>
      <c r="AA33" s="3">
        <v>169</v>
      </c>
      <c r="AB33" s="3">
        <v>0.10000000000000002</v>
      </c>
      <c r="AC33" s="3">
        <v>0.9</v>
      </c>
      <c r="AD33" s="5">
        <v>0.65</v>
      </c>
      <c r="AE33" s="3">
        <v>5.923598133333333</v>
      </c>
      <c r="AF33" s="3">
        <v>1.846980127376463</v>
      </c>
      <c r="AG33" s="3">
        <v>14.594722961279999</v>
      </c>
      <c r="AH33" s="3">
        <v>4.5459082030100992</v>
      </c>
      <c r="AI33" s="12">
        <f>AE33*30.97/94.74</f>
        <v>1.9363925922454437</v>
      </c>
      <c r="AJ33" s="3">
        <v>8.7372708757637483</v>
      </c>
      <c r="AK33" s="3">
        <v>6.7206347159616736E-2</v>
      </c>
      <c r="AL33" s="3">
        <v>882.44307832422601</v>
      </c>
      <c r="AM33" s="3">
        <v>10.548642145569771</v>
      </c>
      <c r="AN33" s="3">
        <v>100.99756444223658</v>
      </c>
      <c r="AP33" s="3">
        <v>0.20950000000000002</v>
      </c>
      <c r="AQ33" s="3">
        <v>0.66250000000000009</v>
      </c>
      <c r="AR33" s="3">
        <v>1.901</v>
      </c>
      <c r="AS33" s="3">
        <v>4.6370000000000005</v>
      </c>
      <c r="AV33" s="4">
        <v>1.7311351759102764</v>
      </c>
      <c r="AW33" s="4">
        <v>9.6919599067919072E-3</v>
      </c>
      <c r="AX33" s="4">
        <v>0.83628739292453069</v>
      </c>
      <c r="AY33" s="4">
        <v>3.0307562601490451E-2</v>
      </c>
      <c r="AZ33" s="3">
        <v>0</v>
      </c>
      <c r="BA33" s="3">
        <v>4030</v>
      </c>
      <c r="BC33" s="3" t="s">
        <v>107</v>
      </c>
      <c r="BD33" s="3" t="s">
        <v>95</v>
      </c>
      <c r="BE33" s="3" t="s">
        <v>155</v>
      </c>
      <c r="BF33" s="1">
        <v>42073</v>
      </c>
      <c r="BG33" s="3">
        <v>6.5089622306643982</v>
      </c>
      <c r="BH33" s="3">
        <v>3702.4151637208679</v>
      </c>
      <c r="BI33" s="3">
        <v>1.5721308221872194</v>
      </c>
      <c r="BJ33" s="3">
        <v>38.436075445421871</v>
      </c>
      <c r="BK33" s="3">
        <f>BJ33/BK$1</f>
        <v>0.69960093639282617</v>
      </c>
      <c r="BL33" s="3">
        <v>110.14487052561316</v>
      </c>
      <c r="BM33" s="3">
        <f>BL33/BM$1</f>
        <v>1.9721552466537717</v>
      </c>
      <c r="BO33" t="s">
        <v>185</v>
      </c>
      <c r="BP33" t="s">
        <v>95</v>
      </c>
      <c r="BQ33" t="s">
        <v>155</v>
      </c>
      <c r="BR33" s="1">
        <v>42073</v>
      </c>
      <c r="BS33">
        <v>23.167871111335561</v>
      </c>
      <c r="BT33">
        <v>3248.6847091267505</v>
      </c>
      <c r="BU33">
        <v>11.921298931697494</v>
      </c>
      <c r="BV33">
        <v>33.567456391288637</v>
      </c>
      <c r="BW33" s="3">
        <f>BV33/BW$1</f>
        <v>0.61098391684180264</v>
      </c>
      <c r="BX33">
        <v>3.1118446366143342</v>
      </c>
      <c r="BY33" s="3">
        <f>BX33/BY$1</f>
        <v>5.5717898596496583E-2</v>
      </c>
      <c r="BZ33" s="14">
        <f t="shared" si="3"/>
        <v>1.9164373480572752</v>
      </c>
      <c r="CA33" s="24">
        <f t="shared" si="4"/>
        <v>-8.8617019551023524E-2</v>
      </c>
      <c r="CB33" s="24">
        <f t="shared" ref="CB33" si="14">BK33/BW33*100</f>
        <v>114.50398563829438</v>
      </c>
    </row>
    <row r="34" spans="1:80">
      <c r="A34" s="2" t="s">
        <v>73</v>
      </c>
      <c r="B34" s="2">
        <f>B33-C33/100</f>
        <v>2.4</v>
      </c>
      <c r="C34" s="2"/>
      <c r="D34" s="1">
        <v>42073</v>
      </c>
      <c r="E34" s="3">
        <v>1.105</v>
      </c>
      <c r="F34" s="3">
        <f t="shared" si="13"/>
        <v>1.0049999999999999</v>
      </c>
      <c r="G34" s="3">
        <v>0.24933333333333332</v>
      </c>
      <c r="H34" s="3">
        <v>79.599999999999994</v>
      </c>
      <c r="I34" s="3">
        <v>151.56666666666669</v>
      </c>
      <c r="J34" s="3">
        <v>151.03333333333333</v>
      </c>
      <c r="K34" s="3">
        <v>98</v>
      </c>
      <c r="L34" s="3">
        <v>92.5</v>
      </c>
      <c r="M34" s="3">
        <v>13.43</v>
      </c>
      <c r="N34" s="3">
        <v>91.766666666666652</v>
      </c>
      <c r="O34" s="3">
        <v>7.11</v>
      </c>
      <c r="P34" s="39">
        <v>62.20333333333334</v>
      </c>
      <c r="Q34" s="3">
        <v>4.0333333333333341</v>
      </c>
      <c r="R34" s="3">
        <v>10.676666666666668</v>
      </c>
      <c r="S34" s="3">
        <v>0.99366666666666659</v>
      </c>
      <c r="T34" s="3">
        <v>0.10000000000000002</v>
      </c>
      <c r="U34" s="3">
        <v>0.17100000000000001</v>
      </c>
      <c r="V34" s="4">
        <v>9.0000000000000011E-2</v>
      </c>
      <c r="W34" s="3">
        <v>5.8999999999999995</v>
      </c>
      <c r="X34" s="3">
        <v>13.893333333333333</v>
      </c>
      <c r="Y34" s="3">
        <v>6.6666666666666666E-2</v>
      </c>
      <c r="Z34" s="3">
        <v>0</v>
      </c>
      <c r="AA34" s="3">
        <v>15.666666666666666</v>
      </c>
      <c r="AB34" s="3">
        <v>0</v>
      </c>
      <c r="AC34" s="3">
        <v>1.2</v>
      </c>
      <c r="AD34" s="5"/>
      <c r="AI34" s="12"/>
      <c r="AZ34" s="3">
        <v>0.5</v>
      </c>
      <c r="BA34" s="3">
        <v>19.899999999999999</v>
      </c>
      <c r="BK34" s="3"/>
      <c r="BM34" s="3"/>
      <c r="BW34" s="3"/>
      <c r="BY34" s="3"/>
      <c r="BZ34" s="14"/>
      <c r="CA34" s="24"/>
    </row>
    <row r="35" spans="1:80">
      <c r="A35" s="2" t="s">
        <v>255</v>
      </c>
      <c r="B35" s="2"/>
      <c r="C35" s="2"/>
      <c r="D35" s="1">
        <v>42073</v>
      </c>
      <c r="E35" s="3">
        <v>1.4356666666666669</v>
      </c>
      <c r="F35" s="3">
        <f t="shared" si="13"/>
        <v>1.3356666666666668</v>
      </c>
      <c r="G35" s="3">
        <v>0.27733333333333338</v>
      </c>
      <c r="H35" s="3">
        <v>79.933333333333337</v>
      </c>
      <c r="I35" s="3">
        <v>152.03333333333333</v>
      </c>
      <c r="J35" s="3">
        <v>151.45000000000002</v>
      </c>
      <c r="K35" s="3">
        <v>98.333333333333329</v>
      </c>
      <c r="L35" s="3">
        <v>91.416666666666671</v>
      </c>
      <c r="M35" s="3">
        <v>13.256666666666668</v>
      </c>
      <c r="N35" s="3">
        <v>90.850000000000009</v>
      </c>
      <c r="O35" s="3">
        <v>7.1899999999999986</v>
      </c>
      <c r="P35" s="39">
        <v>25.806666666666672</v>
      </c>
      <c r="Q35" s="3">
        <v>6.1183333333333332</v>
      </c>
      <c r="R35" s="3">
        <v>15.623333333333335</v>
      </c>
      <c r="S35" s="3">
        <v>1.5016666666666667</v>
      </c>
      <c r="T35" s="3">
        <v>0.88</v>
      </c>
      <c r="U35" s="3">
        <v>0.16866666666666666</v>
      </c>
      <c r="V35" s="4">
        <v>9.1000000000000011E-2</v>
      </c>
      <c r="W35" s="3">
        <v>6.080000000000001</v>
      </c>
      <c r="X35" s="3">
        <v>12.94</v>
      </c>
      <c r="Y35" s="3">
        <v>0.3666666666666667</v>
      </c>
      <c r="Z35" s="3">
        <v>6.6666666666666666E-2</v>
      </c>
      <c r="AA35" s="3">
        <v>52.666666666666664</v>
      </c>
      <c r="AB35" s="3">
        <v>3.3333333333333333E-2</v>
      </c>
      <c r="AC35" s="3">
        <v>1.8666666666666665</v>
      </c>
      <c r="AD35" s="5"/>
      <c r="AI35" s="12"/>
      <c r="AZ35" s="3">
        <v>1</v>
      </c>
      <c r="BA35" s="3">
        <v>8.6999999999999993</v>
      </c>
      <c r="BK35" s="3"/>
      <c r="BM35" s="3"/>
      <c r="BW35" s="3"/>
      <c r="BY35" s="3"/>
      <c r="BZ35" s="14"/>
      <c r="CA35" s="24"/>
    </row>
    <row r="36" spans="1:80">
      <c r="D36" s="1">
        <v>42073</v>
      </c>
      <c r="E36" s="3">
        <v>1.7216666666666667</v>
      </c>
      <c r="F36" s="3">
        <f t="shared" si="13"/>
        <v>1.6216666666666666</v>
      </c>
      <c r="G36" s="3">
        <v>0.84399999999999997</v>
      </c>
      <c r="H36" s="3">
        <v>81.13333333333334</v>
      </c>
      <c r="I36" s="3">
        <v>151.5</v>
      </c>
      <c r="J36" s="3">
        <v>150.6</v>
      </c>
      <c r="K36" s="3">
        <v>98</v>
      </c>
      <c r="L36" s="3">
        <v>82.666666666666657</v>
      </c>
      <c r="M36" s="3">
        <v>11.800000000000002</v>
      </c>
      <c r="N36" s="3">
        <v>82.13333333333334</v>
      </c>
      <c r="O36" s="3">
        <v>7.1866666666666674</v>
      </c>
      <c r="P36" s="3">
        <v>2.78</v>
      </c>
      <c r="Q36" s="3">
        <v>8.5033333333333321</v>
      </c>
      <c r="R36" s="3">
        <v>21.276666666666667</v>
      </c>
      <c r="S36" s="3">
        <v>1.9790000000000001</v>
      </c>
      <c r="T36" s="3">
        <v>2.6466666666666665</v>
      </c>
      <c r="U36" s="3">
        <v>0.16900000000000001</v>
      </c>
      <c r="V36" s="4">
        <v>9.7000000000000017E-2</v>
      </c>
      <c r="W36" s="3">
        <v>6.2666666666666666</v>
      </c>
      <c r="X36" s="3">
        <v>4.6466666666666674</v>
      </c>
      <c r="Y36" s="3">
        <v>0.70000000000000007</v>
      </c>
      <c r="Z36" s="3">
        <v>0.13333333333333333</v>
      </c>
      <c r="AA36" s="3">
        <v>183.33333333333334</v>
      </c>
      <c r="AB36" s="3">
        <v>0.10000000000000002</v>
      </c>
      <c r="AC36" s="3">
        <v>3</v>
      </c>
      <c r="AD36" s="5"/>
      <c r="AI36" s="12"/>
      <c r="AZ36" s="3">
        <v>1.5</v>
      </c>
      <c r="BA36" s="3">
        <v>5.65</v>
      </c>
      <c r="BK36" s="3"/>
      <c r="BM36" s="3"/>
      <c r="BW36" s="3"/>
      <c r="BY36" s="3"/>
      <c r="BZ36" s="14"/>
      <c r="CA36" s="24"/>
    </row>
    <row r="37" spans="1:80">
      <c r="D37" s="21">
        <v>42073</v>
      </c>
      <c r="E37" s="5">
        <v>1.9639999999999997</v>
      </c>
      <c r="F37" s="5">
        <f t="shared" si="13"/>
        <v>1.8639999999999997</v>
      </c>
      <c r="G37" s="5">
        <v>1.8636666666666664</v>
      </c>
      <c r="H37" s="5">
        <v>84.13333333333334</v>
      </c>
      <c r="I37" s="5">
        <v>152.03333333333333</v>
      </c>
      <c r="J37" s="5">
        <v>150.73333333333332</v>
      </c>
      <c r="K37" s="5">
        <v>98</v>
      </c>
      <c r="L37" s="5">
        <v>51.699999999999996</v>
      </c>
      <c r="M37" s="5">
        <v>7.169999999999999</v>
      </c>
      <c r="N37" s="5">
        <v>51.300000000000004</v>
      </c>
      <c r="O37" s="5">
        <v>7.0766666666666671</v>
      </c>
      <c r="P37" s="3">
        <v>3.9133333333333336</v>
      </c>
      <c r="Q37" s="3">
        <v>10.15</v>
      </c>
      <c r="R37" s="3">
        <v>25.193333333333332</v>
      </c>
      <c r="S37" s="3">
        <v>2.3460000000000001</v>
      </c>
      <c r="T37" s="3">
        <v>3.58</v>
      </c>
      <c r="U37" s="3">
        <v>0.17299999999999996</v>
      </c>
      <c r="V37" s="4">
        <v>0.10199999999999999</v>
      </c>
      <c r="W37" s="3">
        <v>6.3499999999999988</v>
      </c>
      <c r="X37" s="3">
        <v>2.7833333333333332</v>
      </c>
      <c r="Y37" s="3">
        <v>0.76666666666666661</v>
      </c>
      <c r="Z37" s="3">
        <v>0.20000000000000004</v>
      </c>
      <c r="AA37" s="3">
        <v>167</v>
      </c>
      <c r="AB37" s="3">
        <v>0.10000000000000002</v>
      </c>
      <c r="AC37" s="3">
        <v>3.2000000000000006</v>
      </c>
      <c r="AD37" s="5">
        <v>2.1</v>
      </c>
      <c r="AE37" s="3">
        <v>47.588038050000002</v>
      </c>
      <c r="AF37" s="3">
        <v>2.0802244474801217</v>
      </c>
      <c r="AG37" s="3">
        <v>60.527446858560005</v>
      </c>
      <c r="AH37" s="3">
        <v>1.1205105311965169</v>
      </c>
      <c r="AI37" s="12">
        <f>AE37*30.97/94.74</f>
        <v>15.556275474018367</v>
      </c>
      <c r="AJ37" s="3">
        <v>32.830957230142573</v>
      </c>
      <c r="AK37" s="3">
        <v>4.0323808295770505</v>
      </c>
      <c r="AL37" s="3">
        <v>742.72996357012755</v>
      </c>
      <c r="AM37" s="3">
        <v>13.253422182895381</v>
      </c>
      <c r="AN37" s="3">
        <v>22.622854349437503</v>
      </c>
      <c r="AP37" s="3">
        <v>0.28000000000000003</v>
      </c>
      <c r="AQ37" s="3">
        <v>0.214</v>
      </c>
      <c r="AR37" s="3">
        <v>3.1304999999999996</v>
      </c>
      <c r="AS37" s="3">
        <v>7.6349999999999998</v>
      </c>
      <c r="AV37" s="4">
        <v>2.6343257921788465</v>
      </c>
      <c r="AW37" s="4">
        <v>5.9113814842585433E-2</v>
      </c>
      <c r="AX37" s="4">
        <v>0.68711933741985343</v>
      </c>
      <c r="AY37" s="4">
        <v>2.4157102204364265E-2</v>
      </c>
      <c r="AZ37" s="3">
        <v>2</v>
      </c>
      <c r="BA37" s="3">
        <v>3.8639999999999999</v>
      </c>
      <c r="BC37" s="3" t="s">
        <v>186</v>
      </c>
      <c r="BD37" s="3" t="s">
        <v>95</v>
      </c>
      <c r="BE37" s="3" t="s">
        <v>157</v>
      </c>
      <c r="BF37" s="1">
        <v>42073</v>
      </c>
      <c r="BG37" s="3">
        <v>6.3005554535336374</v>
      </c>
      <c r="BH37" s="3">
        <v>3939.4626518195241</v>
      </c>
      <c r="BI37" s="3">
        <v>14.491170317896511</v>
      </c>
      <c r="BJ37" s="3">
        <v>1213.0021930591472</v>
      </c>
      <c r="BK37" s="3">
        <f>BJ37/BK$1</f>
        <v>22.078671151422412</v>
      </c>
      <c r="BL37" s="3">
        <v>173.85302114628013</v>
      </c>
      <c r="BM37" s="3">
        <f>BL37/BM$1</f>
        <v>3.1128562425475401</v>
      </c>
      <c r="BR37" s="1"/>
      <c r="BW37" s="3"/>
      <c r="BY37" s="3"/>
      <c r="BZ37" s="14"/>
      <c r="CA37" s="24"/>
    </row>
    <row r="38" spans="1:80">
      <c r="D38" s="1">
        <v>42073</v>
      </c>
      <c r="E38" s="3">
        <v>2.2109999999999999</v>
      </c>
      <c r="F38" s="3">
        <f t="shared" si="13"/>
        <v>2.1109999999999998</v>
      </c>
      <c r="G38" s="3">
        <v>2.5286666666666666</v>
      </c>
      <c r="H38" s="3">
        <v>85.399999999999991</v>
      </c>
      <c r="I38" s="3">
        <v>151.1</v>
      </c>
      <c r="J38" s="3">
        <v>149.56666666666666</v>
      </c>
      <c r="K38" s="3">
        <v>97</v>
      </c>
      <c r="L38" s="3">
        <v>37.299999999999997</v>
      </c>
      <c r="M38" s="3">
        <v>5.083333333333333</v>
      </c>
      <c r="N38" s="3">
        <v>37.1</v>
      </c>
      <c r="O38" s="3">
        <v>7.03</v>
      </c>
      <c r="P38" s="3">
        <v>3.7633333333333332</v>
      </c>
      <c r="Q38" s="3">
        <v>12.033333333333333</v>
      </c>
      <c r="R38" s="3">
        <v>29.650000000000002</v>
      </c>
      <c r="S38" s="3">
        <v>2.6006666666666667</v>
      </c>
      <c r="T38" s="3">
        <v>3.8633333333333333</v>
      </c>
      <c r="U38" s="3">
        <v>0.17699999999999996</v>
      </c>
      <c r="V38" s="4">
        <v>0.10533333333333333</v>
      </c>
      <c r="W38" s="3">
        <v>6.413333333333334</v>
      </c>
      <c r="X38" s="3">
        <v>2.27</v>
      </c>
      <c r="Y38" s="3">
        <v>0.93333333333333324</v>
      </c>
      <c r="Z38" s="3">
        <v>0.20000000000000004</v>
      </c>
      <c r="AA38" s="3">
        <v>239.66666666666666</v>
      </c>
      <c r="AB38" s="3">
        <v>0.10000000000000002</v>
      </c>
      <c r="AC38" s="3">
        <v>3.2999999999999994</v>
      </c>
      <c r="AD38" s="5"/>
      <c r="AI38" s="12"/>
      <c r="BK38" s="3"/>
      <c r="BM38" s="3"/>
      <c r="BW38" s="3"/>
      <c r="BY38" s="3"/>
      <c r="BZ38" s="14"/>
      <c r="CA38" s="24"/>
    </row>
    <row r="39" spans="1:80">
      <c r="D39" s="1">
        <v>42073</v>
      </c>
      <c r="E39" s="3">
        <v>2.5289999999999999</v>
      </c>
      <c r="F39" s="3">
        <f t="shared" si="13"/>
        <v>2.4289999999999998</v>
      </c>
      <c r="G39" s="3">
        <v>3.1196666666666668</v>
      </c>
      <c r="H39" s="3">
        <v>88.266666666666666</v>
      </c>
      <c r="I39" s="3">
        <v>153.36666666666667</v>
      </c>
      <c r="J39" s="3">
        <v>151.63333333333333</v>
      </c>
      <c r="K39" s="3">
        <v>99</v>
      </c>
      <c r="L39" s="3">
        <v>26.433333333333337</v>
      </c>
      <c r="M39" s="3">
        <v>3.5466666666666669</v>
      </c>
      <c r="N39" s="3">
        <v>26.3</v>
      </c>
      <c r="O39" s="3">
        <v>7</v>
      </c>
      <c r="P39" s="3">
        <v>3.77</v>
      </c>
      <c r="Q39" s="3">
        <v>13.396666666666668</v>
      </c>
      <c r="R39" s="3">
        <v>32.883333333333333</v>
      </c>
      <c r="S39" s="3">
        <v>2.8460000000000001</v>
      </c>
      <c r="T39" s="3">
        <v>4.0933333333333328</v>
      </c>
      <c r="U39" s="3">
        <v>0.17800000000000002</v>
      </c>
      <c r="V39" s="4">
        <v>0.107</v>
      </c>
      <c r="W39" s="3">
        <v>6.46</v>
      </c>
      <c r="X39" s="3">
        <v>1.53</v>
      </c>
      <c r="Y39" s="3">
        <v>0.96666666666666667</v>
      </c>
      <c r="Z39" s="3">
        <v>0.20000000000000004</v>
      </c>
      <c r="AA39" s="3">
        <v>152.66666666666666</v>
      </c>
      <c r="AB39" s="3">
        <v>0.10000000000000002</v>
      </c>
      <c r="AC39" s="3">
        <v>3.7999999999999994</v>
      </c>
      <c r="AD39" s="5">
        <v>2.6</v>
      </c>
      <c r="AE39" s="3">
        <v>32.549133000000005</v>
      </c>
      <c r="AF39" s="3">
        <v>2.008799179889488</v>
      </c>
      <c r="AG39" s="3">
        <v>42.326675086079995</v>
      </c>
      <c r="AH39" s="3">
        <v>3.3919536056142552</v>
      </c>
      <c r="AI39" s="12">
        <f>AE39*30.97/94.74</f>
        <v>10.640137734958836</v>
      </c>
      <c r="AJ39" s="3">
        <v>24.562118126272917</v>
      </c>
      <c r="AK39" s="3">
        <v>2.2850158034269987</v>
      </c>
      <c r="AL39" s="3">
        <v>699.55373406193075</v>
      </c>
      <c r="AM39" s="3">
        <v>41.72123207574726</v>
      </c>
      <c r="AN39" s="3">
        <v>28.481001942322383</v>
      </c>
      <c r="AP39" s="3">
        <v>0.2155</v>
      </c>
      <c r="AQ39" s="3">
        <v>0.312</v>
      </c>
      <c r="AR39" s="3">
        <v>2.3674999999999997</v>
      </c>
      <c r="AS39" s="3">
        <v>5.7744999999999997</v>
      </c>
      <c r="AV39" s="4">
        <v>2.2274809041258825</v>
      </c>
      <c r="AW39" s="4">
        <v>0.12075127780461727</v>
      </c>
      <c r="AX39" s="4">
        <v>0.64787863563175818</v>
      </c>
      <c r="AY39" s="4">
        <v>2.8788170634901675E-2</v>
      </c>
      <c r="BC39" s="3" t="s">
        <v>187</v>
      </c>
      <c r="BD39" s="3" t="s">
        <v>95</v>
      </c>
      <c r="BE39" s="3" t="s">
        <v>159</v>
      </c>
      <c r="BF39" s="1">
        <v>42073</v>
      </c>
      <c r="BG39" s="3">
        <v>5.7866716897823487</v>
      </c>
      <c r="BH39" s="3">
        <v>3726.3188433320483</v>
      </c>
      <c r="BI39" s="3">
        <v>5.5059901435225749</v>
      </c>
      <c r="BJ39" s="3">
        <v>622.04929556800755</v>
      </c>
      <c r="BK39" s="3">
        <f>BJ39/BK$1</f>
        <v>11.322338834510512</v>
      </c>
      <c r="BL39" s="3">
        <v>122.78724107658643</v>
      </c>
      <c r="BM39" s="3">
        <f>BL39/BM$1</f>
        <v>2.1985181929558895</v>
      </c>
      <c r="BR39" s="1"/>
      <c r="BW39" s="3"/>
      <c r="BY39" s="3"/>
      <c r="BZ39" s="14"/>
      <c r="CA39" s="24"/>
    </row>
    <row r="40" spans="1:80">
      <c r="D40" s="1">
        <v>42073</v>
      </c>
      <c r="E40" s="3">
        <v>2.7559999999999998</v>
      </c>
      <c r="F40" s="3">
        <f t="shared" si="13"/>
        <v>2.6559999999999997</v>
      </c>
      <c r="G40" s="3">
        <v>3.8693333333333335</v>
      </c>
      <c r="H40" s="3">
        <v>91.533333333333346</v>
      </c>
      <c r="I40" s="3">
        <v>155.46666666666667</v>
      </c>
      <c r="J40" s="3">
        <v>153.5</v>
      </c>
      <c r="K40" s="3">
        <v>100</v>
      </c>
      <c r="L40" s="3">
        <v>16.066666666666666</v>
      </c>
      <c r="M40" s="3">
        <v>2.11</v>
      </c>
      <c r="N40" s="3">
        <v>15.966666666666667</v>
      </c>
      <c r="O40" s="3">
        <v>6.9899999999999993</v>
      </c>
      <c r="P40" s="3">
        <v>3.8066666666666666</v>
      </c>
      <c r="Q40" s="3">
        <v>13.866666666666667</v>
      </c>
      <c r="R40" s="3">
        <v>33.986666666666665</v>
      </c>
      <c r="AD40" s="5">
        <v>2.75</v>
      </c>
      <c r="AE40" s="3">
        <v>45.965409300000005</v>
      </c>
      <c r="AF40" s="3">
        <v>5.8149486546580409</v>
      </c>
      <c r="AG40" s="3">
        <v>62.452714199040003</v>
      </c>
      <c r="AH40" s="3">
        <v>2.5729097675277854</v>
      </c>
      <c r="AI40" s="12">
        <f>AE40*30.97/94.74</f>
        <v>15.025846801994934</v>
      </c>
      <c r="AJ40" s="3">
        <v>31.928038017651055</v>
      </c>
      <c r="AK40" s="3">
        <v>2.8898729278635575</v>
      </c>
      <c r="AL40" s="3">
        <v>792.60018214936258</v>
      </c>
      <c r="AM40" s="3">
        <v>41.585993073881006</v>
      </c>
      <c r="AN40" s="3">
        <v>24.824581507676186</v>
      </c>
      <c r="AP40" s="3">
        <v>0.3715</v>
      </c>
      <c r="AQ40" s="3">
        <v>0.20500000000000002</v>
      </c>
      <c r="AR40" s="3">
        <v>3.153</v>
      </c>
      <c r="AS40" s="3">
        <v>7.6899999999999995</v>
      </c>
      <c r="AV40" s="4">
        <v>2.6660476089453531</v>
      </c>
      <c r="AW40" s="4">
        <v>7.9867803782144267E-2</v>
      </c>
      <c r="AX40" s="4">
        <v>0.67927119706223438</v>
      </c>
      <c r="AY40" s="4">
        <v>2.3036693198060967E-2</v>
      </c>
      <c r="BC40" s="3" t="s">
        <v>108</v>
      </c>
      <c r="BD40" s="3" t="s">
        <v>95</v>
      </c>
      <c r="BE40" s="3" t="s">
        <v>156</v>
      </c>
      <c r="BF40" s="1">
        <v>42073</v>
      </c>
      <c r="BG40" s="3">
        <v>6.5287859251848577</v>
      </c>
      <c r="BH40" s="3">
        <v>4052.7506179668949</v>
      </c>
      <c r="BI40" s="3">
        <v>15.622860651038138</v>
      </c>
      <c r="BJ40" s="3">
        <v>1306.5313927074312</v>
      </c>
      <c r="BK40" s="3">
        <f>BJ40/BK$1</f>
        <v>23.781059204722084</v>
      </c>
      <c r="BL40" s="3">
        <v>186.65729449630408</v>
      </c>
      <c r="BM40" s="3">
        <f>BL40/BM$1</f>
        <v>3.3421180751352564</v>
      </c>
      <c r="BO40" t="s">
        <v>188</v>
      </c>
      <c r="BP40" t="s">
        <v>95</v>
      </c>
      <c r="BQ40" t="s">
        <v>156</v>
      </c>
      <c r="BR40" s="1">
        <v>42073</v>
      </c>
      <c r="BS40">
        <v>38.143302187757691</v>
      </c>
      <c r="BT40">
        <v>3441.5924406454124</v>
      </c>
      <c r="BU40">
        <v>19.117650589611369</v>
      </c>
      <c r="BV40">
        <v>1360.2728487008026</v>
      </c>
      <c r="BW40" s="3">
        <f>BV40/BW$1</f>
        <v>24.75924369677471</v>
      </c>
      <c r="BX40">
        <v>4.5359276383909783</v>
      </c>
      <c r="BY40" s="3">
        <f>BX40/BY$1</f>
        <v>8.1216251358835784E-2</v>
      </c>
      <c r="BZ40" s="14">
        <f t="shared" si="3"/>
        <v>3.2609018237764205</v>
      </c>
      <c r="CA40" s="24">
        <f t="shared" si="4"/>
        <v>0.97818449205262681</v>
      </c>
      <c r="CB40" s="24">
        <f t="shared" ref="CB40:CB41" si="15">BK40/BW40*100</f>
        <v>96.049214975899886</v>
      </c>
    </row>
    <row r="41" spans="1:80">
      <c r="D41" s="1">
        <v>42073</v>
      </c>
      <c r="E41" s="3">
        <v>2.9958749999999998</v>
      </c>
      <c r="F41" s="3">
        <f>E41-0.1</f>
        <v>2.8958749999999998</v>
      </c>
      <c r="G41" s="3">
        <v>4.3159999999999998</v>
      </c>
      <c r="H41" s="3">
        <v>95.974999999999994</v>
      </c>
      <c r="I41" s="3">
        <v>160.85</v>
      </c>
      <c r="J41" s="3">
        <v>158.66249999999999</v>
      </c>
      <c r="K41" s="3">
        <v>103</v>
      </c>
      <c r="L41" s="3">
        <v>10.3</v>
      </c>
      <c r="M41" s="3">
        <v>1.3412500000000001</v>
      </c>
      <c r="N41" s="3">
        <v>10.275</v>
      </c>
      <c r="O41" s="3">
        <v>6.9800000000000022</v>
      </c>
      <c r="P41" s="3">
        <v>5.9325000000000001</v>
      </c>
      <c r="Q41" s="3">
        <v>14.60125</v>
      </c>
      <c r="R41" s="3">
        <v>35.741250000000001</v>
      </c>
      <c r="AD41" s="5">
        <v>3.05</v>
      </c>
      <c r="AE41" s="3">
        <v>66.757965000000013</v>
      </c>
      <c r="AF41" s="3">
        <v>2.3490273864375704</v>
      </c>
      <c r="AG41" s="3">
        <v>79.905896231039989</v>
      </c>
      <c r="AH41" s="3">
        <v>1.6994017975383859</v>
      </c>
      <c r="AI41" s="12">
        <f>AE41*30.97/94.74</f>
        <v>21.822822208676385</v>
      </c>
      <c r="AJ41" s="3">
        <v>61.154107264086903</v>
      </c>
      <c r="AK41" s="3">
        <v>11.962729794411931</v>
      </c>
      <c r="AL41" s="3">
        <v>844.28734061930788</v>
      </c>
      <c r="AM41" s="3">
        <v>20.015372276209327</v>
      </c>
      <c r="AN41" s="3">
        <v>13.805897565855243</v>
      </c>
      <c r="AP41" s="3">
        <v>0.29649999999999999</v>
      </c>
      <c r="AQ41" s="3">
        <v>0.104</v>
      </c>
      <c r="AR41" s="3">
        <v>3.7465000000000002</v>
      </c>
      <c r="AS41" s="3">
        <v>9.1385000000000005</v>
      </c>
      <c r="AV41" s="4">
        <v>2.9857833811156897</v>
      </c>
      <c r="AW41" s="4">
        <v>6.9395109194150303E-2</v>
      </c>
      <c r="AX41" s="4">
        <v>0.74472575541897534</v>
      </c>
      <c r="AY41" s="4">
        <v>2.5701282810275349E-2</v>
      </c>
      <c r="BC41" s="3" t="s">
        <v>109</v>
      </c>
      <c r="BD41" s="3" t="s">
        <v>95</v>
      </c>
      <c r="BE41" s="3" t="s">
        <v>158</v>
      </c>
      <c r="BF41" s="1">
        <v>42073</v>
      </c>
      <c r="BG41" s="3">
        <v>5.3867106342418483</v>
      </c>
      <c r="BH41" s="3">
        <v>4335.9473066939836</v>
      </c>
      <c r="BI41" s="3">
        <v>20.045314321730011</v>
      </c>
      <c r="BJ41" s="3">
        <v>1872.5176156623597</v>
      </c>
      <c r="BK41" s="3">
        <f>BJ41/BK$1</f>
        <v>34.082956237028753</v>
      </c>
      <c r="BL41" s="3">
        <v>222.5183166209404</v>
      </c>
      <c r="BM41" s="3">
        <f>BL41/BM$1</f>
        <v>3.9842133683248058</v>
      </c>
      <c r="BO41" t="s">
        <v>189</v>
      </c>
      <c r="BP41" t="s">
        <v>95</v>
      </c>
      <c r="BQ41" t="s">
        <v>158</v>
      </c>
      <c r="BR41" s="1">
        <v>42073</v>
      </c>
      <c r="BS41">
        <v>38.252965979684696</v>
      </c>
      <c r="BT41">
        <v>3874.6443415943122</v>
      </c>
      <c r="BU41">
        <v>23.934088013577178</v>
      </c>
      <c r="BV41">
        <v>2119.0517175546161</v>
      </c>
      <c r="BW41" s="3">
        <f>BV41/BW$1</f>
        <v>38.570289726148822</v>
      </c>
      <c r="BX41">
        <v>5.7525842813969739</v>
      </c>
      <c r="BY41" s="3">
        <f>BX41/BY$1</f>
        <v>0.10300061381194223</v>
      </c>
      <c r="BZ41" s="14">
        <f t="shared" si="3"/>
        <v>3.8812127545128634</v>
      </c>
      <c r="CA41" s="24">
        <f t="shared" si="4"/>
        <v>4.4873334891200685</v>
      </c>
      <c r="CB41" s="24">
        <f t="shared" si="15"/>
        <v>88.365828929519637</v>
      </c>
    </row>
    <row r="42" spans="1:80">
      <c r="AD42" s="5"/>
      <c r="AI42" s="12"/>
      <c r="BF42" s="1"/>
      <c r="BG42" s="3"/>
      <c r="BH42" s="3"/>
      <c r="BI42" s="3"/>
      <c r="BJ42" s="3"/>
      <c r="BK42" s="3"/>
      <c r="BL42" s="3"/>
      <c r="BM42" s="3"/>
      <c r="BR42" s="1"/>
      <c r="BW42" s="3"/>
      <c r="BY42" s="3"/>
      <c r="BZ42" s="14"/>
      <c r="CA42" s="24"/>
    </row>
    <row r="43" spans="1:80">
      <c r="A43" s="1" t="s">
        <v>16</v>
      </c>
      <c r="B43" s="2" t="s">
        <v>20</v>
      </c>
      <c r="C43" s="2" t="s">
        <v>21</v>
      </c>
      <c r="D43" s="1" t="s">
        <v>0</v>
      </c>
      <c r="E43" s="3" t="s">
        <v>29</v>
      </c>
      <c r="F43" s="3" t="s">
        <v>22</v>
      </c>
      <c r="G43" s="3" t="s">
        <v>30</v>
      </c>
      <c r="H43" s="3" t="s">
        <v>31</v>
      </c>
      <c r="I43" s="3" t="s">
        <v>32</v>
      </c>
      <c r="J43" s="3" t="s">
        <v>33</v>
      </c>
      <c r="K43" s="3" t="s">
        <v>34</v>
      </c>
      <c r="L43" s="3" t="s">
        <v>35</v>
      </c>
      <c r="M43" s="3" t="s">
        <v>36</v>
      </c>
      <c r="N43" s="3" t="s">
        <v>37</v>
      </c>
      <c r="O43" s="3" t="s">
        <v>1</v>
      </c>
      <c r="P43" s="3" t="s">
        <v>38</v>
      </c>
      <c r="Q43" s="3" t="s">
        <v>39</v>
      </c>
      <c r="R43" s="3" t="s">
        <v>40</v>
      </c>
      <c r="S43" s="3" t="s">
        <v>2</v>
      </c>
      <c r="T43" s="3" t="s">
        <v>3</v>
      </c>
      <c r="U43" s="3" t="s">
        <v>4</v>
      </c>
      <c r="V43" s="4" t="s">
        <v>5</v>
      </c>
      <c r="W43" s="3" t="s">
        <v>1</v>
      </c>
      <c r="X43" s="3" t="s">
        <v>6</v>
      </c>
      <c r="Y43" s="3" t="s">
        <v>7</v>
      </c>
      <c r="Z43" s="3" t="s">
        <v>8</v>
      </c>
      <c r="AA43" s="3" t="s">
        <v>9</v>
      </c>
      <c r="AB43" s="3" t="s">
        <v>10</v>
      </c>
      <c r="AC43" s="3" t="s">
        <v>11</v>
      </c>
      <c r="AD43" s="5" t="s">
        <v>19</v>
      </c>
      <c r="AF43" s="3" t="s">
        <v>15</v>
      </c>
      <c r="AH43" s="3" t="s">
        <v>48</v>
      </c>
      <c r="AI43" s="12"/>
      <c r="AJ43" s="3" t="s">
        <v>56</v>
      </c>
      <c r="AK43" s="3" t="s">
        <v>57</v>
      </c>
      <c r="AL43" s="3" t="s">
        <v>58</v>
      </c>
      <c r="AM43" s="3" t="s">
        <v>59</v>
      </c>
      <c r="AN43" s="3" t="s">
        <v>60</v>
      </c>
      <c r="AP43" s="3" t="s">
        <v>41</v>
      </c>
      <c r="AQ43" s="3" t="s">
        <v>42</v>
      </c>
      <c r="AR43" s="3" t="s">
        <v>43</v>
      </c>
      <c r="AS43" s="3" t="s">
        <v>44</v>
      </c>
      <c r="AV43" s="3" t="s">
        <v>49</v>
      </c>
      <c r="AW43" s="3" t="s">
        <v>50</v>
      </c>
      <c r="AX43" s="3" t="s">
        <v>51</v>
      </c>
      <c r="AY43" s="3" t="s">
        <v>52</v>
      </c>
      <c r="AZ43" s="3" t="s">
        <v>13</v>
      </c>
      <c r="BA43" s="3" t="s">
        <v>26</v>
      </c>
      <c r="BD43" s="3" t="s">
        <v>68</v>
      </c>
      <c r="BE43" s="3" t="s">
        <v>13</v>
      </c>
      <c r="BF43" s="1" t="s">
        <v>69</v>
      </c>
      <c r="BG43" s="3"/>
      <c r="BH43" s="3"/>
      <c r="BI43" s="3"/>
      <c r="BJ43" s="3"/>
      <c r="BK43" s="3"/>
      <c r="BL43" s="3"/>
      <c r="BM43" s="3"/>
      <c r="BR43" s="1"/>
      <c r="BW43" s="3"/>
      <c r="BY43" s="3"/>
      <c r="BZ43" s="14"/>
      <c r="CA43" s="24"/>
    </row>
    <row r="44" spans="1:80">
      <c r="A44" s="1" t="s">
        <v>13</v>
      </c>
      <c r="B44" s="2">
        <v>3.1</v>
      </c>
      <c r="C44" s="2">
        <v>67</v>
      </c>
      <c r="D44" s="1">
        <v>42082</v>
      </c>
      <c r="E44" s="3">
        <v>0.69174999999999998</v>
      </c>
      <c r="F44" s="3">
        <f>E44-0.1</f>
        <v>0.59175</v>
      </c>
      <c r="G44" s="3">
        <v>1.4359999999999999</v>
      </c>
      <c r="H44" s="3">
        <v>93.2</v>
      </c>
      <c r="I44" s="3">
        <v>170.77499999999998</v>
      </c>
      <c r="J44" s="3">
        <v>169.47499999999999</v>
      </c>
      <c r="K44" s="3">
        <v>110</v>
      </c>
      <c r="L44" s="3">
        <v>91.3</v>
      </c>
      <c r="M44" s="3">
        <v>12.8225</v>
      </c>
      <c r="N44" s="3">
        <v>90.474999999999994</v>
      </c>
      <c r="O44" s="3">
        <v>6.86</v>
      </c>
      <c r="P44" s="3">
        <v>5.5024999999999995</v>
      </c>
      <c r="Q44" s="3">
        <v>10.022500000000001</v>
      </c>
      <c r="R44" s="3">
        <v>24.88</v>
      </c>
      <c r="S44" s="3">
        <v>0.5003333333333333</v>
      </c>
      <c r="T44" s="3">
        <v>0.66666666666666663</v>
      </c>
      <c r="U44" s="3">
        <v>0.14833333333333332</v>
      </c>
      <c r="V44" s="4">
        <v>7.9666666666666663E-2</v>
      </c>
      <c r="W44" s="3">
        <v>4.5</v>
      </c>
      <c r="X44" s="3">
        <v>13.016666666666667</v>
      </c>
      <c r="Y44" s="3">
        <v>1.1666666666666667</v>
      </c>
      <c r="Z44" s="3">
        <v>0.26666666666666666</v>
      </c>
      <c r="AA44" s="3">
        <v>3</v>
      </c>
      <c r="AB44" s="3">
        <v>3.3333333333333333E-2</v>
      </c>
      <c r="AC44" s="3">
        <v>3.3666666666666667</v>
      </c>
      <c r="AD44" s="5">
        <v>0.7</v>
      </c>
      <c r="AE44" s="3">
        <v>98.115253249999995</v>
      </c>
      <c r="AF44" s="3">
        <v>1.0250038028093316</v>
      </c>
      <c r="AG44" s="3">
        <v>129.66277483104002</v>
      </c>
      <c r="AH44" s="3">
        <v>0.97148968200713015</v>
      </c>
      <c r="AI44" s="12">
        <f>AE44*30.97/94.74</f>
        <v>32.073352260423263</v>
      </c>
      <c r="AJ44" s="3">
        <v>62.674813306177882</v>
      </c>
      <c r="AK44" s="3">
        <v>2.6882538863847087</v>
      </c>
      <c r="AL44" s="3">
        <v>1348.8706739526415</v>
      </c>
      <c r="AM44" s="3">
        <v>32.254501945107549</v>
      </c>
      <c r="AN44" s="3">
        <v>21.521734215037267</v>
      </c>
      <c r="AP44" s="3">
        <v>0.34750000000000003</v>
      </c>
      <c r="AQ44" s="3">
        <v>0.75800000000000001</v>
      </c>
      <c r="AR44" s="3">
        <v>3.3745000000000003</v>
      </c>
      <c r="AS44" s="3">
        <v>8.23</v>
      </c>
      <c r="AV44" s="4">
        <v>3.3907400657896951</v>
      </c>
      <c r="AW44" s="4">
        <v>0.17336408159618386</v>
      </c>
      <c r="AX44" s="4">
        <v>1.1103850296321232</v>
      </c>
      <c r="AY44" s="4">
        <v>1.0285941511307769E-2</v>
      </c>
      <c r="AZ44" s="3">
        <v>0</v>
      </c>
      <c r="BA44" s="3">
        <v>3301</v>
      </c>
      <c r="BC44" s="3" t="s">
        <v>110</v>
      </c>
      <c r="BD44" s="3" t="s">
        <v>95</v>
      </c>
      <c r="BE44" s="3" t="s">
        <v>155</v>
      </c>
      <c r="BF44" s="1">
        <v>42082</v>
      </c>
      <c r="BG44" s="3">
        <v>10.062071999999555</v>
      </c>
      <c r="BH44" s="3">
        <v>3317.9296876701328</v>
      </c>
      <c r="BI44" s="3">
        <v>18.861433719806652</v>
      </c>
      <c r="BJ44" s="3">
        <v>49.214985733285218</v>
      </c>
      <c r="BK44" s="3">
        <f>BJ44/BK$1</f>
        <v>0.89579515349991301</v>
      </c>
      <c r="BL44" s="3">
        <v>133.25443925460863</v>
      </c>
      <c r="BM44" s="3">
        <f>BL44/BM$1</f>
        <v>2.3859344539768776</v>
      </c>
      <c r="BO44" t="s">
        <v>195</v>
      </c>
      <c r="BP44" t="s">
        <v>95</v>
      </c>
      <c r="BQ44" t="s">
        <v>155</v>
      </c>
      <c r="BR44" s="1">
        <v>42082</v>
      </c>
      <c r="BS44">
        <v>43.892133976474618</v>
      </c>
      <c r="BT44">
        <v>2654.4778110857151</v>
      </c>
      <c r="BU44">
        <v>46.62329957680209</v>
      </c>
      <c r="BV44">
        <v>48.395432071663421</v>
      </c>
      <c r="BW44" s="3">
        <f>BV44/BW$1</f>
        <v>0.88087790447148573</v>
      </c>
      <c r="BX44">
        <v>23.209980116761756</v>
      </c>
      <c r="BY44" s="3">
        <f>BX44/BY$1</f>
        <v>0.4155770835588497</v>
      </c>
      <c r="BZ44" s="14">
        <f t="shared" si="3"/>
        <v>1.9703573704180279</v>
      </c>
      <c r="CA44" s="24">
        <f t="shared" si="4"/>
        <v>-1.4917249028427282E-2</v>
      </c>
      <c r="CB44" s="24">
        <f t="shared" ref="CB44" si="16">BK44/BW44*100</f>
        <v>101.69345251512209</v>
      </c>
    </row>
    <row r="45" spans="1:80">
      <c r="A45" s="1" t="s">
        <v>73</v>
      </c>
      <c r="B45" s="2">
        <f>B44-C44/100</f>
        <v>2.4300000000000002</v>
      </c>
      <c r="C45" s="2"/>
      <c r="D45" s="1">
        <v>42082</v>
      </c>
      <c r="E45" s="3">
        <v>1.0956666666666666</v>
      </c>
      <c r="F45" s="3">
        <f>E45-0.1</f>
        <v>0.99566666666666659</v>
      </c>
      <c r="G45" s="3">
        <v>0.76400000000000012</v>
      </c>
      <c r="H45" s="3">
        <v>92.8</v>
      </c>
      <c r="I45" s="3">
        <v>173.66666666666666</v>
      </c>
      <c r="J45" s="3">
        <v>172.70000000000002</v>
      </c>
      <c r="K45" s="3">
        <v>112</v>
      </c>
      <c r="L45" s="3">
        <v>90.633333333333326</v>
      </c>
      <c r="M45" s="3">
        <v>12.963333333333333</v>
      </c>
      <c r="N45" s="3">
        <v>89.766666666666666</v>
      </c>
      <c r="O45" s="3">
        <v>6.87</v>
      </c>
      <c r="P45" s="3">
        <v>7.23</v>
      </c>
      <c r="Q45" s="3">
        <v>10.813333333333333</v>
      </c>
      <c r="R45" s="3">
        <v>26.753333333333334</v>
      </c>
      <c r="S45" s="3">
        <v>0.997</v>
      </c>
      <c r="T45" s="3">
        <v>0.83333333333333337</v>
      </c>
      <c r="U45" s="3">
        <v>0.18099999999999997</v>
      </c>
      <c r="V45" s="4">
        <v>9.7000000000000017E-2</v>
      </c>
      <c r="W45" s="3">
        <v>4.9366666666666665</v>
      </c>
      <c r="X45" s="3">
        <v>13.21</v>
      </c>
      <c r="Y45" s="3">
        <v>1.6333333333333335</v>
      </c>
      <c r="Z45" s="3">
        <v>0.3666666666666667</v>
      </c>
      <c r="AA45" s="3">
        <v>-142.33333333333334</v>
      </c>
      <c r="AB45" s="3">
        <v>-6.6666666666666666E-2</v>
      </c>
      <c r="AC45" s="3">
        <v>6.6333333333333329</v>
      </c>
      <c r="AD45" s="5"/>
      <c r="AI45" s="12"/>
      <c r="AZ45" s="3">
        <v>0.8</v>
      </c>
      <c r="BA45" s="3">
        <v>110</v>
      </c>
      <c r="BK45" s="3"/>
      <c r="BM45" s="3"/>
      <c r="BW45" s="3"/>
      <c r="BY45" s="3"/>
      <c r="BZ45" s="14"/>
      <c r="CA45" s="24"/>
    </row>
    <row r="46" spans="1:80">
      <c r="A46" s="1" t="s">
        <v>255</v>
      </c>
      <c r="B46" s="2"/>
      <c r="C46" s="2"/>
      <c r="D46" s="1">
        <v>42082</v>
      </c>
      <c r="E46" s="3">
        <v>1.3939999999999999</v>
      </c>
      <c r="F46" s="3">
        <f>E46-0.1</f>
        <v>1.2939999999999998</v>
      </c>
      <c r="G46" s="3">
        <v>0.47575000000000001</v>
      </c>
      <c r="H46" s="3">
        <v>93.2</v>
      </c>
      <c r="I46" s="3">
        <v>176.125</v>
      </c>
      <c r="J46" s="3">
        <v>175.32500000000002</v>
      </c>
      <c r="K46" s="3">
        <v>114</v>
      </c>
      <c r="L46" s="3">
        <v>90.474999999999994</v>
      </c>
      <c r="M46" s="3">
        <v>13.047499999999999</v>
      </c>
      <c r="N46" s="3">
        <v>89.6</v>
      </c>
      <c r="O46" s="3">
        <v>6.9</v>
      </c>
      <c r="P46" s="3">
        <v>7.3649999999999993</v>
      </c>
      <c r="Q46" s="3">
        <v>10.985000000000001</v>
      </c>
      <c r="R46" s="3">
        <v>27.167500000000004</v>
      </c>
      <c r="S46" s="3">
        <v>1.5043333333333333</v>
      </c>
      <c r="T46" s="3">
        <v>0.84</v>
      </c>
      <c r="U46" s="3">
        <v>0.18299999999999997</v>
      </c>
      <c r="V46" s="4">
        <v>9.9000000000000019E-2</v>
      </c>
      <c r="W46" s="3">
        <v>5.2666666666666666</v>
      </c>
      <c r="X46" s="3">
        <v>13.336666666666668</v>
      </c>
      <c r="Y46" s="3">
        <v>1.3333333333333333</v>
      </c>
      <c r="Z46" s="3">
        <v>0.33333333333333331</v>
      </c>
      <c r="AA46" s="3">
        <v>105.33333333333333</v>
      </c>
      <c r="AB46" s="3">
        <v>3.3333333333333333E-2</v>
      </c>
      <c r="AC46" s="3">
        <v>6.7666666666666666</v>
      </c>
      <c r="AD46" s="5"/>
      <c r="AI46" s="12"/>
      <c r="AZ46" s="3">
        <v>1.25</v>
      </c>
      <c r="BA46" s="3">
        <v>64.44</v>
      </c>
      <c r="BK46" s="3"/>
      <c r="BM46" s="3"/>
      <c r="BW46" s="3"/>
      <c r="BY46" s="3"/>
      <c r="BZ46" s="14"/>
      <c r="CA46" s="24"/>
    </row>
    <row r="47" spans="1:80">
      <c r="D47" s="1">
        <v>42082</v>
      </c>
      <c r="E47" s="3">
        <v>1.6363333333333332</v>
      </c>
      <c r="F47" s="3">
        <f>E47-0.1</f>
        <v>1.5363333333333331</v>
      </c>
      <c r="G47" s="3">
        <v>0.55233333333333334</v>
      </c>
      <c r="H47" s="3">
        <v>93.983333333333334</v>
      </c>
      <c r="I47" s="3">
        <v>177.18333333333331</v>
      </c>
      <c r="J47" s="3">
        <v>176.33333333333334</v>
      </c>
      <c r="K47" s="3">
        <v>114.5</v>
      </c>
      <c r="L47" s="3">
        <v>90.166666666666671</v>
      </c>
      <c r="M47" s="3">
        <v>12.976666666666665</v>
      </c>
      <c r="N47" s="3">
        <v>89.316666666666663</v>
      </c>
      <c r="O47" s="3">
        <v>7.0083333333333329</v>
      </c>
      <c r="P47" s="3">
        <v>7.458333333333333</v>
      </c>
      <c r="Q47" s="3">
        <v>0.31833333333333336</v>
      </c>
      <c r="R47" s="3">
        <v>1.8716666666666668</v>
      </c>
      <c r="S47" s="3">
        <v>1.9193333333333333</v>
      </c>
      <c r="T47" s="3">
        <v>1.0033333333333332</v>
      </c>
      <c r="U47" s="3">
        <v>0.19200000000000003</v>
      </c>
      <c r="V47" s="4">
        <v>0.104</v>
      </c>
      <c r="W47" s="3">
        <v>5.7033333333333331</v>
      </c>
      <c r="X47" s="3">
        <v>12.863333333333335</v>
      </c>
      <c r="Y47" s="3">
        <v>1.2666666666666666</v>
      </c>
      <c r="Z47" s="3">
        <v>0.3</v>
      </c>
      <c r="AA47" s="3">
        <v>-39</v>
      </c>
      <c r="AB47" s="3">
        <v>0</v>
      </c>
      <c r="AC47" s="3">
        <v>7.333333333333333</v>
      </c>
      <c r="AD47" s="5"/>
      <c r="AI47" s="12"/>
      <c r="AZ47" s="3">
        <v>1.5</v>
      </c>
      <c r="BA47" s="3">
        <v>39.869999999999997</v>
      </c>
      <c r="BK47" s="3"/>
      <c r="BM47" s="3"/>
      <c r="BW47" s="3"/>
      <c r="BY47" s="3"/>
      <c r="BZ47" s="14"/>
      <c r="CA47" s="24"/>
    </row>
    <row r="48" spans="1:80">
      <c r="D48" s="1">
        <v>42082</v>
      </c>
      <c r="E48" s="3">
        <v>1.905</v>
      </c>
      <c r="F48" s="3">
        <f t="shared" ref="F48:F51" si="17">E48-0.15</f>
        <v>1.7550000000000001</v>
      </c>
      <c r="G48" s="3">
        <v>0.623</v>
      </c>
      <c r="H48" s="3">
        <v>94.2</v>
      </c>
      <c r="I48" s="3">
        <v>177.23333333333335</v>
      </c>
      <c r="J48" s="3">
        <v>176.33333333333334</v>
      </c>
      <c r="K48" s="3">
        <v>115</v>
      </c>
      <c r="L48" s="3">
        <v>90.466666666666654</v>
      </c>
      <c r="M48" s="3">
        <v>12.996666666666668</v>
      </c>
      <c r="N48" s="3">
        <v>89.566666666666663</v>
      </c>
      <c r="O48" s="3">
        <v>7.07</v>
      </c>
      <c r="P48" s="3">
        <v>8.18</v>
      </c>
      <c r="Q48" s="3">
        <v>1.26</v>
      </c>
      <c r="R48" s="3">
        <v>4.1033333333333335</v>
      </c>
      <c r="S48" s="3">
        <v>2.3976666666666664</v>
      </c>
      <c r="T48" s="3">
        <v>3.2033333333333331</v>
      </c>
      <c r="U48" s="3">
        <v>0.17100000000000001</v>
      </c>
      <c r="V48" s="4">
        <v>0.10000000000000002</v>
      </c>
      <c r="W48" s="3">
        <v>6.04</v>
      </c>
      <c r="X48" s="3">
        <v>6.2766666666666664</v>
      </c>
      <c r="Y48" s="3">
        <v>0.23333333333333331</v>
      </c>
      <c r="Z48" s="3">
        <v>6.6666666666666666E-2</v>
      </c>
      <c r="AA48" s="3">
        <v>-126.66666666666667</v>
      </c>
      <c r="AB48" s="3">
        <v>-6.6666666666666666E-2</v>
      </c>
      <c r="AC48" s="3">
        <v>4.5333333333333332</v>
      </c>
      <c r="AD48" s="5"/>
      <c r="AI48" s="12"/>
      <c r="AZ48" s="3">
        <v>1.75</v>
      </c>
      <c r="BA48" s="3">
        <v>28.88</v>
      </c>
      <c r="BK48" s="3"/>
      <c r="BM48" s="3"/>
      <c r="BW48" s="3"/>
      <c r="BY48" s="3"/>
      <c r="BZ48" s="14"/>
      <c r="CA48" s="24"/>
    </row>
    <row r="49" spans="1:80">
      <c r="D49" s="1">
        <v>42082</v>
      </c>
      <c r="E49" s="3">
        <v>2.367</v>
      </c>
      <c r="F49" s="3">
        <f t="shared" si="17"/>
        <v>2.2170000000000001</v>
      </c>
      <c r="G49" s="3">
        <v>1.7416666666666669</v>
      </c>
      <c r="H49" s="3">
        <v>96.666666666666671</v>
      </c>
      <c r="I49" s="3">
        <v>175.33333333333334</v>
      </c>
      <c r="J49" s="3">
        <v>173.93333333333331</v>
      </c>
      <c r="K49" s="3">
        <v>113</v>
      </c>
      <c r="L49" s="3">
        <v>68.533333333333346</v>
      </c>
      <c r="M49" s="3">
        <v>9.5399999999999991</v>
      </c>
      <c r="N49" s="3">
        <v>67.833333333333329</v>
      </c>
      <c r="O49" s="3">
        <v>6.9466666666666663</v>
      </c>
      <c r="P49" s="3">
        <v>7.18</v>
      </c>
      <c r="Q49" s="3">
        <v>0.69</v>
      </c>
      <c r="R49" s="3">
        <v>2.7566666666666664</v>
      </c>
      <c r="S49" s="3">
        <v>2.6476666666666664</v>
      </c>
      <c r="T49" s="3">
        <v>3.67</v>
      </c>
      <c r="U49" s="3">
        <v>0.17</v>
      </c>
      <c r="V49" s="4">
        <v>0.10100000000000002</v>
      </c>
      <c r="W49" s="3">
        <v>6.18</v>
      </c>
      <c r="X49" s="3">
        <v>3.3699999999999997</v>
      </c>
      <c r="Y49" s="3">
        <v>1.4333333333333333</v>
      </c>
      <c r="Z49" s="3">
        <v>0.33333333333333331</v>
      </c>
      <c r="AA49" s="3">
        <v>-187.33333333333334</v>
      </c>
      <c r="AB49" s="3">
        <v>-0.10000000000000002</v>
      </c>
      <c r="AC49" s="3">
        <v>4.7</v>
      </c>
      <c r="AD49" s="5">
        <v>2.1</v>
      </c>
      <c r="AE49" s="3">
        <v>85.699728249999993</v>
      </c>
      <c r="AF49" s="3">
        <v>0.92964842028850303</v>
      </c>
      <c r="AG49" s="3">
        <v>108.18146433599999</v>
      </c>
      <c r="AH49" s="3">
        <v>7.9341010300959169</v>
      </c>
      <c r="AI49" s="12">
        <f>AE49*30.97/94.74</f>
        <v>28.014783448411439</v>
      </c>
      <c r="AJ49" s="3">
        <v>51.792260692464367</v>
      </c>
      <c r="AK49" s="3">
        <v>6.720634715962287E-2</v>
      </c>
      <c r="AL49" s="3">
        <v>1126.8693078324227</v>
      </c>
      <c r="AM49" s="3">
        <v>17.581070242616235</v>
      </c>
      <c r="AN49" s="3">
        <v>21.757484472894983</v>
      </c>
      <c r="AP49" s="3">
        <v>0.373</v>
      </c>
      <c r="AQ49" s="3">
        <v>0.62749999999999995</v>
      </c>
      <c r="AR49" s="3">
        <v>2.9260000000000002</v>
      </c>
      <c r="AS49" s="3">
        <v>7.1355000000000004</v>
      </c>
      <c r="AV49" s="4">
        <v>2.7350299723899769</v>
      </c>
      <c r="AW49" s="4">
        <v>0.12801940930201772</v>
      </c>
      <c r="AX49" s="4">
        <v>0.98972654522246994</v>
      </c>
      <c r="AY49" s="4">
        <v>7.2204625099608941E-2</v>
      </c>
      <c r="AZ49" s="3">
        <v>2</v>
      </c>
      <c r="BA49" s="3">
        <v>18.63</v>
      </c>
      <c r="BC49" s="3" t="s">
        <v>196</v>
      </c>
      <c r="BD49" s="3" t="s">
        <v>95</v>
      </c>
      <c r="BE49" s="3" t="s">
        <v>157</v>
      </c>
      <c r="BF49" s="1">
        <v>42082</v>
      </c>
      <c r="BG49" s="3">
        <v>8.0412403260762382</v>
      </c>
      <c r="BH49" s="3">
        <v>3505.1369972588586</v>
      </c>
      <c r="BI49" s="3">
        <v>24.991834621384321</v>
      </c>
      <c r="BJ49" s="3">
        <v>221.92587152309429</v>
      </c>
      <c r="BK49" s="3">
        <f>BJ49/BK$1</f>
        <v>4.039422488589266</v>
      </c>
      <c r="BL49" s="3">
        <v>123.89759975956588</v>
      </c>
      <c r="BM49" s="3">
        <f>BL49/BM$1</f>
        <v>2.218399279490884</v>
      </c>
      <c r="BR49" s="1"/>
      <c r="BW49" s="3"/>
      <c r="BY49" s="3"/>
      <c r="BZ49" s="14"/>
      <c r="CA49" s="24"/>
    </row>
    <row r="50" spans="1:80">
      <c r="D50" s="21">
        <v>42082</v>
      </c>
      <c r="E50" s="5">
        <v>2.7040000000000002</v>
      </c>
      <c r="F50" s="5">
        <f t="shared" si="17"/>
        <v>2.5540000000000003</v>
      </c>
      <c r="G50" s="5">
        <v>3.0310000000000001</v>
      </c>
      <c r="H50" s="5">
        <v>94.633333333333326</v>
      </c>
      <c r="I50" s="5">
        <v>164.86666666666667</v>
      </c>
      <c r="J50" s="5">
        <v>163.03333333333333</v>
      </c>
      <c r="K50" s="5">
        <v>106</v>
      </c>
      <c r="L50" s="5">
        <v>38.266666666666673</v>
      </c>
      <c r="M50" s="5">
        <v>5.1433333333333335</v>
      </c>
      <c r="N50" s="5">
        <v>37.9</v>
      </c>
      <c r="O50" s="5">
        <v>6.8933333333333335</v>
      </c>
      <c r="P50" s="3">
        <v>5.580000000000001</v>
      </c>
      <c r="Q50" s="3">
        <v>0.86</v>
      </c>
      <c r="R50" s="3">
        <v>3.1566666666666663</v>
      </c>
      <c r="S50" s="3">
        <v>2.863666666666667</v>
      </c>
      <c r="T50" s="3">
        <v>3.98</v>
      </c>
      <c r="U50" s="3">
        <v>0.17100000000000001</v>
      </c>
      <c r="V50" s="4">
        <v>0.10299999999999999</v>
      </c>
      <c r="W50" s="3">
        <v>6.27</v>
      </c>
      <c r="X50" s="3">
        <v>2.0433333333333334</v>
      </c>
      <c r="Y50" s="3">
        <v>0.26666666666666666</v>
      </c>
      <c r="Z50" s="3">
        <v>6.6666666666666666E-2</v>
      </c>
      <c r="AA50" s="3">
        <v>8</v>
      </c>
      <c r="AB50" s="3">
        <v>0</v>
      </c>
      <c r="AC50" s="3">
        <v>4.8</v>
      </c>
      <c r="AD50" s="5">
        <v>2.6</v>
      </c>
      <c r="AE50" s="3">
        <v>53.25128325</v>
      </c>
      <c r="AF50" s="3">
        <v>4.1788182684442736</v>
      </c>
      <c r="AG50" s="3">
        <v>72.735252860160003</v>
      </c>
      <c r="AH50" s="3">
        <v>5.5063841764696591</v>
      </c>
      <c r="AI50" s="12">
        <f>AE50*30.97/94.74</f>
        <v>17.407560082884736</v>
      </c>
      <c r="AJ50" s="3">
        <v>37.535641547861516</v>
      </c>
      <c r="AK50" s="3">
        <v>1.6801586789904392</v>
      </c>
      <c r="AL50" s="3">
        <v>793.03051001821495</v>
      </c>
      <c r="AM50" s="3">
        <v>0.13523900186625695</v>
      </c>
      <c r="AN50" s="3">
        <v>21.127399914212884</v>
      </c>
      <c r="AP50" s="3">
        <v>0.35799999999999998</v>
      </c>
      <c r="AQ50" s="3">
        <v>0.25850000000000001</v>
      </c>
      <c r="AR50" s="3">
        <v>2.5735000000000001</v>
      </c>
      <c r="AS50" s="3">
        <v>6.2759999999999998</v>
      </c>
      <c r="AV50" s="4">
        <v>2.1946261653320014</v>
      </c>
      <c r="AW50" s="4">
        <v>1.7203180476929758E-2</v>
      </c>
      <c r="AX50" s="4">
        <v>0.70938242945473196</v>
      </c>
      <c r="AY50" s="4">
        <v>2.7629222212716242E-2</v>
      </c>
      <c r="BC50" s="3" t="s">
        <v>197</v>
      </c>
      <c r="BD50" s="3" t="s">
        <v>95</v>
      </c>
      <c r="BE50" s="3" t="s">
        <v>159</v>
      </c>
      <c r="BF50" s="1">
        <v>42082</v>
      </c>
      <c r="BG50" s="3">
        <v>4.7295121258826276</v>
      </c>
      <c r="BH50" s="3">
        <v>4204.789039663593</v>
      </c>
      <c r="BI50" s="3">
        <v>13.789006876890401</v>
      </c>
      <c r="BJ50" s="3">
        <v>1237.0960196705655</v>
      </c>
      <c r="BK50" s="3">
        <f>BJ50/BK$1</f>
        <v>22.517219142165374</v>
      </c>
      <c r="BL50" s="3">
        <v>175.13802137470867</v>
      </c>
      <c r="BM50" s="3">
        <f>BL50/BM$1</f>
        <v>3.1358643039339062</v>
      </c>
      <c r="BR50" s="1"/>
      <c r="BW50" s="3"/>
      <c r="BY50" s="3"/>
      <c r="BZ50" s="14"/>
      <c r="CA50" s="24"/>
    </row>
    <row r="51" spans="1:80">
      <c r="D51" s="1">
        <v>42082</v>
      </c>
      <c r="E51" s="3">
        <v>3.0343333333333331</v>
      </c>
      <c r="F51" s="3">
        <f t="shared" si="17"/>
        <v>2.8843333333333332</v>
      </c>
      <c r="G51" s="3">
        <v>3.6980000000000004</v>
      </c>
      <c r="H51" s="3">
        <v>97.5</v>
      </c>
      <c r="I51" s="3">
        <v>166.5</v>
      </c>
      <c r="J51" s="3">
        <v>164.46666666666667</v>
      </c>
      <c r="K51" s="3">
        <v>107</v>
      </c>
      <c r="L51" s="3">
        <v>16.066666666666666</v>
      </c>
      <c r="M51" s="3">
        <v>2.1199999999999997</v>
      </c>
      <c r="N51" s="3">
        <v>15.9</v>
      </c>
      <c r="O51" s="3">
        <v>6.89</v>
      </c>
      <c r="P51" s="3">
        <v>6.0166666666666666</v>
      </c>
      <c r="Q51" s="3">
        <v>0.98999999999999988</v>
      </c>
      <c r="R51" s="3">
        <v>3.4666666666666668</v>
      </c>
      <c r="AD51" s="5">
        <v>2.85</v>
      </c>
      <c r="AE51" s="3">
        <v>57.289844500000001</v>
      </c>
      <c r="AF51" s="3">
        <v>2.2432413406196372</v>
      </c>
      <c r="AG51" s="3">
        <v>68.938420277760002</v>
      </c>
      <c r="AH51" s="3">
        <v>4.794656839962574</v>
      </c>
      <c r="AI51" s="12">
        <f>AE51*30.97/94.74</f>
        <v>18.727744185824363</v>
      </c>
      <c r="AJ51" s="3">
        <v>42.953156822810598</v>
      </c>
      <c r="AK51" s="3">
        <v>1.1425079017134956</v>
      </c>
      <c r="AL51" s="3">
        <v>849.92941712204015</v>
      </c>
      <c r="AM51" s="3">
        <v>12.441988171697682</v>
      </c>
      <c r="AN51" s="3">
        <v>19.787356273443415</v>
      </c>
      <c r="AP51" s="3">
        <v>0.53200000000000003</v>
      </c>
      <c r="AQ51" s="3">
        <v>0.23099999999999998</v>
      </c>
      <c r="AR51" s="3">
        <v>2.6174999999999997</v>
      </c>
      <c r="AS51" s="3">
        <v>6.3840000000000003</v>
      </c>
      <c r="AV51" s="4">
        <v>2.3275556832106923</v>
      </c>
      <c r="AW51" s="4">
        <v>0.15170141348918073</v>
      </c>
      <c r="AX51" s="4">
        <v>0.71007648268363688</v>
      </c>
      <c r="AY51" s="4">
        <v>2.2639129754279279E-2</v>
      </c>
      <c r="BC51" s="3" t="s">
        <v>111</v>
      </c>
      <c r="BD51" s="3" t="s">
        <v>95</v>
      </c>
      <c r="BE51" s="3" t="s">
        <v>156</v>
      </c>
      <c r="BF51" s="1">
        <v>42082</v>
      </c>
      <c r="BG51" s="3">
        <v>4.2288497500417348</v>
      </c>
      <c r="BH51" s="3">
        <v>4116.4631379905841</v>
      </c>
      <c r="BI51" s="3">
        <v>17.909334254886705</v>
      </c>
      <c r="BJ51" s="3">
        <v>1271.1790379763706</v>
      </c>
      <c r="BK51" s="3">
        <f>BJ51/BK$1</f>
        <v>23.13758714918767</v>
      </c>
      <c r="BL51" s="3">
        <v>179.05118461070228</v>
      </c>
      <c r="BM51" s="3">
        <f>BL51/BM$1</f>
        <v>3.205929894551518</v>
      </c>
      <c r="BO51" t="s">
        <v>198</v>
      </c>
      <c r="BP51" t="s">
        <v>95</v>
      </c>
      <c r="BQ51" t="s">
        <v>156</v>
      </c>
      <c r="BR51" s="1">
        <v>42082</v>
      </c>
      <c r="BS51">
        <v>36.681248447713436</v>
      </c>
      <c r="BT51">
        <v>3701.9672831767398</v>
      </c>
      <c r="BU51">
        <v>19.86991053508093</v>
      </c>
      <c r="BV51">
        <v>1323.7227403023255</v>
      </c>
      <c r="BW51" s="3">
        <f>BV51/BW$1</f>
        <v>24.093970518790055</v>
      </c>
      <c r="BX51">
        <v>4.2365129590423436</v>
      </c>
      <c r="BY51" s="3">
        <f>BX51/BY$1</f>
        <v>7.5855200699057185E-2</v>
      </c>
      <c r="BZ51" s="14">
        <f t="shared" si="3"/>
        <v>3.1300746938524608</v>
      </c>
      <c r="CA51" s="24">
        <f t="shared" si="4"/>
        <v>0.9563833696023849</v>
      </c>
      <c r="CB51" s="24">
        <f t="shared" ref="CB51:CB52" si="18">BK51/BW51*100</f>
        <v>96.030611190228967</v>
      </c>
    </row>
    <row r="52" spans="1:80">
      <c r="D52" s="1">
        <v>42082</v>
      </c>
      <c r="E52" s="3">
        <v>3.1949999999999998</v>
      </c>
      <c r="F52" s="3">
        <f>E52-0.15</f>
        <v>3.0449999999999999</v>
      </c>
      <c r="G52" s="3">
        <v>3.9236666666666671</v>
      </c>
      <c r="H52" s="3">
        <v>99.066666666666663</v>
      </c>
      <c r="I52" s="3">
        <v>168</v>
      </c>
      <c r="J52" s="3">
        <v>165.8</v>
      </c>
      <c r="K52" s="3">
        <v>108</v>
      </c>
      <c r="L52" s="3">
        <v>12.333333333333334</v>
      </c>
      <c r="M52" s="3">
        <v>1.6233333333333333</v>
      </c>
      <c r="N52" s="3">
        <v>12.233333333333333</v>
      </c>
      <c r="O52" s="3">
        <v>6.91</v>
      </c>
      <c r="P52" s="3">
        <v>5.47</v>
      </c>
      <c r="Q52" s="3">
        <v>1.3466666666666667</v>
      </c>
      <c r="R52" s="3">
        <v>4.3099999999999996</v>
      </c>
      <c r="AD52" s="5">
        <v>3.1</v>
      </c>
      <c r="AE52" s="3">
        <v>61.779059500000002</v>
      </c>
      <c r="AF52" s="3">
        <v>1.8006855935975226</v>
      </c>
      <c r="AG52" s="3">
        <v>82.181640425279994</v>
      </c>
      <c r="AH52" s="3">
        <v>7.1698571077095599</v>
      </c>
      <c r="AI52" s="12">
        <f>AE52*30.97/94.74</f>
        <v>20.195244592727466</v>
      </c>
      <c r="AJ52" s="3">
        <v>40.529531568228116</v>
      </c>
      <c r="AK52" s="3">
        <v>1.4785396375115853</v>
      </c>
      <c r="AL52" s="3">
        <v>783.8023679417123</v>
      </c>
      <c r="AM52" s="3">
        <v>32.524979948840297</v>
      </c>
      <c r="AN52" s="3">
        <v>19.33904334971762</v>
      </c>
      <c r="AP52" s="3">
        <v>0.39250000000000002</v>
      </c>
      <c r="AQ52" s="3">
        <v>0.189</v>
      </c>
      <c r="AR52" s="3">
        <v>2.7164999999999999</v>
      </c>
      <c r="AS52" s="3">
        <v>6.625</v>
      </c>
      <c r="AV52" s="4">
        <v>2.3684667564214639</v>
      </c>
      <c r="AW52" s="4">
        <v>0.10671825269759649</v>
      </c>
      <c r="AX52" s="4">
        <v>0.73362090375649391</v>
      </c>
      <c r="AY52" s="4">
        <v>1.2562171714307627E-2</v>
      </c>
      <c r="BC52" s="3" t="s">
        <v>112</v>
      </c>
      <c r="BD52" s="3" t="s">
        <v>95</v>
      </c>
      <c r="BE52" s="3" t="s">
        <v>158</v>
      </c>
      <c r="BF52" s="1">
        <v>42082</v>
      </c>
      <c r="BG52" s="3">
        <v>4.2861271326328474</v>
      </c>
      <c r="BH52" s="3">
        <v>4264.1022811498196</v>
      </c>
      <c r="BI52" s="3">
        <v>14.577596425335621</v>
      </c>
      <c r="BJ52" s="3">
        <v>1399.2905871398157</v>
      </c>
      <c r="BK52" s="3">
        <f>BJ52/BK$1</f>
        <v>25.469431873677024</v>
      </c>
      <c r="BL52" s="3">
        <v>195.95139036849955</v>
      </c>
      <c r="BM52" s="3">
        <f>BL52/BM$1</f>
        <v>3.5085298185944414</v>
      </c>
      <c r="BO52" t="s">
        <v>199</v>
      </c>
      <c r="BP52" t="s">
        <v>95</v>
      </c>
      <c r="BQ52" t="s">
        <v>158</v>
      </c>
      <c r="BR52" s="1">
        <v>42082</v>
      </c>
      <c r="BS52">
        <v>52.506446292167901</v>
      </c>
      <c r="BT52">
        <v>3815.6934042510466</v>
      </c>
      <c r="BU52">
        <v>21.904612860785331</v>
      </c>
      <c r="BV52">
        <v>1444.0476092938384</v>
      </c>
      <c r="BW52" s="3">
        <f>BV52/BW$1</f>
        <v>26.284084624933353</v>
      </c>
      <c r="BX52">
        <v>3.4370881379097429</v>
      </c>
      <c r="BY52" s="3">
        <f>BX52/BY$1</f>
        <v>6.1541416972421534E-2</v>
      </c>
      <c r="BZ52" s="14">
        <f t="shared" si="3"/>
        <v>3.4469884016220198</v>
      </c>
      <c r="CA52" s="24">
        <f t="shared" si="4"/>
        <v>0.81465275125632886</v>
      </c>
      <c r="CB52" s="24">
        <f t="shared" si="18"/>
        <v>96.900585419347109</v>
      </c>
    </row>
    <row r="53" spans="1:80">
      <c r="AD53" s="5"/>
      <c r="AI53" s="12"/>
      <c r="BF53" s="1"/>
      <c r="BG53" s="3"/>
      <c r="BH53" s="3"/>
      <c r="BI53" s="3"/>
      <c r="BJ53" s="3"/>
      <c r="BK53" s="3"/>
      <c r="BL53" s="3"/>
      <c r="BM53" s="3"/>
      <c r="BR53" s="1"/>
      <c r="BW53" s="3"/>
      <c r="BY53" s="3"/>
      <c r="BZ53" s="14"/>
      <c r="CA53" s="24"/>
    </row>
    <row r="54" spans="1:80">
      <c r="A54" t="s">
        <v>16</v>
      </c>
      <c r="B54" s="2" t="s">
        <v>20</v>
      </c>
      <c r="C54" s="2" t="s">
        <v>21</v>
      </c>
      <c r="D54" s="1" t="s">
        <v>0</v>
      </c>
      <c r="E54" s="3" t="s">
        <v>29</v>
      </c>
      <c r="F54" s="3" t="s">
        <v>22</v>
      </c>
      <c r="G54" s="3" t="s">
        <v>30</v>
      </c>
      <c r="H54" s="3" t="s">
        <v>31</v>
      </c>
      <c r="I54" s="3" t="s">
        <v>32</v>
      </c>
      <c r="J54" s="3" t="s">
        <v>33</v>
      </c>
      <c r="K54" s="3" t="s">
        <v>34</v>
      </c>
      <c r="L54" s="3" t="s">
        <v>35</v>
      </c>
      <c r="M54" s="3" t="s">
        <v>36</v>
      </c>
      <c r="N54" s="3" t="s">
        <v>37</v>
      </c>
      <c r="O54" s="3" t="s">
        <v>1</v>
      </c>
      <c r="P54" s="3" t="s">
        <v>38</v>
      </c>
      <c r="Q54" s="3" t="s">
        <v>39</v>
      </c>
      <c r="R54" s="3" t="s">
        <v>40</v>
      </c>
      <c r="S54" s="3" t="s">
        <v>2</v>
      </c>
      <c r="T54" s="3" t="s">
        <v>3</v>
      </c>
      <c r="U54" s="3" t="s">
        <v>4</v>
      </c>
      <c r="V54" s="4" t="s">
        <v>5</v>
      </c>
      <c r="W54" s="3" t="s">
        <v>1</v>
      </c>
      <c r="X54" s="3" t="s">
        <v>6</v>
      </c>
      <c r="Y54" s="3" t="s">
        <v>7</v>
      </c>
      <c r="Z54" s="3" t="s">
        <v>8</v>
      </c>
      <c r="AA54" s="3" t="s">
        <v>9</v>
      </c>
      <c r="AB54" s="3" t="s">
        <v>10</v>
      </c>
      <c r="AC54" s="3" t="s">
        <v>11</v>
      </c>
      <c r="AD54" s="5" t="s">
        <v>19</v>
      </c>
      <c r="AF54" s="3" t="s">
        <v>15</v>
      </c>
      <c r="AH54" s="3" t="s">
        <v>48</v>
      </c>
      <c r="AI54" s="12"/>
      <c r="AJ54" s="3" t="s">
        <v>56</v>
      </c>
      <c r="AK54" s="3" t="s">
        <v>57</v>
      </c>
      <c r="AL54" s="3" t="s">
        <v>58</v>
      </c>
      <c r="AM54" s="3" t="s">
        <v>59</v>
      </c>
      <c r="AN54" s="3" t="s">
        <v>60</v>
      </c>
      <c r="AP54" s="3" t="s">
        <v>41</v>
      </c>
      <c r="AQ54" s="3" t="s">
        <v>42</v>
      </c>
      <c r="AR54" s="3" t="s">
        <v>43</v>
      </c>
      <c r="AS54" s="3" t="s">
        <v>44</v>
      </c>
      <c r="AV54" s="3" t="s">
        <v>49</v>
      </c>
      <c r="AW54" s="3" t="s">
        <v>50</v>
      </c>
      <c r="AX54" s="3" t="s">
        <v>51</v>
      </c>
      <c r="AY54" s="3" t="s">
        <v>52</v>
      </c>
      <c r="BA54" s="3" t="s">
        <v>26</v>
      </c>
      <c r="BD54" s="3" t="s">
        <v>68</v>
      </c>
      <c r="BE54" s="3" t="s">
        <v>13</v>
      </c>
      <c r="BF54" s="1" t="s">
        <v>69</v>
      </c>
      <c r="BG54" s="3"/>
      <c r="BH54" s="3"/>
      <c r="BI54" s="3"/>
      <c r="BJ54" s="3"/>
      <c r="BK54" s="3"/>
      <c r="BL54" s="3"/>
      <c r="BM54" s="3"/>
      <c r="BR54" s="1"/>
      <c r="BW54" s="3"/>
      <c r="BY54" s="3"/>
      <c r="BZ54" s="14"/>
      <c r="CA54" s="24"/>
    </row>
    <row r="55" spans="1:80">
      <c r="A55" t="s">
        <v>13</v>
      </c>
      <c r="B55" s="2">
        <v>3.05</v>
      </c>
      <c r="C55" s="2">
        <v>70</v>
      </c>
      <c r="D55" s="1">
        <v>42088</v>
      </c>
      <c r="E55" s="3">
        <v>0.72866666666666668</v>
      </c>
      <c r="F55" s="3">
        <v>0.7</v>
      </c>
      <c r="G55" s="3">
        <v>1.4793333333333332</v>
      </c>
      <c r="H55" s="3">
        <v>93.566666666666663</v>
      </c>
      <c r="I55" s="3">
        <v>171.16666666666666</v>
      </c>
      <c r="J55" s="3">
        <v>169.86666666666667</v>
      </c>
      <c r="K55" s="3">
        <v>110.33333333333333</v>
      </c>
      <c r="L55" s="3">
        <v>94</v>
      </c>
      <c r="M55" s="3">
        <v>13.183333333333332</v>
      </c>
      <c r="N55" s="3">
        <v>93</v>
      </c>
      <c r="O55" s="3">
        <v>7.3133333333333326</v>
      </c>
      <c r="P55" s="3">
        <v>2.9433333333333334</v>
      </c>
      <c r="Q55" s="3">
        <v>9.9533333333333331</v>
      </c>
      <c r="R55" s="3">
        <v>24.716666666666669</v>
      </c>
      <c r="S55" s="3">
        <v>0.50900000000000001</v>
      </c>
      <c r="T55" s="3">
        <v>1.5750000000000002</v>
      </c>
      <c r="U55" s="3">
        <v>0.18</v>
      </c>
      <c r="V55" s="4">
        <v>9.9000000000000005E-2</v>
      </c>
      <c r="W55" s="3">
        <v>6.1050000000000004</v>
      </c>
      <c r="X55" s="3">
        <v>13.18</v>
      </c>
      <c r="Y55" s="3">
        <v>0.95000000000000007</v>
      </c>
      <c r="Z55" s="3">
        <v>0.25</v>
      </c>
      <c r="AA55" s="3">
        <v>138.5</v>
      </c>
      <c r="AB55" s="3">
        <v>0.05</v>
      </c>
      <c r="AC55" s="3">
        <v>1.9</v>
      </c>
      <c r="AD55" s="5">
        <v>0.7</v>
      </c>
      <c r="AE55" s="3">
        <v>52.059413999999997</v>
      </c>
      <c r="AF55" s="3">
        <v>3.167629750239128</v>
      </c>
      <c r="AG55" s="9">
        <v>78.031033491839992</v>
      </c>
      <c r="AH55" s="9">
        <v>4.9569075707609418</v>
      </c>
      <c r="AI55" s="12">
        <f>AE55*30.97/94.74</f>
        <v>17.017944390753641</v>
      </c>
      <c r="AJ55" s="3">
        <v>35.20706042090972</v>
      </c>
      <c r="AK55" s="3">
        <v>2.0161904147885239</v>
      </c>
      <c r="AL55" s="3">
        <v>1219.4854280510019</v>
      </c>
      <c r="AM55" s="3">
        <v>79.723391600171908</v>
      </c>
      <c r="AN55" s="3">
        <v>34.637524788259263</v>
      </c>
      <c r="AP55" s="3">
        <v>0.61450000000000005</v>
      </c>
      <c r="AQ55" s="3">
        <v>0.71599999999999997</v>
      </c>
      <c r="AR55" s="3">
        <v>3.3525</v>
      </c>
      <c r="AS55" s="3">
        <v>8.1765000000000008</v>
      </c>
      <c r="AV55" s="4">
        <v>3.1392313757123991</v>
      </c>
      <c r="AW55" s="4">
        <v>0.10234958764859006</v>
      </c>
      <c r="AX55" s="4">
        <v>1.0513371164652752</v>
      </c>
      <c r="AY55" s="4">
        <v>1.5129271477470297E-2</v>
      </c>
      <c r="AZ55" s="3">
        <v>0</v>
      </c>
      <c r="BA55" s="3">
        <v>3400</v>
      </c>
      <c r="BC55" s="3" t="s">
        <v>113</v>
      </c>
      <c r="BD55" s="3" t="s">
        <v>95</v>
      </c>
      <c r="BE55" s="3" t="s">
        <v>155</v>
      </c>
      <c r="BF55" s="1">
        <v>42088</v>
      </c>
      <c r="BG55" s="3">
        <v>9.2941806819103494</v>
      </c>
      <c r="BH55" s="3">
        <v>3198.1863472187683</v>
      </c>
      <c r="BI55" s="3">
        <v>19.716633239877677</v>
      </c>
      <c r="BJ55" s="3">
        <v>46.284846911113114</v>
      </c>
      <c r="BK55" s="3">
        <f>BJ55/BK$1</f>
        <v>0.84246172026052268</v>
      </c>
      <c r="BL55" s="3">
        <v>167.18630073152545</v>
      </c>
      <c r="BM55" s="3">
        <f>BL55/BM$1</f>
        <v>2.9934879271535442</v>
      </c>
      <c r="BO55" t="s">
        <v>205</v>
      </c>
      <c r="BP55" t="s">
        <v>95</v>
      </c>
      <c r="BQ55" t="s">
        <v>155</v>
      </c>
      <c r="BR55" s="1">
        <v>42088</v>
      </c>
      <c r="BS55">
        <v>46.683627601729462</v>
      </c>
      <c r="BT55">
        <v>2893.3691012954268</v>
      </c>
      <c r="BU55">
        <v>28.258012637820965</v>
      </c>
      <c r="BV55">
        <v>43.77761303435728</v>
      </c>
      <c r="BW55" s="3">
        <f>BV55/BW$1</f>
        <v>0.7968258652049014</v>
      </c>
      <c r="BX55">
        <v>7.2957272951729566</v>
      </c>
      <c r="BY55" s="3">
        <f>BX55/BY$1</f>
        <v>0.13063074834687477</v>
      </c>
      <c r="BZ55" s="14">
        <f t="shared" si="3"/>
        <v>2.8628571788066695</v>
      </c>
      <c r="CA55" s="24">
        <f t="shared" si="4"/>
        <v>-4.5635855055621288E-2</v>
      </c>
      <c r="CB55" s="24">
        <f t="shared" ref="CB55" si="19">BK55/BW55*100</f>
        <v>105.72720553491146</v>
      </c>
    </row>
    <row r="56" spans="1:80">
      <c r="A56" t="s">
        <v>12</v>
      </c>
      <c r="B56" s="2">
        <f>B55-C55/100</f>
        <v>2.3499999999999996</v>
      </c>
      <c r="D56" s="1">
        <v>42088</v>
      </c>
      <c r="E56" s="3">
        <v>1.038</v>
      </c>
      <c r="F56" s="3">
        <f t="shared" ref="F56:F63" si="20">E56-0.13</f>
        <v>0.90800000000000003</v>
      </c>
      <c r="G56" s="3">
        <v>1.2786666666666668</v>
      </c>
      <c r="H56" s="3">
        <v>92.90000000000002</v>
      </c>
      <c r="I56" s="3">
        <v>171.1</v>
      </c>
      <c r="J56" s="3">
        <v>169.93333333333331</v>
      </c>
      <c r="K56" s="3">
        <v>110</v>
      </c>
      <c r="L56" s="3">
        <v>94</v>
      </c>
      <c r="M56" s="3">
        <v>13.26</v>
      </c>
      <c r="N56" s="3">
        <v>93</v>
      </c>
      <c r="O56" s="3">
        <v>7.2766666666666673</v>
      </c>
      <c r="P56" s="3">
        <v>3.3299999999999996</v>
      </c>
      <c r="Q56" s="3">
        <v>10.393333333333333</v>
      </c>
      <c r="R56" s="3">
        <v>25.763333333333332</v>
      </c>
      <c r="S56" s="3">
        <v>1</v>
      </c>
      <c r="T56" s="3">
        <v>1.3533333333333335</v>
      </c>
      <c r="U56" s="3">
        <v>0.18000000000000002</v>
      </c>
      <c r="V56" s="4">
        <v>9.9000000000000019E-2</v>
      </c>
      <c r="W56" s="3">
        <v>6.2833333333333341</v>
      </c>
      <c r="X56" s="3">
        <v>13.506666666666666</v>
      </c>
      <c r="Y56" s="3">
        <v>1.2666666666666666</v>
      </c>
      <c r="Z56" s="3">
        <v>0.3</v>
      </c>
      <c r="AA56" s="3">
        <v>115</v>
      </c>
      <c r="AB56" s="3">
        <v>3.3333333333333333E-2</v>
      </c>
      <c r="AC56" s="3">
        <v>2.2999999999999998</v>
      </c>
      <c r="AD56" s="5"/>
      <c r="AI56" s="12"/>
      <c r="AZ56" s="3">
        <v>0.7</v>
      </c>
      <c r="BA56" s="3">
        <v>214.5</v>
      </c>
      <c r="BK56" s="3"/>
      <c r="BM56" s="3"/>
      <c r="BW56" s="3"/>
      <c r="BY56" s="3"/>
      <c r="BZ56" s="14"/>
      <c r="CA56" s="24"/>
    </row>
    <row r="57" spans="1:80">
      <c r="D57" s="1">
        <v>42088</v>
      </c>
      <c r="E57" s="3">
        <v>1.42</v>
      </c>
      <c r="F57" s="3">
        <f t="shared" si="20"/>
        <v>1.29</v>
      </c>
      <c r="G57" s="3">
        <v>1.2496666666666667</v>
      </c>
      <c r="H57" s="3">
        <v>93.3</v>
      </c>
      <c r="I57" s="3">
        <v>171.9</v>
      </c>
      <c r="J57" s="3">
        <v>170.73333333333335</v>
      </c>
      <c r="K57" s="3">
        <v>111</v>
      </c>
      <c r="L57" s="3">
        <v>94.366666666666674</v>
      </c>
      <c r="M57" s="3">
        <v>13.316666666666668</v>
      </c>
      <c r="N57" s="3">
        <v>93.333333333333329</v>
      </c>
      <c r="O57" s="3">
        <v>7.2600000000000007</v>
      </c>
      <c r="P57" s="3">
        <v>3.4433333333333334</v>
      </c>
      <c r="Q57" s="3">
        <v>10.576666666666666</v>
      </c>
      <c r="R57" s="3">
        <v>26.2</v>
      </c>
      <c r="S57" s="3">
        <v>1.5086666666666666</v>
      </c>
      <c r="T57" s="3">
        <v>1.43</v>
      </c>
      <c r="U57" s="3">
        <v>0.18000000000000002</v>
      </c>
      <c r="V57" s="4">
        <v>9.9000000000000019E-2</v>
      </c>
      <c r="W57" s="3">
        <v>6.4066666666666663</v>
      </c>
      <c r="X57" s="3">
        <v>13.566666666666668</v>
      </c>
      <c r="Y57" s="3">
        <v>1.0666666666666667</v>
      </c>
      <c r="Z57" s="3">
        <v>0.26666666666666666</v>
      </c>
      <c r="AA57" s="3">
        <v>-36</v>
      </c>
      <c r="AB57" s="3">
        <v>0</v>
      </c>
      <c r="AC57" s="3">
        <v>2.6666666666666665</v>
      </c>
      <c r="AD57" s="5"/>
      <c r="AI57" s="12"/>
      <c r="AZ57" s="3">
        <v>1</v>
      </c>
      <c r="BA57" s="3">
        <v>157</v>
      </c>
      <c r="BK57" s="3"/>
      <c r="BM57" s="3"/>
      <c r="BW57" s="3"/>
      <c r="BY57" s="3"/>
      <c r="BZ57" s="14"/>
      <c r="CA57" s="24"/>
    </row>
    <row r="58" spans="1:80">
      <c r="D58" s="1">
        <v>42088</v>
      </c>
      <c r="E58" s="3">
        <v>1.7030000000000001</v>
      </c>
      <c r="F58" s="3">
        <f t="shared" si="20"/>
        <v>1.573</v>
      </c>
      <c r="G58" s="3">
        <v>1.3029999999999999</v>
      </c>
      <c r="H58" s="3">
        <v>93.633333333333326</v>
      </c>
      <c r="I58" s="3">
        <v>172.26666666666665</v>
      </c>
      <c r="J58" s="3">
        <v>171.06666666666669</v>
      </c>
      <c r="K58" s="3">
        <v>111</v>
      </c>
      <c r="L58" s="3">
        <v>94.5</v>
      </c>
      <c r="M58" s="3">
        <v>13.316666666666668</v>
      </c>
      <c r="N58" s="3">
        <v>93.433333333333337</v>
      </c>
      <c r="O58" s="3">
        <v>7.2600000000000007</v>
      </c>
      <c r="P58" s="3">
        <v>3.4599999999999995</v>
      </c>
      <c r="Q58" s="3">
        <v>10.596666666666666</v>
      </c>
      <c r="R58" s="3">
        <v>26.246666666666666</v>
      </c>
      <c r="S58" s="3">
        <v>2.0059999999999998</v>
      </c>
      <c r="T58" s="3">
        <v>2.56</v>
      </c>
      <c r="U58" s="3">
        <v>0.17800000000000002</v>
      </c>
      <c r="V58" s="4">
        <v>0.10199999999999999</v>
      </c>
      <c r="W58" s="3">
        <v>6.4899999999999993</v>
      </c>
      <c r="X58" s="3">
        <v>9.08</v>
      </c>
      <c r="Y58" s="3">
        <v>1.3333333333333333</v>
      </c>
      <c r="Z58" s="3">
        <v>0.33333333333333331</v>
      </c>
      <c r="AA58" s="3">
        <v>-112.66666666666667</v>
      </c>
      <c r="AB58" s="3">
        <v>-6.6666666666666666E-2</v>
      </c>
      <c r="AC58" s="3">
        <v>4.3</v>
      </c>
      <c r="AD58" s="5"/>
      <c r="AI58" s="12"/>
      <c r="AZ58" s="3">
        <v>1.5</v>
      </c>
      <c r="BA58" s="3">
        <v>90.7</v>
      </c>
      <c r="BK58" s="3"/>
      <c r="BM58" s="3"/>
      <c r="BW58" s="3"/>
      <c r="BY58" s="3"/>
      <c r="BZ58" s="14"/>
      <c r="CA58" s="24"/>
    </row>
    <row r="59" spans="1:80">
      <c r="D59" s="1">
        <v>42088</v>
      </c>
      <c r="E59" s="3">
        <v>1.94425</v>
      </c>
      <c r="F59" s="3">
        <f t="shared" si="20"/>
        <v>1.8142499999999999</v>
      </c>
      <c r="G59" s="3">
        <v>1.5312499999999998</v>
      </c>
      <c r="H59" s="3">
        <v>94.875</v>
      </c>
      <c r="I59" s="3">
        <v>173.25</v>
      </c>
      <c r="J59" s="3">
        <v>171.9</v>
      </c>
      <c r="K59" s="3">
        <v>112</v>
      </c>
      <c r="L59" s="3">
        <v>91.15</v>
      </c>
      <c r="M59" s="3">
        <v>12.762500000000001</v>
      </c>
      <c r="N59" s="3">
        <v>90.125</v>
      </c>
      <c r="O59" s="3">
        <v>7.21</v>
      </c>
      <c r="P59" s="3">
        <v>4.4575000000000005</v>
      </c>
      <c r="Q59" s="3">
        <v>11.297500000000001</v>
      </c>
      <c r="R59" s="3">
        <v>27.905000000000001</v>
      </c>
      <c r="S59" s="3">
        <v>2.3566666666666669</v>
      </c>
      <c r="T59" s="3">
        <v>4.0533333333333337</v>
      </c>
      <c r="U59" s="3">
        <v>0.17400000000000002</v>
      </c>
      <c r="V59" s="4">
        <v>0.104</v>
      </c>
      <c r="W59" s="3">
        <v>6.5066666666666668</v>
      </c>
      <c r="X59" s="3">
        <v>2.7099999999999995</v>
      </c>
      <c r="Y59" s="3">
        <v>1.2</v>
      </c>
      <c r="Z59" s="3">
        <v>0.3</v>
      </c>
      <c r="AA59" s="3">
        <v>86.333333333333329</v>
      </c>
      <c r="AB59" s="3">
        <v>3.3333333333333333E-2</v>
      </c>
      <c r="AC59" s="3">
        <v>4.4000000000000004</v>
      </c>
      <c r="AD59" s="5"/>
      <c r="AI59" s="12"/>
      <c r="AZ59" s="3">
        <v>2.5</v>
      </c>
      <c r="BA59" s="3">
        <v>37</v>
      </c>
      <c r="BK59" s="3"/>
      <c r="BM59" s="3"/>
      <c r="BW59" s="3"/>
      <c r="BY59" s="3"/>
      <c r="BZ59" s="14"/>
      <c r="CA59" s="24"/>
    </row>
    <row r="60" spans="1:80">
      <c r="D60" s="1">
        <v>42088</v>
      </c>
      <c r="E60" s="3">
        <v>2.2023333333333333</v>
      </c>
      <c r="F60" s="3">
        <f t="shared" si="20"/>
        <v>2.0723333333333334</v>
      </c>
      <c r="G60" s="3">
        <v>2.222</v>
      </c>
      <c r="H60" s="3">
        <v>95.966666666666654</v>
      </c>
      <c r="I60" s="3">
        <v>171.46666666666667</v>
      </c>
      <c r="J60" s="3">
        <v>169.86666666666667</v>
      </c>
      <c r="K60" s="3">
        <v>110</v>
      </c>
      <c r="L60" s="3">
        <v>63.833333333333336</v>
      </c>
      <c r="M60" s="3">
        <v>8.7733333333333334</v>
      </c>
      <c r="N60" s="3">
        <v>63.133333333333333</v>
      </c>
      <c r="O60" s="3">
        <v>7.07</v>
      </c>
      <c r="P60" s="3">
        <v>5.1566666666666663</v>
      </c>
      <c r="Q60" s="3">
        <v>10.716666666666669</v>
      </c>
      <c r="R60" s="3">
        <v>26.526666666666667</v>
      </c>
      <c r="S60" s="3">
        <v>2.6076666666666668</v>
      </c>
      <c r="T60" s="3">
        <v>4.09</v>
      </c>
      <c r="U60" s="3">
        <v>0.17499999999999996</v>
      </c>
      <c r="V60" s="4">
        <v>0.105</v>
      </c>
      <c r="W60" s="3">
        <v>6.5266666666666673</v>
      </c>
      <c r="X60" s="3">
        <v>2.1966666666666668</v>
      </c>
      <c r="Y60" s="3">
        <v>1</v>
      </c>
      <c r="Z60" s="3">
        <v>0.23333333333333331</v>
      </c>
      <c r="AA60" s="3">
        <v>-50</v>
      </c>
      <c r="AB60" s="3">
        <v>0</v>
      </c>
      <c r="AC60" s="3">
        <v>4.3</v>
      </c>
      <c r="AD60" s="5">
        <v>2.1</v>
      </c>
      <c r="AE60" s="3">
        <v>71.065977250000003</v>
      </c>
      <c r="AF60" s="3">
        <v>0.87471589807562533</v>
      </c>
      <c r="AG60" s="3">
        <v>101.11681194912001</v>
      </c>
      <c r="AH60" s="3">
        <v>6.6855225586541804</v>
      </c>
      <c r="AI60" s="12">
        <f>AE60*30.97/94.74</f>
        <v>23.231088404396242</v>
      </c>
      <c r="AJ60" s="3">
        <v>49.653767820773936</v>
      </c>
      <c r="AK60" s="3">
        <v>1.0753015545538824</v>
      </c>
      <c r="AL60" s="3">
        <v>1070.3529143897999</v>
      </c>
      <c r="AM60" s="3">
        <v>32.592599449773417</v>
      </c>
      <c r="AN60" s="3">
        <v>21.556328177415576</v>
      </c>
      <c r="AP60" s="3">
        <v>0.75849999999999995</v>
      </c>
      <c r="AQ60" s="3">
        <v>0.5555000000000001</v>
      </c>
      <c r="AR60" s="3">
        <v>3.0510000000000002</v>
      </c>
      <c r="AS60" s="3">
        <v>7.4405000000000001</v>
      </c>
      <c r="AV60" s="4">
        <v>2.7556743293332584</v>
      </c>
      <c r="AW60" s="4">
        <v>6.1521672640889653E-2</v>
      </c>
      <c r="AX60" s="4">
        <v>0.8718442737284372</v>
      </c>
      <c r="AY60" s="4">
        <v>3.1008427455356938E-2</v>
      </c>
      <c r="AZ60" s="3">
        <v>3</v>
      </c>
      <c r="BA60" s="3">
        <v>25</v>
      </c>
      <c r="BC60" s="3" t="s">
        <v>206</v>
      </c>
      <c r="BD60" s="3" t="s">
        <v>95</v>
      </c>
      <c r="BE60" s="3" t="s">
        <v>157</v>
      </c>
      <c r="BF60" s="1">
        <v>42088</v>
      </c>
      <c r="BG60" s="3">
        <v>7.8002270820322188</v>
      </c>
      <c r="BH60" s="3">
        <v>3641.3217336319121</v>
      </c>
      <c r="BI60" s="3">
        <v>17.403377890799824</v>
      </c>
      <c r="BJ60" s="3">
        <v>370.99291461494914</v>
      </c>
      <c r="BK60" s="3">
        <f>BJ60/BK$1</f>
        <v>6.7526922936830935</v>
      </c>
      <c r="BL60" s="3">
        <v>139.48166255170415</v>
      </c>
      <c r="BM60" s="3">
        <f>BL60/BM$1</f>
        <v>2.49743352823105</v>
      </c>
      <c r="BR60" s="1"/>
      <c r="BW60" s="3"/>
      <c r="BY60" s="3"/>
      <c r="BZ60" s="14"/>
      <c r="CA60" s="24"/>
    </row>
    <row r="61" spans="1:80">
      <c r="D61" s="21">
        <v>42088</v>
      </c>
      <c r="E61" s="5">
        <v>2.5052499999999998</v>
      </c>
      <c r="F61" s="5">
        <f t="shared" si="20"/>
        <v>2.3752499999999999</v>
      </c>
      <c r="G61" s="5">
        <v>3.0907499999999999</v>
      </c>
      <c r="H61" s="5">
        <v>96.924999999999997</v>
      </c>
      <c r="I61" s="5">
        <v>168.57500000000002</v>
      </c>
      <c r="J61" s="5">
        <v>166.67499999999998</v>
      </c>
      <c r="K61" s="5">
        <v>108</v>
      </c>
      <c r="L61" s="5">
        <v>38.625</v>
      </c>
      <c r="M61" s="5">
        <v>5.1849999999999996</v>
      </c>
      <c r="N61" s="5">
        <v>38.200000000000003</v>
      </c>
      <c r="O61" s="5">
        <v>7.0324999999999998</v>
      </c>
      <c r="P61" s="3">
        <v>4.9550000000000001</v>
      </c>
      <c r="Q61" s="3">
        <v>10.887499999999999</v>
      </c>
      <c r="R61" s="3">
        <v>26.934999999999999</v>
      </c>
      <c r="S61" s="3">
        <v>2.8183333333333334</v>
      </c>
      <c r="T61" s="3">
        <v>4.2033333333333331</v>
      </c>
      <c r="U61" s="3">
        <v>0.17499999999999996</v>
      </c>
      <c r="V61" s="4">
        <v>0.105</v>
      </c>
      <c r="W61" s="3">
        <v>6.54</v>
      </c>
      <c r="X61" s="3">
        <v>1.82</v>
      </c>
      <c r="Y61" s="3">
        <v>1.5999999999999999</v>
      </c>
      <c r="Z61" s="3">
        <v>0.3666666666666667</v>
      </c>
      <c r="AA61" s="3">
        <v>-142</v>
      </c>
      <c r="AB61" s="3">
        <v>-6.6666666666666666E-2</v>
      </c>
      <c r="AC61" s="3">
        <v>4.9000000000000004</v>
      </c>
      <c r="AD61" s="5">
        <v>2.6</v>
      </c>
      <c r="AE61" s="3">
        <v>56.069533750000005</v>
      </c>
      <c r="AF61" s="3">
        <v>1.8810640409286743</v>
      </c>
      <c r="AG61" s="3">
        <v>70.36953409728001</v>
      </c>
      <c r="AH61" s="3">
        <v>3.9522424495922324</v>
      </c>
      <c r="AI61" s="12">
        <f>AE61*30.97/94.74</f>
        <v>18.328831119247418</v>
      </c>
      <c r="AJ61" s="3">
        <v>39.81670061099797</v>
      </c>
      <c r="AK61" s="3">
        <v>0.87368251307502864</v>
      </c>
      <c r="AL61" s="3">
        <v>845.33925318761396</v>
      </c>
      <c r="AM61" s="3">
        <v>8.6552961194418589</v>
      </c>
      <c r="AN61" s="3">
        <v>21.230771013561043</v>
      </c>
      <c r="AP61" s="3">
        <v>0.38900000000000001</v>
      </c>
      <c r="AQ61" s="3">
        <v>0.28300000000000003</v>
      </c>
      <c r="AR61" s="3">
        <v>2.5994999999999999</v>
      </c>
      <c r="AS61" s="3">
        <v>6.34</v>
      </c>
      <c r="AV61" s="4">
        <v>2.3127018166295512</v>
      </c>
      <c r="AW61" s="4">
        <v>4.4605529490683422E-2</v>
      </c>
      <c r="AX61" s="4">
        <v>0.69688947133444035</v>
      </c>
      <c r="AY61" s="4">
        <v>2.0110556877850769E-2</v>
      </c>
      <c r="BC61" s="3" t="s">
        <v>207</v>
      </c>
      <c r="BD61" s="3" t="s">
        <v>95</v>
      </c>
      <c r="BE61" s="3" t="s">
        <v>159</v>
      </c>
      <c r="BF61" s="1">
        <v>42088</v>
      </c>
      <c r="BG61" s="3">
        <v>4.2756074655404319</v>
      </c>
      <c r="BH61" s="3">
        <v>4252.2145475879097</v>
      </c>
      <c r="BI61" s="3">
        <v>12.685653531994479</v>
      </c>
      <c r="BJ61" s="3">
        <v>1163.596467063167</v>
      </c>
      <c r="BK61" s="3">
        <f>BJ61/BK$1</f>
        <v>21.179404205736567</v>
      </c>
      <c r="BL61" s="3">
        <v>161.70206901415031</v>
      </c>
      <c r="BM61" s="3">
        <f>BL61/BM$1</f>
        <v>2.8952921936284746</v>
      </c>
      <c r="BR61" s="1"/>
      <c r="BW61" s="3"/>
      <c r="BY61" s="3"/>
      <c r="BZ61" s="14"/>
      <c r="CA61" s="24"/>
    </row>
    <row r="62" spans="1:80">
      <c r="D62" s="1">
        <v>42088</v>
      </c>
      <c r="E62" s="3">
        <v>2.6760000000000002</v>
      </c>
      <c r="F62" s="3">
        <f t="shared" si="20"/>
        <v>2.5460000000000003</v>
      </c>
      <c r="G62" s="3">
        <v>3.5003333333333333</v>
      </c>
      <c r="H62" s="3">
        <v>97.833333333333329</v>
      </c>
      <c r="I62" s="3">
        <v>168</v>
      </c>
      <c r="J62" s="3">
        <v>166</v>
      </c>
      <c r="K62" s="3">
        <v>108</v>
      </c>
      <c r="L62" s="3">
        <v>29.366666666666664</v>
      </c>
      <c r="M62" s="3">
        <v>3.8966666666666665</v>
      </c>
      <c r="N62" s="3">
        <v>29.033333333333331</v>
      </c>
      <c r="O62" s="3">
        <v>7.02</v>
      </c>
      <c r="P62" s="3">
        <v>5.126666666666666</v>
      </c>
      <c r="Q62" s="3">
        <v>11.030000000000001</v>
      </c>
      <c r="R62" s="3">
        <v>27.266666666666666</v>
      </c>
      <c r="AD62" s="5"/>
      <c r="AI62" s="12">
        <f>AE62*30.97/94.74</f>
        <v>0</v>
      </c>
      <c r="BK62" s="3"/>
      <c r="BM62" s="3"/>
      <c r="BW62" s="3"/>
      <c r="BY62" s="3"/>
      <c r="BZ62" s="14"/>
      <c r="CA62" s="24"/>
    </row>
    <row r="63" spans="1:80">
      <c r="D63" s="1">
        <v>42088</v>
      </c>
      <c r="E63" s="3">
        <v>2.9750000000000001</v>
      </c>
      <c r="F63" s="3">
        <f t="shared" si="20"/>
        <v>2.8450000000000002</v>
      </c>
      <c r="G63" s="3">
        <v>3.9693333333333336</v>
      </c>
      <c r="H63" s="3">
        <v>99.366666666666674</v>
      </c>
      <c r="I63" s="3">
        <v>168.2</v>
      </c>
      <c r="J63" s="3">
        <v>166.06666666666666</v>
      </c>
      <c r="K63" s="3">
        <v>108</v>
      </c>
      <c r="L63" s="3">
        <v>15.133333333333335</v>
      </c>
      <c r="M63" s="3">
        <v>1.9799999999999998</v>
      </c>
      <c r="N63" s="3">
        <v>14.933333333333335</v>
      </c>
      <c r="O63" s="3">
        <v>7.0100000000000007</v>
      </c>
      <c r="P63" s="3">
        <v>5.123333333333334</v>
      </c>
      <c r="Q63" s="3">
        <v>11.21</v>
      </c>
      <c r="R63" s="3">
        <v>27.693333333333332</v>
      </c>
      <c r="AD63" s="5">
        <v>2.85</v>
      </c>
      <c r="AE63" s="3">
        <v>52.124370999999996</v>
      </c>
      <c r="AF63" s="3">
        <v>1.2197359496194249</v>
      </c>
      <c r="AG63" s="3">
        <v>67.129507484159987</v>
      </c>
      <c r="AH63" s="3">
        <v>9.3441243512228152</v>
      </c>
      <c r="AI63" s="12">
        <f>AE63*30.97/94.74</f>
        <v>17.039178487122651</v>
      </c>
      <c r="AJ63" s="3">
        <v>39.436524100475225</v>
      </c>
      <c r="AK63" s="3">
        <v>1.6801586789904444</v>
      </c>
      <c r="AL63" s="3">
        <v>855.33242258652103</v>
      </c>
      <c r="AM63" s="3">
        <v>40.639320060817049</v>
      </c>
      <c r="AN63" s="3">
        <v>21.68883901652514</v>
      </c>
      <c r="AP63" s="3">
        <v>0.628</v>
      </c>
      <c r="AQ63" s="3">
        <v>0.27</v>
      </c>
      <c r="AR63" s="3">
        <v>2.5975000000000001</v>
      </c>
      <c r="AS63" s="3">
        <v>6.3354999999999997</v>
      </c>
      <c r="AV63" s="4">
        <v>2.2712872225177239</v>
      </c>
      <c r="AW63" s="4">
        <v>4.615442705138708E-2</v>
      </c>
      <c r="AX63" s="4">
        <v>0.66805956797992139</v>
      </c>
      <c r="AY63" s="4">
        <v>8.4300756051146793E-3</v>
      </c>
      <c r="BC63" s="3" t="s">
        <v>114</v>
      </c>
      <c r="BD63" s="3" t="s">
        <v>95</v>
      </c>
      <c r="BE63" s="3" t="s">
        <v>156</v>
      </c>
      <c r="BF63" s="1">
        <v>42088</v>
      </c>
      <c r="BG63" s="3">
        <v>5.3077064644787626</v>
      </c>
      <c r="BH63" s="3">
        <v>4251.0068084461618</v>
      </c>
      <c r="BI63" s="3">
        <v>13.578999015456189</v>
      </c>
      <c r="BJ63" s="3">
        <v>1054.0258805716387</v>
      </c>
      <c r="BK63" s="3">
        <f>BJ63/BK$1</f>
        <v>19.185036049720399</v>
      </c>
      <c r="BL63" s="3">
        <v>163.03784584950029</v>
      </c>
      <c r="BM63" s="3">
        <f>BL63/BM$1</f>
        <v>2.919209415389441</v>
      </c>
      <c r="BO63" t="s">
        <v>208</v>
      </c>
      <c r="BP63" t="s">
        <v>95</v>
      </c>
      <c r="BQ63" t="s">
        <v>156</v>
      </c>
      <c r="BR63" s="1">
        <v>42088</v>
      </c>
      <c r="BS63">
        <v>49.344888667123634</v>
      </c>
      <c r="BT63">
        <v>3736.1473756535861</v>
      </c>
      <c r="BU63">
        <v>24.543493821311809</v>
      </c>
      <c r="BV63">
        <v>1042.9544451916049</v>
      </c>
      <c r="BW63" s="3">
        <f>BV63/BW$1</f>
        <v>18.983517386086731</v>
      </c>
      <c r="BX63">
        <v>6.2310979083544851</v>
      </c>
      <c r="BY63" s="3">
        <f>BX63/BY$1</f>
        <v>0.11156844956767206</v>
      </c>
      <c r="BZ63" s="14">
        <f t="shared" si="3"/>
        <v>2.8076409658217689</v>
      </c>
      <c r="CA63" s="24">
        <f t="shared" si="4"/>
        <v>-0.20151866363366722</v>
      </c>
      <c r="CB63" s="24">
        <f t="shared" ref="CB63:CB64" si="21">BK63/BW63*100</f>
        <v>101.06154544247612</v>
      </c>
    </row>
    <row r="64" spans="1:80">
      <c r="D64" s="1">
        <v>42088</v>
      </c>
      <c r="E64" s="3">
        <v>3.1190000000000002</v>
      </c>
      <c r="F64" s="3">
        <f>E64-0.13</f>
        <v>2.9890000000000003</v>
      </c>
      <c r="G64" s="3">
        <v>4.1165000000000003</v>
      </c>
      <c r="H64" s="3">
        <v>99.9</v>
      </c>
      <c r="I64" s="3">
        <v>168.32499999999999</v>
      </c>
      <c r="J64" s="3">
        <v>166.125</v>
      </c>
      <c r="K64" s="3">
        <v>108</v>
      </c>
      <c r="L64" s="3">
        <v>13.9</v>
      </c>
      <c r="M64" s="3">
        <v>1.8125</v>
      </c>
      <c r="N64" s="3">
        <v>13.725000000000001</v>
      </c>
      <c r="O64" s="3">
        <v>7.0174999999999992</v>
      </c>
      <c r="P64" s="3">
        <v>5.8825000000000003</v>
      </c>
      <c r="Q64" s="3">
        <v>-0.375</v>
      </c>
      <c r="R64" s="3">
        <v>0.22749999999999998</v>
      </c>
      <c r="AD64" s="5">
        <v>3.05</v>
      </c>
      <c r="AE64" s="3">
        <v>58.8632895</v>
      </c>
      <c r="AF64" s="3">
        <v>2.4360406484508825</v>
      </c>
      <c r="AG64" s="3">
        <v>71.846341807680005</v>
      </c>
      <c r="AH64" s="3">
        <v>0.80306052934060634</v>
      </c>
      <c r="AI64" s="12">
        <f>AE64*30.97/94.74</f>
        <v>19.242094952659912</v>
      </c>
      <c r="AJ64" s="3">
        <v>45.756958587915825</v>
      </c>
      <c r="AK64" s="3">
        <v>1.6129523318308263</v>
      </c>
      <c r="AL64" s="3">
        <v>845.91302367941728</v>
      </c>
      <c r="AM64" s="3">
        <v>103.45783642770377</v>
      </c>
      <c r="AN64" s="3">
        <v>18.487090265278656</v>
      </c>
      <c r="AP64" s="3">
        <v>0.56600000000000006</v>
      </c>
      <c r="AQ64" s="3">
        <v>0.18099999999999999</v>
      </c>
      <c r="AR64" s="3">
        <v>2.7095000000000002</v>
      </c>
      <c r="AS64" s="3">
        <v>6.609</v>
      </c>
      <c r="AV64" s="4">
        <v>2.3296956470401793</v>
      </c>
      <c r="AW64" s="4">
        <v>2.6977045668533622E-2</v>
      </c>
      <c r="AX64" s="4">
        <v>0.68840066645783182</v>
      </c>
      <c r="AY64" s="4">
        <v>1.359306331021916E-2</v>
      </c>
      <c r="BC64" s="3" t="s">
        <v>115</v>
      </c>
      <c r="BD64" s="3" t="s">
        <v>95</v>
      </c>
      <c r="BE64" s="3" t="s">
        <v>158</v>
      </c>
      <c r="BF64" s="1">
        <v>42088</v>
      </c>
      <c r="BG64" s="3">
        <v>4.1539539763239457</v>
      </c>
      <c r="BH64" s="3">
        <v>4447.1388039847716</v>
      </c>
      <c r="BI64" s="3">
        <v>14.907656842605022</v>
      </c>
      <c r="BJ64" s="3">
        <v>1372.8097048697218</v>
      </c>
      <c r="BK64" s="3">
        <f>BJ64/BK$1</f>
        <v>24.987435472692425</v>
      </c>
      <c r="BL64" s="3">
        <v>195.37706650357518</v>
      </c>
      <c r="BM64" s="3">
        <f>BL64/BM$1</f>
        <v>3.4982464906638349</v>
      </c>
      <c r="BO64" t="s">
        <v>209</v>
      </c>
      <c r="BP64" t="s">
        <v>95</v>
      </c>
      <c r="BQ64" t="s">
        <v>158</v>
      </c>
      <c r="BR64" s="1">
        <v>42088</v>
      </c>
      <c r="BS64">
        <v>21.996585941539237</v>
      </c>
      <c r="BT64">
        <v>3956.6803455930785</v>
      </c>
      <c r="BU64">
        <v>29.125933851556169</v>
      </c>
      <c r="BV64">
        <v>1328.0916712374024</v>
      </c>
      <c r="BW64" s="3">
        <f>BV64/BW$1</f>
        <v>24.173492377819482</v>
      </c>
      <c r="BX64">
        <v>3.5643647459792049</v>
      </c>
      <c r="BY64" s="3">
        <f>BX64/BY$1</f>
        <v>6.3820317743584695E-2</v>
      </c>
      <c r="BZ64" s="14">
        <f t="shared" si="3"/>
        <v>3.4344261729202503</v>
      </c>
      <c r="CA64" s="24">
        <f t="shared" si="4"/>
        <v>-0.81394309487294336</v>
      </c>
      <c r="CB64" s="24">
        <f t="shared" si="21"/>
        <v>103.36708938101052</v>
      </c>
    </row>
    <row r="65" spans="1:80">
      <c r="AD65" s="5"/>
      <c r="AI65" s="12"/>
      <c r="BF65" s="1"/>
      <c r="BG65" s="3"/>
      <c r="BH65" s="3"/>
      <c r="BI65" s="3"/>
      <c r="BJ65" s="3"/>
      <c r="BK65" s="3"/>
      <c r="BL65" s="3"/>
      <c r="BM65" s="3"/>
      <c r="BR65" s="1"/>
      <c r="BW65" s="3"/>
      <c r="BY65" s="3"/>
      <c r="BZ65" s="14"/>
      <c r="CA65" s="24"/>
    </row>
    <row r="66" spans="1:80">
      <c r="A66" t="s">
        <v>16</v>
      </c>
      <c r="B66" s="2" t="s">
        <v>20</v>
      </c>
      <c r="C66" s="2" t="s">
        <v>21</v>
      </c>
      <c r="D66" s="1" t="s">
        <v>0</v>
      </c>
      <c r="E66" s="3" t="s">
        <v>29</v>
      </c>
      <c r="F66" s="3" t="s">
        <v>22</v>
      </c>
      <c r="G66" s="3" t="s">
        <v>30</v>
      </c>
      <c r="H66" s="3" t="s">
        <v>31</v>
      </c>
      <c r="I66" s="3" t="s">
        <v>32</v>
      </c>
      <c r="J66" s="3" t="s">
        <v>33</v>
      </c>
      <c r="K66" s="3" t="s">
        <v>34</v>
      </c>
      <c r="L66" s="3" t="s">
        <v>35</v>
      </c>
      <c r="M66" s="3" t="s">
        <v>36</v>
      </c>
      <c r="N66" s="3" t="s">
        <v>37</v>
      </c>
      <c r="O66" s="3" t="s">
        <v>1</v>
      </c>
      <c r="P66" s="3" t="s">
        <v>38</v>
      </c>
      <c r="Q66" s="3" t="s">
        <v>39</v>
      </c>
      <c r="R66" s="3" t="s">
        <v>40</v>
      </c>
      <c r="S66" s="3" t="s">
        <v>2</v>
      </c>
      <c r="T66" s="3" t="s">
        <v>3</v>
      </c>
      <c r="U66" s="3" t="s">
        <v>4</v>
      </c>
      <c r="V66" s="4" t="s">
        <v>5</v>
      </c>
      <c r="W66" s="3" t="s">
        <v>1</v>
      </c>
      <c r="X66" s="3" t="s">
        <v>6</v>
      </c>
      <c r="Y66" s="3" t="s">
        <v>7</v>
      </c>
      <c r="Z66" s="3" t="s">
        <v>8</v>
      </c>
      <c r="AA66" s="3" t="s">
        <v>9</v>
      </c>
      <c r="AB66" s="3" t="s">
        <v>10</v>
      </c>
      <c r="AC66" s="3" t="s">
        <v>11</v>
      </c>
      <c r="AD66" s="5" t="s">
        <v>19</v>
      </c>
      <c r="AF66" s="3" t="s">
        <v>15</v>
      </c>
      <c r="AH66" s="3" t="s">
        <v>48</v>
      </c>
      <c r="AI66" s="12"/>
      <c r="AJ66" s="3" t="s">
        <v>56</v>
      </c>
      <c r="AK66" s="3" t="s">
        <v>57</v>
      </c>
      <c r="AL66" s="3" t="s">
        <v>58</v>
      </c>
      <c r="AM66" s="3" t="s">
        <v>59</v>
      </c>
      <c r="AN66" s="3" t="s">
        <v>60</v>
      </c>
      <c r="AP66" s="3" t="s">
        <v>41</v>
      </c>
      <c r="AQ66" s="3" t="s">
        <v>42</v>
      </c>
      <c r="AR66" s="3" t="s">
        <v>43</v>
      </c>
      <c r="AS66" s="3" t="s">
        <v>44</v>
      </c>
      <c r="AV66" s="3" t="s">
        <v>49</v>
      </c>
      <c r="AW66" s="3" t="s">
        <v>50</v>
      </c>
      <c r="AX66" s="3" t="s">
        <v>51</v>
      </c>
      <c r="AY66" s="3" t="s">
        <v>52</v>
      </c>
      <c r="AZ66" s="3" t="s">
        <v>24</v>
      </c>
      <c r="BD66" s="3" t="s">
        <v>68</v>
      </c>
      <c r="BE66" s="3" t="s">
        <v>13</v>
      </c>
      <c r="BF66" s="1" t="s">
        <v>69</v>
      </c>
      <c r="BG66" s="3"/>
      <c r="BH66" s="3"/>
      <c r="BI66" s="3"/>
      <c r="BJ66" s="3"/>
      <c r="BK66" s="3"/>
      <c r="BL66" s="3"/>
      <c r="BM66" s="3"/>
      <c r="BR66" s="1"/>
      <c r="BW66" s="3"/>
      <c r="BY66" s="3"/>
      <c r="BZ66" s="14"/>
      <c r="CA66" s="24"/>
    </row>
    <row r="67" spans="1:80">
      <c r="A67" t="s">
        <v>13</v>
      </c>
      <c r="B67" s="2">
        <v>3.12</v>
      </c>
      <c r="C67" s="2">
        <v>69</v>
      </c>
      <c r="D67" s="1">
        <v>42091</v>
      </c>
      <c r="E67" s="3">
        <v>0.70499999999999996</v>
      </c>
      <c r="F67" s="3">
        <f>E67</f>
        <v>0.70499999999999996</v>
      </c>
      <c r="G67" s="3">
        <v>0.19666666666666668</v>
      </c>
      <c r="H67" s="3">
        <v>83.633333333333326</v>
      </c>
      <c r="I67" s="3">
        <v>159.5</v>
      </c>
      <c r="J67" s="3">
        <v>158.96666666666667</v>
      </c>
      <c r="K67" s="3">
        <v>103</v>
      </c>
      <c r="L67" s="3">
        <v>92.3</v>
      </c>
      <c r="M67" s="3">
        <v>13.409999999999998</v>
      </c>
      <c r="N67" s="3">
        <v>92.2</v>
      </c>
      <c r="O67" s="3">
        <v>7.34</v>
      </c>
      <c r="P67" s="39">
        <v>15.64</v>
      </c>
      <c r="Q67" s="3">
        <v>11.563333333333334</v>
      </c>
      <c r="R67" s="3">
        <v>28.540000000000003</v>
      </c>
      <c r="S67" s="3">
        <v>0.5043333333333333</v>
      </c>
      <c r="T67" s="3">
        <v>0.24666666666666667</v>
      </c>
      <c r="U67" s="3">
        <v>0.16300000000000001</v>
      </c>
      <c r="V67" s="4">
        <v>8.6000000000000007E-2</v>
      </c>
      <c r="W67" s="3">
        <v>6.34</v>
      </c>
      <c r="X67" s="3">
        <v>13.96</v>
      </c>
      <c r="Y67" s="3">
        <v>1.8</v>
      </c>
      <c r="Z67" s="3">
        <v>0.43333333333333335</v>
      </c>
      <c r="AA67" s="3">
        <v>181</v>
      </c>
      <c r="AB67" s="3">
        <v>6.6666666666666666E-2</v>
      </c>
      <c r="AC67" s="3">
        <v>14.633333333333333</v>
      </c>
      <c r="AD67" s="5">
        <v>0.7</v>
      </c>
      <c r="AE67" s="3">
        <v>117.53477775</v>
      </c>
      <c r="AF67" s="3">
        <v>2.6995644912864969</v>
      </c>
      <c r="AG67" s="9">
        <v>135.49557644832004</v>
      </c>
      <c r="AH67" s="9">
        <v>5.8134920373723791</v>
      </c>
      <c r="AI67" s="12">
        <f>AE67*30.97/94.74</f>
        <v>38.421491101092464</v>
      </c>
      <c r="AJ67" s="3">
        <v>74.820327901579631</v>
      </c>
      <c r="AK67" s="3">
        <v>0.47554532360885893</v>
      </c>
      <c r="AL67" s="3">
        <v>1115.1496925955628</v>
      </c>
      <c r="AM67" s="3">
        <v>35.790074583713718</v>
      </c>
      <c r="AN67" s="3">
        <v>14.904367888663307</v>
      </c>
      <c r="AP67" s="3">
        <v>0.82850000000000001</v>
      </c>
      <c r="AQ67" s="3">
        <v>0.60199999999999998</v>
      </c>
      <c r="AR67" s="3">
        <v>3.3875000000000002</v>
      </c>
      <c r="AS67" s="3">
        <v>8.2620000000000005</v>
      </c>
      <c r="AV67" s="4">
        <v>3.2281028147487203</v>
      </c>
      <c r="AW67" s="4">
        <v>5.120265396011555E-2</v>
      </c>
      <c r="AX67" s="4">
        <v>0.94333175630566102</v>
      </c>
      <c r="AY67" s="4">
        <v>1.7311481627223142E-2</v>
      </c>
      <c r="AZ67" s="3">
        <v>0</v>
      </c>
      <c r="BA67" s="3">
        <v>4524</v>
      </c>
      <c r="BC67" s="3" t="s">
        <v>116</v>
      </c>
      <c r="BD67" s="3" t="s">
        <v>95</v>
      </c>
      <c r="BE67" s="3" t="s">
        <v>155</v>
      </c>
      <c r="BF67" s="1">
        <v>42091</v>
      </c>
      <c r="BG67" s="3">
        <v>11.796117113115427</v>
      </c>
      <c r="BH67" s="3">
        <v>3683.9721359423493</v>
      </c>
      <c r="BI67" s="3">
        <v>21.90050703458704</v>
      </c>
      <c r="BJ67" s="3">
        <v>60.150289167464344</v>
      </c>
      <c r="BK67" s="3">
        <f>BJ67/BK$1</f>
        <v>1.0948359877587248</v>
      </c>
      <c r="BL67" s="3">
        <v>166.21510372654586</v>
      </c>
      <c r="BM67" s="3">
        <f>BL67/BM$1</f>
        <v>2.9760985447904362</v>
      </c>
      <c r="BO67" t="s">
        <v>215</v>
      </c>
      <c r="BP67" t="s">
        <v>95</v>
      </c>
      <c r="BQ67" t="s">
        <v>155</v>
      </c>
      <c r="BR67" s="1">
        <v>42091</v>
      </c>
      <c r="BS67">
        <v>52.673460091855382</v>
      </c>
      <c r="BT67">
        <v>2894.5129072943128</v>
      </c>
      <c r="BU67">
        <v>47.779410860536842</v>
      </c>
      <c r="BV67">
        <v>49.925741012216925</v>
      </c>
      <c r="BW67" s="3">
        <f>BV67/BW$1</f>
        <v>0.90873208977460729</v>
      </c>
      <c r="BX67">
        <v>6.0872621610528252</v>
      </c>
      <c r="BY67" s="3">
        <f>BX67/BY$1</f>
        <v>0.10899305570372113</v>
      </c>
      <c r="BZ67" s="14">
        <f t="shared" si="3"/>
        <v>2.8671054890867151</v>
      </c>
      <c r="CA67" s="24">
        <f t="shared" si="4"/>
        <v>-0.18610389798411753</v>
      </c>
      <c r="CB67" s="24">
        <f t="shared" ref="CB67" si="22">BK67/BW67*100</f>
        <v>120.4795120672229</v>
      </c>
    </row>
    <row r="68" spans="1:80">
      <c r="A68" t="s">
        <v>12</v>
      </c>
      <c r="B68" s="2">
        <f>B67-C67/100</f>
        <v>2.4300000000000002</v>
      </c>
      <c r="D68" s="1">
        <v>42091</v>
      </c>
      <c r="E68" s="3">
        <v>0.98</v>
      </c>
      <c r="F68" s="3">
        <f>E68</f>
        <v>0.98</v>
      </c>
      <c r="G68" s="3">
        <v>0.25666666666666665</v>
      </c>
      <c r="H68" s="3">
        <v>83.733333333333334</v>
      </c>
      <c r="I68" s="3">
        <v>159.36666666666667</v>
      </c>
      <c r="J68" s="3">
        <v>158.76666666666668</v>
      </c>
      <c r="K68" s="3">
        <v>103</v>
      </c>
      <c r="L68" s="3">
        <v>92.40000000000002</v>
      </c>
      <c r="M68" s="3">
        <v>13.410000000000002</v>
      </c>
      <c r="N68" s="3">
        <v>92.366666666666674</v>
      </c>
      <c r="O68" s="3">
        <v>7.3499999999999988</v>
      </c>
      <c r="P68" s="39">
        <v>15.969999999999999</v>
      </c>
      <c r="Q68" s="3">
        <v>11.573333333333332</v>
      </c>
      <c r="R68" s="3">
        <v>28.556666666666661</v>
      </c>
      <c r="S68" s="3">
        <v>1.0053333333333334</v>
      </c>
      <c r="T68" s="3">
        <v>0.13</v>
      </c>
      <c r="U68" s="3">
        <v>0.16800000000000001</v>
      </c>
      <c r="V68" s="4">
        <v>8.8000000000000009E-2</v>
      </c>
      <c r="W68" s="3">
        <v>6.5100000000000007</v>
      </c>
      <c r="X68" s="3">
        <v>13.833333333333334</v>
      </c>
      <c r="Y68" s="3">
        <v>2.0333333333333332</v>
      </c>
      <c r="Z68" s="3">
        <v>0.5</v>
      </c>
      <c r="AA68" s="3">
        <v>242.66666666666666</v>
      </c>
      <c r="AB68" s="3">
        <v>0.10000000000000002</v>
      </c>
      <c r="AC68" s="3">
        <v>19.133333333333333</v>
      </c>
      <c r="AD68" s="5"/>
      <c r="AG68" s="9"/>
      <c r="AH68" s="9"/>
      <c r="AI68" s="12"/>
      <c r="AV68" s="4"/>
      <c r="AW68" s="4"/>
      <c r="AX68" s="4"/>
      <c r="AY68" s="4"/>
      <c r="AZ68" s="3">
        <v>0.7</v>
      </c>
      <c r="BA68" s="3">
        <v>508.4</v>
      </c>
      <c r="BK68" s="3"/>
      <c r="BM68" s="3"/>
      <c r="BW68" s="3"/>
      <c r="BY68" s="3"/>
      <c r="BZ68" s="14"/>
      <c r="CA68" s="24"/>
    </row>
    <row r="69" spans="1:80">
      <c r="D69" s="1">
        <v>42091</v>
      </c>
      <c r="E69" s="3">
        <v>1.3116666666666668</v>
      </c>
      <c r="F69" s="3">
        <f>E69-0.1</f>
        <v>1.2116666666666667</v>
      </c>
      <c r="G69" s="3">
        <v>0.18699999999999997</v>
      </c>
      <c r="H69" s="3">
        <v>83.8</v>
      </c>
      <c r="I69" s="3">
        <v>159.9</v>
      </c>
      <c r="J69" s="3">
        <v>159.30000000000001</v>
      </c>
      <c r="K69" s="3">
        <v>104</v>
      </c>
      <c r="L69" s="3">
        <v>92.7</v>
      </c>
      <c r="M69" s="3">
        <v>13.479999999999999</v>
      </c>
      <c r="N69" s="3">
        <v>92.59999999999998</v>
      </c>
      <c r="O69" s="3">
        <v>7.330000000000001</v>
      </c>
      <c r="P69" s="39">
        <v>15.403333333333334</v>
      </c>
      <c r="Q69" s="3">
        <v>11.586666666666666</v>
      </c>
      <c r="R69" s="3">
        <v>28.59</v>
      </c>
      <c r="S69" s="3">
        <v>1.494</v>
      </c>
      <c r="T69" s="3">
        <v>0.13666666666666669</v>
      </c>
      <c r="U69" s="3">
        <v>0.16800000000000001</v>
      </c>
      <c r="V69" s="4">
        <v>8.8000000000000009E-2</v>
      </c>
      <c r="W69" s="3">
        <v>6.64</v>
      </c>
      <c r="X69" s="3">
        <v>13.81</v>
      </c>
      <c r="Y69" s="3">
        <v>1.6666666666666667</v>
      </c>
      <c r="Z69" s="3">
        <v>0.40000000000000008</v>
      </c>
      <c r="AA69" s="3">
        <v>66.666666666666671</v>
      </c>
      <c r="AB69" s="3">
        <v>0</v>
      </c>
      <c r="AC69" s="3">
        <v>16.7</v>
      </c>
      <c r="AD69" s="5"/>
      <c r="AG69" s="9"/>
      <c r="AH69" s="9"/>
      <c r="AI69" s="12"/>
      <c r="AV69" s="4"/>
      <c r="AW69" s="4"/>
      <c r="AX69" s="4"/>
      <c r="AY69" s="4"/>
      <c r="AZ69" s="3">
        <v>1</v>
      </c>
      <c r="BA69" s="3">
        <v>234.1</v>
      </c>
      <c r="BK69" s="3"/>
      <c r="BM69" s="3"/>
      <c r="BW69" s="3"/>
      <c r="BY69" s="3"/>
      <c r="BZ69" s="14"/>
      <c r="CA69" s="24"/>
    </row>
    <row r="70" spans="1:80">
      <c r="D70" s="1">
        <v>42091</v>
      </c>
      <c r="E70" s="3">
        <v>1.5209999999999999</v>
      </c>
      <c r="F70" s="3">
        <f>E70-0.1</f>
        <v>1.4209999999999998</v>
      </c>
      <c r="G70" s="3">
        <v>0.19033333333333333</v>
      </c>
      <c r="H70" s="3">
        <v>83.8</v>
      </c>
      <c r="I70" s="3">
        <v>159.86666666666667</v>
      </c>
      <c r="J70" s="3">
        <v>159.30000000000001</v>
      </c>
      <c r="K70" s="3">
        <v>104</v>
      </c>
      <c r="L70" s="3">
        <v>92.8</v>
      </c>
      <c r="M70" s="3">
        <v>13.49</v>
      </c>
      <c r="N70" s="3">
        <v>92.766666666666666</v>
      </c>
      <c r="O70" s="3">
        <v>7.3499999999999988</v>
      </c>
      <c r="P70" s="39">
        <v>16.516666666666666</v>
      </c>
      <c r="Q70" s="3">
        <v>11.556666666666667</v>
      </c>
      <c r="R70" s="3">
        <v>28.52333333333333</v>
      </c>
      <c r="S70" s="3">
        <v>1.9986666666666668</v>
      </c>
      <c r="T70" s="3">
        <v>0.88</v>
      </c>
      <c r="U70" s="3">
        <v>0.16800000000000001</v>
      </c>
      <c r="V70" s="4">
        <v>9.0333333333333335E-2</v>
      </c>
      <c r="W70" s="3">
        <v>6.73</v>
      </c>
      <c r="X70" s="3">
        <v>13.046666666666667</v>
      </c>
      <c r="Y70" s="3">
        <v>2.5</v>
      </c>
      <c r="Z70" s="3">
        <v>0.6</v>
      </c>
      <c r="AA70" s="3">
        <v>315</v>
      </c>
      <c r="AB70" s="3">
        <v>0.16666666666666666</v>
      </c>
      <c r="AC70" s="3">
        <v>13.433333333333332</v>
      </c>
      <c r="AD70" s="5"/>
      <c r="AG70" s="9"/>
      <c r="AH70" s="9"/>
      <c r="AI70" s="12"/>
      <c r="AV70" s="4"/>
      <c r="AW70" s="4"/>
      <c r="AX70" s="4"/>
      <c r="AY70" s="4"/>
      <c r="AZ70" s="3">
        <v>1.5</v>
      </c>
      <c r="BA70" s="3">
        <v>80.900000000000006</v>
      </c>
      <c r="BK70" s="3"/>
      <c r="BM70" s="3"/>
      <c r="BW70" s="3"/>
      <c r="BY70" s="3"/>
      <c r="BZ70" s="14"/>
      <c r="CA70" s="24"/>
    </row>
    <row r="71" spans="1:80">
      <c r="D71" s="1">
        <v>42091</v>
      </c>
      <c r="E71" s="3">
        <v>1.7990000000000002</v>
      </c>
      <c r="F71" s="3">
        <f t="shared" ref="F71:F76" si="23">E71-0.2</f>
        <v>1.5990000000000002</v>
      </c>
      <c r="G71" s="3">
        <v>0.19833333333333333</v>
      </c>
      <c r="H71" s="3">
        <v>83.86666666666666</v>
      </c>
      <c r="I71" s="3">
        <v>159.93333333333331</v>
      </c>
      <c r="J71" s="3">
        <v>159.33333333333334</v>
      </c>
      <c r="K71" s="3">
        <v>104</v>
      </c>
      <c r="L71" s="3">
        <v>92.90000000000002</v>
      </c>
      <c r="M71" s="3">
        <v>13.493333333333334</v>
      </c>
      <c r="N71" s="3">
        <v>92.8</v>
      </c>
      <c r="O71" s="3">
        <v>7.3499999999999988</v>
      </c>
      <c r="P71" s="39">
        <v>15.520000000000001</v>
      </c>
      <c r="Q71" s="3">
        <v>11.553333333333335</v>
      </c>
      <c r="R71" s="3">
        <v>28.516666666666669</v>
      </c>
      <c r="S71" s="3">
        <v>2.4003333333333337</v>
      </c>
      <c r="T71" s="3">
        <v>2.67</v>
      </c>
      <c r="U71" s="3">
        <v>0.17100000000000001</v>
      </c>
      <c r="V71" s="4">
        <v>9.8000000000000018E-2</v>
      </c>
      <c r="W71" s="3">
        <v>6.66</v>
      </c>
      <c r="X71" s="3">
        <v>7.6099999999999994</v>
      </c>
      <c r="Y71" s="3">
        <v>1.3333333333333333</v>
      </c>
      <c r="Z71" s="3">
        <v>0.33333333333333331</v>
      </c>
      <c r="AA71" s="3">
        <v>0</v>
      </c>
      <c r="AB71" s="3">
        <v>-0.10000000000000002</v>
      </c>
      <c r="AC71" s="3">
        <v>5.2</v>
      </c>
      <c r="AD71" s="5"/>
      <c r="AG71" s="9"/>
      <c r="AH71" s="9"/>
      <c r="AI71" s="12"/>
      <c r="AV71" s="4"/>
      <c r="AW71" s="4"/>
      <c r="AX71" s="4"/>
      <c r="AY71" s="4"/>
      <c r="AZ71" s="3">
        <v>2</v>
      </c>
      <c r="BA71" s="3">
        <v>28</v>
      </c>
      <c r="BK71" s="3"/>
      <c r="BM71" s="3"/>
      <c r="BW71" s="3"/>
      <c r="BY71" s="3"/>
      <c r="BZ71" s="14"/>
      <c r="CA71" s="24"/>
    </row>
    <row r="72" spans="1:80">
      <c r="D72" s="1">
        <v>42091</v>
      </c>
      <c r="E72" s="3">
        <v>2.0126666666666666</v>
      </c>
      <c r="F72" s="3">
        <f t="shared" si="23"/>
        <v>1.8126666666666666</v>
      </c>
      <c r="G72" s="3">
        <v>0.45433333333333331</v>
      </c>
      <c r="H72" s="3">
        <v>84.566666666666663</v>
      </c>
      <c r="I72" s="3">
        <v>159.86666666666667</v>
      </c>
      <c r="J72" s="3">
        <v>159.16666666666666</v>
      </c>
      <c r="K72" s="3">
        <v>103</v>
      </c>
      <c r="L72" s="3">
        <v>92.366666666666674</v>
      </c>
      <c r="M72" s="3">
        <v>13.326666666666666</v>
      </c>
      <c r="N72" s="3">
        <v>92.266666666666666</v>
      </c>
      <c r="O72" s="3">
        <v>7.3499999999999988</v>
      </c>
      <c r="P72" s="39">
        <v>14.88</v>
      </c>
      <c r="Q72" s="3">
        <v>11.526666666666666</v>
      </c>
      <c r="R72" s="3">
        <v>28.446666666666669</v>
      </c>
      <c r="S72" s="3">
        <v>2.6446666666666663</v>
      </c>
      <c r="T72" s="3">
        <v>3.5400000000000005</v>
      </c>
      <c r="U72" s="3">
        <v>0.17499999999999996</v>
      </c>
      <c r="V72" s="4">
        <v>0.10299999999999999</v>
      </c>
      <c r="W72" s="3">
        <v>6.5966666666666667</v>
      </c>
      <c r="X72" s="3">
        <v>4.58</v>
      </c>
      <c r="Y72" s="3">
        <v>0.76666666666666661</v>
      </c>
      <c r="Z72" s="3">
        <v>0.16666666666666666</v>
      </c>
      <c r="AA72" s="3">
        <v>0</v>
      </c>
      <c r="AB72" s="3">
        <v>0</v>
      </c>
      <c r="AC72" s="3">
        <v>5.1000000000000005</v>
      </c>
      <c r="AD72" s="5"/>
      <c r="AG72" s="9"/>
      <c r="AH72" s="9"/>
      <c r="AI72" s="12"/>
      <c r="AV72" s="4"/>
      <c r="AW72" s="4"/>
      <c r="AX72" s="4"/>
      <c r="AY72" s="4"/>
      <c r="AZ72" s="3">
        <v>2.5</v>
      </c>
      <c r="BA72" s="3">
        <v>12.32</v>
      </c>
      <c r="BF72" s="1"/>
      <c r="BG72" s="3"/>
      <c r="BH72" s="3"/>
      <c r="BI72" s="3"/>
      <c r="BJ72" s="3"/>
      <c r="BK72" s="3"/>
      <c r="BL72" s="3"/>
      <c r="BM72" s="3"/>
      <c r="BR72" s="1"/>
      <c r="BW72" s="3"/>
      <c r="BY72" s="3"/>
      <c r="BZ72" s="14"/>
      <c r="CA72" s="24"/>
    </row>
    <row r="73" spans="1:80">
      <c r="D73" s="1">
        <v>42091</v>
      </c>
      <c r="E73" s="3">
        <v>2.331</v>
      </c>
      <c r="F73" s="3">
        <f t="shared" si="23"/>
        <v>2.1309999999999998</v>
      </c>
      <c r="G73" s="3">
        <v>2.0079999999999996</v>
      </c>
      <c r="H73" s="3">
        <v>89.7</v>
      </c>
      <c r="I73" s="3">
        <v>161.4</v>
      </c>
      <c r="J73" s="3">
        <v>160</v>
      </c>
      <c r="K73" s="3">
        <v>104</v>
      </c>
      <c r="L73" s="3">
        <v>71.733333333333334</v>
      </c>
      <c r="M73" s="3">
        <v>9.913333333333334</v>
      </c>
      <c r="N73" s="3">
        <v>71.666666666666671</v>
      </c>
      <c r="O73" s="3">
        <v>7.169999999999999</v>
      </c>
      <c r="P73" s="3">
        <v>6.206666666666667</v>
      </c>
      <c r="Q73" s="3">
        <v>10.770000000000001</v>
      </c>
      <c r="R73" s="3">
        <v>26.656666666666666</v>
      </c>
      <c r="S73" s="3">
        <v>2.9260000000000002</v>
      </c>
      <c r="T73" s="3">
        <v>3.75</v>
      </c>
      <c r="U73" s="3">
        <v>0.17600000000000002</v>
      </c>
      <c r="V73" s="4">
        <v>0.104</v>
      </c>
      <c r="W73" s="3">
        <v>6.5999999999999988</v>
      </c>
      <c r="X73" s="3">
        <v>3.2833333333333332</v>
      </c>
      <c r="Y73" s="3">
        <v>0.23333333333333331</v>
      </c>
      <c r="Z73" s="3">
        <v>6.6666666666666666E-2</v>
      </c>
      <c r="AA73" s="3">
        <v>61.333333333333336</v>
      </c>
      <c r="AB73" s="3">
        <v>0</v>
      </c>
      <c r="AC73" s="3">
        <v>5.833333333333333</v>
      </c>
      <c r="AD73" s="5"/>
      <c r="AG73" s="9"/>
      <c r="AH73" s="9"/>
      <c r="AI73" s="12"/>
      <c r="AV73" s="4"/>
      <c r="AW73" s="4"/>
      <c r="AX73" s="4"/>
      <c r="AY73" s="4"/>
      <c r="BF73" s="1"/>
      <c r="BG73" s="3"/>
      <c r="BH73" s="3"/>
      <c r="BI73" s="3"/>
      <c r="BJ73" s="3"/>
      <c r="BK73" s="3"/>
      <c r="BL73" s="3"/>
      <c r="BM73" s="3"/>
      <c r="BR73" s="1"/>
      <c r="BW73" s="3"/>
      <c r="BY73" s="3"/>
      <c r="BZ73" s="14"/>
      <c r="CA73" s="24"/>
    </row>
    <row r="74" spans="1:80">
      <c r="D74" s="21">
        <v>42091</v>
      </c>
      <c r="E74" s="5">
        <v>2.5356666666666663</v>
      </c>
      <c r="F74" s="5">
        <f t="shared" si="23"/>
        <v>2.3356666666666661</v>
      </c>
      <c r="G74" s="5">
        <v>2.6280000000000001</v>
      </c>
      <c r="H74" s="5">
        <v>92.8</v>
      </c>
      <c r="I74" s="5">
        <v>163.73333333333335</v>
      </c>
      <c r="J74" s="5">
        <v>162.03333333333333</v>
      </c>
      <c r="K74" s="5">
        <v>105</v>
      </c>
      <c r="L74" s="5">
        <v>56.4</v>
      </c>
      <c r="M74" s="5">
        <v>7.666666666666667</v>
      </c>
      <c r="N74" s="5">
        <v>56.366666666666667</v>
      </c>
      <c r="O74" s="5">
        <v>7.0999999999999988</v>
      </c>
      <c r="P74" s="3">
        <v>5.9466666666666663</v>
      </c>
      <c r="Q74" s="3">
        <v>10.443333333333333</v>
      </c>
      <c r="R74" s="3">
        <v>25.88</v>
      </c>
      <c r="AD74" s="5">
        <v>2.1</v>
      </c>
      <c r="AE74" s="3">
        <v>111.4031825</v>
      </c>
      <c r="AF74" s="3">
        <v>2.4603185571549511</v>
      </c>
      <c r="AG74" s="3">
        <v>137.7788577792</v>
      </c>
      <c r="AH74" s="3">
        <v>0.8477869311252525</v>
      </c>
      <c r="AI74" s="12">
        <f>AE74*30.97/94.74</f>
        <v>36.417105362307367</v>
      </c>
      <c r="AJ74" s="3">
        <v>73.907618596062207</v>
      </c>
      <c r="AK74" s="3">
        <v>0.40761027737902328</v>
      </c>
      <c r="AL74" s="3">
        <v>1098.3560545308744</v>
      </c>
      <c r="AM74" s="3">
        <v>13.628013612282837</v>
      </c>
      <c r="AN74" s="3">
        <v>14.861202070843001</v>
      </c>
      <c r="AP74" s="3">
        <v>0.86199999999999999</v>
      </c>
      <c r="AQ74" s="3">
        <v>0.58749999999999991</v>
      </c>
      <c r="AR74" s="3">
        <v>3.4664999999999999</v>
      </c>
      <c r="AS74" s="3">
        <v>8.4544999999999995</v>
      </c>
      <c r="AV74" s="4">
        <v>3.8192363525880531</v>
      </c>
      <c r="AW74" s="4">
        <v>6.6714904303283196E-2</v>
      </c>
      <c r="AX74" s="4">
        <v>0.98065046453678806</v>
      </c>
      <c r="AY74" s="4">
        <v>1.4306580475829235E-2</v>
      </c>
      <c r="BC74" s="3" t="s">
        <v>216</v>
      </c>
      <c r="BD74" s="3" t="s">
        <v>95</v>
      </c>
      <c r="BE74" s="3" t="s">
        <v>157</v>
      </c>
      <c r="BF74" s="1">
        <v>42091</v>
      </c>
      <c r="BG74" s="3">
        <v>10.043289355755926</v>
      </c>
      <c r="BH74" s="3">
        <v>3478.2411325560292</v>
      </c>
      <c r="BI74" s="3">
        <v>20.30399259019191</v>
      </c>
      <c r="BJ74" s="3">
        <v>73.692076879148573</v>
      </c>
      <c r="BK74" s="3">
        <f>BJ74/BK$1</f>
        <v>1.3413192005669563</v>
      </c>
      <c r="BL74" s="3">
        <v>178.76610299461785</v>
      </c>
      <c r="BM74" s="3">
        <f>BL74/BM$1</f>
        <v>3.200825478865136</v>
      </c>
      <c r="BR74" s="1"/>
      <c r="BW74" s="3"/>
      <c r="BY74" s="3"/>
      <c r="BZ74" s="14"/>
      <c r="CA74" s="24"/>
    </row>
    <row r="75" spans="1:80">
      <c r="D75" s="1">
        <v>42091</v>
      </c>
      <c r="E75" s="3">
        <v>2.8239999999999998</v>
      </c>
      <c r="F75" s="3">
        <f t="shared" si="23"/>
        <v>2.6239999999999997</v>
      </c>
      <c r="G75" s="3">
        <v>3.4466666666666668</v>
      </c>
      <c r="H75" s="3">
        <v>96.600000000000009</v>
      </c>
      <c r="I75" s="3">
        <v>166.20000000000002</v>
      </c>
      <c r="J75" s="3">
        <v>164.23333333333335</v>
      </c>
      <c r="K75" s="3">
        <v>107</v>
      </c>
      <c r="L75" s="3">
        <v>32.833333333333336</v>
      </c>
      <c r="M75" s="3">
        <v>4.3633333333333342</v>
      </c>
      <c r="N75" s="3">
        <v>32.800000000000004</v>
      </c>
      <c r="O75" s="3">
        <v>7.0333333333333341</v>
      </c>
      <c r="P75" s="3">
        <v>5.9066666666666663</v>
      </c>
      <c r="Q75" s="3">
        <v>10.18</v>
      </c>
      <c r="R75" s="3">
        <v>25.256666666666671</v>
      </c>
      <c r="AD75" s="5">
        <v>2.6</v>
      </c>
      <c r="AE75" s="3">
        <v>54.900625499999997</v>
      </c>
      <c r="AF75" s="3">
        <v>1.6916344176144167</v>
      </c>
      <c r="AG75" s="3">
        <v>62.502176658240003</v>
      </c>
      <c r="AH75" s="3">
        <v>7.0736886281966225</v>
      </c>
      <c r="AI75" s="12">
        <f>AE75*30.97/94.74</f>
        <v>17.946721255383153</v>
      </c>
      <c r="AJ75" s="3">
        <v>41.146158261173362</v>
      </c>
      <c r="AK75" s="3">
        <v>1.3587009245967165</v>
      </c>
      <c r="AL75" s="3">
        <v>863.43223736968741</v>
      </c>
      <c r="AM75" s="3">
        <v>29.769932648190686</v>
      </c>
      <c r="AN75" s="3">
        <v>20.98451651036509</v>
      </c>
      <c r="AP75" s="3">
        <v>0.44750000000000001</v>
      </c>
      <c r="AQ75" s="3">
        <v>0.39800000000000002</v>
      </c>
      <c r="AR75" s="3">
        <v>2.8660000000000001</v>
      </c>
      <c r="AS75" s="3">
        <v>6.99</v>
      </c>
      <c r="AV75" s="4">
        <v>2.7317570865331149</v>
      </c>
      <c r="AW75" s="4">
        <v>0.1844961837121728</v>
      </c>
      <c r="AX75" s="4">
        <v>0.75657804902027748</v>
      </c>
      <c r="AY75" s="4">
        <v>3.2823298964102951E-2</v>
      </c>
      <c r="BC75" s="3" t="s">
        <v>217</v>
      </c>
      <c r="BD75" s="3" t="s">
        <v>95</v>
      </c>
      <c r="BE75" s="3" t="s">
        <v>159</v>
      </c>
      <c r="BF75" s="1">
        <v>42091</v>
      </c>
      <c r="BG75" s="3">
        <v>7.5148265768427143</v>
      </c>
      <c r="BH75" s="3">
        <v>3556.893656722842</v>
      </c>
      <c r="BI75" s="3">
        <v>17.937037077873217</v>
      </c>
      <c r="BJ75" s="3">
        <v>517.56369209041873</v>
      </c>
      <c r="BK75" s="3">
        <f>BJ75/BK$1</f>
        <v>9.4205258844269881</v>
      </c>
      <c r="BL75" s="3">
        <v>168.1901743447138</v>
      </c>
      <c r="BM75" s="3">
        <f>BL75/BM$1</f>
        <v>3.0114623875508291</v>
      </c>
      <c r="BR75" s="1"/>
      <c r="BW75" s="3"/>
      <c r="BY75" s="3"/>
      <c r="BZ75" s="14"/>
      <c r="CA75" s="24"/>
    </row>
    <row r="76" spans="1:80">
      <c r="D76" s="1">
        <v>42091</v>
      </c>
      <c r="E76" s="3">
        <v>3.032</v>
      </c>
      <c r="F76" s="3">
        <f t="shared" si="23"/>
        <v>2.8319999999999999</v>
      </c>
      <c r="G76" s="3">
        <v>3.6539999999999999</v>
      </c>
      <c r="H76" s="3">
        <v>98.933333333333337</v>
      </c>
      <c r="I76" s="3">
        <v>169.1</v>
      </c>
      <c r="J76" s="3">
        <v>167.03333333333333</v>
      </c>
      <c r="K76" s="3">
        <v>109</v>
      </c>
      <c r="L76" s="3">
        <v>21.133333333333336</v>
      </c>
      <c r="M76" s="3">
        <v>2.7933333333333334</v>
      </c>
      <c r="N76" s="3">
        <v>21.133333333333336</v>
      </c>
      <c r="O76" s="3">
        <v>7.02</v>
      </c>
      <c r="P76" s="3">
        <v>6.4733333333333336</v>
      </c>
      <c r="Q76" s="3">
        <v>10.14</v>
      </c>
      <c r="R76" s="3">
        <v>25.163333333333338</v>
      </c>
      <c r="AD76" s="5">
        <v>2.85</v>
      </c>
      <c r="AE76" s="3">
        <v>47.069686500000003</v>
      </c>
      <c r="AF76" s="3">
        <v>3.0830785115474546</v>
      </c>
      <c r="AG76" s="3">
        <v>58.755277606079986</v>
      </c>
      <c r="AH76" s="3">
        <v>2.840730924160193</v>
      </c>
      <c r="AI76" s="12">
        <f>AE76*30.97/94.74</f>
        <v>15.386829120804308</v>
      </c>
      <c r="AJ76" s="3">
        <v>45.901854116237871</v>
      </c>
      <c r="AK76" s="3">
        <v>3.6005574501812956</v>
      </c>
      <c r="AL76" s="3">
        <v>855.47981823041982</v>
      </c>
      <c r="AM76" s="3">
        <v>22.625148812624882</v>
      </c>
      <c r="AN76" s="3">
        <v>18.637151694658716</v>
      </c>
      <c r="AP76" s="3">
        <v>0.46900000000000003</v>
      </c>
      <c r="AQ76" s="3">
        <v>0.41199999999999998</v>
      </c>
      <c r="AR76" s="3">
        <v>2.9350000000000001</v>
      </c>
      <c r="AS76" s="3">
        <v>7.1594999999999995</v>
      </c>
      <c r="AV76" s="4">
        <v>2.5765467687827108</v>
      </c>
      <c r="AW76" s="4">
        <v>0.15325599749494759</v>
      </c>
      <c r="AX76" s="4">
        <v>0.72433126823114902</v>
      </c>
      <c r="AY76" s="4">
        <v>1.1736145151353636E-2</v>
      </c>
      <c r="BC76" s="3" t="s">
        <v>117</v>
      </c>
      <c r="BD76" s="3" t="s">
        <v>95</v>
      </c>
      <c r="BE76" s="3" t="s">
        <v>156</v>
      </c>
      <c r="BF76" s="1">
        <v>42091</v>
      </c>
      <c r="BG76" s="3">
        <v>8.3270034928600385</v>
      </c>
      <c r="BH76" s="3">
        <v>3632.1969425174361</v>
      </c>
      <c r="BI76" s="3">
        <v>14.217630292910249</v>
      </c>
      <c r="BJ76" s="3">
        <v>467.95284629400629</v>
      </c>
      <c r="BK76" s="3">
        <f>BJ76/BK$1</f>
        <v>8.517525414889084</v>
      </c>
      <c r="BL76" s="3">
        <v>180.39605301883273</v>
      </c>
      <c r="BM76" s="3">
        <f>BL76/BM$1</f>
        <v>3.2300099018591357</v>
      </c>
      <c r="BO76" t="s">
        <v>218</v>
      </c>
      <c r="BP76" t="s">
        <v>95</v>
      </c>
      <c r="BQ76" t="s">
        <v>156</v>
      </c>
      <c r="BR76" s="1">
        <v>42091</v>
      </c>
      <c r="BS76">
        <v>34.376420428936576</v>
      </c>
      <c r="BT76">
        <v>3126.5779729090514</v>
      </c>
      <c r="BU76">
        <v>23.510678828342851</v>
      </c>
      <c r="BV76">
        <v>474.15387348791899</v>
      </c>
      <c r="BW76" s="3">
        <f>BV76/BW$1</f>
        <v>8.6303944937735526</v>
      </c>
      <c r="BX76">
        <v>4.4304157479168298</v>
      </c>
      <c r="BY76" s="3">
        <f>BX76/BY$1</f>
        <v>7.9327050096988899E-2</v>
      </c>
      <c r="BZ76" s="14">
        <f t="shared" ref="BZ76:BZ130" si="24">BM76-BY76</f>
        <v>3.1506828517621468</v>
      </c>
      <c r="CA76" s="24">
        <f t="shared" ref="CA76:CA130" si="25">BW76-BK76</f>
        <v>0.11286907888446862</v>
      </c>
      <c r="CB76" s="24">
        <f t="shared" ref="CB76:CB77" si="26">BK76/BW76*100</f>
        <v>98.692190965709642</v>
      </c>
    </row>
    <row r="77" spans="1:80">
      <c r="D77" s="1">
        <v>42091</v>
      </c>
      <c r="E77" s="3">
        <v>3.1779999999999999</v>
      </c>
      <c r="F77" s="3">
        <f>E77-0.2</f>
        <v>2.9779999999999998</v>
      </c>
      <c r="G77" s="3">
        <v>3.8832499999999999</v>
      </c>
      <c r="H77" s="3">
        <v>99.9</v>
      </c>
      <c r="I77" s="3">
        <v>169.6</v>
      </c>
      <c r="J77" s="3">
        <v>167.45</v>
      </c>
      <c r="K77" s="3">
        <v>109</v>
      </c>
      <c r="L77" s="3">
        <v>18.049999999999997</v>
      </c>
      <c r="M77" s="3">
        <v>2.3725000000000001</v>
      </c>
      <c r="N77" s="3">
        <v>18.049999999999997</v>
      </c>
      <c r="O77" s="3">
        <v>7.02</v>
      </c>
      <c r="P77" s="3">
        <v>6.21</v>
      </c>
      <c r="Q77" s="3">
        <v>10.095000000000001</v>
      </c>
      <c r="R77" s="3">
        <v>25.057499999999997</v>
      </c>
      <c r="AD77" s="5">
        <v>3.12</v>
      </c>
      <c r="AE77" s="3">
        <v>55.273185749999996</v>
      </c>
      <c r="AF77" s="3">
        <v>1.7221973233831971</v>
      </c>
      <c r="AG77" s="3">
        <v>57.234189217919997</v>
      </c>
      <c r="AH77" s="3">
        <v>4.8117146568594213</v>
      </c>
      <c r="AI77" s="12">
        <f>AE77*30.97/94.74</f>
        <v>18.068509211288788</v>
      </c>
      <c r="AJ77" s="3">
        <v>43.115688867816246</v>
      </c>
      <c r="AK77" s="3">
        <v>2.785336895423264</v>
      </c>
      <c r="AL77" s="3">
        <v>800.23389468056678</v>
      </c>
      <c r="AM77" s="3">
        <v>0.99233108827308303</v>
      </c>
      <c r="AN77" s="3">
        <v>18.560155611427614</v>
      </c>
      <c r="AP77" s="3">
        <v>0.46750000000000003</v>
      </c>
      <c r="AQ77" s="3">
        <v>0.2455</v>
      </c>
      <c r="AR77" s="3">
        <v>2.6094999999999997</v>
      </c>
      <c r="AS77" s="3">
        <v>6.3639999999999999</v>
      </c>
      <c r="AV77" s="4">
        <v>2.248125261069164</v>
      </c>
      <c r="AW77" s="4">
        <v>3.5731806504262179E-2</v>
      </c>
      <c r="AX77" s="4">
        <v>0.71760429078176136</v>
      </c>
      <c r="AY77" s="4">
        <v>2.3357252456993677E-2</v>
      </c>
      <c r="BC77" s="3" t="s">
        <v>118</v>
      </c>
      <c r="BD77" s="3" t="s">
        <v>95</v>
      </c>
      <c r="BE77" s="3" t="s">
        <v>158</v>
      </c>
      <c r="BF77" s="1">
        <v>42091</v>
      </c>
      <c r="BG77" s="3">
        <v>4.8878896963430316</v>
      </c>
      <c r="BH77" s="3">
        <v>3907.6661150282334</v>
      </c>
      <c r="BI77" s="3">
        <v>17.24158183673152</v>
      </c>
      <c r="BJ77" s="3">
        <v>888.18304366488655</v>
      </c>
      <c r="BK77" s="3">
        <f>BJ77/BK$1</f>
        <v>16.166418705221815</v>
      </c>
      <c r="BL77" s="3">
        <v>168.7264240630528</v>
      </c>
      <c r="BM77" s="3">
        <f>BL77/BM$1</f>
        <v>3.0210639939669255</v>
      </c>
      <c r="BO77" t="s">
        <v>219</v>
      </c>
      <c r="BP77" t="s">
        <v>95</v>
      </c>
      <c r="BQ77" t="s">
        <v>158</v>
      </c>
      <c r="BR77" s="1">
        <v>42091</v>
      </c>
      <c r="BS77">
        <v>19.717121693917772</v>
      </c>
      <c r="BT77">
        <v>3506.5193123859099</v>
      </c>
      <c r="BU77">
        <v>28.989970541363814</v>
      </c>
      <c r="BV77">
        <v>916.21385116629119</v>
      </c>
      <c r="BW77" s="3">
        <f>BV77/BW$1</f>
        <v>16.676626340849857</v>
      </c>
      <c r="BX77">
        <v>3.6727468682526374</v>
      </c>
      <c r="BY77" s="3">
        <f>BX77/BY$1</f>
        <v>6.5760910801300573E-2</v>
      </c>
      <c r="BZ77" s="14">
        <f t="shared" si="24"/>
        <v>2.9553030831656248</v>
      </c>
      <c r="CA77" s="24">
        <f t="shared" si="25"/>
        <v>0.51020763562804206</v>
      </c>
      <c r="CB77" s="24">
        <f t="shared" si="26"/>
        <v>96.940582434360394</v>
      </c>
    </row>
    <row r="78" spans="1:80">
      <c r="AD78" s="5"/>
      <c r="AI78" s="12"/>
      <c r="BF78" s="1"/>
      <c r="BG78" s="3"/>
      <c r="BH78" s="3"/>
      <c r="BI78" s="3"/>
      <c r="BJ78" s="3"/>
      <c r="BK78" s="3"/>
      <c r="BL78" s="3"/>
      <c r="BM78" s="3"/>
      <c r="BR78" s="1"/>
      <c r="BW78" s="3"/>
      <c r="BY78" s="3"/>
      <c r="BZ78" s="14"/>
      <c r="CA78" s="24"/>
    </row>
    <row r="79" spans="1:80">
      <c r="A79" t="s">
        <v>16</v>
      </c>
      <c r="B79" s="2" t="s">
        <v>20</v>
      </c>
      <c r="C79" s="2" t="s">
        <v>21</v>
      </c>
      <c r="D79" s="1" t="s">
        <v>0</v>
      </c>
      <c r="E79" s="3" t="s">
        <v>29</v>
      </c>
      <c r="G79" s="3" t="s">
        <v>30</v>
      </c>
      <c r="H79" s="3" t="s">
        <v>31</v>
      </c>
      <c r="I79" s="3" t="s">
        <v>32</v>
      </c>
      <c r="J79" s="3" t="s">
        <v>33</v>
      </c>
      <c r="K79" s="3" t="s">
        <v>34</v>
      </c>
      <c r="L79" s="3" t="s">
        <v>35</v>
      </c>
      <c r="M79" s="3" t="s">
        <v>36</v>
      </c>
      <c r="N79" s="3" t="s">
        <v>37</v>
      </c>
      <c r="O79" s="3" t="s">
        <v>1</v>
      </c>
      <c r="P79" s="3" t="s">
        <v>38</v>
      </c>
      <c r="Q79" s="3" t="s">
        <v>39</v>
      </c>
      <c r="R79" s="3" t="s">
        <v>40</v>
      </c>
      <c r="S79" s="3" t="s">
        <v>2</v>
      </c>
      <c r="T79" s="3" t="s">
        <v>3</v>
      </c>
      <c r="U79" s="3" t="s">
        <v>4</v>
      </c>
      <c r="V79" s="4" t="s">
        <v>5</v>
      </c>
      <c r="W79" s="3" t="s">
        <v>1</v>
      </c>
      <c r="X79" s="3" t="s">
        <v>6</v>
      </c>
      <c r="Y79" s="3" t="s">
        <v>7</v>
      </c>
      <c r="Z79" s="3" t="s">
        <v>8</v>
      </c>
      <c r="AA79" s="3" t="s">
        <v>9</v>
      </c>
      <c r="AB79" s="3" t="s">
        <v>10</v>
      </c>
      <c r="AC79" s="3" t="s">
        <v>11</v>
      </c>
      <c r="AD79" s="3" t="s">
        <v>19</v>
      </c>
      <c r="AF79" s="3" t="s">
        <v>15</v>
      </c>
      <c r="AH79" s="3" t="s">
        <v>48</v>
      </c>
      <c r="AI79" s="12"/>
      <c r="AJ79" s="3" t="s">
        <v>56</v>
      </c>
      <c r="AK79" s="3" t="s">
        <v>57</v>
      </c>
      <c r="AL79" s="3" t="s">
        <v>58</v>
      </c>
      <c r="AM79" s="3" t="s">
        <v>59</v>
      </c>
      <c r="AN79" s="3" t="s">
        <v>60</v>
      </c>
      <c r="AP79" s="3" t="s">
        <v>41</v>
      </c>
      <c r="AQ79" s="3" t="s">
        <v>42</v>
      </c>
      <c r="AR79" s="3" t="s">
        <v>43</v>
      </c>
      <c r="AS79" s="3" t="s">
        <v>44</v>
      </c>
      <c r="AV79" s="3" t="s">
        <v>49</v>
      </c>
      <c r="AW79" s="3" t="s">
        <v>50</v>
      </c>
      <c r="AX79" s="3" t="s">
        <v>51</v>
      </c>
      <c r="AY79" s="3" t="s">
        <v>52</v>
      </c>
      <c r="AZ79" t="s">
        <v>45</v>
      </c>
      <c r="BA79"/>
      <c r="BB79"/>
      <c r="BD79" s="3" t="s">
        <v>68</v>
      </c>
      <c r="BE79" s="3" t="s">
        <v>13</v>
      </c>
      <c r="BF79" s="1" t="s">
        <v>69</v>
      </c>
      <c r="BG79" s="3"/>
      <c r="BH79" s="3"/>
      <c r="BI79" s="3"/>
      <c r="BJ79" s="3"/>
      <c r="BK79" s="3"/>
      <c r="BL79" s="3"/>
      <c r="BM79" s="3"/>
      <c r="BW79" s="3"/>
      <c r="BY79" s="3"/>
      <c r="BZ79" s="14"/>
      <c r="CA79" s="24"/>
    </row>
    <row r="80" spans="1:80">
      <c r="B80" s="2">
        <v>3.38</v>
      </c>
      <c r="C80" s="2">
        <v>60</v>
      </c>
      <c r="D80" s="1">
        <v>42100</v>
      </c>
      <c r="E80" s="3">
        <v>0.755</v>
      </c>
      <c r="F80" s="3">
        <f>E80</f>
        <v>0.755</v>
      </c>
      <c r="G80" s="3">
        <v>0.38166666666666665</v>
      </c>
      <c r="H80" s="3">
        <v>44</v>
      </c>
      <c r="I80" s="3">
        <v>83.433333333333337</v>
      </c>
      <c r="J80" s="3">
        <v>83.033333333333331</v>
      </c>
      <c r="K80" s="3">
        <v>54</v>
      </c>
      <c r="L80" s="3">
        <v>98.633333333333326</v>
      </c>
      <c r="M80" s="3">
        <v>14.263333333333334</v>
      </c>
      <c r="N80" s="3">
        <v>97.766666666666666</v>
      </c>
      <c r="O80" s="3">
        <v>7.3933333333333335</v>
      </c>
      <c r="P80" s="39">
        <v>27.066666666666663</v>
      </c>
      <c r="Q80" s="3">
        <v>14.083333333333334</v>
      </c>
      <c r="R80" s="3">
        <v>34.51</v>
      </c>
      <c r="S80" s="3">
        <v>0.5063333333333333</v>
      </c>
      <c r="T80" s="3">
        <v>0.24333333333333332</v>
      </c>
      <c r="U80" s="3">
        <v>8.8000000000000009E-2</v>
      </c>
      <c r="V80" s="4">
        <v>4.6000000000000006E-2</v>
      </c>
      <c r="W80" s="3">
        <v>6.7666666666666657</v>
      </c>
      <c r="X80" s="3">
        <v>14.583333333333334</v>
      </c>
      <c r="Y80" s="3">
        <v>2.9666666666666668</v>
      </c>
      <c r="Z80" s="3">
        <v>0.73333333333333339</v>
      </c>
      <c r="AA80" s="3">
        <v>168.66666666666666</v>
      </c>
      <c r="AB80" s="3">
        <v>0.10000000000000002</v>
      </c>
      <c r="AC80" s="3">
        <v>29.600000000000005</v>
      </c>
      <c r="AD80" s="3">
        <f>0.6</f>
        <v>0.6</v>
      </c>
      <c r="AE80" s="3">
        <v>41.1179025</v>
      </c>
      <c r="AF80" s="3">
        <v>2.3944071037742272</v>
      </c>
      <c r="AG80" s="3">
        <v>77.238220931520004</v>
      </c>
      <c r="AH80" s="3">
        <v>1.494237897460148</v>
      </c>
      <c r="AI80" s="12">
        <f>AE80*30.97/94.74</f>
        <v>13.441222719284356</v>
      </c>
      <c r="AJ80" s="3">
        <v>72.418461308112711</v>
      </c>
      <c r="AK80" s="3">
        <v>0.33967523114917791</v>
      </c>
      <c r="AL80" s="3">
        <v>1049.8930767174554</v>
      </c>
      <c r="AM80" s="3">
        <v>26.99140560102629</v>
      </c>
      <c r="AN80" s="3">
        <v>14.497588843410577</v>
      </c>
      <c r="AP80" s="10">
        <v>0.76449999999999996</v>
      </c>
      <c r="AQ80" s="10">
        <v>0.46100000000000002</v>
      </c>
      <c r="AR80" s="10">
        <v>4.2389999999999999</v>
      </c>
      <c r="AS80" s="10">
        <v>10.3385</v>
      </c>
      <c r="AT80" s="7"/>
      <c r="AU80" s="7"/>
      <c r="AV80" s="10">
        <v>3.9270287641450317</v>
      </c>
      <c r="AW80" s="10">
        <v>2.9934903874940674E-2</v>
      </c>
      <c r="AX80" s="10">
        <v>0.89986066155522948</v>
      </c>
      <c r="AY80" s="10">
        <v>1.6721178338920267E-2</v>
      </c>
      <c r="AZ80">
        <v>0</v>
      </c>
      <c r="BA80">
        <v>2020</v>
      </c>
      <c r="BB80"/>
      <c r="BC80" s="3" t="s">
        <v>228</v>
      </c>
      <c r="BD80" s="3" t="s">
        <v>95</v>
      </c>
      <c r="BE80" s="3" t="s">
        <v>155</v>
      </c>
      <c r="BF80" s="1">
        <v>42100</v>
      </c>
      <c r="BG80" s="3">
        <v>25.172141727444092</v>
      </c>
      <c r="BH80" s="3">
        <v>2258.9544452313794</v>
      </c>
      <c r="BI80" s="3">
        <v>15.082889626097785</v>
      </c>
      <c r="BJ80" s="3">
        <v>41.146886654075438</v>
      </c>
      <c r="BK80" s="3">
        <f>BJ80/BK$1</f>
        <v>0.74894223979023367</v>
      </c>
      <c r="BL80" s="3">
        <v>99.869697154451231</v>
      </c>
      <c r="BM80" s="3">
        <f>BL80/BM$1</f>
        <v>1.7881772095694042</v>
      </c>
      <c r="BW80" s="3"/>
      <c r="BY80" s="3"/>
      <c r="BZ80" s="14"/>
      <c r="CA80" s="24"/>
    </row>
    <row r="81" spans="1:79">
      <c r="B81" s="2">
        <f>B80-C80/100</f>
        <v>2.78</v>
      </c>
      <c r="D81" s="1">
        <v>42100</v>
      </c>
      <c r="E81" s="3">
        <v>1.0229999999999999</v>
      </c>
      <c r="F81" s="3">
        <f t="shared" ref="F81:F90" si="27">E81</f>
        <v>1.0229999999999999</v>
      </c>
      <c r="G81" s="3">
        <v>0.22900000000000001</v>
      </c>
      <c r="H81" s="3">
        <v>43.9</v>
      </c>
      <c r="I81" s="3">
        <v>83.7</v>
      </c>
      <c r="J81" s="3">
        <v>83.36666666666666</v>
      </c>
      <c r="K81" s="3">
        <v>54</v>
      </c>
      <c r="L81" s="3">
        <v>99.066666666666663</v>
      </c>
      <c r="M81" s="3">
        <v>14.386666666666668</v>
      </c>
      <c r="N81" s="3">
        <v>98.2</v>
      </c>
      <c r="O81" s="3">
        <v>7.3499999999999988</v>
      </c>
      <c r="P81" s="39">
        <v>30.693333333333332</v>
      </c>
      <c r="Q81" s="3">
        <v>14.043333333333331</v>
      </c>
      <c r="R81" s="3">
        <v>34.413333333333334</v>
      </c>
      <c r="S81" s="3">
        <v>0.97399999999999987</v>
      </c>
      <c r="T81" s="3">
        <v>0.27</v>
      </c>
      <c r="U81" s="3">
        <v>8.8000000000000009E-2</v>
      </c>
      <c r="V81" s="4">
        <v>4.6666666666666669E-2</v>
      </c>
      <c r="W81" s="3">
        <v>6.793333333333333</v>
      </c>
      <c r="X81" s="3">
        <v>14.593333333333334</v>
      </c>
      <c r="Y81" s="3">
        <v>2.9333333333333331</v>
      </c>
      <c r="Z81" s="3">
        <v>0.69999999999999984</v>
      </c>
      <c r="AA81" s="3">
        <v>392.66666666666669</v>
      </c>
      <c r="AB81" s="3">
        <v>0.20000000000000004</v>
      </c>
      <c r="AC81" s="3">
        <v>30.833333333333332</v>
      </c>
      <c r="AI81" s="12"/>
      <c r="AZ81">
        <v>0.6</v>
      </c>
      <c r="BA81">
        <v>76</v>
      </c>
      <c r="BB81"/>
      <c r="BK81" s="3"/>
      <c r="BM81" s="3"/>
      <c r="BW81" s="3"/>
      <c r="BY81" s="3"/>
      <c r="BZ81" s="14"/>
      <c r="CA81" s="24"/>
    </row>
    <row r="82" spans="1:79">
      <c r="D82" s="1">
        <v>42100</v>
      </c>
      <c r="E82" s="3">
        <v>1.3036666666666668</v>
      </c>
      <c r="F82" s="3">
        <f t="shared" si="27"/>
        <v>1.3036666666666668</v>
      </c>
      <c r="G82" s="3">
        <v>0.22033333333333335</v>
      </c>
      <c r="H82" s="3">
        <v>43.9</v>
      </c>
      <c r="I82" s="3">
        <v>83.7</v>
      </c>
      <c r="J82" s="3">
        <v>83.4</v>
      </c>
      <c r="K82" s="3">
        <v>54</v>
      </c>
      <c r="L82" s="3">
        <v>99.3</v>
      </c>
      <c r="M82" s="3">
        <v>14.43</v>
      </c>
      <c r="N82" s="3">
        <v>98.40000000000002</v>
      </c>
      <c r="O82" s="3">
        <v>7.3499999999999988</v>
      </c>
      <c r="P82" s="39">
        <v>27.033333333333331</v>
      </c>
      <c r="Q82" s="3">
        <v>14.126666666666667</v>
      </c>
      <c r="R82" s="3">
        <v>34.616666666666667</v>
      </c>
      <c r="S82" s="3">
        <v>1.4916666666666665</v>
      </c>
      <c r="T82" s="3">
        <v>0.23</v>
      </c>
      <c r="U82" s="3">
        <v>8.8000000000000009E-2</v>
      </c>
      <c r="V82" s="4">
        <v>4.6666666666666669E-2</v>
      </c>
      <c r="W82" s="3">
        <v>6.78</v>
      </c>
      <c r="X82" s="3">
        <v>14.646666666666667</v>
      </c>
      <c r="Y82" s="3">
        <v>2.6666666666666665</v>
      </c>
      <c r="Z82" s="3">
        <v>0.66666666666666663</v>
      </c>
      <c r="AA82" s="3">
        <v>416.33333333333331</v>
      </c>
      <c r="AB82" s="3">
        <v>0.20000000000000004</v>
      </c>
      <c r="AC82" s="3">
        <v>29.366666666666664</v>
      </c>
      <c r="AI82" s="12"/>
      <c r="AZ82">
        <v>1</v>
      </c>
      <c r="BA82">
        <v>16.2</v>
      </c>
      <c r="BB82"/>
      <c r="BK82" s="3"/>
      <c r="BM82" s="3"/>
      <c r="BW82" s="3"/>
      <c r="BY82" s="3"/>
      <c r="BZ82" s="14"/>
      <c r="CA82" s="24"/>
    </row>
    <row r="83" spans="1:79">
      <c r="D83" s="1">
        <v>42100</v>
      </c>
      <c r="E83" s="3">
        <v>1.5599999999999998</v>
      </c>
      <c r="F83" s="3">
        <f t="shared" si="27"/>
        <v>1.5599999999999998</v>
      </c>
      <c r="G83" s="3">
        <v>0.25166666666666665</v>
      </c>
      <c r="H83" s="3">
        <v>43.966666666666669</v>
      </c>
      <c r="I83" s="3">
        <v>83.7</v>
      </c>
      <c r="J83" s="3">
        <v>83.36666666666666</v>
      </c>
      <c r="K83" s="3">
        <v>54</v>
      </c>
      <c r="L83" s="3">
        <v>99.433333333333337</v>
      </c>
      <c r="M83" s="3">
        <v>14.433333333333332</v>
      </c>
      <c r="N83" s="3">
        <v>98.59999999999998</v>
      </c>
      <c r="O83" s="3">
        <v>7.36</v>
      </c>
      <c r="P83" s="39">
        <v>29.143333333333331</v>
      </c>
      <c r="Q83" s="3">
        <v>13.953333333333333</v>
      </c>
      <c r="R83" s="3">
        <v>34.20333333333334</v>
      </c>
      <c r="S83" s="3">
        <v>2.093</v>
      </c>
      <c r="T83" s="3">
        <v>0.23</v>
      </c>
      <c r="U83" s="3">
        <v>8.8000000000000009E-2</v>
      </c>
      <c r="V83" s="4">
        <v>4.7000000000000007E-2</v>
      </c>
      <c r="W83" s="3">
        <v>6.82</v>
      </c>
      <c r="X83" s="3">
        <v>14.643333333333333</v>
      </c>
      <c r="Y83" s="3">
        <v>3</v>
      </c>
      <c r="Z83" s="3">
        <v>0.69999999999999984</v>
      </c>
      <c r="AA83" s="3">
        <v>225.33333333333334</v>
      </c>
      <c r="AB83" s="3">
        <v>0.10000000000000002</v>
      </c>
      <c r="AC83" s="3">
        <v>31.366666666666664</v>
      </c>
      <c r="AI83" s="12"/>
      <c r="AZ83">
        <v>1.5</v>
      </c>
      <c r="BA83">
        <v>3.2</v>
      </c>
      <c r="BB83"/>
      <c r="BK83" s="3"/>
      <c r="BM83" s="3"/>
      <c r="BW83" s="3"/>
      <c r="BY83" s="3"/>
      <c r="BZ83" s="14"/>
      <c r="CA83" s="24"/>
    </row>
    <row r="84" spans="1:79">
      <c r="D84" s="1">
        <v>42100</v>
      </c>
      <c r="E84" s="3">
        <v>1.8029999999999999</v>
      </c>
      <c r="F84" s="3">
        <f t="shared" si="27"/>
        <v>1.8029999999999999</v>
      </c>
      <c r="G84" s="3">
        <v>0.218</v>
      </c>
      <c r="H84" s="3">
        <v>44</v>
      </c>
      <c r="I84" s="3">
        <v>83.8</v>
      </c>
      <c r="J84" s="3">
        <v>83.5</v>
      </c>
      <c r="K84" s="3">
        <v>54</v>
      </c>
      <c r="L84" s="3">
        <v>99.40000000000002</v>
      </c>
      <c r="M84" s="3">
        <v>14.44</v>
      </c>
      <c r="N84" s="3">
        <v>98.5</v>
      </c>
      <c r="O84" s="3">
        <v>7.3499999999999988</v>
      </c>
      <c r="P84" s="39">
        <v>29.216666666666669</v>
      </c>
      <c r="Q84" s="3">
        <v>14.103333333333333</v>
      </c>
      <c r="R84" s="3">
        <v>34.57</v>
      </c>
      <c r="S84" s="3">
        <v>2.5963333333333334</v>
      </c>
      <c r="T84" s="3">
        <v>0.28333333333333338</v>
      </c>
      <c r="U84" s="3">
        <v>8.8000000000000009E-2</v>
      </c>
      <c r="V84" s="4">
        <v>4.7000000000000007E-2</v>
      </c>
      <c r="W84" s="3">
        <v>6.830000000000001</v>
      </c>
      <c r="X84" s="3">
        <v>14.593333333333334</v>
      </c>
      <c r="Y84" s="3">
        <v>2.2000000000000002</v>
      </c>
      <c r="Z84" s="3">
        <v>0.5</v>
      </c>
      <c r="AA84" s="3">
        <v>221.33333333333334</v>
      </c>
      <c r="AB84" s="3">
        <v>0.10000000000000002</v>
      </c>
      <c r="AC84" s="3">
        <v>31.700000000000003</v>
      </c>
      <c r="AI84" s="12"/>
      <c r="AZ84">
        <v>2</v>
      </c>
      <c r="BA84">
        <v>0.6</v>
      </c>
      <c r="BB84"/>
      <c r="BF84" s="1"/>
      <c r="BG84" s="3"/>
      <c r="BH84" s="3"/>
      <c r="BI84" s="3"/>
      <c r="BJ84" s="3"/>
      <c r="BK84" s="3"/>
      <c r="BL84" s="3"/>
      <c r="BM84" s="3"/>
      <c r="BW84" s="3"/>
      <c r="BY84" s="3"/>
      <c r="BZ84" s="14"/>
      <c r="CA84" s="24"/>
    </row>
    <row r="85" spans="1:79">
      <c r="D85" s="1">
        <v>42100</v>
      </c>
      <c r="E85" s="3">
        <v>2.0696666666666665</v>
      </c>
      <c r="F85" s="3">
        <f t="shared" si="27"/>
        <v>2.0696666666666665</v>
      </c>
      <c r="G85" s="3">
        <v>0.215</v>
      </c>
      <c r="H85" s="3">
        <v>44</v>
      </c>
      <c r="I85" s="3">
        <v>83.8</v>
      </c>
      <c r="J85" s="3">
        <v>83.5</v>
      </c>
      <c r="K85" s="3">
        <v>54</v>
      </c>
      <c r="L85" s="3">
        <v>99.3</v>
      </c>
      <c r="M85" s="3">
        <v>14.42</v>
      </c>
      <c r="N85" s="3">
        <v>98.40000000000002</v>
      </c>
      <c r="O85" s="3">
        <v>7.36</v>
      </c>
      <c r="P85" s="39">
        <v>25.676666666666666</v>
      </c>
      <c r="Q85" s="3">
        <v>14.166666666666666</v>
      </c>
      <c r="R85" s="3">
        <v>34.706666666666671</v>
      </c>
      <c r="S85" s="3">
        <v>2.8606666666666669</v>
      </c>
      <c r="T85" s="3">
        <v>0.3833333333333333</v>
      </c>
      <c r="U85" s="3">
        <v>8.8000000000000009E-2</v>
      </c>
      <c r="V85" s="4">
        <v>4.7000000000000007E-2</v>
      </c>
      <c r="W85" s="3">
        <v>6.8533333333333326</v>
      </c>
      <c r="X85" s="3">
        <v>14.443333333333333</v>
      </c>
      <c r="Y85" s="3">
        <v>2.9</v>
      </c>
      <c r="Z85" s="3">
        <v>0.69999999999999984</v>
      </c>
      <c r="AA85" s="3">
        <v>373.66666666666669</v>
      </c>
      <c r="AB85" s="3">
        <v>0.16666666666666666</v>
      </c>
      <c r="AC85" s="3">
        <v>36.733333333333327</v>
      </c>
      <c r="AI85" s="12"/>
      <c r="AZ85">
        <v>2.5</v>
      </c>
      <c r="BA85">
        <v>0.11</v>
      </c>
      <c r="BB85"/>
      <c r="BF85" s="1"/>
      <c r="BG85" s="3"/>
      <c r="BH85" s="3"/>
      <c r="BI85" s="3"/>
      <c r="BJ85" s="3"/>
      <c r="BK85" s="3"/>
      <c r="BL85" s="3"/>
      <c r="BM85" s="3"/>
      <c r="BW85" s="3"/>
      <c r="BY85" s="3"/>
      <c r="BZ85" s="14"/>
      <c r="CA85" s="24"/>
    </row>
    <row r="86" spans="1:79">
      <c r="D86" s="1">
        <v>42100</v>
      </c>
      <c r="E86" s="3">
        <v>2.2876666666666665</v>
      </c>
      <c r="F86" s="3">
        <f t="shared" si="27"/>
        <v>2.2876666666666665</v>
      </c>
      <c r="G86" s="3">
        <v>0.21433333333333335</v>
      </c>
      <c r="H86" s="3">
        <v>44</v>
      </c>
      <c r="I86" s="3">
        <v>83.866666666666674</v>
      </c>
      <c r="J86" s="3">
        <v>83.533333333333331</v>
      </c>
      <c r="K86" s="3">
        <v>54</v>
      </c>
      <c r="L86" s="3">
        <v>99.2</v>
      </c>
      <c r="M86" s="3">
        <v>14.410000000000002</v>
      </c>
      <c r="N86" s="3">
        <v>98.3</v>
      </c>
      <c r="O86" s="3">
        <v>7.36</v>
      </c>
      <c r="P86" s="39">
        <v>28.376666666666665</v>
      </c>
      <c r="Q86" s="3">
        <v>14.173333333333334</v>
      </c>
      <c r="R86" s="3">
        <v>34.729999999999997</v>
      </c>
      <c r="S86" s="3">
        <v>3.0503333333333331</v>
      </c>
      <c r="T86" s="3">
        <v>0.61</v>
      </c>
      <c r="U86" s="3">
        <v>8.900000000000001E-2</v>
      </c>
      <c r="V86" s="4">
        <v>4.7000000000000007E-2</v>
      </c>
      <c r="W86" s="3">
        <v>6.8633333333333333</v>
      </c>
      <c r="X86" s="3">
        <v>14.223333333333334</v>
      </c>
      <c r="Y86" s="3">
        <v>3.1999999999999997</v>
      </c>
      <c r="Z86" s="3">
        <v>0.73333333333333339</v>
      </c>
      <c r="AA86" s="3">
        <v>306.66666666666669</v>
      </c>
      <c r="AB86" s="3">
        <v>0.13333333333333333</v>
      </c>
      <c r="AC86" s="3">
        <v>35.966666666666669</v>
      </c>
      <c r="AI86" s="12"/>
      <c r="BF86" s="1"/>
      <c r="BG86" s="3"/>
      <c r="BH86" s="3"/>
      <c r="BI86" s="3"/>
      <c r="BJ86" s="3"/>
      <c r="BK86" s="3"/>
      <c r="BL86" s="3"/>
      <c r="BM86" s="3"/>
      <c r="BW86" s="3"/>
      <c r="BY86" s="3"/>
      <c r="BZ86" s="14"/>
      <c r="CA86" s="24"/>
    </row>
    <row r="87" spans="1:79">
      <c r="D87" s="1">
        <v>42100</v>
      </c>
      <c r="E87" s="3">
        <v>2.5369999999999999</v>
      </c>
      <c r="F87" s="3">
        <f t="shared" si="27"/>
        <v>2.5369999999999999</v>
      </c>
      <c r="G87" s="3">
        <v>0.22966666666666669</v>
      </c>
      <c r="H87" s="3">
        <v>44</v>
      </c>
      <c r="I87" s="3">
        <v>83.9</v>
      </c>
      <c r="J87" s="3">
        <v>83.6</v>
      </c>
      <c r="K87" s="3">
        <v>54</v>
      </c>
      <c r="L87" s="3">
        <v>99.2</v>
      </c>
      <c r="M87" s="3">
        <v>14.4</v>
      </c>
      <c r="N87" s="3">
        <v>98.3</v>
      </c>
      <c r="O87" s="3">
        <v>7.3499999999999988</v>
      </c>
      <c r="P87" s="39">
        <v>27.076666666666668</v>
      </c>
      <c r="Q87" s="3">
        <v>14.160000000000002</v>
      </c>
      <c r="R87" s="3">
        <v>34.69</v>
      </c>
      <c r="AD87" s="3">
        <f>AD88-0.5</f>
        <v>2.38</v>
      </c>
      <c r="AE87" s="3">
        <v>33.233437000000002</v>
      </c>
      <c r="AF87" s="3">
        <v>0.48409095925455797</v>
      </c>
      <c r="AG87" s="3">
        <v>45.819666847680004</v>
      </c>
      <c r="AH87" s="3">
        <v>5.6940201623349971</v>
      </c>
      <c r="AI87" s="12">
        <f>AE87*30.97/94.74</f>
        <v>10.863833057736965</v>
      </c>
      <c r="AJ87" s="3">
        <v>72.850797294936754</v>
      </c>
      <c r="AK87" s="3">
        <v>6.2500242531448933</v>
      </c>
      <c r="AL87" s="3">
        <v>970.74311681368636</v>
      </c>
      <c r="AM87" s="3">
        <v>8.8648243885722735</v>
      </c>
      <c r="AN87" s="3">
        <v>13.325085693758831</v>
      </c>
      <c r="AP87" s="10">
        <v>0.59899999999999998</v>
      </c>
      <c r="AQ87" s="10">
        <v>0.46150000000000002</v>
      </c>
      <c r="AR87" s="10">
        <v>4.3365</v>
      </c>
      <c r="AS87" s="10">
        <v>10.576499999999999</v>
      </c>
      <c r="AT87" s="7"/>
      <c r="AU87" s="7"/>
      <c r="AV87" s="10">
        <v>4.1167061411744079</v>
      </c>
      <c r="AW87" s="10">
        <v>2.9848242313502527E-2</v>
      </c>
      <c r="AX87" s="10">
        <v>0.94512950611373969</v>
      </c>
      <c r="AY87" s="10">
        <v>2.2633094238311717E-2</v>
      </c>
      <c r="BF87" s="1"/>
      <c r="BG87" s="3"/>
      <c r="BH87" s="3"/>
      <c r="BI87" s="3"/>
      <c r="BJ87" s="3"/>
      <c r="BK87" s="3"/>
      <c r="BL87" s="3"/>
      <c r="BM87" s="3"/>
      <c r="BW87" s="3"/>
      <c r="BY87" s="3"/>
      <c r="BZ87" s="14"/>
      <c r="CA87" s="24"/>
    </row>
    <row r="88" spans="1:79">
      <c r="D88" s="1">
        <v>42100</v>
      </c>
      <c r="E88" s="3">
        <v>2.7959999999999998</v>
      </c>
      <c r="F88" s="3">
        <f t="shared" si="27"/>
        <v>2.7959999999999998</v>
      </c>
      <c r="G88" s="3">
        <v>0.30499999999999999</v>
      </c>
      <c r="H88" s="3">
        <v>44.2</v>
      </c>
      <c r="I88" s="3">
        <v>84</v>
      </c>
      <c r="J88" s="3">
        <v>83.6</v>
      </c>
      <c r="K88" s="3">
        <v>54</v>
      </c>
      <c r="L88" s="3">
        <v>99.1</v>
      </c>
      <c r="M88" s="3">
        <v>14.36</v>
      </c>
      <c r="N88" s="3">
        <v>98.2</v>
      </c>
      <c r="O88" s="3">
        <v>7.35</v>
      </c>
      <c r="P88" s="39">
        <v>27.41</v>
      </c>
      <c r="Q88" s="3">
        <v>14.14</v>
      </c>
      <c r="R88" s="3">
        <v>34.659999999999997</v>
      </c>
      <c r="AD88" s="3">
        <f>AD89-0.25</f>
        <v>2.88</v>
      </c>
      <c r="AE88" s="3">
        <v>42.497411</v>
      </c>
      <c r="AF88" s="3">
        <v>2.268095912344096</v>
      </c>
      <c r="AG88" s="3">
        <v>72.404089919040004</v>
      </c>
      <c r="AH88" s="3">
        <v>2.1870941845656033</v>
      </c>
      <c r="AI88" s="12">
        <f>AE88*30.97/94.74</f>
        <v>13.892176680071776</v>
      </c>
      <c r="AJ88" s="3">
        <v>77.126119831307875</v>
      </c>
      <c r="AK88" s="3">
        <v>1.0190256934475337</v>
      </c>
      <c r="AL88" s="3">
        <v>984.63646083934793</v>
      </c>
      <c r="AM88" s="3">
        <v>65.030763984825413</v>
      </c>
      <c r="AN88" s="3">
        <v>12.766575875889631</v>
      </c>
      <c r="AP88" s="10">
        <v>1.3959999999999999</v>
      </c>
      <c r="AQ88" s="10">
        <v>0.44550000000000001</v>
      </c>
      <c r="AR88" s="10">
        <v>4.2795000000000005</v>
      </c>
      <c r="AS88" s="10">
        <v>10.437999999999999</v>
      </c>
      <c r="AT88" s="7"/>
      <c r="AU88" s="7"/>
      <c r="AV88" s="10">
        <v>4.8705422616468095</v>
      </c>
      <c r="AW88" s="10">
        <v>4.3882982519315335E-2</v>
      </c>
      <c r="AX88" s="10">
        <v>0.96208177800111527</v>
      </c>
      <c r="AY88" s="10">
        <v>1.1986079777652496E-2</v>
      </c>
      <c r="BC88" s="3" t="s">
        <v>229</v>
      </c>
      <c r="BD88" s="3" t="s">
        <v>95</v>
      </c>
      <c r="BE88" s="3" t="s">
        <v>159</v>
      </c>
      <c r="BF88" s="1">
        <v>42100</v>
      </c>
      <c r="BG88" s="3">
        <v>26.188317700190964</v>
      </c>
      <c r="BH88" s="3">
        <v>2231.363948724902</v>
      </c>
      <c r="BI88" s="3">
        <v>16.284272951240233</v>
      </c>
      <c r="BJ88" s="3">
        <v>40.723504857118108</v>
      </c>
      <c r="BK88" s="3">
        <f>BJ88/BK$1</f>
        <v>0.74123598210990371</v>
      </c>
      <c r="BL88" s="3">
        <v>102.99760235727781</v>
      </c>
      <c r="BM88" s="3">
        <f>BL88/BM$1</f>
        <v>1.8441826742574361</v>
      </c>
      <c r="BW88" s="3"/>
      <c r="BY88" s="3"/>
      <c r="BZ88" s="14"/>
      <c r="CA88" s="24"/>
    </row>
    <row r="89" spans="1:79">
      <c r="D89" s="1">
        <v>42100</v>
      </c>
      <c r="E89" s="3">
        <v>3.0489999999999999</v>
      </c>
      <c r="F89" s="3">
        <f t="shared" si="27"/>
        <v>3.0489999999999999</v>
      </c>
      <c r="G89" s="3">
        <v>0.7</v>
      </c>
      <c r="H89" s="3">
        <v>45</v>
      </c>
      <c r="I89" s="3">
        <v>84.4</v>
      </c>
      <c r="J89" s="3">
        <v>84</v>
      </c>
      <c r="K89" s="3">
        <v>55</v>
      </c>
      <c r="L89" s="3">
        <v>97.5</v>
      </c>
      <c r="M89" s="3">
        <v>13.97</v>
      </c>
      <c r="N89" s="3">
        <v>96.7</v>
      </c>
      <c r="O89" s="3">
        <v>7.32</v>
      </c>
      <c r="P89" s="39">
        <v>30.86</v>
      </c>
      <c r="Q89" s="3">
        <v>13.77</v>
      </c>
      <c r="R89" s="3">
        <v>33.770000000000003</v>
      </c>
      <c r="AD89" s="3">
        <f>AD90-0.25</f>
        <v>3.13</v>
      </c>
      <c r="AE89" s="3">
        <v>33.450025500000002</v>
      </c>
      <c r="AF89" s="3">
        <v>1.7258376421623496</v>
      </c>
      <c r="AG89" s="3">
        <v>96.040550422080017</v>
      </c>
      <c r="AH89" s="3">
        <v>10.806127004153481</v>
      </c>
      <c r="AI89" s="12">
        <f>AE89*30.97/94.74</f>
        <v>10.934634681602281</v>
      </c>
      <c r="AJ89" s="3">
        <v>108.59057220572457</v>
      </c>
      <c r="AK89" s="3">
        <v>23.233785810603887</v>
      </c>
      <c r="AL89" s="3">
        <v>999.37182571504957</v>
      </c>
      <c r="AM89" s="3">
        <v>66.155405884868173</v>
      </c>
      <c r="AN89" s="3">
        <v>9.2031177791543648</v>
      </c>
      <c r="AP89" s="10">
        <v>0.81800000000000006</v>
      </c>
      <c r="AQ89" s="10">
        <v>0.45100000000000001</v>
      </c>
      <c r="AR89" s="10">
        <v>4.2460000000000004</v>
      </c>
      <c r="AS89" s="10">
        <v>10.355499999999999</v>
      </c>
      <c r="AT89" s="7"/>
      <c r="AU89" s="7"/>
      <c r="AV89" s="10">
        <v>4.186600779768737</v>
      </c>
      <c r="AW89" s="10">
        <v>4.5904201424040877E-2</v>
      </c>
      <c r="AX89" s="10">
        <v>0.92736101372808322</v>
      </c>
      <c r="AY89" s="10">
        <v>9.71219391500335E-3</v>
      </c>
      <c r="BC89" s="3" t="s">
        <v>230</v>
      </c>
      <c r="BD89" s="3" t="s">
        <v>95</v>
      </c>
      <c r="BE89" s="3" t="s">
        <v>156</v>
      </c>
      <c r="BF89" s="1">
        <v>42100</v>
      </c>
      <c r="BG89" s="3">
        <v>24.221207911439066</v>
      </c>
      <c r="BH89" s="3">
        <v>2334.2310052850517</v>
      </c>
      <c r="BI89" s="3">
        <v>16.542200167131877</v>
      </c>
      <c r="BJ89" s="3">
        <v>50.981334188646763</v>
      </c>
      <c r="BK89" s="3">
        <f>BJ89/BK$1</f>
        <v>0.92794565323346856</v>
      </c>
      <c r="BL89" s="3">
        <v>104.21011301330131</v>
      </c>
      <c r="BM89" s="3">
        <f>BL89/BM$1</f>
        <v>1.8658928023867736</v>
      </c>
      <c r="BW89" s="3"/>
      <c r="BY89" s="3"/>
      <c r="BZ89" s="14"/>
      <c r="CA89" s="24"/>
    </row>
    <row r="90" spans="1:79">
      <c r="D90" s="1">
        <v>42100</v>
      </c>
      <c r="E90" s="3">
        <v>3.234</v>
      </c>
      <c r="F90" s="3">
        <f t="shared" si="27"/>
        <v>3.234</v>
      </c>
      <c r="G90" s="3">
        <v>0.85299999999999998</v>
      </c>
      <c r="H90" s="3">
        <v>45.6</v>
      </c>
      <c r="I90" s="3">
        <v>85.1</v>
      </c>
      <c r="J90" s="3">
        <v>84.6</v>
      </c>
      <c r="K90" s="3">
        <v>55</v>
      </c>
      <c r="L90" s="3">
        <v>95.7</v>
      </c>
      <c r="M90" s="3">
        <v>13.66</v>
      </c>
      <c r="N90" s="3">
        <v>94.9</v>
      </c>
      <c r="O90" s="3">
        <v>7.25</v>
      </c>
      <c r="P90" s="39">
        <v>30.37</v>
      </c>
      <c r="Q90" s="3">
        <v>13.67</v>
      </c>
      <c r="R90" s="3">
        <v>33.53</v>
      </c>
      <c r="AD90" s="3">
        <v>3.38</v>
      </c>
      <c r="AE90" s="3">
        <v>27.579396000000003</v>
      </c>
      <c r="AF90" s="3">
        <v>0.89653078837148747</v>
      </c>
      <c r="AG90" s="3">
        <v>87.819418631999994</v>
      </c>
      <c r="AH90" s="3">
        <v>22.186511458247775</v>
      </c>
      <c r="AI90" s="12">
        <f>AE90*30.97/94.74</f>
        <v>9.0155572526915773</v>
      </c>
      <c r="AJ90" s="3">
        <v>85.19639158535675</v>
      </c>
      <c r="AK90" s="3">
        <v>3.6005574501812951</v>
      </c>
      <c r="AL90" s="3">
        <v>954.65116279069787</v>
      </c>
      <c r="AM90" s="3">
        <v>20.375865012539332</v>
      </c>
      <c r="AN90" s="3">
        <v>11.205300424422903</v>
      </c>
      <c r="AP90" s="10">
        <v>0.747</v>
      </c>
      <c r="AQ90" s="10">
        <v>0.45100000000000001</v>
      </c>
      <c r="AR90" s="10">
        <v>4.1120000000000001</v>
      </c>
      <c r="AS90" s="10">
        <v>10.030000000000001</v>
      </c>
      <c r="AT90" s="7"/>
      <c r="AU90" s="7"/>
      <c r="AV90" s="10">
        <v>4.1923718967168924</v>
      </c>
      <c r="AW90" s="10">
        <v>4.0161396545337479E-2</v>
      </c>
      <c r="AX90" s="10">
        <v>0.90400455023881021</v>
      </c>
      <c r="AY90" s="10">
        <v>2.0071460218459562E-2</v>
      </c>
      <c r="BC90" s="3" t="s">
        <v>231</v>
      </c>
      <c r="BD90" s="3" t="s">
        <v>95</v>
      </c>
      <c r="BE90" s="3" t="s">
        <v>158</v>
      </c>
      <c r="BF90" s="1">
        <v>42100</v>
      </c>
      <c r="BG90" s="3">
        <v>27.732036855934144</v>
      </c>
      <c r="BH90" s="3">
        <v>2327.7530559153515</v>
      </c>
      <c r="BI90" s="3">
        <v>15.620531536221522</v>
      </c>
      <c r="BJ90" s="3">
        <v>61.375533093472797</v>
      </c>
      <c r="BK90" s="3">
        <f>BJ90/BK$1</f>
        <v>1.1171374789492683</v>
      </c>
      <c r="BL90" s="3">
        <v>106.53085772515783</v>
      </c>
      <c r="BM90" s="3">
        <f>BL90/BM$1</f>
        <v>1.9074459753833093</v>
      </c>
      <c r="BW90" s="3"/>
      <c r="BY90" s="3"/>
      <c r="BZ90" s="14"/>
      <c r="CA90" s="24"/>
    </row>
    <row r="91" spans="1:79">
      <c r="AI91" s="12"/>
      <c r="BF91" s="1"/>
      <c r="BG91" s="3"/>
      <c r="BH91" s="3"/>
      <c r="BI91" s="3"/>
      <c r="BJ91" s="3"/>
      <c r="BK91" s="3"/>
      <c r="BL91" s="3"/>
      <c r="BM91" s="3"/>
      <c r="BW91" s="3"/>
      <c r="BY91" s="3"/>
      <c r="BZ91" s="14"/>
      <c r="CA91" s="24"/>
    </row>
    <row r="92" spans="1:79">
      <c r="A92" t="s">
        <v>258</v>
      </c>
      <c r="B92" s="2"/>
      <c r="C92" s="2"/>
      <c r="D92" s="1" t="s">
        <v>0</v>
      </c>
      <c r="E92" s="3" t="s">
        <v>29</v>
      </c>
      <c r="F92" s="3" t="s">
        <v>22</v>
      </c>
      <c r="G92" s="3" t="s">
        <v>30</v>
      </c>
      <c r="H92" s="3" t="s">
        <v>31</v>
      </c>
      <c r="I92" s="3" t="s">
        <v>32</v>
      </c>
      <c r="J92" s="3" t="s">
        <v>33</v>
      </c>
      <c r="K92" s="3" t="s">
        <v>34</v>
      </c>
      <c r="L92" s="3" t="s">
        <v>35</v>
      </c>
      <c r="M92" s="3" t="s">
        <v>36</v>
      </c>
      <c r="N92" s="3" t="s">
        <v>37</v>
      </c>
      <c r="O92" s="3" t="s">
        <v>1</v>
      </c>
      <c r="P92" s="3" t="s">
        <v>38</v>
      </c>
      <c r="Q92" s="3" t="s">
        <v>39</v>
      </c>
      <c r="R92" s="3" t="s">
        <v>40</v>
      </c>
      <c r="AD92" s="5" t="s">
        <v>19</v>
      </c>
      <c r="AF92" s="3" t="s">
        <v>15</v>
      </c>
      <c r="AH92" s="3" t="s">
        <v>48</v>
      </c>
      <c r="AI92" s="12"/>
      <c r="AJ92" s="3" t="s">
        <v>56</v>
      </c>
      <c r="AK92" s="3" t="s">
        <v>57</v>
      </c>
      <c r="AL92" s="3" t="s">
        <v>58</v>
      </c>
      <c r="AM92" s="3" t="s">
        <v>59</v>
      </c>
      <c r="AN92" s="3" t="s">
        <v>60</v>
      </c>
      <c r="AP92" s="3" t="s">
        <v>41</v>
      </c>
      <c r="AQ92" s="3" t="s">
        <v>42</v>
      </c>
      <c r="AR92" s="3" t="s">
        <v>43</v>
      </c>
      <c r="AS92" s="3" t="s">
        <v>44</v>
      </c>
      <c r="AV92" s="3" t="s">
        <v>49</v>
      </c>
      <c r="AW92" s="3" t="s">
        <v>50</v>
      </c>
      <c r="AX92" s="3" t="s">
        <v>51</v>
      </c>
      <c r="AY92" s="3" t="s">
        <v>52</v>
      </c>
      <c r="BD92" s="3" t="s">
        <v>68</v>
      </c>
      <c r="BE92" s="3" t="s">
        <v>13</v>
      </c>
      <c r="BF92" s="1" t="s">
        <v>69</v>
      </c>
      <c r="BG92" s="3"/>
      <c r="BH92" s="3"/>
      <c r="BI92" s="3"/>
      <c r="BJ92" s="3"/>
      <c r="BK92" s="3"/>
      <c r="BL92" s="3"/>
      <c r="BM92" s="3"/>
      <c r="BW92" s="3"/>
      <c r="BY92" s="3"/>
      <c r="BZ92" s="14"/>
      <c r="CA92" s="24"/>
    </row>
    <row r="93" spans="1:79">
      <c r="B93" s="2"/>
      <c r="C93" s="2"/>
      <c r="D93" s="1">
        <v>42091</v>
      </c>
      <c r="E93" s="3">
        <v>0.16500000000000001</v>
      </c>
      <c r="F93" s="3">
        <f>E93</f>
        <v>0.16500000000000001</v>
      </c>
      <c r="G93" s="3">
        <v>0.32466666666666666</v>
      </c>
      <c r="H93" s="3">
        <v>80.5</v>
      </c>
      <c r="I93" s="3">
        <v>152.9</v>
      </c>
      <c r="J93" s="3">
        <v>152.30000000000001</v>
      </c>
      <c r="K93" s="3">
        <v>99</v>
      </c>
      <c r="L93" s="3">
        <v>96.333333333333329</v>
      </c>
      <c r="M93" s="3">
        <v>13.949999999999998</v>
      </c>
      <c r="N93" s="3">
        <v>96.40000000000002</v>
      </c>
      <c r="O93" s="3">
        <v>7.4433333333333342</v>
      </c>
      <c r="P93" s="3">
        <v>18.003333333333334</v>
      </c>
      <c r="Q93" s="3">
        <v>14.310000000000002</v>
      </c>
      <c r="R93" s="3">
        <v>35.050000000000004</v>
      </c>
      <c r="AD93" s="5"/>
      <c r="AE93" s="3">
        <v>271.96725449999997</v>
      </c>
      <c r="AF93" s="3">
        <v>0.9683636912873429</v>
      </c>
      <c r="AG93" s="3">
        <v>316.18694482268802</v>
      </c>
      <c r="AH93" s="3">
        <v>0.4777401077007658</v>
      </c>
      <c r="AI93" s="12">
        <f>AE93*30.97/94.74</f>
        <v>88.904642937143763</v>
      </c>
      <c r="AP93" s="3">
        <v>0.80449999999999999</v>
      </c>
      <c r="AQ93" s="3">
        <v>0.65250000000000008</v>
      </c>
      <c r="AR93" s="3">
        <v>4.3179999999999996</v>
      </c>
      <c r="AS93" s="3">
        <v>10.532</v>
      </c>
      <c r="AV93" s="3">
        <v>4.7616605218916099</v>
      </c>
      <c r="AW93" s="3">
        <v>1.4957146470792205E-2</v>
      </c>
      <c r="AX93" s="3">
        <v>1.4461005334817731</v>
      </c>
      <c r="AY93" s="3">
        <v>1.0364286971576283E-2</v>
      </c>
      <c r="BC93" s="3" t="s">
        <v>225</v>
      </c>
      <c r="BD93" s="3" t="s">
        <v>95</v>
      </c>
      <c r="BE93" s="3" t="s">
        <v>226</v>
      </c>
      <c r="BF93" s="1" t="s">
        <v>227</v>
      </c>
      <c r="BG93" s="3">
        <v>14.6023287226656</v>
      </c>
      <c r="BH93" s="3">
        <v>3353.9520468953815</v>
      </c>
      <c r="BI93" s="3">
        <v>108.5827206955138</v>
      </c>
      <c r="BJ93" s="3">
        <v>57.803387208926338</v>
      </c>
      <c r="BK93" s="3">
        <f>BJ93/BK$1</f>
        <v>1.0521184420991325</v>
      </c>
      <c r="BL93" s="3">
        <v>134.81348479665763</v>
      </c>
      <c r="BM93" s="3">
        <f>BL93/BM$1</f>
        <v>2.413849324917773</v>
      </c>
      <c r="BW93" s="3"/>
      <c r="BY93" s="3"/>
      <c r="BZ93" s="14"/>
      <c r="CA93" s="24"/>
    </row>
    <row r="94" spans="1:79">
      <c r="AI94" s="12"/>
      <c r="BF94" s="1"/>
      <c r="BG94" s="3"/>
      <c r="BH94" s="3"/>
      <c r="BI94" s="3"/>
      <c r="BJ94" s="3"/>
      <c r="BK94" s="3"/>
      <c r="BL94" s="3"/>
      <c r="BM94" s="3"/>
      <c r="BW94" s="3"/>
      <c r="BY94" s="3"/>
      <c r="BZ94" s="14"/>
      <c r="CA94" s="24"/>
    </row>
    <row r="95" spans="1:79">
      <c r="A95" t="s">
        <v>258</v>
      </c>
      <c r="D95" t="s">
        <v>0</v>
      </c>
      <c r="E95" t="s">
        <v>29</v>
      </c>
      <c r="G95" t="s">
        <v>30</v>
      </c>
      <c r="H95" t="s">
        <v>31</v>
      </c>
      <c r="I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 t="s">
        <v>1</v>
      </c>
      <c r="P95" t="s">
        <v>38</v>
      </c>
      <c r="Q95" t="s">
        <v>39</v>
      </c>
      <c r="R95" t="s">
        <v>40</v>
      </c>
      <c r="AD95" s="3" t="s">
        <v>19</v>
      </c>
      <c r="AF95" s="3" t="s">
        <v>15</v>
      </c>
      <c r="AH95" s="3" t="s">
        <v>48</v>
      </c>
      <c r="AI95" s="12"/>
      <c r="AJ95" s="3" t="s">
        <v>56</v>
      </c>
      <c r="AK95" s="3" t="s">
        <v>57</v>
      </c>
      <c r="AL95" s="3" t="s">
        <v>58</v>
      </c>
      <c r="AM95" s="3" t="s">
        <v>59</v>
      </c>
      <c r="AP95" s="3" t="s">
        <v>41</v>
      </c>
      <c r="AQ95" s="3" t="s">
        <v>42</v>
      </c>
      <c r="AR95" s="3" t="s">
        <v>43</v>
      </c>
      <c r="AS95" s="3" t="s">
        <v>44</v>
      </c>
      <c r="AV95" s="3" t="s">
        <v>49</v>
      </c>
      <c r="AW95" s="3" t="s">
        <v>50</v>
      </c>
      <c r="AX95" s="3" t="s">
        <v>51</v>
      </c>
      <c r="AY95" s="3" t="s">
        <v>52</v>
      </c>
      <c r="AZ95" t="s">
        <v>45</v>
      </c>
      <c r="BD95" s="3" t="s">
        <v>68</v>
      </c>
      <c r="BE95" s="3" t="s">
        <v>13</v>
      </c>
      <c r="BF95" s="1" t="s">
        <v>69</v>
      </c>
      <c r="BG95" s="3"/>
      <c r="BH95" s="3"/>
      <c r="BI95" s="3"/>
      <c r="BJ95" s="3"/>
      <c r="BK95" s="3"/>
      <c r="BL95" s="3"/>
      <c r="BM95" s="3"/>
      <c r="BW95" s="3"/>
      <c r="BY95" s="3"/>
      <c r="BZ95" s="14"/>
      <c r="CA95" s="24"/>
    </row>
    <row r="96" spans="1:79">
      <c r="D96" s="1">
        <v>42100</v>
      </c>
      <c r="E96">
        <v>0.29699999999999999</v>
      </c>
      <c r="G96" s="3">
        <v>0.36433333333333334</v>
      </c>
      <c r="H96" s="3">
        <v>45.79999999999999</v>
      </c>
      <c r="I96" s="3">
        <v>86.90000000000002</v>
      </c>
      <c r="J96" s="3">
        <v>86.5</v>
      </c>
      <c r="K96" s="3">
        <v>56</v>
      </c>
      <c r="L96" s="3">
        <v>100.5</v>
      </c>
      <c r="M96" s="3">
        <v>14.546666666666667</v>
      </c>
      <c r="N96" s="3">
        <v>99.7</v>
      </c>
      <c r="O96" s="3">
        <v>7.4733333333333336</v>
      </c>
      <c r="P96" s="3">
        <v>27.41</v>
      </c>
      <c r="Q96" s="3">
        <v>14.229999999999999</v>
      </c>
      <c r="R96" s="3">
        <v>34.863333333333337</v>
      </c>
      <c r="AE96" s="3">
        <v>36.724288999999999</v>
      </c>
      <c r="AF96" s="3">
        <v>2.5864134401245047</v>
      </c>
      <c r="AG96" s="3">
        <v>92.639236715328011</v>
      </c>
      <c r="AH96" s="3">
        <v>1.9386954131590246</v>
      </c>
      <c r="AI96" s="12">
        <f>AE96*30.97/94.74</f>
        <v>12.00497393213004</v>
      </c>
      <c r="AP96" s="10">
        <v>0.48799999999999999</v>
      </c>
      <c r="AQ96" s="10">
        <v>0.46150000000000002</v>
      </c>
      <c r="AR96" s="10">
        <v>4.3524999999999991</v>
      </c>
      <c r="AS96">
        <v>10.616</v>
      </c>
      <c r="AT96"/>
      <c r="AU96"/>
      <c r="AV96" s="4">
        <v>3.7151646486260783</v>
      </c>
      <c r="AW96" s="4">
        <v>2.8176432874776086E-2</v>
      </c>
      <c r="AX96" s="4">
        <v>0.7494249451028161</v>
      </c>
      <c r="AY96" s="4">
        <v>7.4188734296557271E-3</v>
      </c>
      <c r="BC96" s="3" t="s">
        <v>237</v>
      </c>
      <c r="BD96" s="3" t="s">
        <v>95</v>
      </c>
      <c r="BE96" s="3" t="s">
        <v>226</v>
      </c>
      <c r="BF96" s="1">
        <v>42100</v>
      </c>
      <c r="BG96" s="3">
        <v>26.347011301940547</v>
      </c>
      <c r="BH96" s="3">
        <v>2410.209808116138</v>
      </c>
      <c r="BI96" s="3">
        <v>13.894094048547034</v>
      </c>
      <c r="BJ96" s="3">
        <v>32.784021853980519</v>
      </c>
      <c r="BK96" s="3">
        <f>BJ96/BK$1</f>
        <v>0.59672409635931056</v>
      </c>
      <c r="BL96" s="3">
        <v>91.36349949824799</v>
      </c>
      <c r="BM96" s="3">
        <f>BL96/BM$1</f>
        <v>1.6358728647851026</v>
      </c>
      <c r="BW96" s="3"/>
      <c r="BY96" s="3"/>
      <c r="BZ96" s="14"/>
      <c r="CA96" s="24"/>
    </row>
    <row r="97" spans="1:80">
      <c r="A97" s="16"/>
      <c r="B97" s="16"/>
      <c r="C97" s="16"/>
      <c r="D97" s="1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41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16"/>
      <c r="BG97" s="8"/>
      <c r="BH97" s="8"/>
      <c r="BI97" s="8"/>
      <c r="BJ97" s="8"/>
      <c r="BK97" s="3"/>
      <c r="BL97" s="8"/>
      <c r="BM97" s="3"/>
      <c r="BN97" s="16"/>
      <c r="BO97" s="16"/>
      <c r="BP97" s="16"/>
      <c r="BQ97" s="16"/>
      <c r="BR97" s="16"/>
      <c r="BS97" s="16"/>
      <c r="BT97" s="16"/>
      <c r="BU97" s="16"/>
      <c r="BV97" s="16"/>
      <c r="BW97" s="3"/>
      <c r="BX97" s="16"/>
      <c r="BY97" s="3"/>
      <c r="BZ97" s="14"/>
      <c r="CA97" s="24"/>
    </row>
    <row r="98" spans="1:80">
      <c r="A98" s="16"/>
      <c r="B98" s="16"/>
      <c r="C98" s="16"/>
      <c r="D98" s="1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41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17"/>
      <c r="BG98" s="8"/>
      <c r="BH98" s="8"/>
      <c r="BI98" s="8"/>
      <c r="BJ98" s="8"/>
      <c r="BK98" s="3"/>
      <c r="BL98" s="8"/>
      <c r="BM98" s="3"/>
      <c r="BN98" s="16"/>
      <c r="BO98" s="16"/>
      <c r="BP98" s="16"/>
      <c r="BQ98" s="16"/>
      <c r="BR98" s="17"/>
      <c r="BS98" s="16"/>
      <c r="BT98" s="16"/>
      <c r="BU98" s="16"/>
      <c r="BV98" s="16"/>
      <c r="BW98" s="3"/>
      <c r="BX98" s="16"/>
      <c r="BY98" s="3"/>
      <c r="BZ98" s="14"/>
      <c r="CA98" s="24"/>
    </row>
    <row r="99" spans="1:80">
      <c r="A99" t="s">
        <v>17</v>
      </c>
      <c r="B99" s="2" t="s">
        <v>20</v>
      </c>
      <c r="C99" s="2" t="s">
        <v>21</v>
      </c>
      <c r="D99" s="1" t="s">
        <v>71</v>
      </c>
      <c r="E99" s="3" t="s">
        <v>238</v>
      </c>
      <c r="F99" s="3" t="s">
        <v>22</v>
      </c>
      <c r="G99" s="3" t="s">
        <v>239</v>
      </c>
      <c r="H99" s="3" t="s">
        <v>23</v>
      </c>
      <c r="I99" s="3" t="s">
        <v>240</v>
      </c>
      <c r="J99" s="3" t="s">
        <v>241</v>
      </c>
      <c r="K99" s="3" t="s">
        <v>1</v>
      </c>
      <c r="L99" s="3" t="s">
        <v>41</v>
      </c>
      <c r="M99" s="3" t="s">
        <v>242</v>
      </c>
      <c r="N99" s="3" t="s">
        <v>243</v>
      </c>
      <c r="O99" s="3" t="s">
        <v>244</v>
      </c>
      <c r="S99" s="3" t="s">
        <v>2</v>
      </c>
      <c r="T99" s="3" t="s">
        <v>3</v>
      </c>
      <c r="U99" s="3" t="s">
        <v>4</v>
      </c>
      <c r="V99" s="4" t="s">
        <v>5</v>
      </c>
      <c r="W99" s="3" t="s">
        <v>1</v>
      </c>
      <c r="X99" s="3" t="s">
        <v>6</v>
      </c>
      <c r="Y99" s="3" t="s">
        <v>7</v>
      </c>
      <c r="Z99" s="3" t="s">
        <v>8</v>
      </c>
      <c r="AA99" s="3" t="s">
        <v>9</v>
      </c>
      <c r="AB99" s="3" t="s">
        <v>10</v>
      </c>
      <c r="AC99" s="3" t="s">
        <v>11</v>
      </c>
      <c r="AD99" s="5" t="s">
        <v>19</v>
      </c>
      <c r="AE99" s="3" t="s">
        <v>14</v>
      </c>
      <c r="AF99" s="3" t="s">
        <v>15</v>
      </c>
      <c r="AG99" s="3" t="s">
        <v>47</v>
      </c>
      <c r="AH99" s="3" t="s">
        <v>48</v>
      </c>
      <c r="AI99" s="12"/>
      <c r="AJ99" s="3" t="s">
        <v>56</v>
      </c>
      <c r="AK99" s="3" t="s">
        <v>57</v>
      </c>
      <c r="AL99" s="3" t="s">
        <v>58</v>
      </c>
      <c r="AM99" s="3" t="s">
        <v>59</v>
      </c>
      <c r="AN99" s="3" t="s">
        <v>60</v>
      </c>
      <c r="AP99" s="3" t="s">
        <v>41</v>
      </c>
      <c r="AQ99" s="3" t="s">
        <v>42</v>
      </c>
      <c r="AR99" s="3" t="s">
        <v>43</v>
      </c>
      <c r="AS99" s="3" t="s">
        <v>44</v>
      </c>
      <c r="BD99" s="3" t="s">
        <v>68</v>
      </c>
      <c r="BE99" s="3" t="s">
        <v>13</v>
      </c>
      <c r="BF99" s="1" t="s">
        <v>69</v>
      </c>
      <c r="BG99" s="3" t="s">
        <v>62</v>
      </c>
      <c r="BH99" s="3" t="s">
        <v>63</v>
      </c>
      <c r="BI99" s="3" t="s">
        <v>64</v>
      </c>
      <c r="BJ99" s="3" t="s">
        <v>65</v>
      </c>
      <c r="BK99" s="3"/>
      <c r="BL99" s="3" t="s">
        <v>66</v>
      </c>
      <c r="BM99" s="3"/>
      <c r="BO99" t="s">
        <v>70</v>
      </c>
      <c r="BP99" t="s">
        <v>68</v>
      </c>
      <c r="BQ99" t="s">
        <v>13</v>
      </c>
      <c r="BR99" s="1" t="s">
        <v>69</v>
      </c>
      <c r="BS99" t="s">
        <v>62</v>
      </c>
      <c r="BT99" t="s">
        <v>63</v>
      </c>
      <c r="BU99" t="s">
        <v>64</v>
      </c>
      <c r="BV99" t="s">
        <v>65</v>
      </c>
      <c r="BW99" s="3"/>
      <c r="BX99" t="s">
        <v>66</v>
      </c>
      <c r="BY99" s="3"/>
      <c r="BZ99" s="14"/>
      <c r="CA99" s="24"/>
    </row>
    <row r="100" spans="1:80">
      <c r="A100" t="s">
        <v>20</v>
      </c>
      <c r="B100" s="2">
        <v>4.8</v>
      </c>
      <c r="C100" s="2">
        <v>34</v>
      </c>
      <c r="D100" s="1">
        <v>42019.611871141977</v>
      </c>
      <c r="E100" s="3">
        <v>0.69199999999999995</v>
      </c>
      <c r="F100" s="3">
        <f t="shared" ref="F100:F113" si="28">E100</f>
        <v>0.69199999999999995</v>
      </c>
      <c r="G100" s="3">
        <v>2.86</v>
      </c>
      <c r="H100" s="3">
        <f>U100*1000</f>
        <v>363.66666666666663</v>
      </c>
      <c r="I100" s="3">
        <v>105.4</v>
      </c>
      <c r="J100" s="3">
        <v>14.23</v>
      </c>
      <c r="K100" s="3">
        <v>7.26</v>
      </c>
      <c r="L100" s="3">
        <v>4.93</v>
      </c>
      <c r="M100" s="3">
        <v>22.37</v>
      </c>
      <c r="N100" s="3">
        <v>54.14</v>
      </c>
      <c r="O100" s="3">
        <v>211</v>
      </c>
      <c r="S100" s="3">
        <v>0.49466666666666664</v>
      </c>
      <c r="T100" s="3">
        <v>2.5333333333333332</v>
      </c>
      <c r="U100" s="3">
        <v>0.36366666666666664</v>
      </c>
      <c r="V100" s="4">
        <v>0.20766666666666667</v>
      </c>
      <c r="W100" s="3">
        <v>7.5</v>
      </c>
      <c r="X100" s="3">
        <v>14.603333333333333</v>
      </c>
      <c r="Y100" s="3">
        <v>22.966666666666669</v>
      </c>
      <c r="Z100" s="3">
        <v>5.5333333333333341</v>
      </c>
      <c r="AA100" s="3">
        <v>3077</v>
      </c>
      <c r="AB100" s="3">
        <v>1.4666666666666668</v>
      </c>
      <c r="AC100" s="3">
        <v>1.4333333333333333</v>
      </c>
      <c r="AD100" s="5">
        <v>0.4</v>
      </c>
      <c r="AE100" s="3">
        <v>2.4560205000000002</v>
      </c>
      <c r="AF100" s="3">
        <v>2.56946952463323</v>
      </c>
      <c r="AI100" s="12">
        <f t="shared" si="1"/>
        <v>0.80285998400886638</v>
      </c>
      <c r="AJ100" s="3">
        <v>24.546877037423393</v>
      </c>
      <c r="AK100" s="3">
        <v>1.613557004924316</v>
      </c>
      <c r="AL100" s="3">
        <v>790.97088623829688</v>
      </c>
      <c r="AM100" s="3">
        <v>38.724457556323742</v>
      </c>
      <c r="AN100" s="3">
        <v>32.222872385452852</v>
      </c>
      <c r="AP100" s="3">
        <v>1.05</v>
      </c>
      <c r="AQ100" s="3">
        <v>0.1</v>
      </c>
      <c r="AR100" s="3">
        <v>6.95</v>
      </c>
      <c r="AS100" s="3">
        <v>16.95</v>
      </c>
      <c r="AV100" s="3">
        <f>AR100</f>
        <v>6.95</v>
      </c>
      <c r="BC100" s="3" t="s">
        <v>120</v>
      </c>
      <c r="BD100" s="3" t="s">
        <v>119</v>
      </c>
      <c r="BE100" s="3" t="s">
        <v>155</v>
      </c>
      <c r="BF100" s="1">
        <v>42019</v>
      </c>
      <c r="BG100" s="3">
        <v>1.5088711052972463</v>
      </c>
      <c r="BH100" s="3">
        <v>914.12159622894046</v>
      </c>
      <c r="BI100" s="3">
        <v>10.764243676230073</v>
      </c>
      <c r="BJ100" s="3">
        <v>1.3200269952859767</v>
      </c>
      <c r="BK100" s="3">
        <f>BJ100/BK$1</f>
        <v>2.4026701770767687E-2</v>
      </c>
      <c r="BL100" s="3">
        <v>6.8201600052975744</v>
      </c>
      <c r="BM100" s="3">
        <f>BL100/BM$1</f>
        <v>0.12211566705993866</v>
      </c>
      <c r="BO100" t="s">
        <v>155</v>
      </c>
      <c r="BP100" t="s">
        <v>119</v>
      </c>
      <c r="BQ100" t="s">
        <v>155</v>
      </c>
      <c r="BR100" s="1">
        <v>42019</v>
      </c>
      <c r="BS100">
        <v>77.069051468593926</v>
      </c>
      <c r="BT100">
        <v>705.77627766721093</v>
      </c>
      <c r="BU100">
        <v>34.340624957686437</v>
      </c>
      <c r="BV100">
        <v>0.80585612244766436</v>
      </c>
      <c r="BW100" s="3">
        <f>BV100/BW$1</f>
        <v>1.4667930878188285E-2</v>
      </c>
      <c r="BX100">
        <v>0.9041049144534451</v>
      </c>
      <c r="BY100" s="3">
        <f>BX100/BY$1</f>
        <v>1.6188091574815489E-2</v>
      </c>
      <c r="BZ100" s="14">
        <f t="shared" si="24"/>
        <v>0.10592757548512317</v>
      </c>
      <c r="CA100" s="24">
        <f t="shared" si="25"/>
        <v>-9.3587708925794016E-3</v>
      </c>
      <c r="CB100" s="24">
        <f t="shared" ref="CB100" si="29">BK100/BW100*100</f>
        <v>163.80430184939181</v>
      </c>
    </row>
    <row r="101" spans="1:80">
      <c r="A101" t="s">
        <v>21</v>
      </c>
      <c r="B101" s="2">
        <f>B100-C100/100</f>
        <v>4.46</v>
      </c>
      <c r="D101" s="1">
        <v>42019.614907407406</v>
      </c>
      <c r="E101" s="3">
        <v>0.94</v>
      </c>
      <c r="F101" s="3">
        <f t="shared" si="28"/>
        <v>0.94</v>
      </c>
      <c r="G101" s="3">
        <v>2.88</v>
      </c>
      <c r="H101" s="3">
        <f t="shared" ref="H101" si="30">U101*1000</f>
        <v>363.49999999999994</v>
      </c>
      <c r="I101" s="3">
        <v>105.4</v>
      </c>
      <c r="J101" s="3">
        <v>14.22</v>
      </c>
      <c r="K101" s="3">
        <v>7.34</v>
      </c>
      <c r="L101" s="3">
        <v>2.4300000000000002</v>
      </c>
      <c r="M101" s="3">
        <v>22.39</v>
      </c>
      <c r="N101" s="3">
        <v>54.2</v>
      </c>
      <c r="O101" s="3">
        <v>212</v>
      </c>
      <c r="S101" s="3">
        <v>1.0116666666666665</v>
      </c>
      <c r="T101" s="3">
        <v>2.8266666666666667</v>
      </c>
      <c r="U101" s="3">
        <v>0.36349999999999993</v>
      </c>
      <c r="V101" s="4">
        <v>0.20949999999999999</v>
      </c>
      <c r="W101" s="3">
        <v>7.6899999999999986</v>
      </c>
      <c r="X101" s="3">
        <v>14.424999999999999</v>
      </c>
      <c r="Y101" s="3">
        <v>22.383333333333336</v>
      </c>
      <c r="Z101" s="3">
        <v>5.3500000000000005</v>
      </c>
      <c r="AA101" s="3">
        <v>3743.6666666666665</v>
      </c>
      <c r="AB101" s="3">
        <v>1.7999999999999998</v>
      </c>
      <c r="AC101" s="3">
        <v>1.9166666666666667</v>
      </c>
      <c r="AD101" s="5"/>
      <c r="AI101" s="12"/>
      <c r="BK101" s="3"/>
      <c r="BM101" s="3"/>
      <c r="BW101" s="3"/>
      <c r="BY101" s="3"/>
      <c r="BZ101" s="14"/>
      <c r="CA101" s="24"/>
    </row>
    <row r="102" spans="1:80">
      <c r="D102" s="1">
        <v>42019.612939814811</v>
      </c>
      <c r="E102" s="3">
        <v>1.23</v>
      </c>
      <c r="F102" s="3">
        <f t="shared" si="28"/>
        <v>1.23</v>
      </c>
      <c r="G102" s="3">
        <v>2.88</v>
      </c>
      <c r="I102" s="3">
        <v>105.5</v>
      </c>
      <c r="J102" s="3">
        <v>14.24</v>
      </c>
      <c r="K102" s="3">
        <v>7.14</v>
      </c>
      <c r="L102" s="3">
        <v>2.77</v>
      </c>
      <c r="M102" s="3">
        <v>22.38</v>
      </c>
      <c r="N102" s="3">
        <v>54.2</v>
      </c>
      <c r="O102" s="3">
        <v>212</v>
      </c>
      <c r="S102" s="3">
        <v>1.484</v>
      </c>
      <c r="T102" s="3">
        <v>2.8800000000000003</v>
      </c>
      <c r="U102" s="3">
        <v>0.36400000000000005</v>
      </c>
      <c r="V102" s="4">
        <v>0.21</v>
      </c>
      <c r="W102" s="3">
        <v>7.7600000000000007</v>
      </c>
      <c r="X102" s="3">
        <v>14.116666666666667</v>
      </c>
      <c r="Y102" s="3">
        <v>21.900000000000002</v>
      </c>
      <c r="Z102" s="3">
        <v>5.2333333333333334</v>
      </c>
      <c r="AA102" s="3">
        <v>3818.3333333333335</v>
      </c>
      <c r="AB102" s="3">
        <v>1.8333333333333333</v>
      </c>
      <c r="AC102" s="3">
        <v>2.0666666666666664</v>
      </c>
      <c r="AD102" s="5"/>
      <c r="AI102" s="12"/>
      <c r="BK102" s="3"/>
      <c r="BM102" s="3"/>
      <c r="BW102" s="3"/>
      <c r="BY102" s="3"/>
      <c r="BZ102" s="14"/>
      <c r="CA102" s="24"/>
    </row>
    <row r="103" spans="1:80">
      <c r="D103" s="1">
        <v>42019.615960648145</v>
      </c>
      <c r="E103" s="3">
        <v>1.4370000000000001</v>
      </c>
      <c r="F103" s="3">
        <f t="shared" si="28"/>
        <v>1.4370000000000001</v>
      </c>
      <c r="G103" s="3">
        <v>2.9060000000000001</v>
      </c>
      <c r="H103" s="3">
        <f>U102*1000</f>
        <v>364.00000000000006</v>
      </c>
      <c r="I103" s="3">
        <v>105.6</v>
      </c>
      <c r="J103" s="3">
        <v>14.23</v>
      </c>
      <c r="K103" s="3">
        <v>7.47</v>
      </c>
      <c r="L103" s="3">
        <v>3.05</v>
      </c>
      <c r="M103" s="3">
        <v>22.38</v>
      </c>
      <c r="N103" s="3">
        <v>54.2</v>
      </c>
      <c r="O103" s="3">
        <v>212</v>
      </c>
      <c r="S103" s="3">
        <v>1.9953333333333336</v>
      </c>
      <c r="T103" s="3">
        <v>2.8800000000000003</v>
      </c>
      <c r="U103" s="3">
        <v>0.36400000000000005</v>
      </c>
      <c r="V103" s="4">
        <v>0.21</v>
      </c>
      <c r="W103" s="3">
        <v>7.79</v>
      </c>
      <c r="X103" s="3">
        <v>14.126666666666667</v>
      </c>
      <c r="Y103" s="3">
        <v>21.5</v>
      </c>
      <c r="Z103" s="3">
        <v>5.2</v>
      </c>
      <c r="AA103" s="3">
        <v>3351.3333333333335</v>
      </c>
      <c r="AB103" s="3">
        <v>1.6000000000000003</v>
      </c>
      <c r="AC103" s="3">
        <v>1.7</v>
      </c>
      <c r="AD103" s="5"/>
      <c r="AI103" s="12"/>
      <c r="BK103" s="3"/>
      <c r="BM103" s="3"/>
      <c r="BW103" s="3"/>
      <c r="BY103" s="3"/>
      <c r="BZ103" s="14"/>
      <c r="CA103" s="24"/>
    </row>
    <row r="104" spans="1:80">
      <c r="D104" s="1">
        <v>42019.614837962959</v>
      </c>
      <c r="E104" s="3">
        <v>1.7669999999999999</v>
      </c>
      <c r="F104" s="3">
        <f t="shared" si="28"/>
        <v>1.7669999999999999</v>
      </c>
      <c r="G104" s="3">
        <v>2.9140000000000001</v>
      </c>
      <c r="I104" s="3">
        <v>105.7</v>
      </c>
      <c r="J104" s="3">
        <v>14.24</v>
      </c>
      <c r="K104" s="3">
        <v>7.54</v>
      </c>
      <c r="L104" s="3">
        <v>2.09</v>
      </c>
      <c r="M104" s="3">
        <v>22.4</v>
      </c>
      <c r="N104" s="3">
        <v>54.25</v>
      </c>
      <c r="O104" s="3">
        <v>212</v>
      </c>
      <c r="S104" s="3">
        <v>2.5020000000000002</v>
      </c>
      <c r="T104" s="3">
        <v>2.8800000000000003</v>
      </c>
      <c r="U104" s="3">
        <v>0.36400000000000005</v>
      </c>
      <c r="V104" s="4">
        <v>0.21</v>
      </c>
      <c r="W104" s="3">
        <v>7.79</v>
      </c>
      <c r="X104" s="3">
        <v>14.156666666666666</v>
      </c>
      <c r="Y104" s="3">
        <v>23.333333333333332</v>
      </c>
      <c r="Z104" s="3">
        <v>5.5666666666666664</v>
      </c>
      <c r="AA104" s="3">
        <v>2783.6666666666665</v>
      </c>
      <c r="AB104" s="3">
        <v>1.3333333333333333</v>
      </c>
      <c r="AC104" s="3">
        <v>1.3666666666666665</v>
      </c>
      <c r="AD104" s="5"/>
      <c r="AI104" s="12"/>
      <c r="BK104" s="3"/>
      <c r="BM104" s="3"/>
      <c r="BW104" s="3"/>
      <c r="BY104" s="3"/>
      <c r="BZ104" s="14"/>
      <c r="CA104" s="24"/>
    </row>
    <row r="105" spans="1:80">
      <c r="D105" s="1">
        <v>42019.615960648145</v>
      </c>
      <c r="E105" s="3">
        <v>2.0289999999999999</v>
      </c>
      <c r="F105" s="3">
        <f t="shared" si="28"/>
        <v>2.0289999999999999</v>
      </c>
      <c r="G105" s="3">
        <v>2.92</v>
      </c>
      <c r="H105" s="3">
        <f>U103*1000</f>
        <v>364.00000000000006</v>
      </c>
      <c r="I105" s="3">
        <v>105.7</v>
      </c>
      <c r="J105" s="3">
        <v>14.24</v>
      </c>
      <c r="K105" s="3">
        <v>7.57</v>
      </c>
      <c r="L105" s="3">
        <v>1.9</v>
      </c>
      <c r="M105" s="3">
        <v>22.38</v>
      </c>
      <c r="N105" s="3">
        <v>54.18</v>
      </c>
      <c r="O105" s="3">
        <v>213</v>
      </c>
      <c r="S105" s="3">
        <v>2.9906666666666673</v>
      </c>
      <c r="T105" s="3">
        <v>2.89</v>
      </c>
      <c r="U105" s="3">
        <v>0.36333333333333329</v>
      </c>
      <c r="V105" s="4">
        <v>0.21</v>
      </c>
      <c r="W105" s="3">
        <v>7.78</v>
      </c>
      <c r="X105" s="3">
        <v>14.023333333333332</v>
      </c>
      <c r="Y105" s="3">
        <v>21.733333333333334</v>
      </c>
      <c r="Z105" s="3">
        <v>5.2</v>
      </c>
      <c r="AA105" s="3">
        <v>2954.6666666666665</v>
      </c>
      <c r="AB105" s="3">
        <v>1.4333333333333333</v>
      </c>
      <c r="AC105" s="3">
        <v>1.9333333333333333</v>
      </c>
      <c r="AD105" s="5"/>
      <c r="AI105" s="12"/>
      <c r="AV105" s="11"/>
      <c r="BF105" s="1"/>
      <c r="BG105" s="3"/>
      <c r="BH105" s="3"/>
      <c r="BI105" s="3"/>
      <c r="BJ105" s="3"/>
      <c r="BK105" s="3"/>
      <c r="BL105" s="3"/>
      <c r="BM105" s="3"/>
      <c r="BR105" s="1"/>
      <c r="BW105" s="3"/>
      <c r="BY105" s="3"/>
      <c r="BZ105" s="14"/>
      <c r="CA105" s="24"/>
    </row>
    <row r="106" spans="1:80">
      <c r="D106" s="1">
        <v>42019.614976851852</v>
      </c>
      <c r="E106" s="3">
        <v>2.34</v>
      </c>
      <c r="F106" s="3">
        <f t="shared" si="28"/>
        <v>2.34</v>
      </c>
      <c r="G106" s="3">
        <v>2.919</v>
      </c>
      <c r="I106" s="3">
        <v>105.6</v>
      </c>
      <c r="J106" s="3">
        <v>14.23</v>
      </c>
      <c r="K106" s="3">
        <v>7.59</v>
      </c>
      <c r="L106" s="3">
        <v>2.65</v>
      </c>
      <c r="M106" s="3">
        <v>22.4</v>
      </c>
      <c r="N106" s="3">
        <v>54.26</v>
      </c>
      <c r="O106" s="3">
        <v>212</v>
      </c>
      <c r="S106" s="3">
        <v>3.4760000000000004</v>
      </c>
      <c r="T106" s="3">
        <v>3.2900000000000005</v>
      </c>
      <c r="U106" s="3">
        <v>0.36133333333333334</v>
      </c>
      <c r="V106" s="4">
        <v>0.21133333333333335</v>
      </c>
      <c r="W106" s="3">
        <v>7.3933333333333335</v>
      </c>
      <c r="X106" s="3">
        <v>7.4866666666666672</v>
      </c>
      <c r="Y106" s="3">
        <v>9.9666666666666668</v>
      </c>
      <c r="Z106" s="3">
        <v>2.4</v>
      </c>
      <c r="AA106" s="3">
        <v>4248.666666666667</v>
      </c>
      <c r="AB106" s="3">
        <v>2.0666666666666664</v>
      </c>
      <c r="AC106" s="3">
        <v>2.6</v>
      </c>
      <c r="AD106" s="5"/>
      <c r="AI106" s="12"/>
      <c r="BF106" s="1"/>
      <c r="BG106" s="3"/>
      <c r="BH106" s="3"/>
      <c r="BI106" s="3"/>
      <c r="BJ106" s="3"/>
      <c r="BK106" s="3"/>
      <c r="BL106" s="3"/>
      <c r="BM106" s="3"/>
      <c r="BR106" s="1"/>
      <c r="BW106" s="3"/>
      <c r="BY106" s="3"/>
      <c r="BZ106" s="14"/>
      <c r="CA106" s="24"/>
    </row>
    <row r="107" spans="1:80">
      <c r="D107" s="1">
        <v>42019.617118055554</v>
      </c>
      <c r="E107" s="3">
        <v>2.6749999999999998</v>
      </c>
      <c r="F107" s="3">
        <f t="shared" si="28"/>
        <v>2.6749999999999998</v>
      </c>
      <c r="G107" s="3">
        <v>2.9220000000000002</v>
      </c>
      <c r="H107" s="3">
        <f>U104*1000</f>
        <v>364.00000000000006</v>
      </c>
      <c r="I107" s="3">
        <v>105.7</v>
      </c>
      <c r="J107" s="3">
        <v>14.24</v>
      </c>
      <c r="K107" s="3">
        <v>7.62</v>
      </c>
      <c r="L107" s="3">
        <v>2.25</v>
      </c>
      <c r="M107" s="3">
        <v>22.4</v>
      </c>
      <c r="N107" s="3">
        <v>54.23</v>
      </c>
      <c r="O107" s="3">
        <v>213</v>
      </c>
      <c r="S107" s="3">
        <v>4.0053333333333336</v>
      </c>
      <c r="T107" s="3">
        <v>3.6433333333333331</v>
      </c>
      <c r="U107" s="3">
        <v>0.36566666666666664</v>
      </c>
      <c r="V107" s="4">
        <v>0.216</v>
      </c>
      <c r="W107" s="3">
        <v>7.253333333333333</v>
      </c>
      <c r="X107" s="3">
        <v>4.9933333333333332</v>
      </c>
      <c r="Y107" s="3">
        <v>9.2000000000000011</v>
      </c>
      <c r="Z107" s="3">
        <v>2.2000000000000002</v>
      </c>
      <c r="AA107" s="3">
        <v>4220.666666666667</v>
      </c>
      <c r="AB107" s="3">
        <v>2.0333333333333332</v>
      </c>
      <c r="AC107" s="3">
        <v>2.4333333333333331</v>
      </c>
      <c r="AD107" s="5"/>
      <c r="AI107" s="12"/>
      <c r="BF107" s="1"/>
      <c r="BG107" s="3"/>
      <c r="BH107" s="3"/>
      <c r="BI107" s="3"/>
      <c r="BJ107" s="3"/>
      <c r="BK107" s="3"/>
      <c r="BL107" s="3"/>
      <c r="BM107" s="3"/>
      <c r="BR107" s="1"/>
      <c r="BW107" s="3"/>
      <c r="BY107" s="3"/>
      <c r="BZ107" s="14"/>
      <c r="CA107" s="24"/>
    </row>
    <row r="108" spans="1:80">
      <c r="D108" s="1">
        <v>42019.615902777776</v>
      </c>
      <c r="E108" s="3">
        <v>2.9569999999999999</v>
      </c>
      <c r="F108" s="3">
        <f t="shared" si="28"/>
        <v>2.9569999999999999</v>
      </c>
      <c r="G108" s="3">
        <v>2.9409999999999998</v>
      </c>
      <c r="I108" s="3">
        <v>101.7</v>
      </c>
      <c r="J108" s="3">
        <v>13.67</v>
      </c>
      <c r="K108" s="3">
        <v>7.63</v>
      </c>
      <c r="L108" s="3">
        <v>2.09</v>
      </c>
      <c r="M108" s="3">
        <v>22.33</v>
      </c>
      <c r="N108" s="3">
        <v>54.06</v>
      </c>
      <c r="O108" s="3">
        <v>212</v>
      </c>
      <c r="S108" s="3">
        <v>4.2426666666666675</v>
      </c>
      <c r="T108" s="3">
        <v>3.76</v>
      </c>
      <c r="U108" s="3">
        <v>0.37033333333333335</v>
      </c>
      <c r="V108" s="4">
        <v>0.22</v>
      </c>
      <c r="W108" s="3">
        <v>7.2166666666666659</v>
      </c>
      <c r="X108" s="3">
        <v>4.456666666666667</v>
      </c>
      <c r="Y108" s="3">
        <v>9.8333333333333339</v>
      </c>
      <c r="Z108" s="3">
        <v>2.3333333333333335</v>
      </c>
      <c r="AA108" s="3">
        <v>5730.666666666667</v>
      </c>
      <c r="AB108" s="3">
        <v>2.7666666666666671</v>
      </c>
      <c r="AC108" s="3">
        <v>4.5</v>
      </c>
      <c r="AD108" s="5"/>
      <c r="AI108" s="12"/>
      <c r="BF108" s="1"/>
      <c r="BG108" s="3"/>
      <c r="BH108" s="3"/>
      <c r="BI108" s="3"/>
      <c r="BJ108" s="3"/>
      <c r="BK108" s="3"/>
      <c r="BL108" s="3"/>
      <c r="BM108" s="3"/>
      <c r="BR108" s="1"/>
      <c r="BW108" s="3"/>
      <c r="BY108" s="3"/>
      <c r="BZ108" s="14"/>
      <c r="CA108" s="24"/>
    </row>
    <row r="109" spans="1:80">
      <c r="D109" s="1">
        <v>42019.617114197528</v>
      </c>
      <c r="E109" s="3">
        <v>3.2210000000000001</v>
      </c>
      <c r="F109" s="3">
        <f t="shared" si="28"/>
        <v>3.2210000000000001</v>
      </c>
      <c r="G109" s="3">
        <v>3.0840000000000001</v>
      </c>
      <c r="H109" s="3">
        <f>U105*1000</f>
        <v>363.33333333333326</v>
      </c>
      <c r="I109" s="3">
        <v>91.5</v>
      </c>
      <c r="J109" s="3">
        <v>12.25</v>
      </c>
      <c r="K109" s="3">
        <v>7.61</v>
      </c>
      <c r="L109" s="3">
        <v>2.66</v>
      </c>
      <c r="M109" s="3">
        <v>22.16</v>
      </c>
      <c r="N109" s="3">
        <v>53.67</v>
      </c>
      <c r="O109" s="3">
        <v>211</v>
      </c>
      <c r="S109" s="3">
        <v>4.4640000000000004</v>
      </c>
      <c r="T109" s="3">
        <v>3.84</v>
      </c>
      <c r="U109" s="3">
        <v>0.37799999999999995</v>
      </c>
      <c r="V109" s="4">
        <v>0.22500000000000001</v>
      </c>
      <c r="W109" s="3">
        <v>7.19</v>
      </c>
      <c r="X109" s="3">
        <v>4.3266666666666671</v>
      </c>
      <c r="Y109" s="3">
        <v>11.633333333333333</v>
      </c>
      <c r="Z109" s="3">
        <v>2.7999999999999994</v>
      </c>
      <c r="AA109" s="3">
        <v>9561.3333333333339</v>
      </c>
      <c r="AB109" s="3">
        <v>4.5999999999999996</v>
      </c>
      <c r="AC109" s="3">
        <v>4.7666666666666666</v>
      </c>
      <c r="AD109" s="5"/>
      <c r="AI109" s="12"/>
      <c r="BF109" s="1"/>
      <c r="BG109" s="3"/>
      <c r="BH109" s="3"/>
      <c r="BI109" s="3"/>
      <c r="BJ109" s="3"/>
      <c r="BK109" s="3"/>
      <c r="BL109" s="3"/>
      <c r="BM109" s="3"/>
      <c r="BR109" s="1"/>
      <c r="BW109" s="3"/>
      <c r="BY109" s="3"/>
      <c r="BZ109" s="14"/>
      <c r="CA109" s="24"/>
    </row>
    <row r="110" spans="1:80">
      <c r="D110" s="1">
        <v>42019.616018518522</v>
      </c>
      <c r="E110" s="3">
        <v>3.484</v>
      </c>
      <c r="F110" s="3">
        <f t="shared" si="28"/>
        <v>3.484</v>
      </c>
      <c r="G110" s="3">
        <v>3.2679999999999998</v>
      </c>
      <c r="I110" s="3">
        <v>55.5</v>
      </c>
      <c r="J110" s="3">
        <v>7.38</v>
      </c>
      <c r="K110" s="3">
        <v>7.54</v>
      </c>
      <c r="L110" s="3">
        <v>1.75</v>
      </c>
      <c r="M110" s="3">
        <v>22.8</v>
      </c>
      <c r="N110" s="3">
        <v>55.22</v>
      </c>
      <c r="O110" s="3">
        <v>210</v>
      </c>
      <c r="AD110" s="5">
        <v>3.8</v>
      </c>
      <c r="AE110" s="3">
        <v>1.1027070000000001</v>
      </c>
      <c r="AF110" s="3">
        <v>5.5647843623989599E-4</v>
      </c>
      <c r="AI110" s="12">
        <f t="shared" si="1"/>
        <v>0.36046902881570619</v>
      </c>
      <c r="AJ110" s="3">
        <v>19.389750945364451</v>
      </c>
      <c r="AK110" s="3">
        <v>0.38725368118183395</v>
      </c>
      <c r="AL110" s="3">
        <v>819.87944081056833</v>
      </c>
      <c r="AM110" s="3">
        <v>4.8246865152141156</v>
      </c>
      <c r="AN110" s="3">
        <v>42.28416564610793</v>
      </c>
      <c r="AP110" s="3">
        <v>0.15000000000000002</v>
      </c>
      <c r="AQ110" s="3">
        <v>0.1</v>
      </c>
      <c r="AR110" s="3">
        <v>6.3</v>
      </c>
      <c r="AS110" s="3">
        <v>15.3</v>
      </c>
      <c r="AV110" s="3">
        <f>AR110</f>
        <v>6.3</v>
      </c>
      <c r="BC110" s="3" t="s">
        <v>163</v>
      </c>
      <c r="BD110" s="3" t="s">
        <v>119</v>
      </c>
      <c r="BE110" s="3" t="s">
        <v>157</v>
      </c>
      <c r="BF110" s="1">
        <v>42019</v>
      </c>
      <c r="BG110" s="3">
        <v>0.70431672953395219</v>
      </c>
      <c r="BH110" s="3">
        <v>1512.9485316604057</v>
      </c>
      <c r="BI110" s="3">
        <v>8.7641368790357213</v>
      </c>
      <c r="BJ110" s="3">
        <v>3.1405795655479651</v>
      </c>
      <c r="BK110" s="3">
        <f>BJ110/BK$1</f>
        <v>5.7163807163231987E-2</v>
      </c>
      <c r="BL110" s="3">
        <v>3.704549251164245</v>
      </c>
      <c r="BM110" s="3">
        <f>BL110/BM$1</f>
        <v>6.6330335741526317E-2</v>
      </c>
      <c r="BR110" s="1"/>
      <c r="BW110" s="3"/>
      <c r="BY110" s="3"/>
      <c r="BZ110" s="14"/>
      <c r="CA110" s="24"/>
    </row>
    <row r="111" spans="1:80">
      <c r="D111" s="1">
        <v>42019.618541666663</v>
      </c>
      <c r="E111" s="3">
        <v>3.7810000000000001</v>
      </c>
      <c r="F111" s="3">
        <f t="shared" si="28"/>
        <v>3.7810000000000001</v>
      </c>
      <c r="G111" s="3">
        <v>3.5230000000000001</v>
      </c>
      <c r="H111" s="3">
        <f>U106*1000</f>
        <v>361.33333333333331</v>
      </c>
      <c r="I111" s="3">
        <v>42.4</v>
      </c>
      <c r="J111" s="3">
        <v>5.62</v>
      </c>
      <c r="K111" s="3">
        <v>7.4</v>
      </c>
      <c r="L111" s="3">
        <v>2.1800000000000002</v>
      </c>
      <c r="M111" s="3">
        <v>23.33</v>
      </c>
      <c r="N111" s="3">
        <v>56.43</v>
      </c>
      <c r="O111" s="3">
        <v>211</v>
      </c>
      <c r="AD111" s="5"/>
      <c r="AI111" s="12"/>
      <c r="BK111" s="3"/>
      <c r="BM111" s="3"/>
      <c r="BW111" s="3"/>
      <c r="BY111" s="3"/>
      <c r="BZ111" s="14"/>
      <c r="CA111" s="24"/>
    </row>
    <row r="112" spans="1:80">
      <c r="D112" s="1">
        <v>42019.617060185185</v>
      </c>
      <c r="E112" s="3">
        <v>4.0999999999999996</v>
      </c>
      <c r="F112" s="3">
        <f t="shared" si="28"/>
        <v>4.0999999999999996</v>
      </c>
      <c r="G112" s="3">
        <v>3.6640000000000001</v>
      </c>
      <c r="H112" s="3">
        <f>U107*1000</f>
        <v>365.66666666666663</v>
      </c>
      <c r="I112" s="3">
        <v>35.9</v>
      </c>
      <c r="J112" s="3">
        <v>4.75</v>
      </c>
      <c r="K112" s="3">
        <v>7.34</v>
      </c>
      <c r="L112" s="3">
        <v>3.86</v>
      </c>
      <c r="M112" s="3">
        <v>23.56</v>
      </c>
      <c r="N112" s="3">
        <v>56.99</v>
      </c>
      <c r="O112" s="3">
        <v>213</v>
      </c>
      <c r="AD112" s="5">
        <v>4.3</v>
      </c>
      <c r="AE112" s="3">
        <v>1.8415879999999998</v>
      </c>
      <c r="AF112" s="3">
        <v>2.0208202471441306</v>
      </c>
      <c r="AI112" s="12">
        <f t="shared" si="1"/>
        <v>0.60200528140173104</v>
      </c>
      <c r="AJ112" s="3">
        <v>21.534750293388964</v>
      </c>
      <c r="AK112" s="3">
        <v>0.19362684059092067</v>
      </c>
      <c r="AL112" s="3">
        <v>872.48941900731074</v>
      </c>
      <c r="AM112" s="3">
        <v>13.966197807198675</v>
      </c>
      <c r="AN112" s="3">
        <v>40.515418433951361</v>
      </c>
      <c r="AP112" s="3">
        <v>0.15000000000000002</v>
      </c>
      <c r="AQ112" s="3">
        <v>0.1</v>
      </c>
      <c r="AR112" s="3">
        <v>6.45</v>
      </c>
      <c r="AS112" s="3">
        <v>15.55</v>
      </c>
      <c r="AV112" s="3">
        <f>AR112</f>
        <v>6.45</v>
      </c>
      <c r="BC112" s="3" t="s">
        <v>121</v>
      </c>
      <c r="BD112" s="3" t="s">
        <v>119</v>
      </c>
      <c r="BE112" s="3" t="s">
        <v>159</v>
      </c>
      <c r="BF112" s="1">
        <v>42019</v>
      </c>
      <c r="BG112" s="3">
        <v>0.83223940530480334</v>
      </c>
      <c r="BH112" s="3">
        <v>1527.4571916582629</v>
      </c>
      <c r="BI112" s="3">
        <v>8.6571528591871001</v>
      </c>
      <c r="BJ112" s="3">
        <v>10.106031473850104</v>
      </c>
      <c r="BK112" s="3">
        <f>BJ112/BK$1</f>
        <v>0.18394669592009655</v>
      </c>
      <c r="BL112" s="3">
        <v>4.3348180518360175</v>
      </c>
      <c r="BM112" s="3">
        <f>BL112/BM$1</f>
        <v>7.7615363506464058E-2</v>
      </c>
      <c r="BO112" t="s">
        <v>157</v>
      </c>
      <c r="BP112" t="s">
        <v>119</v>
      </c>
      <c r="BQ112" t="s">
        <v>159</v>
      </c>
      <c r="BR112" s="1">
        <v>42019</v>
      </c>
      <c r="BS112">
        <v>84.689657443754953</v>
      </c>
      <c r="BT112">
        <v>1128.8727081952948</v>
      </c>
      <c r="BU112">
        <v>37.988629276266714</v>
      </c>
      <c r="BV112">
        <v>6.4822097586246166</v>
      </c>
      <c r="BW112" s="3">
        <f>BV112/BW$1</f>
        <v>0.11798707241763044</v>
      </c>
      <c r="BX112">
        <v>0.43171822804867022</v>
      </c>
      <c r="BY112" s="3">
        <f>BX112/BY$1</f>
        <v>7.7299593204775332E-3</v>
      </c>
      <c r="BZ112" s="14">
        <f t="shared" si="24"/>
        <v>6.988540418598653E-2</v>
      </c>
      <c r="CA112" s="24">
        <f t="shared" si="25"/>
        <v>-6.5959623502466105E-2</v>
      </c>
      <c r="CB112" s="24">
        <f t="shared" ref="CB112" si="31">BK112/BW112*100</f>
        <v>155.90411063764131</v>
      </c>
    </row>
    <row r="113" spans="1:80">
      <c r="D113" s="1">
        <v>42019.618541666663</v>
      </c>
      <c r="E113" s="4">
        <v>4.3920000000000003</v>
      </c>
      <c r="F113" s="3">
        <f t="shared" si="28"/>
        <v>4.3920000000000003</v>
      </c>
      <c r="G113" s="3">
        <v>3.7650000000000001</v>
      </c>
      <c r="H113" s="3">
        <f>U108*1000</f>
        <v>370.33333333333337</v>
      </c>
      <c r="I113" s="3">
        <v>33.5</v>
      </c>
      <c r="J113" s="3">
        <v>4.41</v>
      </c>
      <c r="K113" s="3">
        <v>7.31</v>
      </c>
      <c r="L113" s="3">
        <v>2.4300000000000002</v>
      </c>
      <c r="M113" s="3">
        <v>23.78</v>
      </c>
      <c r="N113" s="3">
        <v>57.49</v>
      </c>
      <c r="O113" s="3">
        <v>215</v>
      </c>
      <c r="AD113" s="5">
        <v>4.5</v>
      </c>
      <c r="AE113" s="3">
        <v>2.2214304999999999</v>
      </c>
      <c r="AF113" s="3">
        <v>1.1447981368236935</v>
      </c>
      <c r="AI113" s="12">
        <f t="shared" si="1"/>
        <v>0.72617376593835758</v>
      </c>
      <c r="AJ113" s="3">
        <v>19.754857217368627</v>
      </c>
      <c r="AK113" s="3">
        <v>1.0326764831515638</v>
      </c>
      <c r="AL113" s="3">
        <v>829.35103244837774</v>
      </c>
      <c r="AM113" s="3">
        <v>25.202638770263164</v>
      </c>
      <c r="AN113" s="3">
        <v>41.982132461033721</v>
      </c>
      <c r="AP113" s="3">
        <v>0.35</v>
      </c>
      <c r="AQ113" s="3">
        <v>0.1</v>
      </c>
      <c r="AR113" s="3">
        <v>6.4</v>
      </c>
      <c r="AS113" s="3">
        <v>15.649999999999999</v>
      </c>
      <c r="AV113" s="3">
        <f t="shared" ref="AV113:AV114" si="32">AR113</f>
        <v>6.4</v>
      </c>
      <c r="BC113" s="3" t="s">
        <v>164</v>
      </c>
      <c r="BD113" s="3" t="s">
        <v>119</v>
      </c>
      <c r="BE113" s="3" t="s">
        <v>156</v>
      </c>
      <c r="BF113" s="1">
        <v>42019</v>
      </c>
      <c r="BG113" s="3">
        <v>0.80868131210441163</v>
      </c>
      <c r="BH113" s="3">
        <v>1793.87125561479</v>
      </c>
      <c r="BI113" s="3">
        <v>8.5867723397956226</v>
      </c>
      <c r="BJ113" s="3">
        <v>18.951193449011541</v>
      </c>
      <c r="BK113" s="3">
        <f>BJ113/BK$1</f>
        <v>0.34494345556992251</v>
      </c>
      <c r="BL113" s="3">
        <v>4.572822339234464</v>
      </c>
      <c r="BM113" s="3">
        <f>BL113/BM$1</f>
        <v>8.1876854775908031E-2</v>
      </c>
      <c r="BR113" s="1"/>
      <c r="BW113" s="3"/>
      <c r="BY113" s="3"/>
      <c r="BZ113" s="14"/>
      <c r="CA113" s="24"/>
    </row>
    <row r="114" spans="1:80">
      <c r="D114" s="1">
        <v>42019.617164351854</v>
      </c>
      <c r="E114" s="3">
        <v>4.5369999999999999</v>
      </c>
      <c r="F114" s="3">
        <f>E114</f>
        <v>4.5369999999999999</v>
      </c>
      <c r="G114" s="3">
        <v>3.88</v>
      </c>
      <c r="H114" s="3">
        <f>U109*1000</f>
        <v>377.99999999999994</v>
      </c>
      <c r="I114" s="3">
        <v>31.6</v>
      </c>
      <c r="J114" s="3">
        <v>4.17</v>
      </c>
      <c r="K114" s="3">
        <v>7.23</v>
      </c>
      <c r="L114" s="6">
        <v>32.770000000000003</v>
      </c>
      <c r="M114" s="3">
        <v>22.8</v>
      </c>
      <c r="N114" s="3">
        <v>55.9</v>
      </c>
      <c r="O114" s="3">
        <v>228</v>
      </c>
      <c r="AD114" s="5">
        <v>4.8</v>
      </c>
      <c r="AE114" s="3">
        <v>4.2234189999999998</v>
      </c>
      <c r="AF114" s="3">
        <v>2.5293715014594702</v>
      </c>
      <c r="AI114" s="12">
        <f t="shared" si="1"/>
        <v>1.3806131141017521</v>
      </c>
      <c r="AJ114" s="3">
        <v>26.783152953448948</v>
      </c>
      <c r="AK114" s="3">
        <v>1.5490147247273434</v>
      </c>
      <c r="AL114" s="3">
        <v>822.52789534436329</v>
      </c>
      <c r="AM114" s="3">
        <v>13.140922482227879</v>
      </c>
      <c r="AN114" s="3">
        <v>30.710644739025913</v>
      </c>
      <c r="AP114" s="3">
        <v>0.15000000000000002</v>
      </c>
      <c r="AQ114" s="3">
        <v>0.1</v>
      </c>
      <c r="AR114" s="3">
        <v>6.6999999999999993</v>
      </c>
      <c r="AS114" s="3">
        <v>16.350000000000001</v>
      </c>
      <c r="AV114" s="3">
        <f t="shared" si="32"/>
        <v>6.6999999999999993</v>
      </c>
      <c r="BC114" s="3" t="s">
        <v>122</v>
      </c>
      <c r="BD114" s="3" t="s">
        <v>119</v>
      </c>
      <c r="BE114" s="3" t="s">
        <v>158</v>
      </c>
      <c r="BF114" s="1">
        <v>42019</v>
      </c>
      <c r="BG114" s="3">
        <v>0.90450971540653324</v>
      </c>
      <c r="BH114" s="3">
        <v>2395.9423675413741</v>
      </c>
      <c r="BI114" s="3">
        <v>10.80053693842873</v>
      </c>
      <c r="BJ114" s="3">
        <v>5.4903901538570272</v>
      </c>
      <c r="BK114" s="3">
        <f>BJ114/BK$1</f>
        <v>9.9934294755315387E-2</v>
      </c>
      <c r="BL114" s="3">
        <v>4.5703579220431436</v>
      </c>
      <c r="BM114" s="3">
        <f>BL114/BM$1</f>
        <v>8.1832729132374993E-2</v>
      </c>
      <c r="BO114" t="s">
        <v>159</v>
      </c>
      <c r="BP114" t="s">
        <v>119</v>
      </c>
      <c r="BQ114" t="s">
        <v>158</v>
      </c>
      <c r="BR114" s="1">
        <v>42019</v>
      </c>
      <c r="BS114">
        <v>35.82908989481993</v>
      </c>
      <c r="BT114">
        <v>1715.1143473674581</v>
      </c>
      <c r="BU114">
        <v>39.177847938108663</v>
      </c>
      <c r="BV114">
        <v>4.3089696481897235</v>
      </c>
      <c r="BW114" s="3">
        <f>BV114/BW$1</f>
        <v>7.8430463199667344E-2</v>
      </c>
      <c r="BX114">
        <v>1.0449838152647903</v>
      </c>
      <c r="BY114" s="3">
        <f>BX114/BY$1</f>
        <v>1.8710542797937157E-2</v>
      </c>
      <c r="BZ114" s="14">
        <f t="shared" si="24"/>
        <v>6.3122186334437835E-2</v>
      </c>
      <c r="CA114" s="24">
        <f t="shared" si="25"/>
        <v>-2.1503831555648042E-2</v>
      </c>
      <c r="CB114" s="24">
        <f t="shared" ref="CB114" si="33">BK114/BW114*100</f>
        <v>127.41770311990106</v>
      </c>
    </row>
    <row r="115" spans="1:80">
      <c r="AD115" s="5"/>
      <c r="AI115" s="12"/>
      <c r="BF115" s="1"/>
      <c r="BG115" s="3"/>
      <c r="BH115" s="3"/>
      <c r="BI115" s="3"/>
      <c r="BJ115" s="3"/>
      <c r="BK115" s="3"/>
      <c r="BL115" s="3"/>
      <c r="BM115" s="3"/>
      <c r="BR115" s="1"/>
      <c r="BW115" s="3"/>
      <c r="BY115" s="3"/>
      <c r="BZ115" s="14"/>
      <c r="CA115" s="24"/>
    </row>
    <row r="116" spans="1:80">
      <c r="AD116" s="5"/>
      <c r="AI116" s="12"/>
      <c r="BF116" s="1"/>
      <c r="BG116" s="3"/>
      <c r="BH116" s="3"/>
      <c r="BI116" s="3"/>
      <c r="BJ116" s="3"/>
      <c r="BK116" s="3"/>
      <c r="BL116" s="3"/>
      <c r="BM116" s="3"/>
      <c r="BR116" s="1"/>
      <c r="BW116" s="3"/>
      <c r="BY116" s="3"/>
      <c r="BZ116" s="14"/>
      <c r="CA116" s="24"/>
    </row>
    <row r="117" spans="1:80">
      <c r="AD117" s="5"/>
      <c r="AI117" s="12"/>
      <c r="BF117" s="1"/>
      <c r="BG117" s="3"/>
      <c r="BH117" s="3"/>
      <c r="BI117" s="3"/>
      <c r="BJ117" s="3"/>
      <c r="BK117" s="3"/>
      <c r="BL117" s="3"/>
      <c r="BM117" s="3"/>
      <c r="BR117" s="1"/>
      <c r="BW117" s="3"/>
      <c r="BY117" s="3"/>
      <c r="BZ117" s="14"/>
      <c r="CA117" s="24"/>
    </row>
    <row r="118" spans="1:80">
      <c r="A118" t="s">
        <v>17</v>
      </c>
      <c r="B118" s="2" t="s">
        <v>20</v>
      </c>
      <c r="C118" s="2" t="s">
        <v>21</v>
      </c>
      <c r="D118" s="1" t="s">
        <v>0</v>
      </c>
      <c r="E118" s="3" t="s">
        <v>29</v>
      </c>
      <c r="F118" s="3" t="s">
        <v>22</v>
      </c>
      <c r="G118" s="3" t="s">
        <v>30</v>
      </c>
      <c r="H118" s="3" t="s">
        <v>31</v>
      </c>
      <c r="I118" s="3" t="s">
        <v>32</v>
      </c>
      <c r="J118" s="3" t="s">
        <v>33</v>
      </c>
      <c r="K118" s="3" t="s">
        <v>34</v>
      </c>
      <c r="L118" s="3" t="s">
        <v>35</v>
      </c>
      <c r="M118" s="3" t="s">
        <v>36</v>
      </c>
      <c r="N118" s="3" t="s">
        <v>37</v>
      </c>
      <c r="O118" s="3" t="s">
        <v>1</v>
      </c>
      <c r="P118" s="3" t="s">
        <v>38</v>
      </c>
      <c r="Q118" s="3" t="s">
        <v>39</v>
      </c>
      <c r="R118" s="3" t="s">
        <v>40</v>
      </c>
      <c r="S118" s="3" t="s">
        <v>2</v>
      </c>
      <c r="T118" s="3" t="s">
        <v>3</v>
      </c>
      <c r="U118" s="3" t="s">
        <v>4</v>
      </c>
      <c r="V118" s="4" t="s">
        <v>5</v>
      </c>
      <c r="W118" s="3" t="s">
        <v>1</v>
      </c>
      <c r="X118" s="3" t="s">
        <v>6</v>
      </c>
      <c r="Y118" s="3" t="s">
        <v>7</v>
      </c>
      <c r="Z118" s="3" t="s">
        <v>8</v>
      </c>
      <c r="AA118" s="3" t="s">
        <v>9</v>
      </c>
      <c r="AB118" s="3" t="s">
        <v>10</v>
      </c>
      <c r="AC118" s="3" t="s">
        <v>11</v>
      </c>
      <c r="AD118" s="5" t="s">
        <v>19</v>
      </c>
      <c r="AF118" s="3" t="s">
        <v>15</v>
      </c>
      <c r="AH118" s="3" t="s">
        <v>48</v>
      </c>
      <c r="AI118" s="12"/>
      <c r="AJ118" s="3" t="s">
        <v>56</v>
      </c>
      <c r="AK118" s="3" t="s">
        <v>57</v>
      </c>
      <c r="AL118" s="3" t="s">
        <v>58</v>
      </c>
      <c r="AM118" s="3" t="s">
        <v>59</v>
      </c>
      <c r="AN118" s="3" t="s">
        <v>60</v>
      </c>
      <c r="AP118" s="3" t="s">
        <v>41</v>
      </c>
      <c r="AQ118" s="3" t="s">
        <v>42</v>
      </c>
      <c r="AR118" s="3" t="s">
        <v>43</v>
      </c>
      <c r="AS118" s="3" t="s">
        <v>44</v>
      </c>
      <c r="AT118" s="3" t="s">
        <v>49</v>
      </c>
      <c r="AV118" s="3" t="s">
        <v>49</v>
      </c>
      <c r="AW118" s="3" t="s">
        <v>50</v>
      </c>
      <c r="AX118" s="3" t="s">
        <v>51</v>
      </c>
      <c r="AY118" s="3" t="s">
        <v>52</v>
      </c>
      <c r="BD118" s="3" t="s">
        <v>68</v>
      </c>
      <c r="BE118" s="3" t="s">
        <v>13</v>
      </c>
      <c r="BF118" s="1" t="s">
        <v>69</v>
      </c>
      <c r="BG118" s="3"/>
      <c r="BH118" s="3"/>
      <c r="BI118" s="3"/>
      <c r="BJ118" s="3"/>
      <c r="BK118" s="3"/>
      <c r="BL118" s="3"/>
      <c r="BM118" s="3"/>
      <c r="BR118" s="1"/>
      <c r="BW118" s="3"/>
      <c r="BY118" s="3"/>
      <c r="BZ118" s="14"/>
      <c r="CA118" s="24"/>
    </row>
    <row r="119" spans="1:80">
      <c r="A119" t="s">
        <v>72</v>
      </c>
      <c r="B119" s="2">
        <v>4.74</v>
      </c>
      <c r="C119" s="2">
        <v>44</v>
      </c>
      <c r="D119" s="1">
        <v>42041</v>
      </c>
      <c r="E119" s="3">
        <v>0.498</v>
      </c>
      <c r="F119" s="3">
        <f t="shared" ref="F119:F129" si="34">E119</f>
        <v>0.498</v>
      </c>
      <c r="G119" s="3">
        <v>2.8193333333333332</v>
      </c>
      <c r="H119" s="3">
        <v>199.20000000000002</v>
      </c>
      <c r="I119" s="3">
        <v>349.40000000000003</v>
      </c>
      <c r="J119" s="3">
        <v>345.63333333333338</v>
      </c>
      <c r="K119" s="3">
        <v>224.66666666666666</v>
      </c>
      <c r="L119" s="3">
        <v>104.60000000000001</v>
      </c>
      <c r="M119" s="3">
        <v>14.133333333333333</v>
      </c>
      <c r="N119" s="3">
        <v>105.63333333333333</v>
      </c>
      <c r="O119" s="3">
        <v>6.8066666666666658</v>
      </c>
      <c r="P119" s="3">
        <v>2.9966666666666661</v>
      </c>
      <c r="Q119" s="3">
        <v>22.513333333333335</v>
      </c>
      <c r="R119" s="3">
        <v>54.49666666666667</v>
      </c>
      <c r="S119" s="3">
        <v>0.51233333333333331</v>
      </c>
      <c r="T119" s="3">
        <v>2.1933333333333334</v>
      </c>
      <c r="U119" s="3">
        <v>0.37566666666666665</v>
      </c>
      <c r="V119" s="4">
        <v>0.21199999999999999</v>
      </c>
      <c r="W119" s="3">
        <v>6.4666666666666659</v>
      </c>
      <c r="X119" s="3">
        <v>14.956666666666669</v>
      </c>
      <c r="Y119" s="3">
        <v>22.7</v>
      </c>
      <c r="Z119" s="3">
        <v>5.4333333333333336</v>
      </c>
      <c r="AA119" s="3">
        <v>7410.666666666667</v>
      </c>
      <c r="AB119" s="3">
        <v>3.5333333333333332</v>
      </c>
      <c r="AC119" s="3">
        <v>1.9666666666666668</v>
      </c>
      <c r="AD119" s="5">
        <v>0.5</v>
      </c>
      <c r="AE119" s="3">
        <v>10.512499999999999</v>
      </c>
      <c r="AF119" s="3">
        <v>2.8650698071774801</v>
      </c>
      <c r="AG119" s="3">
        <v>50.398981884704007</v>
      </c>
      <c r="AH119" s="3">
        <v>4.7794157246363831</v>
      </c>
      <c r="AI119" s="12">
        <f t="shared" si="1"/>
        <v>3.4364801034409962</v>
      </c>
      <c r="AJ119" s="3">
        <v>41.843786673621068</v>
      </c>
      <c r="AK119" s="3">
        <v>0.77450736236367279</v>
      </c>
      <c r="AL119" s="3">
        <v>1065.6470437347698</v>
      </c>
      <c r="AM119" s="3">
        <v>14.791473132169315</v>
      </c>
      <c r="AN119" s="3">
        <v>25.467270733567936</v>
      </c>
      <c r="AP119" s="3">
        <v>0.15000000000000002</v>
      </c>
      <c r="AQ119" s="3">
        <v>0.2</v>
      </c>
      <c r="AR119" s="3">
        <v>7.15</v>
      </c>
      <c r="AS119" s="3">
        <v>17.5</v>
      </c>
      <c r="AT119" s="3" t="s">
        <v>264</v>
      </c>
      <c r="AV119" s="4">
        <v>11.251345653614122</v>
      </c>
      <c r="AW119" s="4">
        <v>0.19783327543123616</v>
      </c>
      <c r="AX119" s="4">
        <v>0.81057869628171886</v>
      </c>
      <c r="AY119" s="4">
        <v>4.485149557154363E-2</v>
      </c>
      <c r="BC119" s="3" t="s">
        <v>123</v>
      </c>
      <c r="BD119" s="3" t="s">
        <v>119</v>
      </c>
      <c r="BE119" s="3" t="s">
        <v>155</v>
      </c>
      <c r="BF119" s="1">
        <v>42041</v>
      </c>
      <c r="BG119" s="3">
        <v>1.0095325562230577</v>
      </c>
      <c r="BH119" s="3">
        <v>1179.5088457225322</v>
      </c>
      <c r="BI119" s="3">
        <v>16.934189621910129</v>
      </c>
      <c r="BJ119" s="3">
        <v>2.1097353193960307</v>
      </c>
      <c r="BK119" s="3">
        <f>BJ119/BK$1</f>
        <v>3.8400715678850214E-2</v>
      </c>
      <c r="BL119" s="3">
        <v>5.5183803858876699</v>
      </c>
      <c r="BM119" s="3">
        <f>BL119/BM$1</f>
        <v>9.8807168950540189E-2</v>
      </c>
      <c r="BO119" t="s">
        <v>170</v>
      </c>
      <c r="BP119" t="s">
        <v>119</v>
      </c>
      <c r="BQ119" t="s">
        <v>155</v>
      </c>
      <c r="BR119" s="1">
        <v>42041</v>
      </c>
      <c r="BS119">
        <v>57.051772729792553</v>
      </c>
      <c r="BT119">
        <v>730.94233915102291</v>
      </c>
      <c r="BU119">
        <v>40.965620836065781</v>
      </c>
      <c r="BV119">
        <v>1.2594091188631853</v>
      </c>
      <c r="BW119" s="3">
        <f>BV119/BW$1</f>
        <v>2.2923354911961874E-2</v>
      </c>
      <c r="BX119">
        <v>0.47768991569535452</v>
      </c>
      <c r="BY119" s="3">
        <f>BX119/BY$1</f>
        <v>8.5530871207762666E-3</v>
      </c>
      <c r="BZ119" s="14">
        <f t="shared" si="24"/>
        <v>9.0254081829763924E-2</v>
      </c>
      <c r="CA119" s="24">
        <f t="shared" si="25"/>
        <v>-1.547736076688834E-2</v>
      </c>
      <c r="CB119" s="24">
        <f t="shared" ref="CB119" si="35">BK119/BW119*100</f>
        <v>167.51786911789225</v>
      </c>
    </row>
    <row r="120" spans="1:80">
      <c r="A120" t="s">
        <v>252</v>
      </c>
      <c r="B120" s="2">
        <f>B119-C119/100</f>
        <v>4.3</v>
      </c>
      <c r="D120" s="1">
        <v>42041</v>
      </c>
      <c r="E120" s="3">
        <v>0.89699999999999991</v>
      </c>
      <c r="F120" s="3">
        <f t="shared" si="34"/>
        <v>0.89699999999999991</v>
      </c>
      <c r="G120" s="3">
        <v>2.9319999999999999</v>
      </c>
      <c r="H120" s="3">
        <v>196.13333333333333</v>
      </c>
      <c r="I120" s="3">
        <v>342.8</v>
      </c>
      <c r="J120" s="3">
        <v>339</v>
      </c>
      <c r="K120" s="3">
        <v>220</v>
      </c>
      <c r="L120" s="3">
        <v>107.56666666666666</v>
      </c>
      <c r="M120" s="3">
        <v>14.493333333333334</v>
      </c>
      <c r="N120" s="3">
        <v>108.66666666666667</v>
      </c>
      <c r="O120" s="3">
        <v>7.3433333333333337</v>
      </c>
      <c r="P120" s="3">
        <v>2.6633333333333336</v>
      </c>
      <c r="Q120" s="3">
        <v>22.313333333333333</v>
      </c>
      <c r="R120" s="3">
        <v>54.026666666666671</v>
      </c>
      <c r="S120" s="3">
        <v>1.0046666666666666</v>
      </c>
      <c r="T120" s="3">
        <v>3.1266666666666669</v>
      </c>
      <c r="U120" s="3">
        <v>0.37233333333333335</v>
      </c>
      <c r="V120" s="4">
        <v>0.21666666666666667</v>
      </c>
      <c r="W120" s="3">
        <v>6.8133333333333326</v>
      </c>
      <c r="X120" s="3">
        <v>14.79</v>
      </c>
      <c r="Y120" s="3">
        <v>21.399999999999995</v>
      </c>
      <c r="Z120" s="3">
        <v>5.1333333333333329</v>
      </c>
      <c r="AA120" s="3">
        <v>5842.333333333333</v>
      </c>
      <c r="AB120" s="3">
        <v>2.8000000000000003</v>
      </c>
      <c r="AC120" s="3">
        <v>1.2000000000000002</v>
      </c>
      <c r="AD120" s="5"/>
      <c r="AI120" s="12"/>
      <c r="AV120" s="4"/>
      <c r="AW120" s="4"/>
      <c r="AX120" s="4"/>
      <c r="AY120" s="4"/>
      <c r="BK120" s="3"/>
      <c r="BM120" s="3"/>
      <c r="BW120" s="3"/>
      <c r="BY120" s="3"/>
      <c r="BZ120" s="14"/>
      <c r="CA120" s="24"/>
    </row>
    <row r="121" spans="1:80">
      <c r="D121" s="1">
        <v>42041</v>
      </c>
      <c r="E121" s="3">
        <v>1.359</v>
      </c>
      <c r="F121" s="3">
        <f t="shared" si="34"/>
        <v>1.359</v>
      </c>
      <c r="G121" s="3">
        <v>3.3936666666666668</v>
      </c>
      <c r="H121" s="3">
        <v>198.46666666666667</v>
      </c>
      <c r="I121" s="3">
        <v>341.9666666666667</v>
      </c>
      <c r="J121" s="3">
        <v>337.9</v>
      </c>
      <c r="K121" s="3">
        <v>220</v>
      </c>
      <c r="L121" s="3">
        <v>107.59999999999998</v>
      </c>
      <c r="M121" s="3">
        <v>14.316666666666668</v>
      </c>
      <c r="N121" s="3">
        <v>108.63333333333333</v>
      </c>
      <c r="O121" s="3">
        <v>7.4233333333333329</v>
      </c>
      <c r="P121" s="3">
        <v>2.7766666666666668</v>
      </c>
      <c r="Q121" s="3">
        <v>22.206666666666667</v>
      </c>
      <c r="R121" s="3">
        <v>53.77</v>
      </c>
      <c r="S121" s="3">
        <v>1.4930000000000001</v>
      </c>
      <c r="T121" s="3">
        <v>3.6</v>
      </c>
      <c r="U121" s="3">
        <v>0.371</v>
      </c>
      <c r="V121" s="4">
        <v>0.219</v>
      </c>
      <c r="W121" s="3">
        <v>7.02</v>
      </c>
      <c r="X121" s="3">
        <v>14.576666666666668</v>
      </c>
      <c r="Y121" s="3">
        <v>20.433333333333334</v>
      </c>
      <c r="Z121" s="3">
        <v>4.8999999999999995</v>
      </c>
      <c r="AA121" s="3">
        <v>3487</v>
      </c>
      <c r="AB121" s="3">
        <v>1.7</v>
      </c>
      <c r="AC121" s="3">
        <v>2.1999999999999997</v>
      </c>
      <c r="AD121" s="5"/>
      <c r="AI121" s="12"/>
      <c r="AV121" s="4"/>
      <c r="AW121" s="4"/>
      <c r="AX121" s="4"/>
      <c r="AY121" s="4"/>
      <c r="BK121" s="3"/>
      <c r="BM121" s="3"/>
      <c r="BW121" s="3"/>
      <c r="BY121" s="3"/>
      <c r="BZ121" s="14"/>
      <c r="CA121" s="24"/>
    </row>
    <row r="122" spans="1:80">
      <c r="D122" s="1">
        <v>42041</v>
      </c>
      <c r="E122" s="3">
        <v>1.8360000000000001</v>
      </c>
      <c r="F122" s="3">
        <f t="shared" si="34"/>
        <v>1.8360000000000001</v>
      </c>
      <c r="G122" s="3">
        <v>3.5586666666666669</v>
      </c>
      <c r="H122" s="3">
        <v>199.5</v>
      </c>
      <c r="I122" s="3">
        <v>342</v>
      </c>
      <c r="J122" s="3">
        <v>337.8</v>
      </c>
      <c r="K122" s="3">
        <v>220</v>
      </c>
      <c r="L122" s="3">
        <v>105.83333333333333</v>
      </c>
      <c r="M122" s="3">
        <v>14.019999999999998</v>
      </c>
      <c r="N122" s="3">
        <v>106.86666666666667</v>
      </c>
      <c r="O122" s="3">
        <v>7.4633333333333338</v>
      </c>
      <c r="P122" s="3">
        <v>3.0033333333333334</v>
      </c>
      <c r="Q122" s="3">
        <v>22.22</v>
      </c>
      <c r="R122" s="3">
        <v>53.803333333333335</v>
      </c>
      <c r="S122" s="3">
        <v>1.9930000000000001</v>
      </c>
      <c r="T122" s="3">
        <v>3.7733333333333334</v>
      </c>
      <c r="U122" s="3">
        <v>0.371</v>
      </c>
      <c r="V122" s="4">
        <v>0.221</v>
      </c>
      <c r="W122" s="3">
        <v>7.1500000000000012</v>
      </c>
      <c r="X122" s="3">
        <v>14.223333333333334</v>
      </c>
      <c r="Y122" s="3">
        <v>18.933333333333334</v>
      </c>
      <c r="Z122" s="3">
        <v>4.5666666666666664</v>
      </c>
      <c r="AA122" s="3">
        <v>2762.3333333333335</v>
      </c>
      <c r="AB122" s="3">
        <v>1.3</v>
      </c>
      <c r="AC122" s="3">
        <v>1.3666666666666665</v>
      </c>
      <c r="AD122" s="5"/>
      <c r="AI122" s="12"/>
      <c r="AV122" s="4"/>
      <c r="AW122" s="4"/>
      <c r="AX122" s="4"/>
      <c r="AY122" s="4"/>
      <c r="BK122" s="3"/>
      <c r="BM122" s="3"/>
      <c r="BW122" s="3"/>
      <c r="BY122" s="3"/>
      <c r="BZ122" s="14"/>
      <c r="CA122" s="24"/>
    </row>
    <row r="123" spans="1:80">
      <c r="D123" s="1">
        <v>42041</v>
      </c>
      <c r="E123" s="3">
        <v>2.3260000000000001</v>
      </c>
      <c r="F123" s="3">
        <f t="shared" si="34"/>
        <v>2.3260000000000001</v>
      </c>
      <c r="G123" s="3">
        <v>3.6869999999999998</v>
      </c>
      <c r="H123" s="3">
        <v>200.4</v>
      </c>
      <c r="I123" s="3">
        <v>342.16666666666669</v>
      </c>
      <c r="J123" s="3">
        <v>337.9</v>
      </c>
      <c r="K123" s="3">
        <v>220</v>
      </c>
      <c r="L123" s="3">
        <v>93.3</v>
      </c>
      <c r="M123" s="3">
        <v>12.313333333333333</v>
      </c>
      <c r="N123" s="3">
        <v>94.2</v>
      </c>
      <c r="O123" s="3">
        <v>7.41</v>
      </c>
      <c r="P123" s="3">
        <v>1.9400000000000002</v>
      </c>
      <c r="Q123" s="3">
        <v>22.586666666666662</v>
      </c>
      <c r="R123" s="3">
        <v>54.68</v>
      </c>
      <c r="S123" s="3">
        <v>2.4986666666666668</v>
      </c>
      <c r="T123" s="3">
        <v>3.8833333333333329</v>
      </c>
      <c r="U123" s="3">
        <v>0.37133333333333329</v>
      </c>
      <c r="V123" s="4">
        <v>0.22133333333333335</v>
      </c>
      <c r="W123" s="3">
        <v>7.19</v>
      </c>
      <c r="X123" s="3">
        <v>12.786666666666667</v>
      </c>
      <c r="Y123" s="3">
        <v>15.566666666666668</v>
      </c>
      <c r="Z123" s="3">
        <v>3.7333333333333329</v>
      </c>
      <c r="AA123" s="3">
        <v>2349</v>
      </c>
      <c r="AB123" s="3">
        <v>1.1333333333333333</v>
      </c>
      <c r="AC123" s="3">
        <v>1.3999999999999997</v>
      </c>
      <c r="AD123" s="5"/>
      <c r="AI123" s="12"/>
      <c r="AV123" s="4"/>
      <c r="AW123" s="4"/>
      <c r="AX123" s="4"/>
      <c r="AY123" s="4"/>
      <c r="BK123" s="3"/>
      <c r="BM123" s="3"/>
      <c r="BW123" s="3"/>
      <c r="BY123" s="3"/>
      <c r="BZ123" s="14"/>
      <c r="CA123" s="24"/>
    </row>
    <row r="124" spans="1:80">
      <c r="D124" s="1">
        <v>42041</v>
      </c>
      <c r="E124" s="3">
        <v>2.6920000000000002</v>
      </c>
      <c r="F124" s="3">
        <f t="shared" si="34"/>
        <v>2.6920000000000002</v>
      </c>
      <c r="G124" s="3">
        <v>3.7746666666666671</v>
      </c>
      <c r="H124" s="3">
        <v>201.56666666666669</v>
      </c>
      <c r="I124" s="3">
        <v>343.26666666666665</v>
      </c>
      <c r="J124" s="3">
        <v>338.96666666666664</v>
      </c>
      <c r="K124" s="3">
        <v>220</v>
      </c>
      <c r="L124" s="3">
        <v>93.7</v>
      </c>
      <c r="M124" s="3">
        <v>12.339999999999998</v>
      </c>
      <c r="N124" s="3">
        <v>94.59999999999998</v>
      </c>
      <c r="O124" s="3">
        <v>7.43</v>
      </c>
      <c r="P124" s="3">
        <v>1.7166666666666668</v>
      </c>
      <c r="Q124" s="3">
        <v>22.596666666666664</v>
      </c>
      <c r="R124" s="3">
        <v>54.693333333333335</v>
      </c>
      <c r="S124" s="3">
        <v>2.9916666666666667</v>
      </c>
      <c r="T124" s="3">
        <v>3.9266666666666663</v>
      </c>
      <c r="U124" s="3">
        <v>0.375</v>
      </c>
      <c r="V124" s="4">
        <v>0.224</v>
      </c>
      <c r="W124" s="3">
        <v>7.2566666666666668</v>
      </c>
      <c r="X124" s="3">
        <v>13.186666666666666</v>
      </c>
      <c r="Y124" s="3">
        <v>16.433333333333334</v>
      </c>
      <c r="Z124" s="3">
        <v>3.9333333333333336</v>
      </c>
      <c r="AA124" s="3">
        <v>2349.6666666666665</v>
      </c>
      <c r="AB124" s="3">
        <v>1.1333333333333333</v>
      </c>
      <c r="AC124" s="3">
        <v>1.3999999999999997</v>
      </c>
      <c r="AD124" s="5"/>
      <c r="AI124" s="12"/>
      <c r="AV124" s="4"/>
      <c r="AW124" s="4"/>
      <c r="AX124" s="4"/>
      <c r="AY124" s="4"/>
      <c r="BF124" s="1"/>
      <c r="BG124" s="3"/>
      <c r="BH124" s="3"/>
      <c r="BI124" s="3"/>
      <c r="BJ124" s="3"/>
      <c r="BK124" s="3"/>
      <c r="BL124" s="3"/>
      <c r="BM124" s="3"/>
      <c r="BR124" s="1"/>
      <c r="BW124" s="3"/>
      <c r="BY124" s="3"/>
      <c r="BZ124" s="14"/>
      <c r="CA124" s="24"/>
    </row>
    <row r="125" spans="1:80">
      <c r="D125" s="1">
        <v>42041</v>
      </c>
      <c r="E125" s="3">
        <v>2.9323333333333337</v>
      </c>
      <c r="F125" s="3">
        <f t="shared" si="34"/>
        <v>2.9323333333333337</v>
      </c>
      <c r="G125" s="3">
        <v>3.795666666666667</v>
      </c>
      <c r="H125" s="3">
        <v>202.73333333333335</v>
      </c>
      <c r="I125" s="3">
        <v>345.10000000000008</v>
      </c>
      <c r="J125" s="3">
        <v>340.7</v>
      </c>
      <c r="K125" s="3">
        <v>221</v>
      </c>
      <c r="L125" s="3">
        <v>96.333333333333329</v>
      </c>
      <c r="M125" s="3">
        <v>12.683333333333332</v>
      </c>
      <c r="N125" s="3">
        <v>97.3</v>
      </c>
      <c r="O125" s="3">
        <v>7.44</v>
      </c>
      <c r="P125" s="3">
        <v>2.4733333333333332</v>
      </c>
      <c r="Q125" s="3">
        <v>22.526666666666667</v>
      </c>
      <c r="R125" s="3">
        <v>54.54</v>
      </c>
      <c r="S125" s="3">
        <v>3.4936666666666665</v>
      </c>
      <c r="T125" s="3">
        <v>3.81</v>
      </c>
      <c r="U125" s="3">
        <v>0.379</v>
      </c>
      <c r="V125" s="4">
        <v>0.22533333333333336</v>
      </c>
      <c r="W125" s="3">
        <v>7.2766666666666673</v>
      </c>
      <c r="X125" s="3">
        <v>12.783333333333333</v>
      </c>
      <c r="Y125" s="3">
        <v>18.333333333333332</v>
      </c>
      <c r="Z125" s="3">
        <v>4.4000000000000004</v>
      </c>
      <c r="AA125" s="3">
        <v>2022</v>
      </c>
      <c r="AB125" s="3">
        <v>0.96666666666666667</v>
      </c>
      <c r="AC125" s="3">
        <v>1.3999999999999997</v>
      </c>
      <c r="AD125" s="5"/>
      <c r="AI125" s="12"/>
      <c r="AV125" s="4"/>
      <c r="AW125" s="4"/>
      <c r="AX125" s="4"/>
      <c r="AY125" s="4"/>
      <c r="BF125" s="1"/>
      <c r="BG125" s="3"/>
      <c r="BH125" s="3"/>
      <c r="BI125" s="3"/>
      <c r="BJ125" s="3"/>
      <c r="BK125" s="3"/>
      <c r="BL125" s="3"/>
      <c r="BM125" s="3"/>
      <c r="BR125" s="1"/>
      <c r="BW125" s="3"/>
      <c r="BY125" s="3"/>
      <c r="BZ125" s="14"/>
      <c r="CA125" s="24"/>
    </row>
    <row r="126" spans="1:80">
      <c r="D126" s="1">
        <v>42041</v>
      </c>
      <c r="E126" s="3">
        <v>3.3340000000000001</v>
      </c>
      <c r="F126" s="3">
        <f t="shared" si="34"/>
        <v>3.3340000000000001</v>
      </c>
      <c r="G126" s="3">
        <v>3.7919999999999998</v>
      </c>
      <c r="H126" s="3">
        <v>203.33333333333334</v>
      </c>
      <c r="I126" s="3">
        <v>346.16666666666669</v>
      </c>
      <c r="J126" s="3">
        <v>341.8</v>
      </c>
      <c r="K126" s="3">
        <v>222</v>
      </c>
      <c r="L126" s="3">
        <v>95.133333333333326</v>
      </c>
      <c r="M126" s="3">
        <v>12.526666666666666</v>
      </c>
      <c r="N126" s="3">
        <v>96.066666666666663</v>
      </c>
      <c r="O126" s="3">
        <v>7.44</v>
      </c>
      <c r="P126" s="3">
        <v>2.5433333333333334</v>
      </c>
      <c r="Q126" s="3">
        <v>22.543333333333333</v>
      </c>
      <c r="R126" s="3">
        <v>54.57</v>
      </c>
      <c r="S126" s="3">
        <v>4</v>
      </c>
      <c r="T126" s="3">
        <v>4.0599999999999996</v>
      </c>
      <c r="U126" s="3">
        <v>0.38199999999999995</v>
      </c>
      <c r="V126" s="4">
        <v>0.22900000000000001</v>
      </c>
      <c r="W126" s="3">
        <v>7.14</v>
      </c>
      <c r="X126" s="3">
        <v>8.5499999999999989</v>
      </c>
      <c r="Y126" s="3">
        <v>18.033333333333335</v>
      </c>
      <c r="Z126" s="3">
        <v>4.3333333333333339</v>
      </c>
      <c r="AA126" s="3">
        <v>2882</v>
      </c>
      <c r="AB126" s="3">
        <v>1.3666666666666665</v>
      </c>
      <c r="AC126" s="3">
        <v>2.0333333333333332</v>
      </c>
      <c r="AD126" s="5"/>
      <c r="AI126" s="12"/>
      <c r="AV126" s="4"/>
      <c r="AW126" s="4"/>
      <c r="AX126" s="4"/>
      <c r="AY126" s="4"/>
      <c r="BF126" s="1"/>
      <c r="BG126" s="3"/>
      <c r="BH126" s="3"/>
      <c r="BI126" s="3"/>
      <c r="BJ126" s="3"/>
      <c r="BK126" s="3"/>
      <c r="BL126" s="3"/>
      <c r="BM126" s="3"/>
      <c r="BR126" s="1"/>
      <c r="BW126" s="3"/>
      <c r="BY126" s="3"/>
      <c r="BZ126" s="14"/>
      <c r="CA126" s="24"/>
    </row>
    <row r="127" spans="1:80">
      <c r="D127" s="1">
        <v>42041</v>
      </c>
      <c r="E127" s="3">
        <v>3.8151666666666664</v>
      </c>
      <c r="F127" s="3">
        <f t="shared" si="34"/>
        <v>3.8151666666666664</v>
      </c>
      <c r="G127" s="3">
        <v>3.8570000000000007</v>
      </c>
      <c r="H127" s="3">
        <v>204.93333333333331</v>
      </c>
      <c r="I127" s="3">
        <v>348.16666666666669</v>
      </c>
      <c r="J127" s="3">
        <v>343.73333333333329</v>
      </c>
      <c r="K127" s="3">
        <v>223</v>
      </c>
      <c r="L127" s="3">
        <v>86.05</v>
      </c>
      <c r="M127" s="3">
        <v>11.311666666666667</v>
      </c>
      <c r="N127" s="3">
        <v>86.916666666666671</v>
      </c>
      <c r="O127" s="3">
        <v>7.39</v>
      </c>
      <c r="P127" s="3">
        <v>2.2283333333333335</v>
      </c>
      <c r="Q127" s="3">
        <v>22.72666666666667</v>
      </c>
      <c r="R127" s="3">
        <v>55.008333333333333</v>
      </c>
      <c r="S127" s="3">
        <v>4.2750000000000004</v>
      </c>
      <c r="T127" s="3">
        <v>4.2866666666666662</v>
      </c>
      <c r="U127" s="3">
        <v>0.38633333333333336</v>
      </c>
      <c r="V127" s="4">
        <v>0.23333333333333336</v>
      </c>
      <c r="W127" s="3">
        <v>7.07</v>
      </c>
      <c r="X127" s="3">
        <v>6.330000000000001</v>
      </c>
      <c r="Y127" s="3">
        <v>14.1</v>
      </c>
      <c r="Z127" s="3">
        <v>3.3666666666666667</v>
      </c>
      <c r="AA127" s="3">
        <v>2204.6666666666665</v>
      </c>
      <c r="AB127" s="3">
        <v>1.0333333333333334</v>
      </c>
      <c r="AC127" s="3">
        <v>1.9666666666666668</v>
      </c>
      <c r="AD127" s="5">
        <v>3.8</v>
      </c>
      <c r="AE127" s="3">
        <v>3.4649999999999999</v>
      </c>
      <c r="AF127" s="3">
        <v>1.859300943903379</v>
      </c>
      <c r="AG127" s="3">
        <v>31.091250678432004</v>
      </c>
      <c r="AH127" s="3">
        <v>4.5201305748145257</v>
      </c>
      <c r="AI127" s="12">
        <f>AE127*(30.97/94.74)</f>
        <v>1.1326899936668777</v>
      </c>
      <c r="AJ127" s="3">
        <v>19.389750945364455</v>
      </c>
      <c r="AK127" s="3">
        <v>2.4526066474849642</v>
      </c>
      <c r="AL127" s="3">
        <v>771.93792484288838</v>
      </c>
      <c r="AM127" s="3">
        <v>12.5695780264788</v>
      </c>
      <c r="AN127" s="3">
        <v>39.811647246940893</v>
      </c>
      <c r="AP127" s="3">
        <v>0</v>
      </c>
      <c r="AQ127" s="3">
        <v>0.1</v>
      </c>
      <c r="AR127" s="3">
        <v>6.75</v>
      </c>
      <c r="AS127" s="3">
        <v>16.450000000000003</v>
      </c>
      <c r="AT127" s="3" t="s">
        <v>265</v>
      </c>
      <c r="AV127" s="4">
        <v>9.6277380855330392</v>
      </c>
      <c r="AW127" s="4">
        <v>4.8054151719958416E-2</v>
      </c>
      <c r="AX127" s="4">
        <v>0.72631962638224501</v>
      </c>
      <c r="AY127" s="4">
        <v>4.2842088184812032E-3</v>
      </c>
      <c r="BC127" s="3" t="s">
        <v>171</v>
      </c>
      <c r="BD127" s="3" t="s">
        <v>119</v>
      </c>
      <c r="BE127" s="3" t="s">
        <v>157</v>
      </c>
      <c r="BF127" s="1">
        <v>42041</v>
      </c>
      <c r="BG127" s="3">
        <v>0.82292590532284293</v>
      </c>
      <c r="BH127" s="3">
        <v>1438.5017704701472</v>
      </c>
      <c r="BI127" s="3">
        <v>9.8263762682920497</v>
      </c>
      <c r="BJ127" s="3">
        <v>11.288899374605707</v>
      </c>
      <c r="BK127" s="3">
        <f>BJ127/BK$1</f>
        <v>0.20547687249009297</v>
      </c>
      <c r="BL127" s="3">
        <v>5.4330140839126884</v>
      </c>
      <c r="BM127" s="3">
        <f>BL127/BM$1</f>
        <v>9.7278676524846702E-2</v>
      </c>
      <c r="BR127" s="1"/>
      <c r="BW127" s="3"/>
      <c r="BY127" s="3"/>
      <c r="BZ127" s="14"/>
      <c r="CA127" s="24"/>
    </row>
    <row r="128" spans="1:80">
      <c r="D128" s="1">
        <v>42041</v>
      </c>
      <c r="E128" s="3">
        <v>4.1669999999999998</v>
      </c>
      <c r="F128" s="3">
        <f t="shared" si="34"/>
        <v>4.1669999999999998</v>
      </c>
      <c r="G128" s="3">
        <v>4.1336666666666666</v>
      </c>
      <c r="H128" s="3">
        <v>209.73333333333335</v>
      </c>
      <c r="I128" s="3">
        <v>353.36666666666662</v>
      </c>
      <c r="J128" s="3">
        <v>348.7</v>
      </c>
      <c r="K128" s="3">
        <v>227</v>
      </c>
      <c r="L128" s="3">
        <v>53.79999999999999</v>
      </c>
      <c r="M128" s="3">
        <v>7.0233333333333334</v>
      </c>
      <c r="N128" s="3">
        <v>54.29999999999999</v>
      </c>
      <c r="O128" s="3">
        <v>7.2600000000000007</v>
      </c>
      <c r="P128" s="3">
        <v>2.7966666666666669</v>
      </c>
      <c r="Q128" s="3">
        <v>24.350000000000005</v>
      </c>
      <c r="R128" s="3">
        <v>58.860000000000007</v>
      </c>
      <c r="S128" s="3">
        <v>4.4643333333333333</v>
      </c>
      <c r="T128" s="3">
        <v>4.3466666666666667</v>
      </c>
      <c r="U128" s="3">
        <v>0.40166666666666667</v>
      </c>
      <c r="V128" s="4">
        <v>0.24299999999999999</v>
      </c>
      <c r="W128" s="3">
        <v>7.03</v>
      </c>
      <c r="X128" s="3">
        <v>5.63</v>
      </c>
      <c r="Y128" s="3">
        <v>14.366666666666665</v>
      </c>
      <c r="Z128" s="3">
        <v>3.4333333333333336</v>
      </c>
      <c r="AA128" s="3">
        <v>5345.666666666667</v>
      </c>
      <c r="AB128" s="3">
        <v>2.6</v>
      </c>
      <c r="AC128" s="3">
        <v>3.9333333333333336</v>
      </c>
      <c r="AD128" s="5">
        <v>4.2</v>
      </c>
      <c r="AE128" s="3">
        <v>5.8975</v>
      </c>
      <c r="AF128" s="3">
        <v>0.56548651619645196</v>
      </c>
      <c r="AG128" s="3">
        <v>28.558371038144003</v>
      </c>
      <c r="AH128" s="3">
        <v>1.3046858043871796</v>
      </c>
      <c r="AI128" s="12">
        <f t="shared" ref="AI128:AI130" si="36">AE128*(30.97/94.74)</f>
        <v>1.9278612518471607</v>
      </c>
      <c r="AJ128" s="3">
        <v>21.397835441387404</v>
      </c>
      <c r="AK128" s="3">
        <v>0.90359192275762079</v>
      </c>
      <c r="AL128" s="3">
        <v>821.85455944594082</v>
      </c>
      <c r="AM128" s="3">
        <v>30.34473887200441</v>
      </c>
      <c r="AN128" s="3">
        <v>38.408303573375505</v>
      </c>
      <c r="AP128" s="3">
        <v>0.25</v>
      </c>
      <c r="AQ128" s="3">
        <v>0.1</v>
      </c>
      <c r="AR128" s="3">
        <v>6.8000000000000007</v>
      </c>
      <c r="AS128" s="3">
        <v>16.600000000000001</v>
      </c>
      <c r="AT128" s="3" t="s">
        <v>266</v>
      </c>
      <c r="AV128" s="4">
        <v>8.5966318574625884</v>
      </c>
      <c r="AW128" s="4">
        <v>0.1498022087022752</v>
      </c>
      <c r="AX128" s="4">
        <v>0.83192600162137675</v>
      </c>
      <c r="AY128" s="4">
        <v>7.6958559927247918E-3</v>
      </c>
      <c r="BC128" s="3" t="s">
        <v>124</v>
      </c>
      <c r="BD128" s="3" t="s">
        <v>119</v>
      </c>
      <c r="BE128" s="3" t="s">
        <v>159</v>
      </c>
      <c r="BF128" s="1">
        <v>42041</v>
      </c>
      <c r="BG128" s="3">
        <v>0.33565947388262862</v>
      </c>
      <c r="BH128" s="3">
        <v>1970.6856024706055</v>
      </c>
      <c r="BI128" s="3">
        <v>8.4977564781398431</v>
      </c>
      <c r="BJ128" s="3">
        <v>77.804119215108983</v>
      </c>
      <c r="BK128" s="3">
        <f>BJ128/BK$1</f>
        <v>1.4161652569186201</v>
      </c>
      <c r="BL128" s="3">
        <v>3.0309063326106749</v>
      </c>
      <c r="BM128" s="3">
        <f>BL128/BM$1</f>
        <v>5.4268689930361234E-2</v>
      </c>
      <c r="BO128" t="s">
        <v>172</v>
      </c>
      <c r="BP128" t="s">
        <v>119</v>
      </c>
      <c r="BQ128" t="s">
        <v>159</v>
      </c>
      <c r="BR128" s="1">
        <v>42041</v>
      </c>
      <c r="BS128">
        <v>40.899546904791286</v>
      </c>
      <c r="BT128">
        <v>1532.5123194387625</v>
      </c>
      <c r="BU128">
        <v>21.705595356263824</v>
      </c>
      <c r="BV128">
        <v>67.876119707507584</v>
      </c>
      <c r="BW128" s="3">
        <f>BV128/BW$1</f>
        <v>1.2354590409084016</v>
      </c>
      <c r="BX128">
        <v>0.61290395426893673</v>
      </c>
      <c r="BY128" s="3">
        <f>BX128/BY$1</f>
        <v>1.0974108402308625E-2</v>
      </c>
      <c r="BZ128" s="14">
        <f t="shared" si="24"/>
        <v>4.3294581528052607E-2</v>
      </c>
      <c r="CA128" s="24">
        <f t="shared" si="25"/>
        <v>-0.18070621601021841</v>
      </c>
      <c r="CB128" s="24">
        <f t="shared" ref="CB128" si="37">BK128/BW128*100</f>
        <v>114.62664564560147</v>
      </c>
    </row>
    <row r="129" spans="1:80">
      <c r="D129" s="1">
        <v>42041</v>
      </c>
      <c r="E129" s="3">
        <v>4.4279999999999999</v>
      </c>
      <c r="F129" s="3">
        <f t="shared" si="34"/>
        <v>4.4279999999999999</v>
      </c>
      <c r="G129" s="3">
        <v>4.2436666666666669</v>
      </c>
      <c r="H129" s="3">
        <v>214.46666666666667</v>
      </c>
      <c r="I129" s="3">
        <v>360.13333333333338</v>
      </c>
      <c r="J129" s="3">
        <v>355.33333333333331</v>
      </c>
      <c r="K129" s="3">
        <v>231</v>
      </c>
      <c r="L129" s="3">
        <v>46.066666666666663</v>
      </c>
      <c r="M129" s="3">
        <v>5.9899999999999993</v>
      </c>
      <c r="N129" s="3">
        <v>46.466666666666669</v>
      </c>
      <c r="O129" s="3">
        <v>7.21</v>
      </c>
      <c r="P129" s="3">
        <v>3.9166666666666674</v>
      </c>
      <c r="Q129" s="3">
        <v>24.553333333333331</v>
      </c>
      <c r="R129" s="3">
        <v>59.336666666666666</v>
      </c>
      <c r="AD129" s="5">
        <v>4.4000000000000004</v>
      </c>
      <c r="AE129" s="3">
        <v>6.9824999999999999</v>
      </c>
      <c r="AF129" s="3">
        <v>3.0014593672634189</v>
      </c>
      <c r="AG129" s="3">
        <v>25.748038151040006</v>
      </c>
      <c r="AH129" s="3">
        <v>2.9297677366686967</v>
      </c>
      <c r="AI129" s="12">
        <f t="shared" si="36"/>
        <v>2.2825419569347689</v>
      </c>
      <c r="AJ129" s="3">
        <v>20.530708045377487</v>
      </c>
      <c r="AK129" s="3">
        <v>0.58088052177275218</v>
      </c>
      <c r="AL129" s="3">
        <v>806.14338848274986</v>
      </c>
      <c r="AM129" s="3">
        <v>0.88875804227628441</v>
      </c>
      <c r="AN129" s="3">
        <v>39.265250214507532</v>
      </c>
      <c r="AP129" s="3">
        <v>0.2</v>
      </c>
      <c r="AQ129" s="3">
        <v>0.1</v>
      </c>
      <c r="AR129" s="3">
        <v>6.65</v>
      </c>
      <c r="AS129" s="3">
        <v>16.2</v>
      </c>
      <c r="AT129" s="3" t="s">
        <v>267</v>
      </c>
      <c r="AV129" s="4">
        <v>9.8124138278740141</v>
      </c>
      <c r="AW129" s="4">
        <v>0.13482418368364524</v>
      </c>
      <c r="AX129" s="4">
        <v>0.85000842496791063</v>
      </c>
      <c r="AY129" s="4">
        <v>1.5993111048995527E-2</v>
      </c>
      <c r="BC129" s="3" t="s">
        <v>173</v>
      </c>
      <c r="BD129" s="3" t="s">
        <v>119</v>
      </c>
      <c r="BE129" s="3" t="s">
        <v>156</v>
      </c>
      <c r="BF129" s="1">
        <v>42041</v>
      </c>
      <c r="BG129" s="3">
        <v>0.4348702546758228</v>
      </c>
      <c r="BH129" s="3">
        <v>2362.3661660008115</v>
      </c>
      <c r="BI129" s="3">
        <v>8.7780386196027145</v>
      </c>
      <c r="BJ129" s="3">
        <v>129.01931615153615</v>
      </c>
      <c r="BK129" s="3">
        <f>BJ129/BK$1</f>
        <v>2.3483676037775054</v>
      </c>
      <c r="BL129" s="3">
        <v>3.8336511878894437</v>
      </c>
      <c r="BM129" s="3">
        <f>BL129/BM$1</f>
        <v>6.864191921019594E-2</v>
      </c>
      <c r="BR129" s="1"/>
      <c r="BW129" s="3"/>
      <c r="BY129" s="3"/>
      <c r="BZ129" s="14"/>
      <c r="CA129" s="24"/>
    </row>
    <row r="130" spans="1:80">
      <c r="D130" s="1">
        <v>42041</v>
      </c>
      <c r="E130" s="3">
        <v>4.5517500000000002</v>
      </c>
      <c r="F130" s="3">
        <f>E130</f>
        <v>4.5517500000000002</v>
      </c>
      <c r="G130" s="3">
        <v>4.3629999999999995</v>
      </c>
      <c r="H130" s="3">
        <v>219.52500000000001</v>
      </c>
      <c r="I130" s="3">
        <v>367.29999999999995</v>
      </c>
      <c r="J130" s="3">
        <v>362.32500000000005</v>
      </c>
      <c r="K130" s="3">
        <v>235.75</v>
      </c>
      <c r="L130" s="3">
        <v>33.950000000000003</v>
      </c>
      <c r="M130" s="3">
        <v>4.4075000000000006</v>
      </c>
      <c r="N130" s="3">
        <v>34.325000000000003</v>
      </c>
      <c r="O130" s="3">
        <v>7.1349999999999998</v>
      </c>
      <c r="P130" s="6">
        <v>147.92750000000001</v>
      </c>
      <c r="Q130" s="3">
        <v>16.852499999999999</v>
      </c>
      <c r="R130" s="3">
        <v>41.077500000000001</v>
      </c>
      <c r="AD130" s="5">
        <v>4.5999999999999996</v>
      </c>
      <c r="AE130" s="3">
        <v>6.6387499999999999</v>
      </c>
      <c r="AF130" s="3">
        <v>1.6438287370242266</v>
      </c>
      <c r="AG130" s="3">
        <v>30.473222393503999</v>
      </c>
      <c r="AH130" s="3">
        <v>3.2552004836349457</v>
      </c>
      <c r="AI130" s="12">
        <f t="shared" si="36"/>
        <v>2.170171917880515</v>
      </c>
      <c r="AJ130" s="3">
        <v>66.94484287390793</v>
      </c>
      <c r="AK130" s="3">
        <v>24.526066474849586</v>
      </c>
      <c r="AL130" s="3">
        <v>1400.5194305502121</v>
      </c>
      <c r="AM130" s="3">
        <v>369.40593200040558</v>
      </c>
      <c r="AN130" s="3">
        <v>20.920497687747524</v>
      </c>
      <c r="AP130" s="3">
        <v>0.23333333333333331</v>
      </c>
      <c r="AQ130" s="3">
        <v>0.10000000000000002</v>
      </c>
      <c r="AR130" s="3">
        <v>6.9333333333333336</v>
      </c>
      <c r="AS130" s="3">
        <v>16.900000000000002</v>
      </c>
      <c r="AT130" s="3" t="s">
        <v>268</v>
      </c>
      <c r="AV130" s="4">
        <v>10.32756360893775</v>
      </c>
      <c r="AW130" s="4">
        <v>6.1649731411762387E-2</v>
      </c>
      <c r="AX130" s="4">
        <v>0.56397640284169726</v>
      </c>
      <c r="AY130" s="4">
        <v>8.0811517203861778E-3</v>
      </c>
      <c r="BC130" s="3" t="s">
        <v>125</v>
      </c>
      <c r="BD130" s="3" t="s">
        <v>119</v>
      </c>
      <c r="BE130" s="3" t="s">
        <v>158</v>
      </c>
      <c r="BF130" s="1">
        <v>42041</v>
      </c>
      <c r="BG130" s="3">
        <v>0.40828833174731954</v>
      </c>
      <c r="BH130" s="3">
        <v>2412.8721884208653</v>
      </c>
      <c r="BI130" s="3">
        <v>9.4204576646687865</v>
      </c>
      <c r="BJ130" s="3">
        <v>108.30183873473003</v>
      </c>
      <c r="BK130" s="3">
        <f>BJ130/BK$1</f>
        <v>1.9712748222557341</v>
      </c>
      <c r="BL130" s="3">
        <v>3.6245320903588776</v>
      </c>
      <c r="BM130" s="3">
        <f>BL130/BM$1</f>
        <v>6.4897620239192072E-2</v>
      </c>
      <c r="BO130" t="s">
        <v>174</v>
      </c>
      <c r="BP130" t="s">
        <v>119</v>
      </c>
      <c r="BQ130" t="s">
        <v>158</v>
      </c>
      <c r="BR130" s="1">
        <v>42041</v>
      </c>
      <c r="BS130">
        <v>44.95814376724131</v>
      </c>
      <c r="BT130">
        <v>1857.789465966559</v>
      </c>
      <c r="BU130">
        <v>25.780261226621221</v>
      </c>
      <c r="BV130">
        <v>95.799949067574445</v>
      </c>
      <c r="BW130" s="3">
        <f>BV130/BW$1</f>
        <v>1.7437194952234156</v>
      </c>
      <c r="BX130">
        <v>0.99384759250878663</v>
      </c>
      <c r="BY130" s="3">
        <f>BX130/BY$1</f>
        <v>1.7794943464794745E-2</v>
      </c>
      <c r="BZ130" s="14">
        <f t="shared" si="24"/>
        <v>4.7102676774397327E-2</v>
      </c>
      <c r="CA130" s="24">
        <f t="shared" si="25"/>
        <v>-0.22755532703231851</v>
      </c>
      <c r="CB130" s="24">
        <f t="shared" ref="CB130" si="38">BK130/BW130*100</f>
        <v>113.04999615222877</v>
      </c>
    </row>
    <row r="131" spans="1:80">
      <c r="AD131" s="5"/>
      <c r="AI131" s="12"/>
      <c r="BF131" s="1"/>
      <c r="BG131" s="3"/>
      <c r="BH131" s="3"/>
      <c r="BI131" s="3"/>
      <c r="BJ131" s="3"/>
      <c r="BK131" s="3"/>
      <c r="BL131" s="3"/>
      <c r="BM131" s="3"/>
      <c r="BR131" s="1"/>
      <c r="BW131" s="3"/>
      <c r="BY131" s="3"/>
      <c r="BZ131" s="14"/>
      <c r="CA131" s="24"/>
    </row>
    <row r="132" spans="1:80">
      <c r="AD132" s="5"/>
      <c r="AI132" s="12"/>
      <c r="BF132" s="1"/>
      <c r="BG132" s="3"/>
      <c r="BH132" s="3"/>
      <c r="BI132" s="3"/>
      <c r="BJ132" s="3"/>
      <c r="BK132" s="3"/>
      <c r="BL132" s="3"/>
      <c r="BM132" s="3"/>
      <c r="BR132" s="1"/>
      <c r="BW132" s="3"/>
      <c r="BY132" s="3"/>
      <c r="BZ132" s="14"/>
      <c r="CA132" s="24"/>
    </row>
    <row r="133" spans="1:80">
      <c r="AD133" s="5"/>
      <c r="AI133" s="12"/>
      <c r="BF133" s="1"/>
      <c r="BG133" s="3"/>
      <c r="BH133" s="3"/>
      <c r="BI133" s="3"/>
      <c r="BJ133" s="3"/>
      <c r="BK133" s="3"/>
      <c r="BL133" s="3"/>
      <c r="BM133" s="3"/>
      <c r="BR133" s="1"/>
      <c r="BW133" s="3"/>
      <c r="BY133" s="3"/>
      <c r="BZ133" s="14"/>
      <c r="CA133" s="24"/>
    </row>
    <row r="134" spans="1:80">
      <c r="A134" t="s">
        <v>17</v>
      </c>
      <c r="B134" s="2" t="s">
        <v>20</v>
      </c>
      <c r="C134" s="2" t="s">
        <v>21</v>
      </c>
      <c r="D134" s="1" t="s">
        <v>0</v>
      </c>
      <c r="E134" s="3" t="s">
        <v>29</v>
      </c>
      <c r="F134" s="3" t="s">
        <v>22</v>
      </c>
      <c r="G134" s="3" t="s">
        <v>30</v>
      </c>
      <c r="H134" s="3" t="s">
        <v>31</v>
      </c>
      <c r="I134" s="3" t="s">
        <v>32</v>
      </c>
      <c r="J134" s="3" t="s">
        <v>33</v>
      </c>
      <c r="K134" s="3" t="s">
        <v>34</v>
      </c>
      <c r="L134" s="3" t="s">
        <v>35</v>
      </c>
      <c r="M134" s="3" t="s">
        <v>36</v>
      </c>
      <c r="N134" s="3" t="s">
        <v>37</v>
      </c>
      <c r="O134" s="3" t="s">
        <v>1</v>
      </c>
      <c r="P134" s="3" t="s">
        <v>38</v>
      </c>
      <c r="Q134" s="3" t="s">
        <v>39</v>
      </c>
      <c r="R134" s="3" t="s">
        <v>40</v>
      </c>
      <c r="S134" s="3" t="s">
        <v>2</v>
      </c>
      <c r="T134" s="3" t="s">
        <v>3</v>
      </c>
      <c r="U134" s="3" t="s">
        <v>4</v>
      </c>
      <c r="V134" s="4" t="s">
        <v>5</v>
      </c>
      <c r="W134" s="3" t="s">
        <v>1</v>
      </c>
      <c r="X134" s="3" t="s">
        <v>6</v>
      </c>
      <c r="Y134" s="3" t="s">
        <v>7</v>
      </c>
      <c r="Z134" s="3" t="s">
        <v>8</v>
      </c>
      <c r="AA134" s="3" t="s">
        <v>9</v>
      </c>
      <c r="AB134" s="3" t="s">
        <v>10</v>
      </c>
      <c r="AC134" s="3" t="s">
        <v>11</v>
      </c>
      <c r="AD134" s="5" t="s">
        <v>19</v>
      </c>
      <c r="AF134" s="3" t="s">
        <v>15</v>
      </c>
      <c r="AH134" s="3" t="s">
        <v>48</v>
      </c>
      <c r="AI134" s="12"/>
      <c r="AJ134" s="3" t="s">
        <v>56</v>
      </c>
      <c r="AK134" s="3" t="s">
        <v>57</v>
      </c>
      <c r="AL134" s="3" t="s">
        <v>58</v>
      </c>
      <c r="AM134" s="3" t="s">
        <v>59</v>
      </c>
      <c r="AN134" s="3" t="s">
        <v>60</v>
      </c>
      <c r="AP134" s="3" t="s">
        <v>41</v>
      </c>
      <c r="AQ134" s="3" t="s">
        <v>42</v>
      </c>
      <c r="AR134" s="3" t="s">
        <v>43</v>
      </c>
      <c r="AS134" s="3" t="s">
        <v>44</v>
      </c>
      <c r="AV134" s="3" t="s">
        <v>49</v>
      </c>
      <c r="AW134" s="3" t="s">
        <v>50</v>
      </c>
      <c r="AX134" s="3" t="s">
        <v>51</v>
      </c>
      <c r="AY134" s="3" t="s">
        <v>52</v>
      </c>
      <c r="BD134" s="3" t="s">
        <v>68</v>
      </c>
      <c r="BE134" s="3" t="s">
        <v>13</v>
      </c>
      <c r="BF134" s="1" t="s">
        <v>69</v>
      </c>
      <c r="BG134" s="3"/>
      <c r="BH134" s="3"/>
      <c r="BI134" s="3"/>
      <c r="BJ134" s="3"/>
      <c r="BK134" s="3"/>
      <c r="BL134" s="3"/>
      <c r="BM134" s="3"/>
      <c r="BR134" s="1"/>
      <c r="BW134" s="3"/>
      <c r="BY134" s="3"/>
      <c r="BZ134" s="14"/>
      <c r="CA134" s="24"/>
    </row>
    <row r="135" spans="1:80">
      <c r="A135" t="s">
        <v>12</v>
      </c>
      <c r="B135" s="2">
        <v>4.6500000000000004</v>
      </c>
      <c r="C135" s="2">
        <v>45</v>
      </c>
      <c r="D135" s="1">
        <v>42053.460624961423</v>
      </c>
      <c r="E135" s="3">
        <v>0.56200000000000006</v>
      </c>
      <c r="F135" s="3">
        <f t="shared" ref="F135:F143" si="39">E135</f>
        <v>0.56200000000000006</v>
      </c>
      <c r="G135" s="3">
        <v>2.7173333333333338</v>
      </c>
      <c r="H135" s="3">
        <v>202.56666666666669</v>
      </c>
      <c r="I135" s="3">
        <v>356.36666666666662</v>
      </c>
      <c r="J135" s="3">
        <v>352.63333333333338</v>
      </c>
      <c r="K135" s="3">
        <v>229.33333333333334</v>
      </c>
      <c r="L135" s="3">
        <v>101.43333333333334</v>
      </c>
      <c r="M135" s="3">
        <v>13.746666666666668</v>
      </c>
      <c r="N135" s="3">
        <v>102.83333333333333</v>
      </c>
      <c r="O135" s="3">
        <v>6.75</v>
      </c>
      <c r="P135" s="3">
        <v>3.8800000000000003</v>
      </c>
      <c r="Q135" s="3">
        <v>22.95</v>
      </c>
      <c r="R135" s="3">
        <v>55.536666666666662</v>
      </c>
      <c r="S135" s="3">
        <v>0.47300000000000003</v>
      </c>
      <c r="T135" s="3">
        <v>1.7000000000000002</v>
      </c>
      <c r="U135" s="3">
        <v>0.39333333333333337</v>
      </c>
      <c r="V135" s="4">
        <v>0.21833333333333335</v>
      </c>
      <c r="W135" s="3">
        <v>6.44</v>
      </c>
      <c r="X135" s="3">
        <v>14.343333333333334</v>
      </c>
      <c r="Y135" s="3">
        <v>20.400000000000002</v>
      </c>
      <c r="Z135" s="3">
        <v>4.8666666666666671</v>
      </c>
      <c r="AA135" s="3">
        <v>4702</v>
      </c>
      <c r="AB135" s="3">
        <v>2.2333333333333334</v>
      </c>
      <c r="AC135" s="3">
        <v>1.1333333333333333</v>
      </c>
      <c r="AD135" s="5">
        <v>0.45</v>
      </c>
      <c r="AE135" s="3">
        <v>7.3964982499999996</v>
      </c>
      <c r="AF135" s="3">
        <v>2.8898061604923577</v>
      </c>
      <c r="AG135" s="3">
        <v>42.272757842559997</v>
      </c>
      <c r="AH135" s="3">
        <v>0.3167026072416067</v>
      </c>
      <c r="AI135" s="12">
        <f t="shared" ref="AI135:AI169" si="40">AE135*30.97/94.74</f>
        <v>2.41787577372282</v>
      </c>
      <c r="AJ135" s="3">
        <v>39.151127917590294</v>
      </c>
      <c r="AK135" s="3">
        <v>4.582501893985059</v>
      </c>
      <c r="AL135" s="3">
        <v>1059.2279081698091</v>
      </c>
      <c r="AM135" s="3">
        <v>49.008657759806383</v>
      </c>
      <c r="AN135" s="3">
        <v>27.054850383861005</v>
      </c>
      <c r="AP135" s="3">
        <v>0.183</v>
      </c>
      <c r="AQ135" s="3">
        <v>0.157</v>
      </c>
      <c r="AR135" s="3">
        <v>7.0145</v>
      </c>
      <c r="AS135" s="3">
        <v>17.108000000000001</v>
      </c>
      <c r="AV135" s="4">
        <v>7.7269886568972002</v>
      </c>
      <c r="AW135" s="4">
        <v>4.9264395279431897E-2</v>
      </c>
      <c r="AX135" s="4">
        <v>0.79714245115616933</v>
      </c>
      <c r="AY135" s="4">
        <v>5.0972953780239957E-3</v>
      </c>
      <c r="BC135" s="3" t="s">
        <v>126</v>
      </c>
      <c r="BD135" s="3" t="s">
        <v>119</v>
      </c>
      <c r="BE135" s="3" t="s">
        <v>155</v>
      </c>
      <c r="BF135" s="1">
        <v>42053</v>
      </c>
      <c r="BG135" s="3">
        <v>1.0070724818902976</v>
      </c>
      <c r="BH135" s="3">
        <v>1149.6199334637379</v>
      </c>
      <c r="BI135" s="3">
        <v>9.0267053992170236</v>
      </c>
      <c r="BJ135" s="3">
        <v>0.37935356736339176</v>
      </c>
      <c r="BK135" s="3">
        <f>BJ135/BK$1</f>
        <v>6.9048701740697452E-3</v>
      </c>
      <c r="BL135" s="3">
        <v>6.9012146176850795</v>
      </c>
      <c r="BM135" s="3">
        <f>BL135/BM$1</f>
        <v>0.12356695823966123</v>
      </c>
      <c r="BO135" t="s">
        <v>180</v>
      </c>
      <c r="BP135" t="s">
        <v>119</v>
      </c>
      <c r="BQ135" t="s">
        <v>155</v>
      </c>
      <c r="BR135" s="1">
        <v>42053</v>
      </c>
      <c r="BS135">
        <v>93.683567747641632</v>
      </c>
      <c r="BT135">
        <v>1665.9413519910825</v>
      </c>
      <c r="BU135">
        <v>105.70730330867383</v>
      </c>
      <c r="BV135">
        <v>0.49281367513722685</v>
      </c>
      <c r="BW135" s="3">
        <f>BV135/BW$1</f>
        <v>8.9700341306375476E-3</v>
      </c>
      <c r="BX135">
        <v>1.4</v>
      </c>
      <c r="BY135" s="3">
        <f>BX135/BY$1</f>
        <v>2.506714413607878E-2</v>
      </c>
      <c r="BZ135" s="14">
        <f t="shared" ref="BZ135:BZ189" si="41">BM135-BY135</f>
        <v>9.8499814103582439E-2</v>
      </c>
      <c r="CA135" s="24">
        <f t="shared" ref="CA135:CA189" si="42">BW135-BK135</f>
        <v>2.0651639565678025E-3</v>
      </c>
      <c r="CB135" s="24">
        <f t="shared" ref="CB135" si="43">BK135/BW135*100</f>
        <v>76.977078052421859</v>
      </c>
    </row>
    <row r="136" spans="1:80">
      <c r="A136" t="s">
        <v>13</v>
      </c>
      <c r="B136" s="2">
        <f>B135-C135/100</f>
        <v>4.2</v>
      </c>
      <c r="D136" s="1">
        <v>42053.460624961423</v>
      </c>
      <c r="E136" s="3">
        <v>1.1519999999999999</v>
      </c>
      <c r="F136" s="3">
        <f t="shared" si="39"/>
        <v>1.1519999999999999</v>
      </c>
      <c r="G136" s="3">
        <v>3.1166666666666667</v>
      </c>
      <c r="H136" s="3">
        <v>199.30000000000004</v>
      </c>
      <c r="I136" s="3">
        <v>346.3</v>
      </c>
      <c r="J136" s="3">
        <v>342.39999999999992</v>
      </c>
      <c r="K136" s="3">
        <v>223</v>
      </c>
      <c r="L136" s="3">
        <v>99.2</v>
      </c>
      <c r="M136" s="3">
        <v>13.296666666666667</v>
      </c>
      <c r="N136" s="3">
        <v>100.5</v>
      </c>
      <c r="O136" s="3">
        <v>6.9366666666666674</v>
      </c>
      <c r="P136" s="3">
        <v>1.27</v>
      </c>
      <c r="Q136" s="3">
        <v>22.540000000000003</v>
      </c>
      <c r="R136" s="3">
        <v>54.563333333333333</v>
      </c>
      <c r="S136" s="3">
        <v>1.038</v>
      </c>
      <c r="T136" s="3">
        <v>3.23</v>
      </c>
      <c r="U136" s="3">
        <v>0.38600000000000001</v>
      </c>
      <c r="V136" s="4">
        <v>0.22600000000000001</v>
      </c>
      <c r="W136" s="3">
        <v>6.88</v>
      </c>
      <c r="X136" s="3">
        <v>13.83</v>
      </c>
      <c r="Y136" s="3">
        <v>17.7</v>
      </c>
      <c r="Z136" s="3">
        <v>4.2</v>
      </c>
      <c r="AA136" s="3">
        <v>3232</v>
      </c>
      <c r="AB136" s="3">
        <v>1.5</v>
      </c>
      <c r="AC136" s="3">
        <v>0.6</v>
      </c>
      <c r="AD136" s="5"/>
      <c r="AI136" s="12"/>
      <c r="BK136" s="3"/>
      <c r="BM136" s="3"/>
      <c r="BW136" s="3"/>
      <c r="BY136" s="3"/>
      <c r="BZ136" s="14"/>
      <c r="CA136" s="24"/>
    </row>
    <row r="137" spans="1:80">
      <c r="D137" s="1">
        <v>42053.460624961423</v>
      </c>
      <c r="E137" s="3">
        <v>1.7012499999999999</v>
      </c>
      <c r="F137" s="3">
        <f t="shared" si="39"/>
        <v>1.7012499999999999</v>
      </c>
      <c r="G137" s="3">
        <v>3.4017499999999998</v>
      </c>
      <c r="H137" s="3">
        <v>200.64999999999998</v>
      </c>
      <c r="I137" s="3">
        <v>345.67499999999995</v>
      </c>
      <c r="J137" s="3">
        <v>341.57499999999999</v>
      </c>
      <c r="K137" s="3">
        <v>222</v>
      </c>
      <c r="L137" s="3">
        <v>98.8</v>
      </c>
      <c r="M137" s="3">
        <v>13.145</v>
      </c>
      <c r="N137" s="3">
        <v>100.125</v>
      </c>
      <c r="O137" s="3">
        <v>7.0125000000000002</v>
      </c>
      <c r="P137" s="3">
        <v>1.365</v>
      </c>
      <c r="Q137" s="3">
        <v>22.48</v>
      </c>
      <c r="R137" s="3">
        <v>54.427500000000002</v>
      </c>
      <c r="S137" s="3">
        <v>1.504</v>
      </c>
      <c r="T137" s="3">
        <v>3.46</v>
      </c>
      <c r="U137" s="3">
        <v>0.38600000000000001</v>
      </c>
      <c r="V137" s="4">
        <v>0.22700000000000001</v>
      </c>
      <c r="W137" s="3">
        <v>7.09</v>
      </c>
      <c r="X137" s="3">
        <v>13.54</v>
      </c>
      <c r="Y137" s="3">
        <v>17.399999999999999</v>
      </c>
      <c r="Z137" s="3">
        <v>4.2</v>
      </c>
      <c r="AA137" s="3">
        <v>3908</v>
      </c>
      <c r="AB137" s="3">
        <v>1.9</v>
      </c>
      <c r="AC137" s="3">
        <v>1.1000000000000001</v>
      </c>
      <c r="AD137" s="5"/>
      <c r="AI137" s="12"/>
      <c r="BK137" s="3"/>
      <c r="BM137" s="3"/>
      <c r="BW137" s="3"/>
      <c r="BY137" s="3"/>
      <c r="BZ137" s="14"/>
      <c r="CA137" s="24"/>
    </row>
    <row r="138" spans="1:80">
      <c r="D138" s="1">
        <v>42053.460624961423</v>
      </c>
      <c r="E138" s="3">
        <v>2.1647500000000002</v>
      </c>
      <c r="F138" s="3">
        <f t="shared" si="39"/>
        <v>2.1647500000000002</v>
      </c>
      <c r="G138" s="3">
        <v>3.6134999999999997</v>
      </c>
      <c r="H138" s="3">
        <v>201.6</v>
      </c>
      <c r="I138" s="3">
        <v>345.125</v>
      </c>
      <c r="J138" s="3">
        <v>340.875</v>
      </c>
      <c r="K138" s="3">
        <v>222</v>
      </c>
      <c r="L138" s="3">
        <v>97.649999999999991</v>
      </c>
      <c r="M138" s="3">
        <v>12.922500000000001</v>
      </c>
      <c r="N138" s="3">
        <v>99</v>
      </c>
      <c r="O138" s="3">
        <v>7.1099999999999994</v>
      </c>
      <c r="P138" s="3">
        <v>2.3149999999999999</v>
      </c>
      <c r="Q138" s="3">
        <v>22.547499999999999</v>
      </c>
      <c r="R138" s="3">
        <v>54.58</v>
      </c>
      <c r="S138" s="3">
        <v>2.5110000000000001</v>
      </c>
      <c r="T138" s="3">
        <v>3.93</v>
      </c>
      <c r="U138" s="3">
        <v>0.38500000000000001</v>
      </c>
      <c r="V138" s="4">
        <v>0.23</v>
      </c>
      <c r="W138" s="3">
        <v>7.12</v>
      </c>
      <c r="X138" s="3">
        <v>11.5</v>
      </c>
      <c r="Y138" s="3">
        <v>14.9</v>
      </c>
      <c r="Z138" s="3">
        <v>3.6</v>
      </c>
      <c r="AA138" s="3">
        <v>3463</v>
      </c>
      <c r="AB138" s="3">
        <v>1.7</v>
      </c>
      <c r="AC138" s="3">
        <v>0.5</v>
      </c>
      <c r="AD138" s="5"/>
      <c r="AI138" s="12"/>
      <c r="BK138" s="3"/>
      <c r="BM138" s="3"/>
      <c r="BW138" s="3"/>
      <c r="BY138" s="3"/>
      <c r="BZ138" s="14"/>
      <c r="CA138" s="24"/>
    </row>
    <row r="139" spans="1:80">
      <c r="D139" s="1">
        <v>42053.460624961423</v>
      </c>
      <c r="E139" s="3">
        <v>2.6560000000000001</v>
      </c>
      <c r="F139" s="3">
        <f t="shared" si="39"/>
        <v>2.6560000000000001</v>
      </c>
      <c r="G139" s="3">
        <v>3.786</v>
      </c>
      <c r="H139" s="3">
        <v>202.73333333333335</v>
      </c>
      <c r="I139" s="3">
        <v>345.13333333333338</v>
      </c>
      <c r="J139" s="3">
        <v>340.8</v>
      </c>
      <c r="K139" s="3">
        <v>222</v>
      </c>
      <c r="L139" s="3">
        <v>93.533333333333346</v>
      </c>
      <c r="M139" s="3">
        <v>12.316666666666668</v>
      </c>
      <c r="N139" s="3">
        <v>94.8</v>
      </c>
      <c r="O139" s="3">
        <v>7.1500000000000012</v>
      </c>
      <c r="P139" s="3">
        <v>1.24</v>
      </c>
      <c r="Q139" s="3">
        <v>22.763333333333332</v>
      </c>
      <c r="R139" s="3">
        <v>55.096666666666671</v>
      </c>
      <c r="S139" s="3">
        <v>3.4969999999999999</v>
      </c>
      <c r="T139" s="3">
        <v>4.2300000000000004</v>
      </c>
      <c r="U139" s="3">
        <v>0.39200000000000002</v>
      </c>
      <c r="V139" s="4">
        <v>0.23599999999999999</v>
      </c>
      <c r="W139" s="3">
        <v>7.01</v>
      </c>
      <c r="X139" s="3">
        <v>7.03</v>
      </c>
      <c r="Y139" s="3">
        <v>9.3000000000000007</v>
      </c>
      <c r="Z139" s="3">
        <v>2.2000000000000002</v>
      </c>
      <c r="AA139" s="3">
        <v>2071</v>
      </c>
      <c r="AB139" s="3">
        <v>1</v>
      </c>
      <c r="AC139" s="3">
        <v>1.5</v>
      </c>
      <c r="AD139" s="5"/>
      <c r="AI139" s="12"/>
      <c r="BK139" s="3"/>
      <c r="BM139" s="3"/>
      <c r="BW139" s="3"/>
      <c r="BY139" s="3"/>
      <c r="BZ139" s="14"/>
      <c r="CA139" s="24"/>
    </row>
    <row r="140" spans="1:80">
      <c r="D140" s="1">
        <v>42053.460624961423</v>
      </c>
      <c r="E140" s="3">
        <v>3.17</v>
      </c>
      <c r="F140" s="3">
        <f t="shared" si="39"/>
        <v>3.17</v>
      </c>
      <c r="G140" s="3">
        <v>3.9516666666666667</v>
      </c>
      <c r="H140" s="3">
        <v>204.56666666666669</v>
      </c>
      <c r="I140" s="3">
        <v>346.60000000000008</v>
      </c>
      <c r="J140" s="3">
        <v>342.10000000000008</v>
      </c>
      <c r="K140" s="3">
        <v>222</v>
      </c>
      <c r="L140" s="3">
        <v>77.566666666666663</v>
      </c>
      <c r="M140" s="3">
        <v>10.17</v>
      </c>
      <c r="N140" s="3">
        <v>78.600000000000009</v>
      </c>
      <c r="O140" s="3">
        <v>7.12</v>
      </c>
      <c r="P140" s="3">
        <v>1.4766666666666666</v>
      </c>
      <c r="Q140" s="3">
        <v>23.596666666666668</v>
      </c>
      <c r="R140" s="3">
        <v>57.07</v>
      </c>
      <c r="S140" s="3">
        <v>4.01</v>
      </c>
      <c r="T140" s="3">
        <v>4.3</v>
      </c>
      <c r="U140" s="3">
        <v>0.39600000000000002</v>
      </c>
      <c r="V140" s="4">
        <v>0.24</v>
      </c>
      <c r="W140" s="3">
        <v>6.99</v>
      </c>
      <c r="X140" s="3">
        <v>5.61</v>
      </c>
      <c r="Y140" s="3">
        <v>7.6</v>
      </c>
      <c r="Z140" s="3">
        <v>1.8</v>
      </c>
      <c r="AA140" s="3">
        <v>2449</v>
      </c>
      <c r="AB140" s="3">
        <v>1.2</v>
      </c>
      <c r="AC140" s="3">
        <v>2</v>
      </c>
      <c r="AD140" s="5">
        <v>3.6</v>
      </c>
      <c r="AE140" s="3">
        <v>5.9735367500000001</v>
      </c>
      <c r="AF140" s="3">
        <v>2.372588671820488</v>
      </c>
      <c r="AG140" s="3">
        <v>26.924741394752004</v>
      </c>
      <c r="AH140" s="3">
        <v>9.5242466649789872</v>
      </c>
      <c r="AI140" s="12">
        <f t="shared" si="40"/>
        <v>1.9527172593149673</v>
      </c>
      <c r="AJ140" s="3">
        <v>25.140174729430171</v>
      </c>
      <c r="AK140" s="3">
        <v>12.521202358212697</v>
      </c>
      <c r="AL140" s="3">
        <v>939.86789790945261</v>
      </c>
      <c r="AM140" s="3">
        <v>226.69678349775745</v>
      </c>
      <c r="AN140" s="3">
        <v>37.385098076076723</v>
      </c>
      <c r="AP140" s="3">
        <v>0.2145</v>
      </c>
      <c r="AQ140" s="3">
        <v>9.5000000000000001E-2</v>
      </c>
      <c r="AR140" s="3">
        <v>6.5735000000000001</v>
      </c>
      <c r="AS140" s="3">
        <v>16.032499999999999</v>
      </c>
      <c r="AV140" s="4">
        <v>6.92185371910786</v>
      </c>
      <c r="AW140" s="4">
        <v>5.3502078095764176E-2</v>
      </c>
      <c r="AX140" s="4">
        <v>0.9077089355771627</v>
      </c>
      <c r="AY140" s="4">
        <v>1.4008780007638161E-2</v>
      </c>
      <c r="BC140" s="3" t="s">
        <v>181</v>
      </c>
      <c r="BD140" s="3" t="s">
        <v>119</v>
      </c>
      <c r="BE140" s="3" t="s">
        <v>157</v>
      </c>
      <c r="BF140" s="1">
        <v>42053</v>
      </c>
      <c r="BG140" s="3">
        <v>0.56378275288388913</v>
      </c>
      <c r="BH140" s="3">
        <v>2179.3051654779001</v>
      </c>
      <c r="BI140" s="3">
        <v>5.8532235161840349</v>
      </c>
      <c r="BJ140" s="3">
        <v>0.98571602718463147</v>
      </c>
      <c r="BK140" s="3">
        <f>BJ140/BK$1</f>
        <v>1.7941682329534612E-2</v>
      </c>
      <c r="BL140" s="3">
        <v>6.2498365386803085</v>
      </c>
      <c r="BM140" s="3">
        <f>BL140/BM$1</f>
        <v>0.11190396667287929</v>
      </c>
      <c r="BR140" s="1"/>
      <c r="BW140" s="3"/>
      <c r="BY140" s="3"/>
      <c r="BZ140" s="14"/>
      <c r="CA140" s="24"/>
    </row>
    <row r="141" spans="1:80">
      <c r="D141" s="1">
        <v>42053.460624961423</v>
      </c>
      <c r="E141" s="3">
        <v>3.6549999999999998</v>
      </c>
      <c r="F141" s="3">
        <f t="shared" si="39"/>
        <v>3.6549999999999998</v>
      </c>
      <c r="G141" s="3">
        <v>4.1807499999999997</v>
      </c>
      <c r="H141" s="3">
        <v>208.07499999999999</v>
      </c>
      <c r="I141" s="3">
        <v>350.1</v>
      </c>
      <c r="J141" s="3">
        <v>345.45000000000005</v>
      </c>
      <c r="K141" s="3">
        <v>225</v>
      </c>
      <c r="L141" s="3">
        <v>48.325000000000003</v>
      </c>
      <c r="M141" s="3">
        <v>6.2974999999999994</v>
      </c>
      <c r="N141" s="3">
        <v>48.975000000000001</v>
      </c>
      <c r="O141" s="3">
        <v>7.0849999999999991</v>
      </c>
      <c r="P141" s="3">
        <v>2.1025</v>
      </c>
      <c r="Q141" s="3">
        <v>24.880000000000003</v>
      </c>
      <c r="R141" s="3">
        <v>60.107500000000002</v>
      </c>
      <c r="S141" s="3">
        <v>4.2460000000000004</v>
      </c>
      <c r="T141" s="3">
        <v>4.4800000000000004</v>
      </c>
      <c r="U141" s="3">
        <v>0.40200000000000002</v>
      </c>
      <c r="V141" s="4">
        <v>0.24399999999999999</v>
      </c>
      <c r="W141" s="3">
        <v>6.96</v>
      </c>
      <c r="X141" s="3">
        <v>4.2300000000000004</v>
      </c>
      <c r="Y141" s="3">
        <v>8</v>
      </c>
      <c r="Z141" s="3">
        <v>1.9</v>
      </c>
      <c r="AA141" s="3">
        <v>3133</v>
      </c>
      <c r="AB141" s="3">
        <v>1.5</v>
      </c>
      <c r="AC141" s="3">
        <v>1.9</v>
      </c>
      <c r="AD141" s="5"/>
      <c r="AI141" s="12"/>
      <c r="BK141" s="3"/>
      <c r="BM141" s="3"/>
      <c r="BW141" s="3"/>
      <c r="BY141" s="3"/>
      <c r="BZ141" s="14"/>
      <c r="CA141" s="24"/>
    </row>
    <row r="142" spans="1:80">
      <c r="D142" s="1">
        <v>42053.460624961423</v>
      </c>
      <c r="E142" s="3">
        <v>3.8540000000000005</v>
      </c>
      <c r="F142" s="3">
        <f t="shared" si="39"/>
        <v>3.8540000000000005</v>
      </c>
      <c r="G142" s="3">
        <v>4.3049999999999997</v>
      </c>
      <c r="H142" s="3">
        <v>213</v>
      </c>
      <c r="I142" s="3">
        <v>357</v>
      </c>
      <c r="J142" s="3">
        <v>352.2</v>
      </c>
      <c r="K142" s="3">
        <v>229</v>
      </c>
      <c r="L142" s="3">
        <v>37.56666666666667</v>
      </c>
      <c r="M142" s="3">
        <v>4.88</v>
      </c>
      <c r="N142" s="3">
        <v>38.06666666666667</v>
      </c>
      <c r="O142" s="3">
        <v>7.06</v>
      </c>
      <c r="P142" s="3">
        <v>2.1133333333333328</v>
      </c>
      <c r="Q142" s="3">
        <v>25.026666666666667</v>
      </c>
      <c r="R142" s="3">
        <v>60.463333333333331</v>
      </c>
      <c r="S142" s="3">
        <v>4.5766666666666671</v>
      </c>
      <c r="T142" s="3">
        <v>4.93</v>
      </c>
      <c r="U142" s="3">
        <v>0.43233333333333329</v>
      </c>
      <c r="V142" s="4">
        <v>0.26666666666666666</v>
      </c>
      <c r="W142" s="3">
        <v>6.8933333333333335</v>
      </c>
      <c r="X142" s="3">
        <v>1.9733333333333334</v>
      </c>
      <c r="Y142" s="3">
        <v>0</v>
      </c>
      <c r="Z142" s="3">
        <v>-6.6666666666666666E-2</v>
      </c>
      <c r="AA142" s="3">
        <v>10433</v>
      </c>
      <c r="AB142" s="3">
        <v>5.0333333333333332</v>
      </c>
      <c r="AC142" s="6">
        <v>792.33333333333337</v>
      </c>
      <c r="AD142" s="5">
        <v>4.0999999999999996</v>
      </c>
      <c r="AE142" s="3">
        <v>7.5996325000000002</v>
      </c>
      <c r="AF142" s="3">
        <v>1.6892175588590337</v>
      </c>
      <c r="AG142" s="3">
        <v>28.524925909919997</v>
      </c>
      <c r="AH142" s="3">
        <v>6.7770060034762745</v>
      </c>
      <c r="AI142" s="12">
        <f t="shared" si="40"/>
        <v>2.4842792751213851</v>
      </c>
      <c r="AJ142" s="3">
        <v>19.754857217368627</v>
      </c>
      <c r="AK142" s="3">
        <v>0.64542280196972734</v>
      </c>
      <c r="AL142" s="3">
        <v>905.39309991022196</v>
      </c>
      <c r="AM142" s="3">
        <v>38.914905708240049</v>
      </c>
      <c r="AN142" s="3">
        <v>45.831417050900939</v>
      </c>
      <c r="AP142" s="3">
        <v>0.23699999999999999</v>
      </c>
      <c r="AQ142" s="3">
        <v>8.7999999999999995E-2</v>
      </c>
      <c r="AR142" s="3">
        <v>6.5730000000000004</v>
      </c>
      <c r="AS142" s="3">
        <v>16.032</v>
      </c>
      <c r="AV142" s="4">
        <v>6.8936393695835445</v>
      </c>
      <c r="AW142" s="4">
        <v>4.9160121282329543E-2</v>
      </c>
      <c r="AX142" s="4">
        <v>0.89772593102126386</v>
      </c>
      <c r="AY142" s="4">
        <v>1.8397854257675466E-2</v>
      </c>
      <c r="BC142" s="3" t="s">
        <v>182</v>
      </c>
      <c r="BD142" s="3" t="s">
        <v>119</v>
      </c>
      <c r="BE142" s="3" t="s">
        <v>159</v>
      </c>
      <c r="BF142" s="1">
        <v>42053</v>
      </c>
      <c r="BG142" s="3">
        <v>0.51635487225440935</v>
      </c>
      <c r="BH142" s="3">
        <v>2337.8037666960054</v>
      </c>
      <c r="BI142" s="3">
        <v>5.5225075029886925</v>
      </c>
      <c r="BJ142" s="3">
        <v>15.11581064844081</v>
      </c>
      <c r="BK142" s="3">
        <f>BJ142/BK$1</f>
        <v>0.27513306604369875</v>
      </c>
      <c r="BL142" s="3">
        <v>7.5737978968049307</v>
      </c>
      <c r="BM142" s="3">
        <f>BL142/BM$1</f>
        <v>0.1356096310976711</v>
      </c>
      <c r="BR142" s="1"/>
      <c r="BW142" s="3"/>
      <c r="BY142" s="3"/>
      <c r="BZ142" s="14"/>
      <c r="CA142" s="24"/>
    </row>
    <row r="143" spans="1:80">
      <c r="D143" s="1">
        <v>42053.460624961423</v>
      </c>
      <c r="E143" s="3">
        <v>4.1769999999999996</v>
      </c>
      <c r="F143" s="3">
        <f t="shared" si="39"/>
        <v>4.1769999999999996</v>
      </c>
      <c r="G143" s="3">
        <v>4.4627999999999997</v>
      </c>
      <c r="H143" s="3">
        <v>216.45999999999998</v>
      </c>
      <c r="I143" s="3">
        <v>361.1</v>
      </c>
      <c r="J143" s="3">
        <v>356.2</v>
      </c>
      <c r="K143" s="3">
        <v>232</v>
      </c>
      <c r="L143" s="3">
        <v>28.3</v>
      </c>
      <c r="M143" s="3">
        <v>3.66</v>
      </c>
      <c r="N143" s="3">
        <v>28.68</v>
      </c>
      <c r="O143" s="3">
        <v>7.05</v>
      </c>
      <c r="P143" s="3">
        <v>2.3260000000000001</v>
      </c>
      <c r="Q143" s="3">
        <v>25.569999999999997</v>
      </c>
      <c r="R143" s="3">
        <v>61.75</v>
      </c>
      <c r="AD143" s="5">
        <v>4.3499999999999996</v>
      </c>
      <c r="AE143" s="3">
        <v>5.3981525000000001</v>
      </c>
      <c r="AF143" s="3">
        <v>2.9598628635124844</v>
      </c>
      <c r="AG143" s="3">
        <v>32.657519007231997</v>
      </c>
      <c r="AH143" s="3">
        <v>2.1060454761883038</v>
      </c>
      <c r="AI143" s="12">
        <f t="shared" si="40"/>
        <v>1.7646272210787417</v>
      </c>
      <c r="AJ143" s="3">
        <v>25.368366149432781</v>
      </c>
      <c r="AK143" s="3">
        <v>3.0334871692577159</v>
      </c>
      <c r="AL143" s="3">
        <v>997.19122739515205</v>
      </c>
      <c r="AM143" s="3">
        <v>25.266121487568419</v>
      </c>
      <c r="AN143" s="3">
        <v>39.308452957560633</v>
      </c>
      <c r="AP143" s="3">
        <v>0.21300000000000002</v>
      </c>
      <c r="AQ143" s="3">
        <v>9.0499999999999997E-2</v>
      </c>
      <c r="AR143" s="3">
        <v>6.6754999999999995</v>
      </c>
      <c r="AS143" s="3">
        <v>16.282499999999999</v>
      </c>
      <c r="AV143" s="4">
        <v>7.0280422709539216</v>
      </c>
      <c r="AW143" s="4">
        <v>3.6456463772259438E-2</v>
      </c>
      <c r="AX143" s="4">
        <v>0.92026617401225586</v>
      </c>
      <c r="AY143" s="4">
        <v>1.558792882917894E-2</v>
      </c>
      <c r="BC143" s="3" t="s">
        <v>127</v>
      </c>
      <c r="BD143" s="3" t="s">
        <v>119</v>
      </c>
      <c r="BE143" s="3" t="s">
        <v>156</v>
      </c>
      <c r="BF143" s="1">
        <v>42053</v>
      </c>
      <c r="BG143" s="3">
        <v>0.51822314935922575</v>
      </c>
      <c r="BH143" s="3">
        <v>2605.1313077911664</v>
      </c>
      <c r="BI143" s="3">
        <v>5.2251760255873023</v>
      </c>
      <c r="BJ143" s="3">
        <v>102.02031198168153</v>
      </c>
      <c r="BK143" s="3">
        <f>BJ143/BK$1</f>
        <v>1.8569405165941306</v>
      </c>
      <c r="BL143" s="3">
        <v>9.6153935545636262</v>
      </c>
      <c r="BM143" s="3">
        <f>BL143/BM$1</f>
        <v>0.17216461154097809</v>
      </c>
      <c r="BO143" t="s">
        <v>183</v>
      </c>
      <c r="BP143" t="s">
        <v>119</v>
      </c>
      <c r="BQ143" t="s">
        <v>156</v>
      </c>
      <c r="BR143" s="1">
        <v>42053</v>
      </c>
      <c r="BS143">
        <v>26.144578201894468</v>
      </c>
      <c r="BT143">
        <v>2295.8381398448391</v>
      </c>
      <c r="BU143">
        <v>42.175513215445697</v>
      </c>
      <c r="BV143">
        <v>103.74853407766344</v>
      </c>
      <c r="BW143" s="3">
        <f>BV143/BW$1</f>
        <v>1.8883970527423268</v>
      </c>
      <c r="BX143">
        <v>1.611252113622671</v>
      </c>
      <c r="BY143" s="3">
        <f>BX143/BY$1</f>
        <v>2.8849634979815058E-2</v>
      </c>
      <c r="BZ143" s="14">
        <f t="shared" si="41"/>
        <v>0.14331497656116304</v>
      </c>
      <c r="CA143" s="24">
        <f t="shared" si="42"/>
        <v>3.1456536148196212E-2</v>
      </c>
      <c r="CB143" s="24">
        <f t="shared" ref="CB143:CB144" si="44">BK143/BW143*100</f>
        <v>98.334220226487062</v>
      </c>
    </row>
    <row r="144" spans="1:80">
      <c r="D144" s="1">
        <v>42053.460624961423</v>
      </c>
      <c r="E144" s="3">
        <v>4.3920000000000003</v>
      </c>
      <c r="F144" s="3">
        <f>E144</f>
        <v>4.3920000000000003</v>
      </c>
      <c r="G144" s="3">
        <v>4.5582500000000001</v>
      </c>
      <c r="H144" s="3">
        <v>220.07499999999999</v>
      </c>
      <c r="I144" s="3">
        <v>366.1</v>
      </c>
      <c r="J144" s="3">
        <v>361.04999999999995</v>
      </c>
      <c r="K144" s="3">
        <v>235</v>
      </c>
      <c r="L144" s="3">
        <v>22</v>
      </c>
      <c r="M144" s="3">
        <v>2.8425000000000002</v>
      </c>
      <c r="N144" s="3">
        <v>22.3</v>
      </c>
      <c r="O144" s="3">
        <v>7.0374999999999996</v>
      </c>
      <c r="P144" s="6">
        <v>103.27999999999999</v>
      </c>
      <c r="Q144" s="3">
        <v>18.452499999999997</v>
      </c>
      <c r="R144" s="3">
        <v>44.875</v>
      </c>
      <c r="AD144" s="5">
        <v>4.6399999999999997</v>
      </c>
      <c r="AE144" s="3">
        <v>8.8456574999999997</v>
      </c>
      <c r="AF144" s="3">
        <v>2.3306034425114741</v>
      </c>
      <c r="AG144" s="3">
        <v>26.869156533760009</v>
      </c>
      <c r="AH144" s="3">
        <v>0.40192220193830003</v>
      </c>
      <c r="AI144" s="12">
        <f t="shared" si="40"/>
        <v>2.8915981926852439</v>
      </c>
      <c r="AJ144" s="3">
        <v>20.621984613378533</v>
      </c>
      <c r="AK144" s="3">
        <v>1.097218763348534</v>
      </c>
      <c r="AL144" s="3">
        <v>964.42221367192519</v>
      </c>
      <c r="AM144" s="3">
        <v>3.6819976037160353</v>
      </c>
      <c r="AN144" s="3">
        <v>46.766702223521946</v>
      </c>
      <c r="AP144" s="3">
        <v>9.9666666666666667E-2</v>
      </c>
      <c r="AQ144" s="3">
        <v>8.7000000000000008E-2</v>
      </c>
      <c r="AR144" s="3">
        <v>6.7339999999999991</v>
      </c>
      <c r="AS144" s="3">
        <v>16.425333333333331</v>
      </c>
      <c r="AV144" s="4">
        <v>6.8452902342623307</v>
      </c>
      <c r="AW144" s="4">
        <v>7.3661600689690257E-2</v>
      </c>
      <c r="AX144" s="4">
        <v>0.95335449728872557</v>
      </c>
      <c r="AY144" s="4">
        <v>2.2670945522383006E-2</v>
      </c>
      <c r="BC144" s="3" t="s">
        <v>128</v>
      </c>
      <c r="BD144" s="3" t="s">
        <v>119</v>
      </c>
      <c r="BE144" s="3" t="s">
        <v>158</v>
      </c>
      <c r="BF144" s="1">
        <v>42053</v>
      </c>
      <c r="BG144" s="3">
        <v>1.0851931137555739</v>
      </c>
      <c r="BH144" s="3">
        <v>2614.4219033949016</v>
      </c>
      <c r="BI144" s="3">
        <v>5.1200184601950562</v>
      </c>
      <c r="BJ144" s="3">
        <v>143.41905744398542</v>
      </c>
      <c r="BK144" s="3">
        <f>BJ144/BK$1</f>
        <v>2.6104670084453119</v>
      </c>
      <c r="BL144" s="3">
        <v>9.9188978088584658</v>
      </c>
      <c r="BM144" s="3">
        <f>BL144/BM$1</f>
        <v>0.17759888646120797</v>
      </c>
      <c r="BO144" t="s">
        <v>184</v>
      </c>
      <c r="BP144" t="s">
        <v>119</v>
      </c>
      <c r="BQ144" t="s">
        <v>158</v>
      </c>
      <c r="BR144" s="1">
        <v>42053</v>
      </c>
      <c r="BS144">
        <v>46.111841627630859</v>
      </c>
      <c r="BT144">
        <v>2837.7716209880487</v>
      </c>
      <c r="BU144">
        <v>25.417422471850372</v>
      </c>
      <c r="BV144">
        <v>180.71185601960076</v>
      </c>
      <c r="BW144" s="3">
        <f>BV144/BW$1</f>
        <v>3.2892583913287363</v>
      </c>
      <c r="BX144">
        <v>8.2301780627585828</v>
      </c>
      <c r="BY144" s="3">
        <f>BX144/BY$1</f>
        <v>0.14736218554625932</v>
      </c>
      <c r="BZ144" s="14">
        <f t="shared" si="41"/>
        <v>3.023670091494865E-2</v>
      </c>
      <c r="CA144" s="24">
        <f t="shared" si="42"/>
        <v>0.67879138288342444</v>
      </c>
      <c r="CB144" s="24">
        <f t="shared" si="44"/>
        <v>79.36339131419777</v>
      </c>
    </row>
    <row r="145" spans="1:80">
      <c r="AD145" s="5"/>
      <c r="AI145" s="12"/>
      <c r="AJ145" s="3">
        <f>AVERAGE(AJ135:AJ144)</f>
        <v>26.007302125440084</v>
      </c>
      <c r="BF145" s="1"/>
      <c r="BG145" s="3"/>
      <c r="BH145" s="3"/>
      <c r="BI145" s="3"/>
      <c r="BJ145" s="3"/>
      <c r="BK145" s="3"/>
      <c r="BL145" s="3"/>
      <c r="BM145" s="3"/>
      <c r="BR145" s="1"/>
      <c r="BW145" s="3"/>
      <c r="BY145" s="3"/>
      <c r="BZ145" s="14"/>
      <c r="CA145" s="24"/>
    </row>
    <row r="146" spans="1:80">
      <c r="AD146" s="5"/>
      <c r="AI146" s="12"/>
      <c r="BF146" s="1"/>
      <c r="BG146" s="3"/>
      <c r="BH146" s="3"/>
      <c r="BI146" s="3"/>
      <c r="BJ146" s="3"/>
      <c r="BK146" s="3"/>
      <c r="BL146" s="3"/>
      <c r="BM146" s="3"/>
      <c r="BR146" s="1"/>
      <c r="BW146" s="3"/>
      <c r="BY146" s="3"/>
      <c r="BZ146" s="14"/>
      <c r="CA146" s="24"/>
    </row>
    <row r="147" spans="1:80">
      <c r="AD147" s="5"/>
      <c r="AI147" s="12"/>
      <c r="BF147" s="1"/>
      <c r="BG147" s="3"/>
      <c r="BH147" s="3"/>
      <c r="BI147" s="3"/>
      <c r="BJ147" s="3"/>
      <c r="BK147" s="3"/>
      <c r="BL147" s="3"/>
      <c r="BM147" s="3"/>
      <c r="BR147" s="1"/>
      <c r="BW147" s="3"/>
      <c r="BY147" s="3"/>
      <c r="BZ147" s="14"/>
      <c r="CA147" s="24"/>
    </row>
    <row r="148" spans="1:80">
      <c r="A148" s="2" t="s">
        <v>17</v>
      </c>
      <c r="B148" s="2" t="s">
        <v>20</v>
      </c>
      <c r="C148" s="2" t="s">
        <v>21</v>
      </c>
      <c r="D148" s="1" t="s">
        <v>0</v>
      </c>
      <c r="E148" s="3" t="s">
        <v>29</v>
      </c>
      <c r="F148" s="3" t="s">
        <v>22</v>
      </c>
      <c r="G148" s="3" t="s">
        <v>30</v>
      </c>
      <c r="H148" s="3" t="s">
        <v>31</v>
      </c>
      <c r="I148" s="3" t="s">
        <v>32</v>
      </c>
      <c r="J148" s="3" t="s">
        <v>33</v>
      </c>
      <c r="K148" s="3" t="s">
        <v>34</v>
      </c>
      <c r="L148" s="3" t="s">
        <v>35</v>
      </c>
      <c r="M148" s="3" t="s">
        <v>36</v>
      </c>
      <c r="N148" s="3" t="s">
        <v>37</v>
      </c>
      <c r="O148" s="3" t="s">
        <v>1</v>
      </c>
      <c r="P148" s="3" t="s">
        <v>38</v>
      </c>
      <c r="Q148" s="3" t="s">
        <v>39</v>
      </c>
      <c r="R148" s="3" t="s">
        <v>40</v>
      </c>
      <c r="S148" s="3" t="s">
        <v>2</v>
      </c>
      <c r="T148" s="3" t="s">
        <v>3</v>
      </c>
      <c r="U148" s="3" t="s">
        <v>4</v>
      </c>
      <c r="V148" s="4" t="s">
        <v>5</v>
      </c>
      <c r="W148" s="3" t="s">
        <v>1</v>
      </c>
      <c r="X148" s="3" t="s">
        <v>6</v>
      </c>
      <c r="Y148" s="3" t="s">
        <v>7</v>
      </c>
      <c r="Z148" s="3" t="s">
        <v>8</v>
      </c>
      <c r="AA148" s="3" t="s">
        <v>9</v>
      </c>
      <c r="AB148" s="3" t="s">
        <v>10</v>
      </c>
      <c r="AC148" s="3" t="s">
        <v>11</v>
      </c>
      <c r="AD148" s="5" t="s">
        <v>19</v>
      </c>
      <c r="AF148" s="3" t="s">
        <v>15</v>
      </c>
      <c r="AH148" s="3" t="s">
        <v>48</v>
      </c>
      <c r="AI148" s="12"/>
      <c r="AJ148" s="3" t="s">
        <v>56</v>
      </c>
      <c r="AK148" s="3" t="s">
        <v>57</v>
      </c>
      <c r="AL148" s="3" t="s">
        <v>58</v>
      </c>
      <c r="AM148" s="3" t="s">
        <v>59</v>
      </c>
      <c r="AN148" s="3" t="s">
        <v>60</v>
      </c>
      <c r="AP148" s="3" t="s">
        <v>41</v>
      </c>
      <c r="AQ148" s="3" t="s">
        <v>42</v>
      </c>
      <c r="AR148" s="3" t="s">
        <v>43</v>
      </c>
      <c r="AS148" s="3" t="s">
        <v>44</v>
      </c>
      <c r="AV148" s="3" t="s">
        <v>49</v>
      </c>
      <c r="AW148" s="3" t="s">
        <v>50</v>
      </c>
      <c r="AX148" s="3" t="s">
        <v>51</v>
      </c>
      <c r="AY148" s="3" t="s">
        <v>52</v>
      </c>
      <c r="AZ148" s="3" t="s">
        <v>26</v>
      </c>
      <c r="BD148" s="3" t="s">
        <v>68</v>
      </c>
      <c r="BE148" s="3" t="s">
        <v>13</v>
      </c>
      <c r="BF148" s="1" t="s">
        <v>69</v>
      </c>
      <c r="BG148" s="3"/>
      <c r="BH148" s="3"/>
      <c r="BI148" s="3"/>
      <c r="BJ148" s="3"/>
      <c r="BK148" s="3"/>
      <c r="BL148" s="3"/>
      <c r="BM148" s="3"/>
      <c r="BR148" s="1"/>
      <c r="BW148" s="3"/>
      <c r="BY148" s="3"/>
      <c r="BZ148" s="14"/>
      <c r="CA148" s="24"/>
    </row>
    <row r="149" spans="1:80">
      <c r="A149" s="2" t="s">
        <v>13</v>
      </c>
      <c r="B149" s="2">
        <v>4.6500000000000004</v>
      </c>
      <c r="C149" s="2">
        <v>54</v>
      </c>
      <c r="D149" s="1">
        <v>42073</v>
      </c>
      <c r="E149" s="3">
        <v>0.74400000000000011</v>
      </c>
      <c r="F149" s="3">
        <f t="shared" ref="F149:F156" si="45">E149-0.1</f>
        <v>0.64400000000000013</v>
      </c>
      <c r="G149" s="3">
        <v>2.4576666666666669</v>
      </c>
      <c r="H149" s="3">
        <v>201.80000000000004</v>
      </c>
      <c r="I149" s="3">
        <v>357.89999999999992</v>
      </c>
      <c r="J149" s="3">
        <v>354.36666666666662</v>
      </c>
      <c r="K149" s="3">
        <v>230</v>
      </c>
      <c r="L149" s="3">
        <v>88.133333333333326</v>
      </c>
      <c r="M149" s="3">
        <v>12.03</v>
      </c>
      <c r="N149" s="3">
        <v>88.59999999999998</v>
      </c>
      <c r="O149" s="3">
        <v>7.3833333333333329</v>
      </c>
      <c r="P149" s="3">
        <v>1.2766666666666666</v>
      </c>
      <c r="Q149" s="3">
        <v>24.043333333333333</v>
      </c>
      <c r="R149" s="3">
        <v>58.133333333333333</v>
      </c>
      <c r="S149" s="3">
        <v>0.5046666666666666</v>
      </c>
      <c r="T149" s="3">
        <v>0.85</v>
      </c>
      <c r="U149" s="3">
        <v>0.40766666666666662</v>
      </c>
      <c r="V149" s="4">
        <v>0.21933333333333335</v>
      </c>
      <c r="W149" s="3">
        <v>7.1933333333333325</v>
      </c>
      <c r="X149" s="3">
        <v>13.686666666666667</v>
      </c>
      <c r="Y149" s="3">
        <v>48.233333333333327</v>
      </c>
      <c r="Z149" s="3">
        <v>11.566666666666668</v>
      </c>
      <c r="AA149" s="3">
        <v>6587.666666666667</v>
      </c>
      <c r="AB149" s="3">
        <v>3.1666666666666665</v>
      </c>
      <c r="AC149" s="3">
        <v>0.9</v>
      </c>
      <c r="AD149" s="5">
        <v>0.54</v>
      </c>
      <c r="AE149" s="3">
        <v>3.4987756666666674</v>
      </c>
      <c r="AF149" s="3">
        <v>2.8130559179977115</v>
      </c>
      <c r="AG149" s="3">
        <v>39.043183207296003</v>
      </c>
      <c r="AH149" s="3">
        <v>2.9295662719058222</v>
      </c>
      <c r="AI149" s="12">
        <f t="shared" si="40"/>
        <v>1.1437310787066359</v>
      </c>
      <c r="AJ149" s="3">
        <v>22.675707393402007</v>
      </c>
      <c r="AK149" s="3">
        <v>0.51633824157578434</v>
      </c>
      <c r="AL149" s="3">
        <v>888.42503526997575</v>
      </c>
      <c r="AM149" s="3">
        <v>41.83511070429077</v>
      </c>
      <c r="AN149" s="3">
        <v>39.179595143677084</v>
      </c>
      <c r="AP149" s="3">
        <v>0.16300000000000001</v>
      </c>
      <c r="AQ149" s="3">
        <v>0.155</v>
      </c>
      <c r="AR149" s="3">
        <v>7.0819999999999999</v>
      </c>
      <c r="AS149" s="3">
        <v>17.273499999999999</v>
      </c>
      <c r="AV149" s="4">
        <v>7.7761553535338708</v>
      </c>
      <c r="AW149" s="4">
        <v>0.20196398461913465</v>
      </c>
      <c r="AX149" s="4">
        <v>0.6730781067120043</v>
      </c>
      <c r="AY149" s="4">
        <v>2.8006457276913557E-2</v>
      </c>
      <c r="AZ149" s="3">
        <v>0</v>
      </c>
      <c r="BA149" s="3">
        <v>2494</v>
      </c>
      <c r="BC149" s="3" t="s">
        <v>129</v>
      </c>
      <c r="BD149" s="3" t="s">
        <v>119</v>
      </c>
      <c r="BE149" s="3" t="s">
        <v>155</v>
      </c>
      <c r="BF149" s="1">
        <v>42073</v>
      </c>
      <c r="BG149" s="3">
        <v>0.96237125734342088</v>
      </c>
      <c r="BH149" s="3">
        <v>1336.6922520642668</v>
      </c>
      <c r="BI149" s="3">
        <v>8.8408287018524394</v>
      </c>
      <c r="BJ149" s="3">
        <v>0.79668960872082228</v>
      </c>
      <c r="BK149" s="3">
        <f>BJ149/BK$1</f>
        <v>1.4501084978536992E-2</v>
      </c>
      <c r="BL149" s="3">
        <v>6.4557955735371646</v>
      </c>
      <c r="BM149" s="3">
        <f>BL149/BM$1</f>
        <v>0.1155916843963682</v>
      </c>
      <c r="BO149" t="s">
        <v>190</v>
      </c>
      <c r="BP149" t="s">
        <v>119</v>
      </c>
      <c r="BQ149" t="s">
        <v>155</v>
      </c>
      <c r="BR149" s="1">
        <v>42073</v>
      </c>
      <c r="BS149">
        <v>45.94698561037201</v>
      </c>
      <c r="BT149">
        <v>1092.2675858626483</v>
      </c>
      <c r="BU149">
        <v>20.110744156841616</v>
      </c>
      <c r="BV149">
        <v>0.39436776873684665</v>
      </c>
      <c r="BW149" s="3">
        <f>BV149/BW$1</f>
        <v>7.1781537811584761E-3</v>
      </c>
      <c r="BX149">
        <v>1.9966203103016422</v>
      </c>
      <c r="BY149" s="3">
        <f>BX149/BY$1</f>
        <v>3.5749692216681152E-2</v>
      </c>
      <c r="BZ149" s="14">
        <f t="shared" si="41"/>
        <v>7.9841992179687044E-2</v>
      </c>
      <c r="CA149" s="24">
        <f t="shared" si="42"/>
        <v>-7.3229311973785158E-3</v>
      </c>
      <c r="CB149" s="24">
        <f t="shared" ref="CB149" si="46">BK149/BW149*100</f>
        <v>202.01691717165571</v>
      </c>
    </row>
    <row r="150" spans="1:80">
      <c r="A150" s="2" t="s">
        <v>256</v>
      </c>
      <c r="B150" s="2">
        <f>B149-C149/100</f>
        <v>4.1100000000000003</v>
      </c>
      <c r="C150" s="2"/>
      <c r="D150" s="1">
        <v>42073</v>
      </c>
      <c r="E150" s="3">
        <v>0.99366666666666659</v>
      </c>
      <c r="F150" s="3">
        <f t="shared" si="45"/>
        <v>0.89366666666666661</v>
      </c>
      <c r="G150" s="3">
        <v>2.5299999999999998</v>
      </c>
      <c r="H150" s="3">
        <v>202.1</v>
      </c>
      <c r="I150" s="3">
        <v>357.66666666666669</v>
      </c>
      <c r="J150" s="3">
        <v>354.0333333333333</v>
      </c>
      <c r="K150" s="3">
        <v>230</v>
      </c>
      <c r="L150" s="3">
        <v>87.7</v>
      </c>
      <c r="M150" s="3">
        <v>11.943333333333333</v>
      </c>
      <c r="N150" s="3">
        <v>88.133333333333326</v>
      </c>
      <c r="O150" s="3">
        <v>7.413333333333334</v>
      </c>
      <c r="P150" s="3">
        <v>1.5166666666666666</v>
      </c>
      <c r="Q150" s="3">
        <v>23.956666666666667</v>
      </c>
      <c r="R150" s="3">
        <v>57.930000000000007</v>
      </c>
      <c r="S150" s="3">
        <v>1.0026666666666666</v>
      </c>
      <c r="T150" s="3">
        <v>2.6733333333333333</v>
      </c>
      <c r="U150" s="3">
        <v>0.39533333333333331</v>
      </c>
      <c r="V150" s="4">
        <v>0.22700000000000001</v>
      </c>
      <c r="W150" s="3">
        <v>7.3466666666666667</v>
      </c>
      <c r="X150" s="3">
        <v>12.39</v>
      </c>
      <c r="Y150" s="3">
        <v>13.466666666666667</v>
      </c>
      <c r="Z150" s="3">
        <v>3.1999999999999997</v>
      </c>
      <c r="AA150" s="3">
        <v>3663.3333333333335</v>
      </c>
      <c r="AB150" s="3">
        <v>1.7666666666666666</v>
      </c>
      <c r="AC150" s="3">
        <v>0.66666666666666663</v>
      </c>
      <c r="AD150" s="5"/>
      <c r="AI150" s="12"/>
      <c r="AZ150" s="3">
        <v>0.5</v>
      </c>
      <c r="BA150" s="3">
        <v>10.68</v>
      </c>
      <c r="BK150" s="3"/>
      <c r="BM150" s="3"/>
      <c r="BW150" s="3"/>
      <c r="BY150" s="3"/>
      <c r="BZ150" s="14"/>
      <c r="CA150" s="24"/>
    </row>
    <row r="151" spans="1:80">
      <c r="A151" s="2" t="s">
        <v>255</v>
      </c>
      <c r="B151" s="2"/>
      <c r="C151" s="2"/>
      <c r="D151" s="1">
        <v>42073</v>
      </c>
      <c r="E151" s="3">
        <v>1.3380000000000001</v>
      </c>
      <c r="F151" s="3">
        <f t="shared" si="45"/>
        <v>1.238</v>
      </c>
      <c r="G151" s="3">
        <v>2.8243333333333331</v>
      </c>
      <c r="H151" s="3">
        <v>203.66666666666666</v>
      </c>
      <c r="I151" s="3">
        <v>357.16666666666669</v>
      </c>
      <c r="J151" s="3">
        <v>353.33333333333331</v>
      </c>
      <c r="K151" s="3">
        <v>230</v>
      </c>
      <c r="L151" s="3">
        <v>86.8</v>
      </c>
      <c r="M151" s="3">
        <v>11.729999999999999</v>
      </c>
      <c r="N151" s="3">
        <v>87.233333333333348</v>
      </c>
      <c r="O151" s="3">
        <v>7.4366666666666674</v>
      </c>
      <c r="P151" s="3">
        <v>1.3933333333333333</v>
      </c>
      <c r="Q151" s="3">
        <v>23.943333333333339</v>
      </c>
      <c r="R151" s="3">
        <v>57.893333333333338</v>
      </c>
      <c r="S151" s="3">
        <v>1.502</v>
      </c>
      <c r="T151" s="3">
        <v>3.2866666666666666</v>
      </c>
      <c r="U151" s="3">
        <v>0.39500000000000002</v>
      </c>
      <c r="V151" s="4">
        <v>0.23100000000000001</v>
      </c>
      <c r="W151" s="3">
        <v>7.38</v>
      </c>
      <c r="X151" s="3">
        <v>11.483333333333334</v>
      </c>
      <c r="Y151" s="3">
        <v>9.6</v>
      </c>
      <c r="Z151" s="3">
        <v>2.333333333333333</v>
      </c>
      <c r="AA151" s="3">
        <v>2966</v>
      </c>
      <c r="AB151" s="3">
        <v>1.3999999999999997</v>
      </c>
      <c r="AC151" s="3">
        <v>0.83333333333333337</v>
      </c>
      <c r="AD151" s="5"/>
      <c r="AI151" s="12"/>
      <c r="AZ151" s="3">
        <v>1</v>
      </c>
      <c r="BA151" s="3">
        <v>6.53</v>
      </c>
      <c r="BK151" s="3"/>
      <c r="BM151" s="3"/>
      <c r="BW151" s="3"/>
      <c r="BY151" s="3"/>
      <c r="BZ151" s="14"/>
      <c r="CA151" s="24"/>
    </row>
    <row r="152" spans="1:80">
      <c r="D152" s="1">
        <v>42073</v>
      </c>
      <c r="E152" s="3">
        <v>1.514</v>
      </c>
      <c r="F152" s="3">
        <f t="shared" si="45"/>
        <v>1.4139999999999999</v>
      </c>
      <c r="G152" s="3">
        <v>3.0700000000000003</v>
      </c>
      <c r="H152" s="3">
        <v>204.9</v>
      </c>
      <c r="I152" s="3">
        <v>356.59999999999997</v>
      </c>
      <c r="J152" s="3">
        <v>352.59999999999997</v>
      </c>
      <c r="K152" s="3">
        <v>229</v>
      </c>
      <c r="L152" s="3">
        <v>85.166666666666671</v>
      </c>
      <c r="M152" s="3">
        <v>11.43</v>
      </c>
      <c r="N152" s="3">
        <v>85.600000000000009</v>
      </c>
      <c r="O152" s="3">
        <v>7.456666666666667</v>
      </c>
      <c r="P152" s="3">
        <v>1.4766666666666666</v>
      </c>
      <c r="Q152" s="3">
        <v>23.926666666666666</v>
      </c>
      <c r="R152" s="3">
        <v>57.856666666666662</v>
      </c>
      <c r="S152" s="3">
        <v>2.0116666666666667</v>
      </c>
      <c r="T152" s="3">
        <v>3.6</v>
      </c>
      <c r="U152" s="3">
        <v>0.39600000000000007</v>
      </c>
      <c r="V152" s="4">
        <v>0.23400000000000001</v>
      </c>
      <c r="W152" s="3">
        <v>7.39</v>
      </c>
      <c r="X152" s="3">
        <v>10.956666666666669</v>
      </c>
      <c r="Y152" s="3">
        <v>7.7666666666666657</v>
      </c>
      <c r="Z152" s="3">
        <v>1.8666666666666665</v>
      </c>
      <c r="AA152" s="3">
        <v>2309.6666666666665</v>
      </c>
      <c r="AB152" s="3">
        <v>1.1000000000000001</v>
      </c>
      <c r="AC152" s="3">
        <v>0.3666666666666667</v>
      </c>
      <c r="AD152" s="5"/>
      <c r="AI152" s="12"/>
      <c r="AZ152" s="3">
        <v>1.5</v>
      </c>
      <c r="BA152" s="3">
        <v>3.51</v>
      </c>
      <c r="BK152" s="3"/>
      <c r="BM152" s="3"/>
      <c r="BW152" s="3"/>
      <c r="BY152" s="3"/>
      <c r="BZ152" s="14"/>
      <c r="CA152" s="24"/>
    </row>
    <row r="153" spans="1:80">
      <c r="D153" s="1">
        <v>42073</v>
      </c>
      <c r="E153" s="3">
        <v>1.8063333333333336</v>
      </c>
      <c r="F153" s="3">
        <f t="shared" si="45"/>
        <v>1.7063333333333335</v>
      </c>
      <c r="G153" s="3">
        <v>3.2629999999999999</v>
      </c>
      <c r="H153" s="3">
        <v>206.13333333333333</v>
      </c>
      <c r="I153" s="3">
        <v>356.56666666666666</v>
      </c>
      <c r="J153" s="3">
        <v>352.4666666666667</v>
      </c>
      <c r="K153" s="3">
        <v>229</v>
      </c>
      <c r="L153" s="3">
        <v>83.533333333333331</v>
      </c>
      <c r="M153" s="3">
        <v>11.153333333333334</v>
      </c>
      <c r="N153" s="3">
        <v>83.966666666666669</v>
      </c>
      <c r="O153" s="3">
        <v>7.47</v>
      </c>
      <c r="P153" s="3">
        <v>2.0766666666666667</v>
      </c>
      <c r="Q153" s="3">
        <v>23.926666666666666</v>
      </c>
      <c r="R153" s="3">
        <v>57.853333333333332</v>
      </c>
      <c r="S153" s="3">
        <v>2.5163333333333333</v>
      </c>
      <c r="T153" s="3">
        <v>3.82</v>
      </c>
      <c r="U153" s="3">
        <v>0.39600000000000007</v>
      </c>
      <c r="V153" s="4">
        <v>0.23599999999999999</v>
      </c>
      <c r="W153" s="3">
        <v>7.39</v>
      </c>
      <c r="X153" s="3">
        <v>10.15</v>
      </c>
      <c r="Y153" s="3">
        <v>6.9333333333333336</v>
      </c>
      <c r="Z153" s="3">
        <v>1.6666666666666667</v>
      </c>
      <c r="AA153" s="3">
        <v>2702.3333333333335</v>
      </c>
      <c r="AB153" s="3">
        <v>1.2666666666666666</v>
      </c>
      <c r="AC153" s="3">
        <v>0.33333333333333331</v>
      </c>
      <c r="AD153" s="5"/>
      <c r="AI153" s="12"/>
      <c r="AZ153" s="3">
        <v>2</v>
      </c>
      <c r="BA153" s="3">
        <v>1.99</v>
      </c>
      <c r="BK153" s="3"/>
      <c r="BM153" s="3"/>
      <c r="BW153" s="3"/>
      <c r="BY153" s="3"/>
      <c r="BZ153" s="14"/>
      <c r="CA153" s="24"/>
    </row>
    <row r="154" spans="1:80">
      <c r="D154" s="1">
        <v>42073</v>
      </c>
      <c r="E154" s="3">
        <v>2.0169999999999999</v>
      </c>
      <c r="F154" s="3">
        <f t="shared" si="45"/>
        <v>1.9169999999999998</v>
      </c>
      <c r="G154" s="3">
        <v>3.625</v>
      </c>
      <c r="H154" s="3">
        <v>208</v>
      </c>
      <c r="I154" s="3">
        <v>355.86666666666662</v>
      </c>
      <c r="J154" s="3">
        <v>351.5</v>
      </c>
      <c r="K154" s="3">
        <v>228.33333333333334</v>
      </c>
      <c r="L154" s="3">
        <v>80.566666666666663</v>
      </c>
      <c r="M154" s="3">
        <v>10.653333333333334</v>
      </c>
      <c r="N154" s="3">
        <v>81.033333333333331</v>
      </c>
      <c r="O154" s="3">
        <v>7.4733333333333327</v>
      </c>
      <c r="P154" s="3">
        <v>0.95000000000000007</v>
      </c>
      <c r="Q154" s="3">
        <v>24.003333333333334</v>
      </c>
      <c r="R154" s="3">
        <v>58.03</v>
      </c>
      <c r="S154" s="3">
        <v>3.0073333333333334</v>
      </c>
      <c r="T154" s="3">
        <v>4.01</v>
      </c>
      <c r="U154" s="3">
        <v>0.39700000000000002</v>
      </c>
      <c r="V154" s="4">
        <v>0.23799999999999999</v>
      </c>
      <c r="W154" s="3">
        <v>7.29</v>
      </c>
      <c r="X154" s="3">
        <v>7.2166666666666659</v>
      </c>
      <c r="Y154" s="3">
        <v>5.6333333333333329</v>
      </c>
      <c r="Z154" s="3">
        <v>1.3666666666666665</v>
      </c>
      <c r="AA154" s="3">
        <v>2321.6666666666665</v>
      </c>
      <c r="AB154" s="3">
        <v>1.1333333333333333</v>
      </c>
      <c r="AC154" s="3">
        <v>0.5</v>
      </c>
      <c r="AD154" s="5"/>
      <c r="AI154" s="12"/>
      <c r="BF154" s="1"/>
      <c r="BG154" s="3"/>
      <c r="BH154" s="3"/>
      <c r="BI154" s="3"/>
      <c r="BJ154" s="3"/>
      <c r="BK154" s="3"/>
      <c r="BL154" s="3"/>
      <c r="BM154" s="3"/>
      <c r="BR154" s="1"/>
      <c r="BW154" s="3"/>
      <c r="BY154" s="3"/>
      <c r="BZ154" s="14"/>
      <c r="CA154" s="24"/>
    </row>
    <row r="155" spans="1:80">
      <c r="D155" s="1">
        <v>42073</v>
      </c>
      <c r="E155" s="3">
        <v>2.2782</v>
      </c>
      <c r="F155" s="3">
        <f t="shared" si="45"/>
        <v>2.1781999999999999</v>
      </c>
      <c r="G155" s="3">
        <v>3.7030000000000003</v>
      </c>
      <c r="H155" s="3">
        <v>208.6</v>
      </c>
      <c r="I155" s="3">
        <v>356.02</v>
      </c>
      <c r="J155" s="3">
        <v>351.62</v>
      </c>
      <c r="K155" s="3">
        <v>229</v>
      </c>
      <c r="L155" s="3">
        <v>79.680000000000007</v>
      </c>
      <c r="M155" s="3">
        <v>10.516</v>
      </c>
      <c r="N155" s="3">
        <v>80.14</v>
      </c>
      <c r="O155" s="3">
        <v>7.49</v>
      </c>
      <c r="P155" s="3">
        <v>1.266</v>
      </c>
      <c r="Q155" s="3">
        <v>24</v>
      </c>
      <c r="R155" s="3">
        <v>58.029999999999994</v>
      </c>
      <c r="S155" s="3">
        <v>3.5046666666666666</v>
      </c>
      <c r="T155" s="3">
        <v>4.33</v>
      </c>
      <c r="U155" s="3">
        <v>0.40199999999999997</v>
      </c>
      <c r="V155" s="4">
        <v>0.24299999999999999</v>
      </c>
      <c r="W155" s="3">
        <v>7.19</v>
      </c>
      <c r="X155" s="3">
        <v>4.4466666666666663</v>
      </c>
      <c r="Y155" s="3">
        <v>3.9666666666666663</v>
      </c>
      <c r="Z155" s="3">
        <v>0.96666666666666667</v>
      </c>
      <c r="AA155" s="3">
        <v>1526.3333333333333</v>
      </c>
      <c r="AB155" s="3">
        <v>0.73333333333333339</v>
      </c>
      <c r="AC155" s="3">
        <v>0.8666666666666667</v>
      </c>
      <c r="AD155" s="5"/>
      <c r="AI155" s="12"/>
      <c r="BF155" s="1"/>
      <c r="BG155" s="3"/>
      <c r="BH155" s="3"/>
      <c r="BI155" s="3"/>
      <c r="BJ155" s="3"/>
      <c r="BK155" s="3"/>
      <c r="BL155" s="3"/>
      <c r="BM155" s="3"/>
      <c r="BR155" s="1"/>
      <c r="BW155" s="3"/>
      <c r="BY155" s="3"/>
      <c r="BZ155" s="14"/>
      <c r="CA155" s="24"/>
    </row>
    <row r="156" spans="1:80">
      <c r="D156" s="1">
        <v>42073</v>
      </c>
      <c r="E156" s="3">
        <v>2.5249999999999999</v>
      </c>
      <c r="F156" s="3">
        <f t="shared" si="45"/>
        <v>2.4249999999999998</v>
      </c>
      <c r="G156" s="3">
        <v>3.8232500000000003</v>
      </c>
      <c r="H156" s="3">
        <v>209.32499999999999</v>
      </c>
      <c r="I156" s="3">
        <v>355.97500000000002</v>
      </c>
      <c r="J156" s="3">
        <v>351.47500000000002</v>
      </c>
      <c r="K156" s="3">
        <v>228</v>
      </c>
      <c r="L156" s="3">
        <v>72.25</v>
      </c>
      <c r="M156" s="3">
        <v>9.5050000000000008</v>
      </c>
      <c r="N156" s="3">
        <v>72.650000000000006</v>
      </c>
      <c r="O156" s="3">
        <v>7.47</v>
      </c>
      <c r="P156" s="3">
        <v>1.31</v>
      </c>
      <c r="Q156" s="3">
        <v>24.05</v>
      </c>
      <c r="R156" s="3">
        <v>58.142499999999998</v>
      </c>
      <c r="S156" s="3">
        <v>4.0043333333333333</v>
      </c>
      <c r="T156" s="3">
        <v>4.5999999999999996</v>
      </c>
      <c r="U156" s="3">
        <v>0.40799999999999997</v>
      </c>
      <c r="V156" s="4">
        <v>0.249</v>
      </c>
      <c r="W156" s="3">
        <v>7.1500000000000012</v>
      </c>
      <c r="X156" s="3">
        <v>3.2833333333333332</v>
      </c>
      <c r="Y156" s="3">
        <v>3.7999999999999994</v>
      </c>
      <c r="Z156" s="3">
        <v>0.9</v>
      </c>
      <c r="AA156" s="3">
        <v>2201.6666666666665</v>
      </c>
      <c r="AB156" s="3">
        <v>1.0666666666666667</v>
      </c>
      <c r="AC156" s="3">
        <v>1.6333333333333335</v>
      </c>
      <c r="AD156" s="5"/>
      <c r="AI156" s="12"/>
      <c r="BF156" s="1"/>
      <c r="BG156" s="3"/>
      <c r="BH156" s="3"/>
      <c r="BI156" s="3"/>
      <c r="BJ156" s="3"/>
      <c r="BK156" s="3"/>
      <c r="BL156" s="3"/>
      <c r="BM156" s="3"/>
      <c r="BR156" s="1"/>
      <c r="BW156" s="3"/>
      <c r="BY156" s="3"/>
      <c r="BZ156" s="14"/>
      <c r="CA156" s="24"/>
    </row>
    <row r="157" spans="1:80">
      <c r="D157" s="1">
        <v>42073</v>
      </c>
      <c r="E157" s="3">
        <v>2.8363333333333336</v>
      </c>
      <c r="F157" s="3">
        <f>E157-0.1</f>
        <v>2.7363333333333335</v>
      </c>
      <c r="G157" s="3">
        <v>3.9250000000000003</v>
      </c>
      <c r="H157" s="3">
        <v>210.03333333333333</v>
      </c>
      <c r="I157" s="3">
        <v>356.13333333333338</v>
      </c>
      <c r="J157" s="3">
        <v>351.5333333333333</v>
      </c>
      <c r="K157" s="3">
        <v>228.33333333333334</v>
      </c>
      <c r="L157" s="3">
        <v>68.233333333333334</v>
      </c>
      <c r="M157" s="3">
        <v>8.9500000000000011</v>
      </c>
      <c r="N157" s="3">
        <v>68.600000000000009</v>
      </c>
      <c r="O157" s="3">
        <v>7.4466666666666663</v>
      </c>
      <c r="P157" s="3">
        <v>1.5599999999999998</v>
      </c>
      <c r="Q157" s="3">
        <v>24.180000000000003</v>
      </c>
      <c r="R157" s="3">
        <v>58.453333333333326</v>
      </c>
      <c r="S157" s="3">
        <v>4.2050000000000001</v>
      </c>
      <c r="T157" s="3">
        <v>4.5999999999999996</v>
      </c>
      <c r="U157" s="3">
        <v>0.40966666666666662</v>
      </c>
      <c r="V157" s="4">
        <v>0.25</v>
      </c>
      <c r="W157" s="3">
        <v>7.1333333333333329</v>
      </c>
      <c r="X157" s="3">
        <v>3.0133333333333332</v>
      </c>
      <c r="Y157" s="3">
        <v>4.4333333333333336</v>
      </c>
      <c r="Z157" s="3">
        <v>1.1000000000000001</v>
      </c>
      <c r="AA157" s="3">
        <v>1984</v>
      </c>
      <c r="AB157" s="3">
        <v>0.96666666666666667</v>
      </c>
      <c r="AC157" s="3">
        <v>1.5666666666666667</v>
      </c>
      <c r="AD157" s="5"/>
      <c r="AI157" s="12"/>
      <c r="BF157" s="1"/>
      <c r="BG157" s="3"/>
      <c r="BH157" s="3"/>
      <c r="BI157" s="3"/>
      <c r="BJ157" s="3"/>
      <c r="BK157" s="3"/>
      <c r="BL157" s="3"/>
      <c r="BM157" s="3"/>
      <c r="BR157" s="1"/>
      <c r="BW157" s="3"/>
      <c r="BY157" s="3"/>
      <c r="BZ157" s="14"/>
      <c r="CA157" s="24"/>
    </row>
    <row r="158" spans="1:80">
      <c r="D158" s="1">
        <v>42073</v>
      </c>
      <c r="E158" s="3">
        <v>3.0690000000000004</v>
      </c>
      <c r="F158" s="3">
        <f t="shared" ref="F158:F164" si="47">E158-0.1</f>
        <v>2.9690000000000003</v>
      </c>
      <c r="G158" s="3">
        <v>4.1226666666666674</v>
      </c>
      <c r="H158" s="3">
        <v>212.19999999999996</v>
      </c>
      <c r="I158" s="3">
        <v>357.66666666666669</v>
      </c>
      <c r="J158" s="3">
        <v>352.9666666666667</v>
      </c>
      <c r="K158" s="3">
        <v>229</v>
      </c>
      <c r="L158" s="3">
        <v>49.266666666666673</v>
      </c>
      <c r="M158" s="3">
        <v>6.43</v>
      </c>
      <c r="N158" s="3">
        <v>49.533333333333331</v>
      </c>
      <c r="O158" s="3">
        <v>7.3833333333333329</v>
      </c>
      <c r="P158" s="3">
        <v>2.27</v>
      </c>
      <c r="Q158" s="3">
        <v>24.83</v>
      </c>
      <c r="R158" s="3">
        <v>60</v>
      </c>
      <c r="S158" s="3">
        <v>4.4456666666666669</v>
      </c>
      <c r="T158" s="3">
        <v>4.62</v>
      </c>
      <c r="U158" s="3">
        <v>0.41099999999999998</v>
      </c>
      <c r="V158" s="4">
        <v>0.251</v>
      </c>
      <c r="W158" s="3">
        <v>7.0466666666666669</v>
      </c>
      <c r="X158" s="3">
        <v>2.9533333333333331</v>
      </c>
      <c r="Y158" s="3">
        <v>5.6000000000000005</v>
      </c>
      <c r="Z158" s="3">
        <v>1.3666666666666665</v>
      </c>
      <c r="AA158" s="3">
        <v>2146.6666666666665</v>
      </c>
      <c r="AB158" s="3">
        <v>1</v>
      </c>
      <c r="AC158" s="3">
        <v>3.9333333333333336</v>
      </c>
      <c r="AD158" s="5"/>
      <c r="AI158" s="12"/>
      <c r="BF158" s="1"/>
      <c r="BG158" s="3"/>
      <c r="BH158" s="3"/>
      <c r="BI158" s="3"/>
      <c r="BJ158" s="3"/>
      <c r="BK158" s="3"/>
      <c r="BL158" s="3"/>
      <c r="BM158" s="3"/>
      <c r="BR158" s="1"/>
      <c r="BW158" s="3"/>
      <c r="BY158" s="3"/>
      <c r="BZ158" s="14"/>
      <c r="CA158" s="24"/>
    </row>
    <row r="159" spans="1:80">
      <c r="D159" s="1">
        <v>42073</v>
      </c>
      <c r="E159" s="3">
        <v>3.3743333333333339</v>
      </c>
      <c r="F159" s="3">
        <f t="shared" si="47"/>
        <v>3.2743333333333338</v>
      </c>
      <c r="G159" s="3">
        <v>4.2290000000000001</v>
      </c>
      <c r="H159" s="3">
        <v>213.69999999999996</v>
      </c>
      <c r="I159" s="3">
        <v>359</v>
      </c>
      <c r="J159" s="3">
        <v>354.2</v>
      </c>
      <c r="K159" s="3">
        <v>230</v>
      </c>
      <c r="L159" s="3">
        <v>40.6</v>
      </c>
      <c r="M159" s="3">
        <v>5.2866666666666662</v>
      </c>
      <c r="N159" s="3">
        <v>40.866666666666667</v>
      </c>
      <c r="O159" s="3">
        <v>7.36</v>
      </c>
      <c r="P159" s="3">
        <v>1.6966666666666665</v>
      </c>
      <c r="Q159" s="3">
        <v>25.070000000000004</v>
      </c>
      <c r="R159" s="3">
        <v>60.57</v>
      </c>
      <c r="AD159" s="5"/>
      <c r="AI159" s="12"/>
      <c r="BF159" s="1"/>
      <c r="BG159" s="3"/>
      <c r="BH159" s="3"/>
      <c r="BI159" s="3"/>
      <c r="BJ159" s="3"/>
      <c r="BK159" s="3"/>
      <c r="BL159" s="3"/>
      <c r="BM159" s="3"/>
      <c r="BR159" s="1"/>
      <c r="BW159" s="3"/>
      <c r="BY159" s="3"/>
      <c r="BZ159" s="14"/>
      <c r="CA159" s="24"/>
    </row>
    <row r="160" spans="1:80">
      <c r="D160" s="1">
        <v>42073</v>
      </c>
      <c r="E160" s="3">
        <v>3.5456666666666661</v>
      </c>
      <c r="F160" s="3">
        <f t="shared" si="47"/>
        <v>3.445666666666666</v>
      </c>
      <c r="G160" s="3">
        <v>4.394333333333333</v>
      </c>
      <c r="H160" s="3">
        <v>216.36666666666667</v>
      </c>
      <c r="I160" s="3">
        <v>361.7</v>
      </c>
      <c r="J160" s="3">
        <v>356.8</v>
      </c>
      <c r="K160" s="3">
        <v>232</v>
      </c>
      <c r="L160" s="3">
        <v>30.600000000000005</v>
      </c>
      <c r="M160" s="3">
        <v>3.9633333333333334</v>
      </c>
      <c r="N160" s="3">
        <v>30.766666666666666</v>
      </c>
      <c r="O160" s="3">
        <v>7.330000000000001</v>
      </c>
      <c r="P160" s="3">
        <v>2.25</v>
      </c>
      <c r="Q160" s="3">
        <v>25.150000000000002</v>
      </c>
      <c r="R160" s="3">
        <v>60.75</v>
      </c>
      <c r="AD160" s="5"/>
      <c r="AI160" s="12"/>
      <c r="BF160" s="1"/>
      <c r="BG160" s="3"/>
      <c r="BH160" s="3"/>
      <c r="BI160" s="3"/>
      <c r="BJ160" s="3"/>
      <c r="BK160" s="3"/>
      <c r="BL160" s="3"/>
      <c r="BM160" s="3"/>
      <c r="BR160" s="1"/>
      <c r="BW160" s="3"/>
      <c r="BY160" s="3"/>
      <c r="BZ160" s="14"/>
      <c r="CA160" s="24"/>
    </row>
    <row r="161" spans="1:80">
      <c r="D161" s="1">
        <v>42073</v>
      </c>
      <c r="E161" s="3">
        <v>3.762</v>
      </c>
      <c r="F161" s="3">
        <f t="shared" si="47"/>
        <v>3.6619999999999999</v>
      </c>
      <c r="G161" s="3">
        <v>4.530666666666666</v>
      </c>
      <c r="H161" s="3">
        <v>219.4</v>
      </c>
      <c r="I161" s="3">
        <v>365.3</v>
      </c>
      <c r="J161" s="3">
        <v>360.26666666666665</v>
      </c>
      <c r="K161" s="3">
        <v>234</v>
      </c>
      <c r="L161" s="3">
        <v>23</v>
      </c>
      <c r="M161" s="3">
        <v>2.9666666666666668</v>
      </c>
      <c r="N161" s="3">
        <v>23.099999999999998</v>
      </c>
      <c r="O161" s="3">
        <v>7.3</v>
      </c>
      <c r="P161" s="3">
        <v>1.9833333333333334</v>
      </c>
      <c r="Q161" s="3">
        <v>25.53</v>
      </c>
      <c r="R161" s="3">
        <v>61.66</v>
      </c>
      <c r="AD161" s="5">
        <v>3.7</v>
      </c>
      <c r="AE161" s="3">
        <v>2.5722864666666667</v>
      </c>
      <c r="AF161" s="3">
        <v>3.716027295234599</v>
      </c>
      <c r="AG161" s="3">
        <v>23.754049027488001</v>
      </c>
      <c r="AH161" s="3">
        <v>8.7435707088331664</v>
      </c>
      <c r="AI161" s="12">
        <f t="shared" si="40"/>
        <v>0.84086670754345227</v>
      </c>
      <c r="AJ161" s="3">
        <v>16.103794497326898</v>
      </c>
      <c r="AK161" s="3">
        <v>1.4199301643333988</v>
      </c>
      <c r="AL161" s="3">
        <v>824.72745927921005</v>
      </c>
      <c r="AM161" s="3">
        <v>13.966197807198753</v>
      </c>
      <c r="AN161" s="3">
        <v>51.213237936941397</v>
      </c>
      <c r="AP161" s="3">
        <v>7.9500000000000001E-2</v>
      </c>
      <c r="AQ161" s="3">
        <v>0.1265</v>
      </c>
      <c r="AR161" s="3">
        <v>6.8040000000000003</v>
      </c>
      <c r="AS161" s="3">
        <v>16.594999999999999</v>
      </c>
      <c r="AV161" s="4">
        <v>7.4185296335590962</v>
      </c>
      <c r="AW161" s="4">
        <v>0.20277342151357661</v>
      </c>
      <c r="AX161" s="4">
        <v>0.76896422972073752</v>
      </c>
      <c r="AY161" s="4">
        <v>2.437340501241636E-2</v>
      </c>
      <c r="BC161" s="3" t="s">
        <v>191</v>
      </c>
      <c r="BD161" s="3" t="s">
        <v>119</v>
      </c>
      <c r="BE161" s="3" t="s">
        <v>157</v>
      </c>
      <c r="BF161" s="1">
        <v>42073</v>
      </c>
      <c r="BG161" s="3">
        <v>1.048220528885127</v>
      </c>
      <c r="BH161" s="3">
        <v>1770.6626912454055</v>
      </c>
      <c r="BI161" s="3">
        <v>6.1336804872074877</v>
      </c>
      <c r="BJ161" s="3">
        <v>2.2104199442803267</v>
      </c>
      <c r="BK161" s="3">
        <f>BJ161/BK$1</f>
        <v>4.0233344453591675E-2</v>
      </c>
      <c r="BL161" s="3">
        <v>6.0420802313394679</v>
      </c>
      <c r="BM161" s="3">
        <f>BL161/BM$1</f>
        <v>0.10818406860052762</v>
      </c>
      <c r="BR161" s="1"/>
      <c r="BW161" s="3"/>
      <c r="BY161" s="3"/>
      <c r="BZ161" s="14"/>
      <c r="CA161" s="24"/>
    </row>
    <row r="162" spans="1:80">
      <c r="D162" s="1">
        <v>42073</v>
      </c>
      <c r="E162" s="3">
        <v>4.008</v>
      </c>
      <c r="F162" s="3">
        <f t="shared" si="47"/>
        <v>3.9079999999999999</v>
      </c>
      <c r="G162" s="3">
        <v>4.55</v>
      </c>
      <c r="H162" s="3">
        <v>219.8</v>
      </c>
      <c r="I162" s="3">
        <v>365.75</v>
      </c>
      <c r="J162" s="3">
        <v>360.7</v>
      </c>
      <c r="K162" s="3">
        <v>234</v>
      </c>
      <c r="L162" s="3">
        <v>20.95</v>
      </c>
      <c r="M162" s="3">
        <v>2.7050000000000001</v>
      </c>
      <c r="N162" s="3">
        <v>21.05</v>
      </c>
      <c r="O162" s="3">
        <v>7.29</v>
      </c>
      <c r="P162" s="3">
        <v>2.7324999999999999</v>
      </c>
      <c r="Q162" s="3">
        <v>25.537499999999998</v>
      </c>
      <c r="R162" s="3">
        <v>61.677500000000002</v>
      </c>
      <c r="AD162" s="5">
        <v>4.2</v>
      </c>
      <c r="AE162" s="3">
        <v>2.5425913000000007</v>
      </c>
      <c r="AF162" s="3">
        <v>1.6188668276467826</v>
      </c>
      <c r="AG162" s="3">
        <v>29.686555293024</v>
      </c>
      <c r="AH162" s="3">
        <v>2.4463194606864382</v>
      </c>
      <c r="AI162" s="12">
        <f t="shared" si="40"/>
        <v>0.83115951616001715</v>
      </c>
      <c r="AJ162" s="3">
        <v>15.054113965314903</v>
      </c>
      <c r="AK162" s="3">
        <v>0.32271140098486367</v>
      </c>
      <c r="AL162" s="3">
        <v>874.77876106194708</v>
      </c>
      <c r="AM162" s="3">
        <v>1.4601024980253636</v>
      </c>
      <c r="AN162" s="3">
        <v>58.108950355860308</v>
      </c>
      <c r="AP162" s="3">
        <v>0.11899999999999999</v>
      </c>
      <c r="AQ162" s="3">
        <v>8.7999999999999995E-2</v>
      </c>
      <c r="AR162" s="3">
        <v>6.5694999999999997</v>
      </c>
      <c r="AS162" s="3">
        <v>16.023499999999999</v>
      </c>
      <c r="AV162" s="4">
        <v>6.838221795092462</v>
      </c>
      <c r="AW162" s="4">
        <v>0.11426627247378628</v>
      </c>
      <c r="AX162" s="4">
        <v>0.82256649447617625</v>
      </c>
      <c r="AY162" s="4">
        <v>1.9135842346867198E-2</v>
      </c>
      <c r="BC162" s="3" t="s">
        <v>192</v>
      </c>
      <c r="BD162" s="3" t="s">
        <v>119</v>
      </c>
      <c r="BE162" s="3" t="s">
        <v>159</v>
      </c>
      <c r="BF162" s="1">
        <v>42073</v>
      </c>
      <c r="BG162" s="3">
        <v>0.43697176679955069</v>
      </c>
      <c r="BH162" s="3">
        <v>2463.3568261479704</v>
      </c>
      <c r="BI162" s="3">
        <v>5.8448107718416917</v>
      </c>
      <c r="BJ162" s="3">
        <v>13.742515728060159</v>
      </c>
      <c r="BK162" s="3">
        <f>BJ162/BK$1</f>
        <v>0.25013679883618783</v>
      </c>
      <c r="BL162" s="3">
        <v>5.7835089839622569</v>
      </c>
      <c r="BM162" s="3">
        <f>BL162/BM$1</f>
        <v>0.10355432379520603</v>
      </c>
      <c r="BR162" s="1"/>
      <c r="BW162" s="3"/>
      <c r="BY162" s="3"/>
      <c r="BZ162" s="14"/>
      <c r="CA162" s="24"/>
    </row>
    <row r="163" spans="1:80">
      <c r="D163" s="1">
        <v>42073</v>
      </c>
      <c r="E163" s="3">
        <v>4.2717499999999999</v>
      </c>
      <c r="F163" s="3">
        <f t="shared" si="47"/>
        <v>4.1717500000000003</v>
      </c>
      <c r="G163" s="3">
        <v>4.61775</v>
      </c>
      <c r="H163" s="3">
        <v>220.7</v>
      </c>
      <c r="I163" s="3">
        <v>366.42499999999995</v>
      </c>
      <c r="J163" s="3">
        <v>361.32499999999999</v>
      </c>
      <c r="K163" s="3">
        <v>235</v>
      </c>
      <c r="L163" s="3">
        <v>18.7</v>
      </c>
      <c r="M163" s="3">
        <v>2.4075000000000002</v>
      </c>
      <c r="N163" s="3">
        <v>18.8</v>
      </c>
      <c r="O163" s="3">
        <v>7.28</v>
      </c>
      <c r="P163" s="3">
        <v>2.1725000000000003</v>
      </c>
      <c r="Q163" s="3">
        <v>25.484999999999999</v>
      </c>
      <c r="R163" s="3">
        <v>61.55</v>
      </c>
      <c r="AD163" s="5">
        <v>4.45</v>
      </c>
      <c r="AE163" s="3">
        <v>10.242123800000002</v>
      </c>
      <c r="AF163" s="3">
        <v>2.0235631247374068</v>
      </c>
      <c r="AG163" s="3">
        <v>44.064191964192005</v>
      </c>
      <c r="AH163" s="3">
        <v>1.7072795555350639</v>
      </c>
      <c r="AI163" s="12">
        <f t="shared" si="40"/>
        <v>3.3480955677221877</v>
      </c>
      <c r="AJ163" s="3">
        <v>24.455600469422347</v>
      </c>
      <c r="AK163" s="3">
        <v>6.5187702998942312</v>
      </c>
      <c r="AL163" s="3">
        <v>965.09554957034766</v>
      </c>
      <c r="AM163" s="3">
        <v>34.978977235302295</v>
      </c>
      <c r="AN163" s="3">
        <v>39.463171259157541</v>
      </c>
      <c r="AP163" s="3">
        <v>3.7499999999999999E-2</v>
      </c>
      <c r="AQ163" s="3">
        <v>8.5999999999999993E-2</v>
      </c>
      <c r="AR163" s="3">
        <v>6.9059999999999997</v>
      </c>
      <c r="AS163" s="3">
        <v>16.844000000000001</v>
      </c>
      <c r="AV163" s="4">
        <v>7.3977593963905504</v>
      </c>
      <c r="AW163" s="4">
        <v>0.60747725626524407</v>
      </c>
      <c r="AX163" s="4">
        <v>0.91092480938678511</v>
      </c>
      <c r="AY163" s="4">
        <v>1.7599043841582798E-2</v>
      </c>
      <c r="BC163" s="3" t="s">
        <v>130</v>
      </c>
      <c r="BD163" s="3" t="s">
        <v>119</v>
      </c>
      <c r="BE163" s="3" t="s">
        <v>156</v>
      </c>
      <c r="BF163" s="1">
        <v>42073</v>
      </c>
      <c r="BG163" s="3">
        <v>0.42036019154130716</v>
      </c>
      <c r="BH163" s="3">
        <v>2968.5391202092278</v>
      </c>
      <c r="BI163" s="3">
        <v>7.3721892803277678</v>
      </c>
      <c r="BJ163" s="3">
        <v>210.55077275586945</v>
      </c>
      <c r="BK163" s="3">
        <f>BJ163/BK$1</f>
        <v>3.8323766428079624</v>
      </c>
      <c r="BL163" s="3">
        <v>8.7754566862820322</v>
      </c>
      <c r="BM163" s="3">
        <f>BL163/BM$1</f>
        <v>0.15712545543924855</v>
      </c>
      <c r="BO163" t="s">
        <v>193</v>
      </c>
      <c r="BP163" t="s">
        <v>119</v>
      </c>
      <c r="BQ163" t="s">
        <v>156</v>
      </c>
      <c r="BR163" s="1">
        <v>42073</v>
      </c>
      <c r="BS163">
        <v>20.500728816310605</v>
      </c>
      <c r="BT163">
        <v>2455.0159742404603</v>
      </c>
      <c r="BU163">
        <v>47.327479872792047</v>
      </c>
      <c r="BV163">
        <v>197.14326743124545</v>
      </c>
      <c r="BW163" s="3">
        <f>BV163/BW$1</f>
        <v>3.5883375943073434</v>
      </c>
      <c r="BX163">
        <v>2.6244305147426688</v>
      </c>
      <c r="BY163" s="3">
        <f>BX163/BY$1</f>
        <v>4.6990698562984219E-2</v>
      </c>
      <c r="BZ163" s="14">
        <f t="shared" si="41"/>
        <v>0.11013475687626434</v>
      </c>
      <c r="CA163" s="24">
        <f t="shared" si="42"/>
        <v>-0.24403904850061897</v>
      </c>
      <c r="CB163" s="24">
        <f t="shared" ref="CB163:CB164" si="48">BK163/BW163*100</f>
        <v>106.80089434416011</v>
      </c>
    </row>
    <row r="164" spans="1:80">
      <c r="D164" s="1">
        <v>42073</v>
      </c>
      <c r="E164" s="3">
        <v>4.5620000000000003</v>
      </c>
      <c r="F164" s="3">
        <f t="shared" si="47"/>
        <v>4.4620000000000006</v>
      </c>
      <c r="G164" s="3">
        <v>4.6586666666666661</v>
      </c>
      <c r="H164" s="3">
        <v>226.33333333333334</v>
      </c>
      <c r="I164" s="3">
        <v>375.36666666666662</v>
      </c>
      <c r="J164" s="3">
        <v>370.13333333333327</v>
      </c>
      <c r="K164" s="3">
        <v>240.66666666666666</v>
      </c>
      <c r="L164" s="3">
        <v>21.3</v>
      </c>
      <c r="M164" s="3">
        <v>2.74</v>
      </c>
      <c r="N164" s="3">
        <v>21.433333333333334</v>
      </c>
      <c r="O164" s="3">
        <v>7.27</v>
      </c>
      <c r="P164" s="6">
        <v>44.866666666666674</v>
      </c>
      <c r="Q164" s="3">
        <v>20.483333333333334</v>
      </c>
      <c r="R164" s="3">
        <v>49.686666666666667</v>
      </c>
      <c r="AD164" s="5">
        <v>4.6500000000000004</v>
      </c>
      <c r="AE164" s="3">
        <v>11.336602800000001</v>
      </c>
      <c r="AF164" s="3">
        <v>2.4279796232063311</v>
      </c>
      <c r="AG164" s="3">
        <v>46.503331033824004</v>
      </c>
      <c r="AH164" s="3">
        <v>4.2097405301430433</v>
      </c>
      <c r="AI164" s="12">
        <f t="shared" si="40"/>
        <v>3.705874907283091</v>
      </c>
      <c r="AJ164" s="3">
        <v>26.463684965445299</v>
      </c>
      <c r="AK164" s="3">
        <v>7.035108541470021</v>
      </c>
      <c r="AL164" s="3">
        <v>1009.3561626266514</v>
      </c>
      <c r="AM164" s="3">
        <v>16.061127478278529</v>
      </c>
      <c r="AN164" s="3">
        <v>38.141179655993049</v>
      </c>
      <c r="AP164" s="3">
        <v>0.159</v>
      </c>
      <c r="AQ164" s="3">
        <v>9.5000000000000001E-2</v>
      </c>
      <c r="AR164" s="3">
        <v>6.8914999999999997</v>
      </c>
      <c r="AS164" s="3">
        <v>16.808999999999997</v>
      </c>
      <c r="AV164" s="4">
        <v>7.2718791711266384</v>
      </c>
      <c r="AW164" s="4">
        <v>0.50009474347215632</v>
      </c>
      <c r="AX164" s="4">
        <v>0.91743823199650976</v>
      </c>
      <c r="AY164" s="4">
        <v>1.4815381431001811E-2</v>
      </c>
      <c r="BC164" s="3" t="s">
        <v>131</v>
      </c>
      <c r="BD164" s="3" t="s">
        <v>119</v>
      </c>
      <c r="BE164" s="3" t="s">
        <v>158</v>
      </c>
      <c r="BF164" s="1">
        <v>42073</v>
      </c>
      <c r="BG164" s="3">
        <v>0.73949504755722284</v>
      </c>
      <c r="BH164" s="3">
        <v>2612.043950249019</v>
      </c>
      <c r="BI164" s="3">
        <v>8.8055765539026751</v>
      </c>
      <c r="BJ164" s="3">
        <v>120.02100766665647</v>
      </c>
      <c r="BK164" s="3">
        <f>BJ164/BK$1</f>
        <v>2.1845833211986982</v>
      </c>
      <c r="BL164" s="3">
        <v>17.945973915758209</v>
      </c>
      <c r="BM164" s="3">
        <f>BL164/BM$1</f>
        <v>0.32132451057758654</v>
      </c>
      <c r="BO164" t="s">
        <v>194</v>
      </c>
      <c r="BP164" t="s">
        <v>119</v>
      </c>
      <c r="BQ164" t="s">
        <v>158</v>
      </c>
      <c r="BR164" s="1">
        <v>42073</v>
      </c>
      <c r="BS164">
        <v>40.139455568208476</v>
      </c>
      <c r="BT164">
        <v>3003.9251554859929</v>
      </c>
      <c r="BU164">
        <v>42.320619789373779</v>
      </c>
      <c r="BV164">
        <v>158.22524717739637</v>
      </c>
      <c r="BW164" s="3">
        <f>BV164/BW$1</f>
        <v>2.8799644553585071</v>
      </c>
      <c r="BX164">
        <v>10.117426792479757</v>
      </c>
      <c r="BY164" s="3">
        <f>BX164/BY$1</f>
        <v>0.18115356835236807</v>
      </c>
      <c r="BZ164" s="14">
        <f t="shared" si="41"/>
        <v>0.14017094222521848</v>
      </c>
      <c r="CA164" s="24">
        <f t="shared" si="42"/>
        <v>0.69538113415980884</v>
      </c>
      <c r="CB164" s="24">
        <f t="shared" si="48"/>
        <v>75.854523729764381</v>
      </c>
    </row>
    <row r="165" spans="1:80">
      <c r="AD165" s="5"/>
      <c r="AI165" s="12"/>
      <c r="BF165" s="1"/>
      <c r="BG165" s="3"/>
      <c r="BH165" s="3"/>
      <c r="BI165" s="3"/>
      <c r="BJ165" s="3"/>
      <c r="BK165" s="3"/>
      <c r="BL165" s="3"/>
      <c r="BM165" s="3"/>
      <c r="BR165" s="1"/>
      <c r="BW165" s="3"/>
      <c r="BY165" s="3"/>
      <c r="BZ165" s="14"/>
      <c r="CA165" s="24"/>
    </row>
    <row r="166" spans="1:80">
      <c r="AD166" s="5"/>
      <c r="AI166" s="12"/>
      <c r="BF166" s="1"/>
      <c r="BG166" s="3"/>
      <c r="BH166" s="3"/>
      <c r="BI166" s="3"/>
      <c r="BJ166" s="3"/>
      <c r="BK166" s="3"/>
      <c r="BL166" s="3"/>
      <c r="BM166" s="3"/>
      <c r="BR166" s="1"/>
      <c r="BW166" s="3"/>
      <c r="BY166" s="3"/>
      <c r="BZ166" s="14"/>
      <c r="CA166" s="24"/>
    </row>
    <row r="167" spans="1:80">
      <c r="AD167" s="5"/>
      <c r="AI167" s="12"/>
      <c r="BF167" s="1"/>
      <c r="BG167" s="3"/>
      <c r="BH167" s="3"/>
      <c r="BI167" s="3"/>
      <c r="BJ167" s="3"/>
      <c r="BK167" s="3"/>
      <c r="BL167" s="3"/>
      <c r="BM167" s="3"/>
      <c r="BR167" s="1"/>
      <c r="BW167" s="3"/>
      <c r="BY167" s="3"/>
      <c r="BZ167" s="14"/>
      <c r="CA167" s="24"/>
    </row>
    <row r="168" spans="1:80">
      <c r="A168" s="1" t="s">
        <v>17</v>
      </c>
      <c r="B168" s="2" t="s">
        <v>20</v>
      </c>
      <c r="C168" s="2" t="s">
        <v>21</v>
      </c>
      <c r="D168" s="1" t="s">
        <v>0</v>
      </c>
      <c r="E168" s="3" t="s">
        <v>29</v>
      </c>
      <c r="F168" s="3" t="s">
        <v>22</v>
      </c>
      <c r="G168" s="3" t="s">
        <v>30</v>
      </c>
      <c r="H168" s="3" t="s">
        <v>31</v>
      </c>
      <c r="I168" s="3" t="s">
        <v>32</v>
      </c>
      <c r="J168" s="3" t="s">
        <v>33</v>
      </c>
      <c r="K168" s="3" t="s">
        <v>34</v>
      </c>
      <c r="L168" s="3" t="s">
        <v>35</v>
      </c>
      <c r="M168" s="3" t="s">
        <v>36</v>
      </c>
      <c r="N168" s="3" t="s">
        <v>37</v>
      </c>
      <c r="O168" s="3" t="s">
        <v>1</v>
      </c>
      <c r="P168" s="3" t="s">
        <v>38</v>
      </c>
      <c r="Q168" s="3" t="s">
        <v>39</v>
      </c>
      <c r="R168" s="3" t="s">
        <v>40</v>
      </c>
      <c r="S168" s="3" t="s">
        <v>2</v>
      </c>
      <c r="T168" s="3" t="s">
        <v>3</v>
      </c>
      <c r="U168" s="3" t="s">
        <v>4</v>
      </c>
      <c r="V168" s="4" t="s">
        <v>5</v>
      </c>
      <c r="W168" s="3" t="s">
        <v>1</v>
      </c>
      <c r="X168" s="3" t="s">
        <v>6</v>
      </c>
      <c r="Y168" s="3" t="s">
        <v>7</v>
      </c>
      <c r="Z168" s="3" t="s">
        <v>8</v>
      </c>
      <c r="AA168" s="3" t="s">
        <v>9</v>
      </c>
      <c r="AB168" s="3" t="s">
        <v>10</v>
      </c>
      <c r="AC168" s="3" t="s">
        <v>11</v>
      </c>
      <c r="AD168" s="5" t="s">
        <v>19</v>
      </c>
      <c r="AF168" s="3" t="s">
        <v>15</v>
      </c>
      <c r="AH168" s="3" t="s">
        <v>48</v>
      </c>
      <c r="AI168" s="12"/>
      <c r="AJ168" s="3" t="s">
        <v>56</v>
      </c>
      <c r="AK168" s="3" t="s">
        <v>57</v>
      </c>
      <c r="AL168" s="3" t="s">
        <v>58</v>
      </c>
      <c r="AM168" s="3" t="s">
        <v>59</v>
      </c>
      <c r="AN168" s="3" t="s">
        <v>60</v>
      </c>
      <c r="AP168" s="3" t="s">
        <v>41</v>
      </c>
      <c r="AQ168" s="3" t="s">
        <v>42</v>
      </c>
      <c r="AR168" s="3" t="s">
        <v>43</v>
      </c>
      <c r="AS168" s="3" t="s">
        <v>44</v>
      </c>
      <c r="AV168" s="3" t="s">
        <v>49</v>
      </c>
      <c r="AW168" s="3" t="s">
        <v>50</v>
      </c>
      <c r="AX168" s="3" t="s">
        <v>51</v>
      </c>
      <c r="AY168" s="3" t="s">
        <v>52</v>
      </c>
      <c r="BA168" s="3" t="s">
        <v>26</v>
      </c>
      <c r="BD168" s="3" t="s">
        <v>68</v>
      </c>
      <c r="BE168" s="3" t="s">
        <v>13</v>
      </c>
      <c r="BF168" s="1" t="s">
        <v>69</v>
      </c>
      <c r="BG168" s="3"/>
      <c r="BH168" s="3"/>
      <c r="BI168" s="3"/>
      <c r="BJ168" s="3"/>
      <c r="BK168" s="3"/>
      <c r="BL168" s="3"/>
      <c r="BM168" s="3"/>
      <c r="BR168" s="1"/>
      <c r="BW168" s="3"/>
      <c r="BY168" s="3"/>
      <c r="BZ168" s="14"/>
      <c r="CA168" s="24"/>
    </row>
    <row r="169" spans="1:80">
      <c r="A169" s="1" t="s">
        <v>13</v>
      </c>
      <c r="B169" s="2">
        <v>4.7</v>
      </c>
      <c r="C169" s="2">
        <v>52</v>
      </c>
      <c r="D169" s="1">
        <v>42082</v>
      </c>
      <c r="E169" s="3">
        <v>0.65300000000000002</v>
      </c>
      <c r="F169" s="3">
        <f t="shared" ref="F169:F184" si="49">E169</f>
        <v>0.65300000000000002</v>
      </c>
      <c r="G169" s="3">
        <v>3.7105000000000001</v>
      </c>
      <c r="H169" s="3">
        <v>188.6</v>
      </c>
      <c r="I169" s="3">
        <v>321.89999999999998</v>
      </c>
      <c r="J169" s="3">
        <v>317.89999999999998</v>
      </c>
      <c r="K169" s="3">
        <v>206.5</v>
      </c>
      <c r="L169" s="3">
        <v>99.45</v>
      </c>
      <c r="M169" s="3">
        <v>13.13</v>
      </c>
      <c r="N169" s="3">
        <v>99.45</v>
      </c>
      <c r="O169" s="3">
        <v>7.415</v>
      </c>
      <c r="P169" s="3">
        <v>1.04</v>
      </c>
      <c r="Q169" s="3">
        <v>2.8449999999999998</v>
      </c>
      <c r="R169" s="3">
        <v>7.8550000000000004</v>
      </c>
      <c r="S169" s="3">
        <v>0.49266666666666664</v>
      </c>
      <c r="T169" s="3">
        <v>2.3966666666666665</v>
      </c>
      <c r="U169" s="3">
        <v>0.34</v>
      </c>
      <c r="V169" s="4">
        <v>0.19299999999999998</v>
      </c>
      <c r="W169" s="3">
        <v>7.1166666666666671</v>
      </c>
      <c r="X169" s="3">
        <v>14.196666666666665</v>
      </c>
      <c r="Y169" s="3">
        <v>7.5666666666666673</v>
      </c>
      <c r="Z169" s="3">
        <v>1.8333333333333333</v>
      </c>
      <c r="AA169" s="3">
        <v>1533.6666666666667</v>
      </c>
      <c r="AB169" s="3">
        <v>0.73333333333333339</v>
      </c>
      <c r="AC169" s="3">
        <v>0.23333333333333331</v>
      </c>
      <c r="AD169" s="5">
        <v>0.7</v>
      </c>
      <c r="AE169" s="3">
        <v>5.6392392499999993</v>
      </c>
      <c r="AF169" s="3">
        <v>2.1795057115077556</v>
      </c>
      <c r="AG169" s="3">
        <v>36.962048327104007</v>
      </c>
      <c r="AH169" s="3">
        <v>0.3297978168285689</v>
      </c>
      <c r="AI169" s="12">
        <f t="shared" si="40"/>
        <v>1.8434371920255435</v>
      </c>
      <c r="AJ169" s="3">
        <v>29.612726561481285</v>
      </c>
      <c r="AK169" s="3">
        <v>2.06535296630312</v>
      </c>
      <c r="AL169" s="3">
        <v>917.96203668077476</v>
      </c>
      <c r="AM169" s="3">
        <v>65.958543280361184</v>
      </c>
      <c r="AN169" s="3">
        <v>30.998902947181254</v>
      </c>
      <c r="AP169" s="3">
        <v>0.93299999999999994</v>
      </c>
      <c r="AQ169" s="3">
        <v>0.13950000000000001</v>
      </c>
      <c r="AR169" s="3">
        <v>6.8170000000000002</v>
      </c>
      <c r="AS169" s="3">
        <v>16.627000000000002</v>
      </c>
      <c r="AV169" s="4">
        <v>7.5152056465617809</v>
      </c>
      <c r="AW169" s="4">
        <v>0.10703671869637699</v>
      </c>
      <c r="AX169" s="4">
        <v>0.66394863731640674</v>
      </c>
      <c r="AY169" s="4">
        <v>2.9658684960542692E-2</v>
      </c>
      <c r="AZ169" s="3">
        <v>0</v>
      </c>
      <c r="BA169" s="3">
        <v>4600</v>
      </c>
      <c r="BC169" s="3" t="s">
        <v>132</v>
      </c>
      <c r="BD169" s="3" t="s">
        <v>119</v>
      </c>
      <c r="BE169" s="3" t="s">
        <v>155</v>
      </c>
      <c r="BF169" s="1">
        <v>42082</v>
      </c>
      <c r="BG169" s="3">
        <v>1.2908987150115461</v>
      </c>
      <c r="BH169" s="3">
        <v>1538.0673540771427</v>
      </c>
      <c r="BI169" s="3">
        <v>9.7184459674402213</v>
      </c>
      <c r="BJ169" s="3">
        <v>2.4388532833860119</v>
      </c>
      <c r="BK169" s="3">
        <f>BJ169/BK$1</f>
        <v>4.4391213749290351E-2</v>
      </c>
      <c r="BL169" s="3">
        <v>5.8893251139561782</v>
      </c>
      <c r="BM169" s="3">
        <f>BL169/BM$1</f>
        <v>0.10544897249697723</v>
      </c>
      <c r="BO169" t="s">
        <v>200</v>
      </c>
      <c r="BP169" t="s">
        <v>119</v>
      </c>
      <c r="BQ169" t="s">
        <v>155</v>
      </c>
      <c r="BR169" s="1">
        <v>42082</v>
      </c>
      <c r="BS169">
        <v>30.711048537077886</v>
      </c>
      <c r="BT169">
        <v>1207.2684663527616</v>
      </c>
      <c r="BU169">
        <v>15.01077613058532</v>
      </c>
      <c r="BV169">
        <v>3.4430323223462493</v>
      </c>
      <c r="BW169" s="3">
        <f>BV169/BW$1</f>
        <v>6.2668953810452302E-2</v>
      </c>
      <c r="BX169">
        <v>2.1210802517356382</v>
      </c>
      <c r="BY169" s="3">
        <f>BX169/BY$1</f>
        <v>3.7978160281748219E-2</v>
      </c>
      <c r="BZ169" s="14">
        <f t="shared" si="41"/>
        <v>6.7470812215229006E-2</v>
      </c>
      <c r="CA169" s="24">
        <f t="shared" si="42"/>
        <v>1.8277740061161951E-2</v>
      </c>
      <c r="CB169" s="24">
        <f t="shared" ref="CB169" si="50">BK169/BW169*100</f>
        <v>70.83445797348945</v>
      </c>
    </row>
    <row r="170" spans="1:80">
      <c r="A170" s="1" t="s">
        <v>256</v>
      </c>
      <c r="B170" s="2">
        <f>B169-C169/100</f>
        <v>4.18</v>
      </c>
      <c r="C170" s="2"/>
      <c r="D170" s="1">
        <v>42082</v>
      </c>
      <c r="E170" s="3">
        <v>0.96399999999999997</v>
      </c>
      <c r="F170" s="3">
        <f t="shared" si="49"/>
        <v>0.96399999999999997</v>
      </c>
      <c r="G170" s="3">
        <v>4.0346666666666673</v>
      </c>
      <c r="H170" s="3">
        <v>205.80000000000004</v>
      </c>
      <c r="I170" s="3">
        <v>347.8</v>
      </c>
      <c r="J170" s="3">
        <v>343.26666666666665</v>
      </c>
      <c r="K170" s="3">
        <v>223</v>
      </c>
      <c r="L170" s="3">
        <v>100.33333333333333</v>
      </c>
      <c r="M170" s="3">
        <v>13.126666666666667</v>
      </c>
      <c r="N170" s="3">
        <v>100.3</v>
      </c>
      <c r="O170" s="3">
        <v>7.4733333333333327</v>
      </c>
      <c r="P170" s="3">
        <v>1.5733333333333333</v>
      </c>
      <c r="Q170" s="3">
        <v>2.9</v>
      </c>
      <c r="R170" s="3">
        <v>7.996666666666667</v>
      </c>
      <c r="S170" s="3">
        <v>0.97866666666666668</v>
      </c>
      <c r="T170" s="3">
        <v>4</v>
      </c>
      <c r="U170" s="3">
        <v>0.36400000000000005</v>
      </c>
      <c r="V170" s="4">
        <v>0.218</v>
      </c>
      <c r="W170" s="3">
        <v>7.21</v>
      </c>
      <c r="X170" s="3">
        <v>13.459999999999999</v>
      </c>
      <c r="Y170" s="3">
        <v>13</v>
      </c>
      <c r="Z170" s="3">
        <v>3.1</v>
      </c>
      <c r="AA170" s="3">
        <v>2556.3333333333335</v>
      </c>
      <c r="AB170" s="3">
        <v>1.2</v>
      </c>
      <c r="AC170" s="3">
        <v>0.70000000000000007</v>
      </c>
      <c r="AD170" s="5"/>
      <c r="AI170" s="12"/>
      <c r="AZ170" s="3">
        <v>1</v>
      </c>
      <c r="BA170" s="3">
        <v>268.10000000000002</v>
      </c>
      <c r="BK170" s="3"/>
      <c r="BM170" s="3"/>
      <c r="BW170" s="3"/>
      <c r="BY170" s="3"/>
      <c r="BZ170" s="14"/>
      <c r="CA170" s="24"/>
    </row>
    <row r="171" spans="1:80">
      <c r="A171" s="1" t="s">
        <v>255</v>
      </c>
      <c r="B171" s="1"/>
      <c r="C171" s="1"/>
      <c r="D171" s="1">
        <v>42082</v>
      </c>
      <c r="E171" s="3">
        <v>1.2869999999999999</v>
      </c>
      <c r="F171" s="3">
        <f t="shared" si="49"/>
        <v>1.2869999999999999</v>
      </c>
      <c r="G171" s="3">
        <v>4.1403333333333334</v>
      </c>
      <c r="H171" s="3">
        <v>209.19999999999996</v>
      </c>
      <c r="I171" s="3">
        <v>352.43333333333334</v>
      </c>
      <c r="J171" s="3">
        <v>347.76666666666665</v>
      </c>
      <c r="K171" s="3">
        <v>226</v>
      </c>
      <c r="L171" s="3">
        <v>100.46666666666665</v>
      </c>
      <c r="M171" s="3">
        <v>13.11</v>
      </c>
      <c r="N171" s="3">
        <v>100.43333333333334</v>
      </c>
      <c r="O171" s="3">
        <v>7.54</v>
      </c>
      <c r="P171" s="3">
        <v>1.3</v>
      </c>
      <c r="Q171" s="3">
        <v>2.93</v>
      </c>
      <c r="R171" s="3">
        <v>8.0633333333333344</v>
      </c>
      <c r="S171" s="3">
        <v>1.4933333333333334</v>
      </c>
      <c r="T171" s="3">
        <v>4.1633333333333331</v>
      </c>
      <c r="U171" s="3">
        <v>0.36833333333333335</v>
      </c>
      <c r="V171" s="4">
        <v>0.222</v>
      </c>
      <c r="W171" s="3">
        <v>7.34</v>
      </c>
      <c r="X171" s="3">
        <v>13.38</v>
      </c>
      <c r="Y171" s="3">
        <v>25.900000000000002</v>
      </c>
      <c r="Z171" s="3">
        <v>6.2</v>
      </c>
      <c r="AA171" s="3">
        <v>4617</v>
      </c>
      <c r="AB171" s="3">
        <v>2.2000000000000002</v>
      </c>
      <c r="AC171" s="3">
        <v>1</v>
      </c>
      <c r="AD171" s="5"/>
      <c r="AI171" s="12"/>
      <c r="AZ171" s="3">
        <v>1.5</v>
      </c>
      <c r="BA171" s="3">
        <v>153.1</v>
      </c>
      <c r="BK171" s="3"/>
      <c r="BM171" s="3"/>
      <c r="BW171" s="3"/>
      <c r="BY171" s="3"/>
      <c r="BZ171" s="14"/>
      <c r="CA171" s="24"/>
    </row>
    <row r="172" spans="1:80">
      <c r="D172" s="1">
        <v>42082</v>
      </c>
      <c r="E172" s="3">
        <v>1.5369999999999999</v>
      </c>
      <c r="F172" s="3">
        <f t="shared" si="49"/>
        <v>1.5369999999999999</v>
      </c>
      <c r="G172" s="3">
        <v>4.1795</v>
      </c>
      <c r="H172" s="3">
        <v>209.8</v>
      </c>
      <c r="I172" s="3">
        <v>353</v>
      </c>
      <c r="J172" s="3">
        <v>348.3</v>
      </c>
      <c r="K172" s="3">
        <v>226</v>
      </c>
      <c r="L172" s="3">
        <v>100.5</v>
      </c>
      <c r="M172" s="3">
        <v>13.1</v>
      </c>
      <c r="N172" s="3">
        <v>100.4</v>
      </c>
      <c r="O172" s="3">
        <v>7.6074999999999999</v>
      </c>
      <c r="P172" s="3">
        <v>1.2625</v>
      </c>
      <c r="Q172" s="3">
        <v>2.9075000000000002</v>
      </c>
      <c r="R172" s="3">
        <v>8.0174999999999983</v>
      </c>
      <c r="S172" s="3">
        <v>2.0136666666666665</v>
      </c>
      <c r="T172" s="3">
        <v>4.1433333333333335</v>
      </c>
      <c r="U172" s="3">
        <v>0.36800000000000005</v>
      </c>
      <c r="V172" s="4">
        <v>0.22166666666666668</v>
      </c>
      <c r="W172" s="3">
        <v>7.3900000000000006</v>
      </c>
      <c r="X172" s="3">
        <v>12.626666666666667</v>
      </c>
      <c r="Y172" s="3">
        <v>26.233333333333334</v>
      </c>
      <c r="Z172" s="3">
        <v>6.2666666666666657</v>
      </c>
      <c r="AA172" s="3">
        <v>5487.666666666667</v>
      </c>
      <c r="AB172" s="3">
        <v>2.6666666666666665</v>
      </c>
      <c r="AC172" s="3">
        <v>0.93333333333333324</v>
      </c>
      <c r="AD172" s="5"/>
      <c r="AI172" s="12"/>
      <c r="AZ172" s="3">
        <v>2</v>
      </c>
      <c r="BA172" s="3">
        <v>82.44</v>
      </c>
      <c r="BK172" s="3"/>
      <c r="BM172" s="3"/>
      <c r="BW172" s="3"/>
      <c r="BY172" s="3"/>
      <c r="BZ172" s="14"/>
      <c r="CA172" s="24"/>
    </row>
    <row r="173" spans="1:80">
      <c r="D173" s="1">
        <v>42082</v>
      </c>
      <c r="E173" s="3">
        <v>1.8070000000000002</v>
      </c>
      <c r="F173" s="3">
        <f t="shared" si="49"/>
        <v>1.8070000000000002</v>
      </c>
      <c r="G173" s="3">
        <v>4.2276666666666669</v>
      </c>
      <c r="H173" s="3">
        <v>210.69999999999996</v>
      </c>
      <c r="I173" s="3">
        <v>354</v>
      </c>
      <c r="J173" s="3">
        <v>349.26666666666665</v>
      </c>
      <c r="K173" s="3">
        <v>227</v>
      </c>
      <c r="L173" s="3">
        <v>100.09999999999998</v>
      </c>
      <c r="M173" s="3">
        <v>13.026666666666666</v>
      </c>
      <c r="N173" s="3">
        <v>100</v>
      </c>
      <c r="O173" s="3">
        <v>7.68</v>
      </c>
      <c r="P173" s="3">
        <v>1.3533333333333335</v>
      </c>
      <c r="Q173" s="3">
        <v>3.0033333333333334</v>
      </c>
      <c r="R173" s="3">
        <v>8.2333333333333325</v>
      </c>
      <c r="S173" s="3">
        <v>2.4816666666666669</v>
      </c>
      <c r="T173" s="3">
        <v>4.2</v>
      </c>
      <c r="U173" s="3">
        <v>0.36999999999999994</v>
      </c>
      <c r="V173" s="4">
        <v>0.223</v>
      </c>
      <c r="W173" s="3">
        <v>7.29</v>
      </c>
      <c r="X173" s="3">
        <v>10.086666666666668</v>
      </c>
      <c r="Y173" s="3">
        <v>14.533333333333333</v>
      </c>
      <c r="Z173" s="3">
        <v>3.5</v>
      </c>
      <c r="AA173" s="3">
        <v>2833.3333333333335</v>
      </c>
      <c r="AB173" s="3">
        <v>1.3999999999999997</v>
      </c>
      <c r="AC173" s="3">
        <v>0.3</v>
      </c>
      <c r="AD173" s="5"/>
      <c r="AI173" s="12"/>
      <c r="AZ173" s="3">
        <v>2.5</v>
      </c>
      <c r="BA173" s="3">
        <v>45.79</v>
      </c>
      <c r="BK173" s="3"/>
      <c r="BM173" s="3"/>
      <c r="BW173" s="3"/>
      <c r="BY173" s="3"/>
      <c r="BZ173" s="14"/>
      <c r="CA173" s="24"/>
    </row>
    <row r="174" spans="1:80">
      <c r="D174" s="1">
        <v>42082</v>
      </c>
      <c r="E174" s="3">
        <v>2.0219999999999998</v>
      </c>
      <c r="F174" s="3">
        <f t="shared" si="49"/>
        <v>2.0219999999999998</v>
      </c>
      <c r="G174" s="3">
        <v>4.2463333333333333</v>
      </c>
      <c r="H174" s="3">
        <v>211</v>
      </c>
      <c r="I174" s="3">
        <v>354.36666666666662</v>
      </c>
      <c r="J174" s="3">
        <v>349.60000000000008</v>
      </c>
      <c r="K174" s="3">
        <v>227</v>
      </c>
      <c r="L174" s="3">
        <v>97.433333333333323</v>
      </c>
      <c r="M174" s="3">
        <v>12.676666666666668</v>
      </c>
      <c r="N174" s="3">
        <v>97.366666666666674</v>
      </c>
      <c r="O174" s="3">
        <v>7.68</v>
      </c>
      <c r="P174" s="3">
        <v>1.61</v>
      </c>
      <c r="Q174" s="3">
        <v>3.063333333333333</v>
      </c>
      <c r="R174" s="3">
        <v>8.3833333333333329</v>
      </c>
      <c r="S174" s="3">
        <v>2.9966666666666666</v>
      </c>
      <c r="T174" s="3">
        <v>4.45</v>
      </c>
      <c r="U174" s="3">
        <v>0.3746666666666667</v>
      </c>
      <c r="V174" s="4">
        <v>0.22766666666666668</v>
      </c>
      <c r="W174" s="3">
        <v>7.13</v>
      </c>
      <c r="X174" s="3">
        <v>5.91</v>
      </c>
      <c r="Y174" s="3">
        <v>9.5666666666666664</v>
      </c>
      <c r="Z174" s="3">
        <v>2.2999999999999998</v>
      </c>
      <c r="AA174" s="3">
        <v>2248.3333333333335</v>
      </c>
      <c r="AB174" s="3">
        <v>1.0666666666666667</v>
      </c>
      <c r="AC174" s="3">
        <v>0.9</v>
      </c>
      <c r="AD174" s="5"/>
      <c r="AI174" s="12"/>
      <c r="AZ174" s="3">
        <v>3</v>
      </c>
      <c r="BA174" s="3">
        <v>28.17</v>
      </c>
      <c r="BF174" s="1"/>
      <c r="BG174" s="3"/>
      <c r="BH174" s="3"/>
      <c r="BI174" s="3"/>
      <c r="BJ174" s="3"/>
      <c r="BK174" s="3"/>
      <c r="BL174" s="3"/>
      <c r="BM174" s="3"/>
      <c r="BR174" s="1"/>
      <c r="BW174" s="3"/>
      <c r="BY174" s="3"/>
      <c r="BZ174" s="14"/>
      <c r="CA174" s="24"/>
    </row>
    <row r="175" spans="1:80">
      <c r="D175" s="1">
        <v>42082</v>
      </c>
      <c r="E175" s="3">
        <v>2.2970000000000002</v>
      </c>
      <c r="F175" s="3">
        <f t="shared" si="49"/>
        <v>2.2970000000000002</v>
      </c>
      <c r="G175" s="3">
        <v>4.2753333333333332</v>
      </c>
      <c r="H175" s="3">
        <v>211.80000000000004</v>
      </c>
      <c r="I175" s="3">
        <v>355.39999999999992</v>
      </c>
      <c r="J175" s="3">
        <v>350.60000000000008</v>
      </c>
      <c r="K175" s="3">
        <v>228</v>
      </c>
      <c r="L175" s="3">
        <v>86.733333333333334</v>
      </c>
      <c r="M175" s="3">
        <v>11.276666666666666</v>
      </c>
      <c r="N175" s="3">
        <v>86.7</v>
      </c>
      <c r="O175" s="3">
        <v>7.61</v>
      </c>
      <c r="P175" s="3">
        <v>1.74</v>
      </c>
      <c r="Q175" s="3">
        <v>3.1433333333333331</v>
      </c>
      <c r="R175" s="3">
        <v>8.5666666666666682</v>
      </c>
      <c r="S175" s="3">
        <v>3.4926666666666666</v>
      </c>
      <c r="T175" s="3">
        <v>4.4800000000000004</v>
      </c>
      <c r="U175" s="3">
        <v>0.37866666666666671</v>
      </c>
      <c r="V175" s="4">
        <v>0.23</v>
      </c>
      <c r="W175" s="3">
        <v>7.09</v>
      </c>
      <c r="X175" s="3">
        <v>5.0133333333333328</v>
      </c>
      <c r="Y175" s="3">
        <v>8.5333333333333332</v>
      </c>
      <c r="Z175" s="3">
        <v>2.0333333333333332</v>
      </c>
      <c r="AA175" s="3">
        <v>1630.6666666666667</v>
      </c>
      <c r="AB175" s="3">
        <v>0.80000000000000016</v>
      </c>
      <c r="AC175" s="3">
        <v>1.5333333333333332</v>
      </c>
      <c r="AD175" s="5"/>
      <c r="AI175" s="12"/>
      <c r="BF175" s="1"/>
      <c r="BG175" s="3"/>
      <c r="BH175" s="3"/>
      <c r="BI175" s="3"/>
      <c r="BJ175" s="3"/>
      <c r="BK175" s="3"/>
      <c r="BL175" s="3"/>
      <c r="BM175" s="3"/>
      <c r="BR175" s="1"/>
      <c r="BW175" s="3"/>
      <c r="BY175" s="3"/>
      <c r="BZ175" s="14"/>
      <c r="CA175" s="24"/>
    </row>
    <row r="176" spans="1:80">
      <c r="D176" s="1">
        <v>42082</v>
      </c>
      <c r="E176" s="3">
        <v>2.5565000000000002</v>
      </c>
      <c r="F176" s="3">
        <f t="shared" si="49"/>
        <v>2.5565000000000002</v>
      </c>
      <c r="G176" s="3">
        <v>4.3105000000000002</v>
      </c>
      <c r="H176" s="3">
        <v>212.57500000000002</v>
      </c>
      <c r="I176" s="3">
        <v>356.22500000000002</v>
      </c>
      <c r="J176" s="3">
        <v>351.42499999999995</v>
      </c>
      <c r="K176" s="3">
        <v>228</v>
      </c>
      <c r="L176" s="3">
        <v>77.525000000000006</v>
      </c>
      <c r="M176" s="3">
        <v>10.067499999999999</v>
      </c>
      <c r="N176" s="3">
        <v>77.424999999999997</v>
      </c>
      <c r="O176" s="3">
        <v>7.56</v>
      </c>
      <c r="P176" s="3">
        <v>1.615</v>
      </c>
      <c r="Q176" s="3">
        <v>3.17</v>
      </c>
      <c r="R176" s="3">
        <v>8.6349999999999998</v>
      </c>
      <c r="S176" s="3">
        <v>3.9946666666666673</v>
      </c>
      <c r="T176" s="3">
        <v>4.4233333333333329</v>
      </c>
      <c r="U176" s="3">
        <v>0.38100000000000001</v>
      </c>
      <c r="V176" s="4">
        <v>0.23100000000000001</v>
      </c>
      <c r="W176" s="3">
        <v>7.080000000000001</v>
      </c>
      <c r="X176" s="3">
        <v>4.6399999999999997</v>
      </c>
      <c r="Y176" s="3">
        <v>8.6999999999999993</v>
      </c>
      <c r="Z176" s="3">
        <v>2.1</v>
      </c>
      <c r="AA176" s="3">
        <v>2704</v>
      </c>
      <c r="AB176" s="3">
        <v>1.2666666666666666</v>
      </c>
      <c r="AC176" s="3">
        <v>1.7333333333333334</v>
      </c>
      <c r="AD176" s="5"/>
      <c r="AI176" s="12"/>
      <c r="BF176" s="1"/>
      <c r="BG176" s="3"/>
      <c r="BH176" s="3"/>
      <c r="BI176" s="3"/>
      <c r="BJ176" s="3"/>
      <c r="BK176" s="3"/>
      <c r="BL176" s="3"/>
      <c r="BM176" s="3"/>
      <c r="BR176" s="1"/>
      <c r="BW176" s="3"/>
      <c r="BY176" s="3"/>
      <c r="BZ176" s="14"/>
      <c r="CA176" s="24"/>
    </row>
    <row r="177" spans="1:80">
      <c r="D177" s="1">
        <v>42082</v>
      </c>
      <c r="E177" s="3">
        <v>2.8290000000000002</v>
      </c>
      <c r="F177" s="3">
        <f t="shared" si="49"/>
        <v>2.8290000000000002</v>
      </c>
      <c r="G177" s="3">
        <v>4.3840000000000003</v>
      </c>
      <c r="H177" s="3">
        <v>213.80000000000004</v>
      </c>
      <c r="I177" s="3">
        <v>357.5</v>
      </c>
      <c r="J177" s="3">
        <v>352.7</v>
      </c>
      <c r="K177" s="3">
        <v>229</v>
      </c>
      <c r="L177" s="3">
        <v>64.100000000000009</v>
      </c>
      <c r="M177" s="3">
        <v>8.3133333333333326</v>
      </c>
      <c r="N177" s="3">
        <v>64.100000000000009</v>
      </c>
      <c r="O177" s="3">
        <v>7.4899999999999993</v>
      </c>
      <c r="P177" s="3">
        <v>1.41</v>
      </c>
      <c r="Q177" s="3">
        <v>3.293333333333333</v>
      </c>
      <c r="R177" s="3">
        <v>8.9266666666666659</v>
      </c>
      <c r="S177" s="3">
        <v>4.2519999999999998</v>
      </c>
      <c r="T177" s="3">
        <v>4.4800000000000004</v>
      </c>
      <c r="U177" s="3">
        <v>0.38766666666666666</v>
      </c>
      <c r="V177" s="4">
        <v>0.23599999999999999</v>
      </c>
      <c r="W177" s="3">
        <v>7.080000000000001</v>
      </c>
      <c r="X177" s="3">
        <v>3.6999999999999997</v>
      </c>
      <c r="Y177" s="3">
        <v>8.5666666666666664</v>
      </c>
      <c r="Z177" s="3">
        <v>2.0666666666666669</v>
      </c>
      <c r="AA177" s="3">
        <v>3904.6666666666665</v>
      </c>
      <c r="AB177" s="3">
        <v>1.8666666666666665</v>
      </c>
      <c r="AC177" s="3">
        <v>2.9666666666666668</v>
      </c>
      <c r="AD177" s="5"/>
      <c r="AI177" s="12"/>
      <c r="BF177" s="1"/>
      <c r="BG177" s="3"/>
      <c r="BH177" s="3"/>
      <c r="BI177" s="3"/>
      <c r="BJ177" s="3"/>
      <c r="BK177" s="3"/>
      <c r="BL177" s="3"/>
      <c r="BM177" s="3"/>
      <c r="BR177" s="1"/>
      <c r="BW177" s="3"/>
      <c r="BY177" s="3"/>
      <c r="BZ177" s="14"/>
      <c r="CA177" s="24"/>
    </row>
    <row r="178" spans="1:80">
      <c r="D178" s="1">
        <v>42082</v>
      </c>
      <c r="E178" s="3">
        <v>3.0637500000000002</v>
      </c>
      <c r="F178" s="3">
        <f t="shared" si="49"/>
        <v>3.0637500000000002</v>
      </c>
      <c r="G178" s="3">
        <v>4.4497499999999999</v>
      </c>
      <c r="H178" s="3">
        <v>215.125</v>
      </c>
      <c r="I178" s="3">
        <v>359.02499999999998</v>
      </c>
      <c r="J178" s="3">
        <v>354.125</v>
      </c>
      <c r="K178" s="3">
        <v>230</v>
      </c>
      <c r="L178" s="3">
        <v>54.724999999999994</v>
      </c>
      <c r="M178" s="3">
        <v>7.0825000000000005</v>
      </c>
      <c r="N178" s="3">
        <v>54.65</v>
      </c>
      <c r="O178" s="3">
        <v>7.44</v>
      </c>
      <c r="P178" s="3">
        <v>1.97</v>
      </c>
      <c r="Q178" s="3">
        <v>3.3200000000000003</v>
      </c>
      <c r="R178" s="3">
        <v>8.9824999999999999</v>
      </c>
      <c r="S178" s="3">
        <v>4.4793333333333329</v>
      </c>
      <c r="T178" s="3">
        <v>3.436666666666667</v>
      </c>
      <c r="U178" s="3">
        <v>0.47166666666666668</v>
      </c>
      <c r="V178" s="4">
        <v>0.27733333333333338</v>
      </c>
      <c r="W178" s="3">
        <v>7.0166666666666657</v>
      </c>
      <c r="X178" s="3">
        <v>6.4366666666666665</v>
      </c>
      <c r="Y178" s="3">
        <v>14.266666666666666</v>
      </c>
      <c r="Z178" s="3">
        <v>3.4</v>
      </c>
      <c r="AA178" s="3">
        <v>2658.3333333333335</v>
      </c>
      <c r="AB178" s="3">
        <v>1.3</v>
      </c>
      <c r="AC178" s="3">
        <v>9.9</v>
      </c>
      <c r="AD178" s="5"/>
      <c r="AI178" s="12"/>
      <c r="BF178" s="1"/>
      <c r="BG178" s="3"/>
      <c r="BH178" s="3"/>
      <c r="BI178" s="3"/>
      <c r="BJ178" s="3"/>
      <c r="BK178" s="3"/>
      <c r="BL178" s="3"/>
      <c r="BM178" s="3"/>
      <c r="BR178" s="1"/>
      <c r="BW178" s="3"/>
      <c r="BY178" s="3"/>
      <c r="BZ178" s="14"/>
      <c r="CA178" s="24"/>
    </row>
    <row r="179" spans="1:80">
      <c r="D179" s="1">
        <v>42082</v>
      </c>
      <c r="E179" s="3">
        <v>3.3376666666666672</v>
      </c>
      <c r="F179" s="3">
        <f t="shared" si="49"/>
        <v>3.3376666666666672</v>
      </c>
      <c r="G179" s="3">
        <v>4.5040000000000004</v>
      </c>
      <c r="H179" s="3">
        <v>216.69999999999996</v>
      </c>
      <c r="I179" s="3">
        <v>361.0333333333333</v>
      </c>
      <c r="J179" s="3">
        <v>356.13333333333338</v>
      </c>
      <c r="K179" s="3">
        <v>231.33333333333334</v>
      </c>
      <c r="L179" s="3">
        <v>43.333333333333336</v>
      </c>
      <c r="M179" s="3">
        <v>5.6033333333333326</v>
      </c>
      <c r="N179" s="3">
        <v>43.300000000000004</v>
      </c>
      <c r="O179" s="3">
        <v>7.419999999999999</v>
      </c>
      <c r="P179" s="3">
        <v>1.91</v>
      </c>
      <c r="Q179" s="3">
        <v>3.3466666666666662</v>
      </c>
      <c r="R179" s="3">
        <v>9.0499999999999989</v>
      </c>
      <c r="AD179" s="5"/>
      <c r="AI179" s="12"/>
      <c r="BF179" s="1"/>
      <c r="BG179" s="3"/>
      <c r="BH179" s="3"/>
      <c r="BI179" s="3"/>
      <c r="BJ179" s="3"/>
      <c r="BK179" s="3"/>
      <c r="BL179" s="3"/>
      <c r="BM179" s="3"/>
      <c r="BR179" s="1"/>
      <c r="BW179" s="3"/>
      <c r="BY179" s="3"/>
      <c r="BZ179" s="14"/>
      <c r="CA179" s="24"/>
    </row>
    <row r="180" spans="1:80">
      <c r="D180" s="1">
        <v>42082</v>
      </c>
      <c r="E180" s="3">
        <v>3.6139999999999999</v>
      </c>
      <c r="F180" s="3">
        <f t="shared" si="49"/>
        <v>3.6139999999999999</v>
      </c>
      <c r="G180" s="3">
        <v>4.5255000000000001</v>
      </c>
      <c r="H180" s="3">
        <v>217.2</v>
      </c>
      <c r="I180" s="3">
        <v>361.67500000000001</v>
      </c>
      <c r="J180" s="3">
        <v>356.7</v>
      </c>
      <c r="K180" s="3">
        <v>232</v>
      </c>
      <c r="L180" s="3">
        <v>39.974999999999994</v>
      </c>
      <c r="M180" s="3">
        <v>5.1624999999999996</v>
      </c>
      <c r="N180" s="3">
        <v>39.974999999999994</v>
      </c>
      <c r="O180" s="3">
        <v>7.4</v>
      </c>
      <c r="P180" s="3">
        <v>2.0125000000000002</v>
      </c>
      <c r="Q180" s="3">
        <v>3.3825000000000003</v>
      </c>
      <c r="R180" s="3">
        <v>9.14</v>
      </c>
      <c r="AD180" s="5">
        <v>3.6</v>
      </c>
      <c r="AE180" s="3">
        <v>1.321701</v>
      </c>
      <c r="AF180" s="3">
        <v>1.1308291071222552</v>
      </c>
      <c r="AG180" s="3">
        <v>29.346451313056001</v>
      </c>
      <c r="AH180" s="3">
        <v>3.2489550759857786</v>
      </c>
      <c r="AI180" s="12">
        <f t="shared" ref="AI180:AI210" si="51">AE180*30.97/94.74</f>
        <v>0.43205699778340728</v>
      </c>
      <c r="AJ180" s="3">
        <v>18.522623549354542</v>
      </c>
      <c r="AK180" s="3">
        <v>6.7769394206821163</v>
      </c>
      <c r="AL180" s="3">
        <v>1021.8802103373092</v>
      </c>
      <c r="AM180" s="3">
        <v>3.3011012998833413</v>
      </c>
      <c r="AN180" s="3">
        <v>55.169301887200461</v>
      </c>
      <c r="AP180" s="3">
        <v>0.77400000000000002</v>
      </c>
      <c r="AQ180" s="3">
        <v>0.1105</v>
      </c>
      <c r="AR180" s="3">
        <v>6.7814999999999994</v>
      </c>
      <c r="AS180" s="3">
        <v>16.5395</v>
      </c>
      <c r="AV180" s="4">
        <v>6.9571786079668589</v>
      </c>
      <c r="AW180" s="4">
        <v>0.12518698216489502</v>
      </c>
      <c r="AX180" s="4">
        <v>0.90654693517369156</v>
      </c>
      <c r="AY180" s="4">
        <v>1.5390178859951403E-2</v>
      </c>
      <c r="BC180" s="3" t="s">
        <v>201</v>
      </c>
      <c r="BD180" s="3" t="s">
        <v>119</v>
      </c>
      <c r="BE180" s="3" t="s">
        <v>157</v>
      </c>
      <c r="BF180" s="1">
        <v>42082</v>
      </c>
      <c r="BG180" s="3">
        <v>0.44028743995842184</v>
      </c>
      <c r="BH180" s="3">
        <v>2504.7499899033919</v>
      </c>
      <c r="BI180" s="3">
        <v>6.4203391517119517</v>
      </c>
      <c r="BJ180" s="3">
        <v>31.304852763894182</v>
      </c>
      <c r="BK180" s="3">
        <f>BJ180/BK$1</f>
        <v>0.5698007419711355</v>
      </c>
      <c r="BL180" s="3">
        <v>5.6492504324420176</v>
      </c>
      <c r="BM180" s="3">
        <f>BL180/BM$1</f>
        <v>0.10115041060773532</v>
      </c>
      <c r="BR180" s="1"/>
      <c r="BW180" s="3"/>
      <c r="BY180" s="3"/>
      <c r="BZ180" s="14"/>
      <c r="CA180" s="24"/>
    </row>
    <row r="181" spans="1:80">
      <c r="D181" s="1">
        <v>42082</v>
      </c>
      <c r="E181" s="3">
        <v>3.8660000000000001</v>
      </c>
      <c r="F181" s="3">
        <f t="shared" si="49"/>
        <v>3.8660000000000001</v>
      </c>
      <c r="G181" s="3">
        <v>4.535333333333333</v>
      </c>
      <c r="H181" s="3">
        <v>218.06666666666669</v>
      </c>
      <c r="I181" s="3">
        <v>363</v>
      </c>
      <c r="J181" s="3">
        <v>358</v>
      </c>
      <c r="K181" s="3">
        <v>233</v>
      </c>
      <c r="L181" s="3">
        <v>37.833333333333336</v>
      </c>
      <c r="M181" s="3">
        <v>4.8833333333333329</v>
      </c>
      <c r="N181" s="3">
        <v>37.766666666666666</v>
      </c>
      <c r="O181" s="3">
        <v>7.39</v>
      </c>
      <c r="P181" s="3">
        <v>2.2466666666666666</v>
      </c>
      <c r="Q181" s="3">
        <v>3.4000000000000004</v>
      </c>
      <c r="R181" s="3">
        <v>9.173333333333332</v>
      </c>
      <c r="AD181" s="5"/>
      <c r="AI181" s="12"/>
      <c r="BK181" s="3"/>
      <c r="BM181" s="3"/>
      <c r="BW181" s="3"/>
      <c r="BY181" s="3"/>
      <c r="BZ181" s="14"/>
      <c r="CA181" s="24"/>
    </row>
    <row r="182" spans="1:80">
      <c r="D182" s="1">
        <v>42082</v>
      </c>
      <c r="E182" s="3">
        <v>4.0880000000000001</v>
      </c>
      <c r="F182" s="3">
        <f t="shared" si="49"/>
        <v>4.0880000000000001</v>
      </c>
      <c r="G182" s="3">
        <v>4.5060000000000002</v>
      </c>
      <c r="H182" s="3">
        <v>219.23333333333335</v>
      </c>
      <c r="I182" s="3">
        <v>365.3</v>
      </c>
      <c r="J182" s="3">
        <v>360.26666666666665</v>
      </c>
      <c r="K182" s="3">
        <v>234</v>
      </c>
      <c r="L182" s="3">
        <v>35.4</v>
      </c>
      <c r="M182" s="3">
        <v>4.5733333333333333</v>
      </c>
      <c r="N182" s="3">
        <v>35.366666666666667</v>
      </c>
      <c r="O182" s="3">
        <v>7.38</v>
      </c>
      <c r="P182" s="3">
        <v>2.4599999999999995</v>
      </c>
      <c r="Q182" s="3">
        <v>3.3699999999999997</v>
      </c>
      <c r="R182" s="3">
        <v>9.11</v>
      </c>
      <c r="AD182" s="5">
        <v>4.0999999999999996</v>
      </c>
      <c r="AE182" s="3">
        <v>131.60110674999999</v>
      </c>
      <c r="AF182" s="3">
        <v>3.8429340667453897</v>
      </c>
      <c r="AG182" s="3">
        <v>192.10504805350402</v>
      </c>
      <c r="AH182" s="3">
        <v>6.5474704836391311</v>
      </c>
      <c r="AI182" s="12">
        <f t="shared" si="51"/>
        <v>43.019698923870585</v>
      </c>
      <c r="AJ182" s="3">
        <v>103.54674664232624</v>
      </c>
      <c r="AK182" s="3">
        <v>4.7761287345759724</v>
      </c>
      <c r="AL182" s="3">
        <v>1462.6458894446585</v>
      </c>
      <c r="AM182" s="3">
        <v>60.372064157481688</v>
      </c>
      <c r="AN182" s="3">
        <v>14.125464458067103</v>
      </c>
      <c r="AP182" s="3">
        <v>1.522</v>
      </c>
      <c r="AQ182" s="3">
        <v>0.46299999999999997</v>
      </c>
      <c r="AR182" s="3">
        <v>9.5485000000000007</v>
      </c>
      <c r="AS182" s="3">
        <v>23.2895</v>
      </c>
      <c r="AV182" s="4">
        <v>10.69632481920611</v>
      </c>
      <c r="AW182" s="4">
        <v>0.63323784259947957</v>
      </c>
      <c r="AX182" s="4">
        <v>1.1972484606650902</v>
      </c>
      <c r="AY182" s="4">
        <v>4.3108875732890559E-2</v>
      </c>
      <c r="BC182" s="3" t="s">
        <v>202</v>
      </c>
      <c r="BD182" s="3" t="s">
        <v>119</v>
      </c>
      <c r="BE182" s="3" t="s">
        <v>159</v>
      </c>
      <c r="BF182" s="1">
        <v>42082</v>
      </c>
      <c r="BG182" s="3">
        <v>4.0639788465915023</v>
      </c>
      <c r="BH182" s="3">
        <v>3752.5732333264064</v>
      </c>
      <c r="BI182" s="3">
        <v>56.777145282747639</v>
      </c>
      <c r="BJ182" s="3">
        <v>68.240533997335888</v>
      </c>
      <c r="BK182" s="3">
        <f>BJ182/BK$1</f>
        <v>1.242091991214705</v>
      </c>
      <c r="BL182" s="3">
        <v>78.835783718215481</v>
      </c>
      <c r="BM182" s="3">
        <f>BL182/BM$1</f>
        <v>1.4115628239608859</v>
      </c>
      <c r="BR182" s="1"/>
      <c r="BW182" s="3"/>
      <c r="BY182" s="3"/>
      <c r="BZ182" s="14"/>
      <c r="CA182" s="24"/>
    </row>
    <row r="183" spans="1:80">
      <c r="D183" s="1">
        <v>42082</v>
      </c>
      <c r="E183" s="3">
        <v>4.3559999999999999</v>
      </c>
      <c r="F183" s="3">
        <f t="shared" si="49"/>
        <v>4.3559999999999999</v>
      </c>
      <c r="G183" s="3">
        <v>4.426333333333333</v>
      </c>
      <c r="H183" s="3">
        <v>222.26666666666665</v>
      </c>
      <c r="I183" s="3">
        <v>371.20000000000005</v>
      </c>
      <c r="J183" s="3">
        <v>366.10000000000008</v>
      </c>
      <c r="K183" s="3">
        <v>238</v>
      </c>
      <c r="L183" s="3">
        <v>29.733333333333334</v>
      </c>
      <c r="M183" s="3">
        <v>3.85</v>
      </c>
      <c r="N183" s="3">
        <v>29.7</v>
      </c>
      <c r="O183" s="3">
        <v>7.3633333333333333</v>
      </c>
      <c r="P183" s="3">
        <v>3.6066666666666669</v>
      </c>
      <c r="Q183" s="3">
        <v>3.4500000000000006</v>
      </c>
      <c r="R183" s="3">
        <v>9.2899999999999991</v>
      </c>
      <c r="AD183" s="5">
        <v>4.3499999999999996</v>
      </c>
      <c r="AE183" s="3">
        <v>3.8233083333333333</v>
      </c>
      <c r="AF183" s="3">
        <v>2.5600731884309473</v>
      </c>
      <c r="AG183" s="13">
        <v>26.483830971968004</v>
      </c>
      <c r="AH183" s="3">
        <v>2.0047758553824631</v>
      </c>
      <c r="AI183" s="12">
        <f t="shared" si="51"/>
        <v>1.2498190741327142</v>
      </c>
      <c r="AJ183" s="3">
        <v>25.916025557439035</v>
      </c>
      <c r="AK183" s="3">
        <v>3.5498254108334932</v>
      </c>
      <c r="AL183" s="3">
        <v>1059.497242529178</v>
      </c>
      <c r="AM183" s="3">
        <v>18.663918887801891</v>
      </c>
      <c r="AN183" s="3">
        <v>40.881933851352294</v>
      </c>
      <c r="AP183" s="3">
        <v>0.68700000000000006</v>
      </c>
      <c r="AQ183" s="3">
        <v>9.4E-2</v>
      </c>
      <c r="AR183" s="3">
        <v>6.8450000000000006</v>
      </c>
      <c r="AS183" s="3">
        <v>16.695</v>
      </c>
      <c r="AV183" s="4">
        <v>7.5079045934964741</v>
      </c>
      <c r="AW183" s="4">
        <v>0.38268561555125241</v>
      </c>
      <c r="AX183" s="4">
        <v>0.98401395326148189</v>
      </c>
      <c r="AY183" s="4">
        <v>7.4237626019293512E-2</v>
      </c>
      <c r="BC183" s="3" t="s">
        <v>133</v>
      </c>
      <c r="BD183" s="3" t="s">
        <v>119</v>
      </c>
      <c r="BE183" s="3" t="s">
        <v>156</v>
      </c>
      <c r="BF183" s="1">
        <v>42082</v>
      </c>
      <c r="BG183" s="3">
        <v>4.9118397811704781</v>
      </c>
      <c r="BH183" s="3">
        <v>4402.4568331674791</v>
      </c>
      <c r="BI183" s="3">
        <v>83.277710892769889</v>
      </c>
      <c r="BJ183" s="3">
        <v>65.41265143638995</v>
      </c>
      <c r="BK183" s="3">
        <f>BJ183/BK$1</f>
        <v>1.1906197931632683</v>
      </c>
      <c r="BL183" s="3">
        <v>121.41567887033573</v>
      </c>
      <c r="BM183" s="3">
        <f>BL183/BM$1</f>
        <v>2.1739602304446861</v>
      </c>
      <c r="BO183" t="s">
        <v>203</v>
      </c>
      <c r="BP183" t="s">
        <v>119</v>
      </c>
      <c r="BQ183" t="s">
        <v>156</v>
      </c>
      <c r="BR183" s="1">
        <v>42082</v>
      </c>
      <c r="BS183">
        <v>17.056510060612442</v>
      </c>
      <c r="BT183">
        <v>3302.3676967235301</v>
      </c>
      <c r="BU183">
        <v>115.99500267908282</v>
      </c>
      <c r="BV183">
        <v>52.791806719157144</v>
      </c>
      <c r="BW183" s="3">
        <f>BV183/BW$1</f>
        <v>0.96089928502288213</v>
      </c>
      <c r="BX183">
        <v>53.273947134478639</v>
      </c>
      <c r="BY183" s="3">
        <f>BX183/BY$1</f>
        <v>0.95387550822701228</v>
      </c>
      <c r="BZ183" s="14">
        <f t="shared" si="41"/>
        <v>1.2200847222176738</v>
      </c>
      <c r="CA183" s="24">
        <f t="shared" si="42"/>
        <v>-0.22972050814038614</v>
      </c>
      <c r="CB183" s="24">
        <f t="shared" ref="CB183:CB184" si="52">BK183/BW183*100</f>
        <v>123.9068247547833</v>
      </c>
    </row>
    <row r="184" spans="1:80">
      <c r="D184" s="1">
        <v>42082</v>
      </c>
      <c r="E184" s="3">
        <v>4.562333333333334</v>
      </c>
      <c r="F184" s="3">
        <f t="shared" si="49"/>
        <v>4.562333333333334</v>
      </c>
      <c r="G184" s="3">
        <v>2.8559999999999999</v>
      </c>
      <c r="H184" s="3">
        <v>304.89999999999998</v>
      </c>
      <c r="I184" s="3">
        <v>534.54999999999995</v>
      </c>
      <c r="J184" s="3">
        <v>528.79999999999995</v>
      </c>
      <c r="K184" s="3">
        <v>343.83333333333331</v>
      </c>
      <c r="L184" s="3">
        <v>55.866666666666667</v>
      </c>
      <c r="M184" s="3">
        <v>7.5383333333333331</v>
      </c>
      <c r="N184" s="3">
        <v>55.800000000000004</v>
      </c>
      <c r="O184" s="3">
        <v>7.2799999999999985</v>
      </c>
      <c r="P184" s="3">
        <v>10.865</v>
      </c>
      <c r="Q184" s="3">
        <v>4.79</v>
      </c>
      <c r="R184" s="3">
        <v>12.475</v>
      </c>
      <c r="AD184" s="5">
        <v>4.5999999999999996</v>
      </c>
      <c r="AE184" s="3">
        <v>25.033450250000001</v>
      </c>
      <c r="AF184" s="3">
        <v>12.763931027708832</v>
      </c>
      <c r="AG184" s="3">
        <v>66.909569831904008</v>
      </c>
      <c r="AH184" s="3">
        <v>22.599847015021112</v>
      </c>
      <c r="AI184" s="12">
        <f t="shared" si="51"/>
        <v>8.1833011847424526</v>
      </c>
      <c r="AJ184" s="3">
        <v>54.850697613769718</v>
      </c>
      <c r="AK184" s="3">
        <v>10.262222551318635</v>
      </c>
      <c r="AL184" s="3">
        <v>1199.7755547005261</v>
      </c>
      <c r="AM184" s="3">
        <v>41.83511070429077</v>
      </c>
      <c r="AN184" s="3">
        <v>21.873478495182063</v>
      </c>
      <c r="AP184" s="3">
        <v>0.85250000000000004</v>
      </c>
      <c r="AQ184" s="3">
        <v>0.26650000000000001</v>
      </c>
      <c r="AR184" s="3">
        <v>7.7610000000000001</v>
      </c>
      <c r="AS184" s="3">
        <v>18.93</v>
      </c>
      <c r="AV184" s="4">
        <v>8.3599878383078963</v>
      </c>
      <c r="AW184" s="4">
        <v>0.53693545710257151</v>
      </c>
      <c r="AX184" s="4">
        <v>1.0057431581972025</v>
      </c>
      <c r="AY184" s="4">
        <v>2.4816138282336704E-2</v>
      </c>
      <c r="BC184" s="3" t="s">
        <v>134</v>
      </c>
      <c r="BD184" s="3" t="s">
        <v>119</v>
      </c>
      <c r="BE184" s="3" t="s">
        <v>158</v>
      </c>
      <c r="BF184" s="1">
        <v>42082</v>
      </c>
      <c r="BG184" s="3">
        <v>4.5711049859487334</v>
      </c>
      <c r="BH184" s="3">
        <v>4336.918400700587</v>
      </c>
      <c r="BI184" s="3">
        <v>72.008487727656913</v>
      </c>
      <c r="BJ184" s="3">
        <v>63.32814831159105</v>
      </c>
      <c r="BK184" s="3">
        <f>BJ184/BK$1</f>
        <v>1.1526783456787597</v>
      </c>
      <c r="BL184" s="3">
        <v>113.59826578967208</v>
      </c>
      <c r="BM184" s="3">
        <f>BL184/BM$1</f>
        <v>2.033988644398784</v>
      </c>
      <c r="BO184" t="s">
        <v>204</v>
      </c>
      <c r="BP184" t="s">
        <v>119</v>
      </c>
      <c r="BQ184" t="s">
        <v>158</v>
      </c>
      <c r="BR184" s="1">
        <v>42082</v>
      </c>
      <c r="BS184">
        <v>31.049163839532934</v>
      </c>
      <c r="BT184">
        <v>3415.2316244837498</v>
      </c>
      <c r="BU184">
        <v>93.291698427195527</v>
      </c>
      <c r="BV184">
        <v>53.993133506634763</v>
      </c>
      <c r="BW184" s="3">
        <f>BV184/BW$1</f>
        <v>0.98276544424162293</v>
      </c>
      <c r="BX184">
        <v>51.439047446237225</v>
      </c>
      <c r="BY184" s="3">
        <f>BX184/BY$1</f>
        <v>0.92102144039815981</v>
      </c>
      <c r="BZ184" s="14">
        <f t="shared" si="41"/>
        <v>1.1129672040006242</v>
      </c>
      <c r="CA184" s="24">
        <f t="shared" si="42"/>
        <v>-0.16991290143713678</v>
      </c>
      <c r="CB184" s="24">
        <f t="shared" si="52"/>
        <v>117.28926290934605</v>
      </c>
    </row>
    <row r="185" spans="1:80">
      <c r="AD185" s="5"/>
      <c r="AI185" s="12"/>
      <c r="BF185" s="1"/>
      <c r="BG185" s="3"/>
      <c r="BH185" s="3"/>
      <c r="BI185" s="3"/>
      <c r="BJ185" s="3"/>
      <c r="BK185" s="3"/>
      <c r="BL185" s="3"/>
      <c r="BM185" s="3"/>
      <c r="BR185" s="1"/>
      <c r="BW185" s="3"/>
      <c r="BY185" s="3"/>
      <c r="BZ185" s="14"/>
      <c r="CA185" s="24"/>
    </row>
    <row r="186" spans="1:80">
      <c r="AD186" s="5"/>
      <c r="AI186" s="12"/>
      <c r="BF186" s="1"/>
      <c r="BG186" s="3"/>
      <c r="BH186" s="3"/>
      <c r="BI186" s="3"/>
      <c r="BJ186" s="3"/>
      <c r="BK186" s="3"/>
      <c r="BL186" s="3"/>
      <c r="BM186" s="3"/>
      <c r="BR186" s="1"/>
      <c r="BW186" s="3"/>
      <c r="BY186" s="3"/>
      <c r="BZ186" s="14"/>
      <c r="CA186" s="24"/>
    </row>
    <row r="187" spans="1:80">
      <c r="AD187" s="5"/>
      <c r="AI187" s="12"/>
      <c r="BF187" s="1"/>
      <c r="BG187" s="3"/>
      <c r="BH187" s="3"/>
      <c r="BI187" s="3"/>
      <c r="BJ187" s="3"/>
      <c r="BK187" s="3"/>
      <c r="BL187" s="3"/>
      <c r="BM187" s="3"/>
      <c r="BR187" s="1"/>
      <c r="BW187" s="3"/>
      <c r="BY187" s="3"/>
      <c r="BZ187" s="14"/>
      <c r="CA187" s="24"/>
    </row>
    <row r="188" spans="1:80">
      <c r="A188" t="s">
        <v>17</v>
      </c>
      <c r="B188" s="2" t="s">
        <v>20</v>
      </c>
      <c r="C188" s="2" t="s">
        <v>21</v>
      </c>
      <c r="D188" s="1" t="s">
        <v>0</v>
      </c>
      <c r="E188" s="3" t="s">
        <v>29</v>
      </c>
      <c r="F188" s="3" t="s">
        <v>22</v>
      </c>
      <c r="G188" s="3" t="s">
        <v>30</v>
      </c>
      <c r="H188" s="3" t="s">
        <v>31</v>
      </c>
      <c r="I188" s="3" t="s">
        <v>32</v>
      </c>
      <c r="J188" s="3" t="s">
        <v>33</v>
      </c>
      <c r="K188" s="3" t="s">
        <v>34</v>
      </c>
      <c r="L188" s="3" t="s">
        <v>35</v>
      </c>
      <c r="M188" s="3" t="s">
        <v>36</v>
      </c>
      <c r="N188" s="3" t="s">
        <v>37</v>
      </c>
      <c r="O188" s="3" t="s">
        <v>1</v>
      </c>
      <c r="P188" s="3" t="s">
        <v>38</v>
      </c>
      <c r="Q188" s="3" t="s">
        <v>39</v>
      </c>
      <c r="R188" s="3" t="s">
        <v>40</v>
      </c>
      <c r="S188" s="3" t="s">
        <v>2</v>
      </c>
      <c r="T188" s="3" t="s">
        <v>3</v>
      </c>
      <c r="U188" s="3" t="s">
        <v>4</v>
      </c>
      <c r="V188" s="4" t="s">
        <v>5</v>
      </c>
      <c r="W188" s="3" t="s">
        <v>1</v>
      </c>
      <c r="X188" s="3" t="s">
        <v>6</v>
      </c>
      <c r="Y188" s="3" t="s">
        <v>7</v>
      </c>
      <c r="Z188" s="3" t="s">
        <v>8</v>
      </c>
      <c r="AA188" s="3" t="s">
        <v>9</v>
      </c>
      <c r="AB188" s="3" t="s">
        <v>10</v>
      </c>
      <c r="AC188" s="3" t="s">
        <v>11</v>
      </c>
      <c r="AD188" s="5" t="s">
        <v>19</v>
      </c>
      <c r="AF188" s="3" t="s">
        <v>15</v>
      </c>
      <c r="AH188" s="3" t="s">
        <v>48</v>
      </c>
      <c r="AI188" s="12"/>
      <c r="AJ188" s="3" t="s">
        <v>56</v>
      </c>
      <c r="AK188" s="3" t="s">
        <v>57</v>
      </c>
      <c r="AL188" s="3" t="s">
        <v>58</v>
      </c>
      <c r="AM188" s="3" t="s">
        <v>59</v>
      </c>
      <c r="AN188" s="3" t="s">
        <v>60</v>
      </c>
      <c r="AP188" s="3" t="s">
        <v>41</v>
      </c>
      <c r="AQ188" s="3" t="s">
        <v>42</v>
      </c>
      <c r="AR188" s="3" t="s">
        <v>43</v>
      </c>
      <c r="AS188" s="3" t="s">
        <v>44</v>
      </c>
      <c r="AV188" s="3" t="s">
        <v>49</v>
      </c>
      <c r="AW188" s="3" t="s">
        <v>50</v>
      </c>
      <c r="AX188" s="3" t="s">
        <v>51</v>
      </c>
      <c r="AY188" s="3" t="s">
        <v>52</v>
      </c>
      <c r="BA188" s="3" t="s">
        <v>26</v>
      </c>
      <c r="BD188" s="3" t="s">
        <v>68</v>
      </c>
      <c r="BE188" s="3" t="s">
        <v>13</v>
      </c>
      <c r="BF188" s="1" t="s">
        <v>69</v>
      </c>
      <c r="BG188" s="3"/>
      <c r="BH188" s="3"/>
      <c r="BI188" s="3"/>
      <c r="BJ188" s="3"/>
      <c r="BK188" s="3"/>
      <c r="BL188" s="3"/>
      <c r="BM188" s="3"/>
      <c r="BR188" s="1"/>
      <c r="BW188" s="3"/>
      <c r="BY188" s="3"/>
      <c r="BZ188" s="14"/>
      <c r="CA188" s="24"/>
    </row>
    <row r="189" spans="1:80">
      <c r="A189" t="s">
        <v>13</v>
      </c>
      <c r="B189" s="2">
        <v>4.75</v>
      </c>
      <c r="C189" s="2">
        <v>45</v>
      </c>
      <c r="D189" s="1">
        <v>42088</v>
      </c>
      <c r="E189" s="3">
        <v>0.51466666666666672</v>
      </c>
      <c r="F189" s="3">
        <f t="shared" ref="F189:F205" si="53">E189</f>
        <v>0.51466666666666672</v>
      </c>
      <c r="G189" s="3">
        <v>4.969333333333334</v>
      </c>
      <c r="H189" s="3">
        <v>198.23333333333335</v>
      </c>
      <c r="I189" s="3">
        <v>325.73333333333329</v>
      </c>
      <c r="J189" s="3">
        <v>321.03333333333336</v>
      </c>
      <c r="K189" s="3">
        <v>209</v>
      </c>
      <c r="L189" s="3">
        <v>123.96666666666665</v>
      </c>
      <c r="M189" s="3">
        <v>15.829999999999998</v>
      </c>
      <c r="N189" s="3">
        <v>124.16666666666667</v>
      </c>
      <c r="O189" s="3">
        <v>8.17</v>
      </c>
      <c r="P189" s="3">
        <v>1.8033333333333335</v>
      </c>
      <c r="Q189" s="3">
        <v>21.06</v>
      </c>
      <c r="R189" s="3">
        <v>51.053333333333335</v>
      </c>
      <c r="S189" s="3">
        <v>0.5083333333333333</v>
      </c>
      <c r="T189" s="3">
        <v>5.2866666666666662</v>
      </c>
      <c r="U189" s="3">
        <v>0.35466666666666669</v>
      </c>
      <c r="V189" s="4">
        <v>0.221</v>
      </c>
      <c r="W189" s="3">
        <v>7.87</v>
      </c>
      <c r="X189" s="3">
        <v>15.626666666666667</v>
      </c>
      <c r="Y189" s="3">
        <v>4.7666666666666666</v>
      </c>
      <c r="Z189" s="3">
        <v>1.1666666666666667</v>
      </c>
      <c r="AA189" s="3">
        <v>1066.3333333333333</v>
      </c>
      <c r="AB189" s="3">
        <v>0.53333333333333333</v>
      </c>
      <c r="AC189" s="3">
        <v>6.6666666666666666E-2</v>
      </c>
      <c r="AD189" s="5">
        <v>0.45</v>
      </c>
      <c r="AE189" s="3">
        <v>6.9742459999999999</v>
      </c>
      <c r="AF189" s="3">
        <v>1.6185397275558855</v>
      </c>
      <c r="AG189" s="3">
        <v>43.386810353119998</v>
      </c>
      <c r="AH189" s="3">
        <v>4.4869560438608884</v>
      </c>
      <c r="AI189" s="12">
        <f t="shared" si="51"/>
        <v>2.2798437684188304</v>
      </c>
      <c r="AJ189" s="3">
        <v>22.721345677402528</v>
      </c>
      <c r="AK189" s="3">
        <v>0.83904964256064063</v>
      </c>
      <c r="AL189" s="3">
        <v>882.76901372322698</v>
      </c>
      <c r="AM189" s="3">
        <v>190.51163463365103</v>
      </c>
      <c r="AN189" s="3">
        <v>38.851968816318099</v>
      </c>
      <c r="AP189" s="3">
        <v>0.95099999999999996</v>
      </c>
      <c r="AQ189" s="3">
        <v>9.6500000000000002E-2</v>
      </c>
      <c r="AR189" s="3">
        <v>6.7334999999999994</v>
      </c>
      <c r="AS189" s="3">
        <v>16.423500000000001</v>
      </c>
      <c r="AV189" s="4">
        <v>8.0046279623878718</v>
      </c>
      <c r="AW189" s="4">
        <v>0.50848864750056466</v>
      </c>
      <c r="AX189" s="4">
        <v>0.62876547748191047</v>
      </c>
      <c r="AY189" s="4">
        <v>4.8955496548480797E-2</v>
      </c>
      <c r="AZ189" s="3">
        <v>0</v>
      </c>
      <c r="BA189" s="3">
        <v>3766</v>
      </c>
      <c r="BC189" s="3" t="s">
        <v>135</v>
      </c>
      <c r="BD189" s="3" t="s">
        <v>119</v>
      </c>
      <c r="BE189" s="3" t="s">
        <v>155</v>
      </c>
      <c r="BF189" s="1">
        <v>42088</v>
      </c>
      <c r="BG189" s="3">
        <v>0.56486475263323055</v>
      </c>
      <c r="BH189" s="3">
        <v>1469.5670021192393</v>
      </c>
      <c r="BI189" s="3">
        <v>8.9248427602034219</v>
      </c>
      <c r="BJ189" s="3">
        <v>0.40515973211502759</v>
      </c>
      <c r="BK189" s="3">
        <f>BJ189/BK$1</f>
        <v>7.374585586367448E-3</v>
      </c>
      <c r="BL189" s="3">
        <v>4.5294897716343447</v>
      </c>
      <c r="BM189" s="3">
        <f>BL189/BM$1</f>
        <v>8.1100980691751923E-2</v>
      </c>
      <c r="BO189" t="s">
        <v>210</v>
      </c>
      <c r="BP189" t="s">
        <v>119</v>
      </c>
      <c r="BQ189" t="s">
        <v>155</v>
      </c>
      <c r="BR189" s="1">
        <v>42088</v>
      </c>
      <c r="BS189">
        <v>70.575892966120335</v>
      </c>
      <c r="BT189">
        <v>1264.4286284520529</v>
      </c>
      <c r="BU189">
        <v>24.092247591347711</v>
      </c>
      <c r="BV189">
        <v>0.17731736699053441</v>
      </c>
      <c r="BW189" s="3">
        <f>BV189/BW$1</f>
        <v>3.2274730067443466E-3</v>
      </c>
      <c r="BX189">
        <v>1.4402117245379951</v>
      </c>
      <c r="BY189" s="3">
        <f>BX189/BY$1</f>
        <v>2.5787139203903225E-2</v>
      </c>
      <c r="BZ189" s="14">
        <f t="shared" si="41"/>
        <v>5.5313841487848694E-2</v>
      </c>
      <c r="CA189" s="24">
        <f t="shared" si="42"/>
        <v>-4.1471125796231009E-3</v>
      </c>
      <c r="CB189" s="24">
        <f t="shared" ref="CB189" si="54">BK189/BW189*100</f>
        <v>228.49410578979325</v>
      </c>
    </row>
    <row r="190" spans="1:80">
      <c r="A190" t="s">
        <v>12</v>
      </c>
      <c r="B190" s="2">
        <f>B189-C189/100</f>
        <v>4.3</v>
      </c>
      <c r="D190" s="1">
        <v>42088</v>
      </c>
      <c r="E190" s="3">
        <v>0.77</v>
      </c>
      <c r="F190" s="3">
        <f t="shared" si="53"/>
        <v>0.77</v>
      </c>
      <c r="G190" s="3">
        <v>5.2670000000000003</v>
      </c>
      <c r="H190" s="3">
        <v>210.30000000000004</v>
      </c>
      <c r="I190" s="3">
        <v>342.56666666666666</v>
      </c>
      <c r="J190" s="3">
        <v>337.53333333333336</v>
      </c>
      <c r="K190" s="3">
        <v>219</v>
      </c>
      <c r="L190" s="3">
        <v>127</v>
      </c>
      <c r="M190" s="3">
        <v>16.09</v>
      </c>
      <c r="N190" s="3">
        <v>127.2</v>
      </c>
      <c r="O190" s="3">
        <v>8.24</v>
      </c>
      <c r="P190" s="3">
        <v>1.2033333333333334</v>
      </c>
      <c r="Q190" s="3">
        <v>21.47</v>
      </c>
      <c r="R190" s="3">
        <v>52.03</v>
      </c>
      <c r="S190" s="3">
        <v>0.75066666666666659</v>
      </c>
      <c r="T190" s="3">
        <v>5.2833333333333341</v>
      </c>
      <c r="U190" s="3">
        <v>0.36066666666666664</v>
      </c>
      <c r="V190" s="4">
        <v>0.22500000000000001</v>
      </c>
      <c r="W190" s="3">
        <v>8.0399999999999991</v>
      </c>
      <c r="X190" s="3">
        <v>16.11</v>
      </c>
      <c r="Y190" s="3">
        <v>5.8999999999999995</v>
      </c>
      <c r="Z190" s="3">
        <v>1.3999999999999997</v>
      </c>
      <c r="AA190" s="3">
        <v>1111.6666666666667</v>
      </c>
      <c r="AB190" s="3">
        <v>0.53333333333333333</v>
      </c>
      <c r="AC190" s="3">
        <v>0.33333333333333331</v>
      </c>
      <c r="AD190" s="5"/>
      <c r="AI190" s="12"/>
      <c r="AZ190" s="3">
        <v>0.5</v>
      </c>
      <c r="BA190" s="3">
        <v>621.5</v>
      </c>
      <c r="BK190" s="3"/>
      <c r="BM190" s="3"/>
      <c r="BW190" s="3"/>
      <c r="BY190" s="3"/>
      <c r="BZ190" s="14"/>
      <c r="CA190" s="24"/>
    </row>
    <row r="191" spans="1:80">
      <c r="D191" s="1">
        <v>42088</v>
      </c>
      <c r="E191" s="3">
        <v>1.0229999999999999</v>
      </c>
      <c r="F191" s="3">
        <f t="shared" si="53"/>
        <v>1.0229999999999999</v>
      </c>
      <c r="G191" s="3">
        <v>5.3034999999999997</v>
      </c>
      <c r="H191" s="3">
        <v>212.5</v>
      </c>
      <c r="I191" s="3">
        <v>345.8</v>
      </c>
      <c r="J191" s="3">
        <v>340.7</v>
      </c>
      <c r="K191" s="3">
        <v>221</v>
      </c>
      <c r="L191" s="3">
        <v>127.92500000000001</v>
      </c>
      <c r="M191" s="3">
        <v>16.195</v>
      </c>
      <c r="N191" s="3">
        <v>128.125</v>
      </c>
      <c r="O191" s="3">
        <v>8.26</v>
      </c>
      <c r="P191" s="3">
        <v>1.7775000000000001</v>
      </c>
      <c r="Q191" s="3">
        <v>21.572499999999998</v>
      </c>
      <c r="R191" s="3">
        <v>52.267499999999998</v>
      </c>
      <c r="S191" s="3">
        <v>0.9996666666666667</v>
      </c>
      <c r="T191" s="3">
        <v>5.2866666666666662</v>
      </c>
      <c r="U191" s="3">
        <v>0.36166666666666664</v>
      </c>
      <c r="V191" s="4">
        <v>0.22500000000000001</v>
      </c>
      <c r="W191" s="3">
        <v>8.0933333333333319</v>
      </c>
      <c r="X191" s="3">
        <v>16.260000000000002</v>
      </c>
      <c r="Y191" s="3">
        <v>8.9333333333333336</v>
      </c>
      <c r="Z191" s="3">
        <v>2.1333333333333333</v>
      </c>
      <c r="AA191" s="3">
        <v>1950</v>
      </c>
      <c r="AB191" s="3">
        <v>0.93333333333333324</v>
      </c>
      <c r="AC191" s="3">
        <v>0.6333333333333333</v>
      </c>
      <c r="AD191" s="5"/>
      <c r="AI191" s="12"/>
      <c r="AZ191" s="3">
        <v>1</v>
      </c>
      <c r="BA191" s="3">
        <v>391.5</v>
      </c>
      <c r="BK191" s="3"/>
      <c r="BM191" s="3"/>
      <c r="BW191" s="3"/>
      <c r="BY191" s="3"/>
      <c r="BZ191" s="14"/>
      <c r="CA191" s="24"/>
    </row>
    <row r="192" spans="1:80">
      <c r="D192" s="1">
        <v>42088</v>
      </c>
      <c r="E192" s="3">
        <v>1.2809999999999999</v>
      </c>
      <c r="F192" s="3">
        <f t="shared" si="53"/>
        <v>1.2809999999999999</v>
      </c>
      <c r="G192" s="3">
        <v>5.2889999999999997</v>
      </c>
      <c r="H192" s="3">
        <v>213.13333333333333</v>
      </c>
      <c r="I192" s="3">
        <v>346.9666666666667</v>
      </c>
      <c r="J192" s="3">
        <v>341.83333333333331</v>
      </c>
      <c r="K192" s="3">
        <v>222</v>
      </c>
      <c r="L192" s="3">
        <v>128.30000000000001</v>
      </c>
      <c r="M192" s="3">
        <v>16.25</v>
      </c>
      <c r="N192" s="3">
        <v>128.53333333333333</v>
      </c>
      <c r="O192" s="3">
        <v>8.293333333333333</v>
      </c>
      <c r="P192" s="3">
        <v>1.8633333333333333</v>
      </c>
      <c r="Q192" s="3">
        <v>21.663333333333338</v>
      </c>
      <c r="R192" s="3">
        <v>52.49</v>
      </c>
      <c r="S192" s="3">
        <v>1.2456666666666667</v>
      </c>
      <c r="T192" s="3">
        <v>5.2033333333333331</v>
      </c>
      <c r="U192" s="3">
        <v>0.36166666666666664</v>
      </c>
      <c r="V192" s="4">
        <v>0.22500000000000001</v>
      </c>
      <c r="W192" s="3">
        <v>8.1433333333333326</v>
      </c>
      <c r="X192" s="3">
        <v>16.350000000000001</v>
      </c>
      <c r="Y192" s="3">
        <v>11.966666666666667</v>
      </c>
      <c r="Z192" s="3">
        <v>2.8666666666666667</v>
      </c>
      <c r="AA192" s="3">
        <v>2523.3333333333335</v>
      </c>
      <c r="AB192" s="3">
        <v>1.2</v>
      </c>
      <c r="AC192" s="3">
        <v>1</v>
      </c>
      <c r="AD192" s="5"/>
      <c r="AI192" s="12"/>
      <c r="AZ192" s="3">
        <v>1.5</v>
      </c>
      <c r="BA192" s="3">
        <v>257.60000000000002</v>
      </c>
      <c r="BK192" s="3"/>
      <c r="BM192" s="3"/>
      <c r="BW192" s="3"/>
      <c r="BY192" s="3"/>
      <c r="BZ192" s="14"/>
      <c r="CA192" s="24"/>
    </row>
    <row r="193" spans="4:80">
      <c r="D193" s="1">
        <v>42088</v>
      </c>
      <c r="E193" s="3">
        <v>1.5229999999999999</v>
      </c>
      <c r="F193" s="3">
        <f t="shared" si="53"/>
        <v>1.5229999999999999</v>
      </c>
      <c r="G193" s="3">
        <v>5.2852499999999996</v>
      </c>
      <c r="H193" s="3">
        <v>213.22500000000002</v>
      </c>
      <c r="I193" s="3">
        <v>347.15</v>
      </c>
      <c r="J193" s="3">
        <v>342.02499999999998</v>
      </c>
      <c r="K193" s="3">
        <v>222</v>
      </c>
      <c r="L193" s="3">
        <v>128.47499999999999</v>
      </c>
      <c r="M193" s="3">
        <v>16.27</v>
      </c>
      <c r="N193" s="3">
        <v>128.69999999999999</v>
      </c>
      <c r="O193" s="3">
        <v>8.32</v>
      </c>
      <c r="P193" s="3">
        <v>1.61</v>
      </c>
      <c r="Q193" s="3">
        <v>21.7425</v>
      </c>
      <c r="R193" s="3">
        <v>52.672499999999999</v>
      </c>
      <c r="S193" s="3">
        <v>1.5376666666666665</v>
      </c>
      <c r="T193" s="3">
        <v>5.1833333333333336</v>
      </c>
      <c r="U193" s="3">
        <v>0.36433333333333334</v>
      </c>
      <c r="V193" s="4">
        <v>0.22633333333333336</v>
      </c>
      <c r="W193" s="3">
        <v>8.1566666666666681</v>
      </c>
      <c r="X193" s="3">
        <v>16.396666666666665</v>
      </c>
      <c r="Y193" s="3">
        <v>15.633333333333333</v>
      </c>
      <c r="Z193" s="3">
        <v>3.6999999999999997</v>
      </c>
      <c r="AA193" s="3">
        <v>3125.3333333333335</v>
      </c>
      <c r="AB193" s="3">
        <v>1.5</v>
      </c>
      <c r="AC193" s="3">
        <v>1.0999999999999999</v>
      </c>
      <c r="AD193" s="5"/>
      <c r="AI193" s="12"/>
      <c r="AZ193" s="3">
        <v>2</v>
      </c>
      <c r="BA193" s="3">
        <v>140.1</v>
      </c>
      <c r="BK193" s="3"/>
      <c r="BM193" s="3"/>
      <c r="BW193" s="3"/>
      <c r="BY193" s="3"/>
      <c r="BZ193" s="14"/>
      <c r="CA193" s="24"/>
    </row>
    <row r="194" spans="4:80">
      <c r="D194" s="1">
        <v>42088</v>
      </c>
      <c r="E194" s="3">
        <v>1.79</v>
      </c>
      <c r="F194" s="3">
        <f t="shared" si="53"/>
        <v>1.79</v>
      </c>
      <c r="G194" s="3">
        <v>5.2560000000000002</v>
      </c>
      <c r="H194" s="3">
        <v>213.4</v>
      </c>
      <c r="I194" s="3">
        <v>347.8</v>
      </c>
      <c r="J194" s="3">
        <v>342.66666666666669</v>
      </c>
      <c r="K194" s="3">
        <v>223</v>
      </c>
      <c r="L194" s="3">
        <v>128.33333333333334</v>
      </c>
      <c r="M194" s="3">
        <v>16.266666666666666</v>
      </c>
      <c r="N194" s="3">
        <v>128.56666666666669</v>
      </c>
      <c r="O194" s="3">
        <v>8.3233333333333324</v>
      </c>
      <c r="P194" s="3">
        <v>1.9333333333333333</v>
      </c>
      <c r="Q194" s="3">
        <v>21.930000000000003</v>
      </c>
      <c r="R194" s="3">
        <v>53.120000000000005</v>
      </c>
      <c r="S194" s="3">
        <v>1.7529999999999999</v>
      </c>
      <c r="T194" s="3">
        <v>5.0766666666666671</v>
      </c>
      <c r="U194" s="3">
        <v>0.36699999999999999</v>
      </c>
      <c r="V194" s="4">
        <v>0.22766666666666668</v>
      </c>
      <c r="W194" s="3">
        <v>8.18</v>
      </c>
      <c r="X194" s="3">
        <v>16.436666666666664</v>
      </c>
      <c r="Y194" s="3">
        <v>23.3</v>
      </c>
      <c r="Z194" s="3">
        <v>5.6000000000000005</v>
      </c>
      <c r="AA194" s="3">
        <v>4166.333333333333</v>
      </c>
      <c r="AB194" s="3">
        <v>2</v>
      </c>
      <c r="AC194" s="3">
        <v>1.8333333333333333</v>
      </c>
      <c r="AD194" s="5"/>
      <c r="AI194" s="12"/>
      <c r="AZ194" s="3">
        <v>2.5</v>
      </c>
      <c r="BA194" s="3">
        <v>84.12</v>
      </c>
      <c r="BF194" s="1"/>
      <c r="BG194" s="3"/>
      <c r="BH194" s="3"/>
      <c r="BI194" s="3"/>
      <c r="BJ194" s="3"/>
      <c r="BK194" s="3"/>
      <c r="BL194" s="3"/>
      <c r="BM194" s="3"/>
      <c r="BR194" s="1"/>
      <c r="BW194" s="3"/>
      <c r="BY194" s="3"/>
      <c r="BZ194" s="14"/>
      <c r="CA194" s="24"/>
    </row>
    <row r="195" spans="4:80">
      <c r="D195" s="1">
        <v>42088</v>
      </c>
      <c r="E195" s="3">
        <v>2.0270000000000001</v>
      </c>
      <c r="F195" s="3">
        <f t="shared" si="53"/>
        <v>2.0270000000000001</v>
      </c>
      <c r="G195" s="3">
        <v>5.1546666666666665</v>
      </c>
      <c r="H195" s="3">
        <v>214.5</v>
      </c>
      <c r="I195" s="3">
        <v>350.60000000000008</v>
      </c>
      <c r="J195" s="3">
        <v>345.4666666666667</v>
      </c>
      <c r="K195" s="3">
        <v>225</v>
      </c>
      <c r="L195" s="3">
        <v>128.1</v>
      </c>
      <c r="M195" s="3">
        <v>16.273333333333333</v>
      </c>
      <c r="N195" s="3">
        <v>128.30000000000001</v>
      </c>
      <c r="O195" s="3">
        <v>8.34</v>
      </c>
      <c r="P195" s="3">
        <v>2.11</v>
      </c>
      <c r="Q195" s="3">
        <v>24.443333333333332</v>
      </c>
      <c r="R195" s="3">
        <v>59.076666666666661</v>
      </c>
      <c r="S195" s="3">
        <v>1.9970000000000001</v>
      </c>
      <c r="T195" s="3">
        <v>5.0766666666666671</v>
      </c>
      <c r="U195" s="3">
        <v>0.36699999999999999</v>
      </c>
      <c r="V195" s="4">
        <v>0.22766666666666668</v>
      </c>
      <c r="W195" s="3">
        <v>8.1833333333333318</v>
      </c>
      <c r="X195" s="3">
        <v>16.246666666666666</v>
      </c>
      <c r="Y195" s="3">
        <v>28.033333333333331</v>
      </c>
      <c r="Z195" s="3">
        <v>6.7</v>
      </c>
      <c r="AA195" s="3">
        <v>5102.666666666667</v>
      </c>
      <c r="AB195" s="3">
        <v>2.4333333333333336</v>
      </c>
      <c r="AC195" s="3">
        <v>1.6000000000000003</v>
      </c>
      <c r="AD195" s="5"/>
      <c r="AI195" s="12"/>
      <c r="AZ195" s="3">
        <v>3</v>
      </c>
      <c r="BA195" s="3">
        <v>49.03</v>
      </c>
      <c r="BF195" s="1"/>
      <c r="BG195" s="3"/>
      <c r="BH195" s="3"/>
      <c r="BI195" s="3"/>
      <c r="BJ195" s="3"/>
      <c r="BK195" s="3"/>
      <c r="BL195" s="3"/>
      <c r="BM195" s="3"/>
      <c r="BR195" s="1"/>
      <c r="BW195" s="3"/>
      <c r="BY195" s="3"/>
      <c r="BZ195" s="14"/>
      <c r="CA195" s="24"/>
    </row>
    <row r="196" spans="4:80">
      <c r="D196" s="1">
        <v>42088</v>
      </c>
      <c r="E196" s="3">
        <v>2.286</v>
      </c>
      <c r="F196" s="3">
        <f t="shared" si="53"/>
        <v>2.286</v>
      </c>
      <c r="G196" s="3">
        <v>5.0773333333333328</v>
      </c>
      <c r="H196" s="3">
        <v>215.4</v>
      </c>
      <c r="I196" s="3">
        <v>352.90000000000003</v>
      </c>
      <c r="J196" s="3">
        <v>347.76666666666671</v>
      </c>
      <c r="K196" s="3">
        <v>226</v>
      </c>
      <c r="L196" s="3">
        <v>123.63333333333333</v>
      </c>
      <c r="M196" s="3">
        <v>15.743333333333332</v>
      </c>
      <c r="N196" s="3">
        <v>123.90000000000002</v>
      </c>
      <c r="O196" s="3">
        <v>8.2966666666666669</v>
      </c>
      <c r="P196" s="3">
        <v>2.6766666666666672</v>
      </c>
      <c r="Q196" s="3">
        <v>24.813333333333333</v>
      </c>
      <c r="R196" s="3">
        <v>59.95333333333334</v>
      </c>
      <c r="S196" s="3">
        <v>2.2280000000000002</v>
      </c>
      <c r="T196" s="3">
        <v>4.9233333333333329</v>
      </c>
      <c r="U196" s="3">
        <v>0.37033333333333335</v>
      </c>
      <c r="V196" s="4">
        <v>0.22800000000000001</v>
      </c>
      <c r="W196" s="3">
        <v>8.0566666666666666</v>
      </c>
      <c r="X196" s="3">
        <v>14.633333333333333</v>
      </c>
      <c r="Y196" s="3">
        <v>27.533333333333335</v>
      </c>
      <c r="Z196" s="3">
        <v>6.5666666666666664</v>
      </c>
      <c r="AA196" s="3">
        <v>4232</v>
      </c>
      <c r="AB196" s="3">
        <v>2.0333333333333332</v>
      </c>
      <c r="AC196" s="3">
        <v>2.0666666666666664</v>
      </c>
      <c r="AD196" s="5"/>
      <c r="AI196" s="12"/>
      <c r="AZ196" s="3">
        <v>3.5</v>
      </c>
      <c r="BA196" s="3">
        <v>23.65</v>
      </c>
      <c r="BF196" s="1"/>
      <c r="BG196" s="3"/>
      <c r="BH196" s="3"/>
      <c r="BI196" s="3"/>
      <c r="BJ196" s="3"/>
      <c r="BK196" s="3"/>
      <c r="BL196" s="3"/>
      <c r="BM196" s="3"/>
      <c r="BR196" s="1"/>
      <c r="BW196" s="3"/>
      <c r="BY196" s="3"/>
      <c r="BZ196" s="14"/>
      <c r="CA196" s="24"/>
    </row>
    <row r="197" spans="4:80">
      <c r="D197" s="1">
        <v>42088</v>
      </c>
      <c r="E197" s="3">
        <v>2.5030000000000001</v>
      </c>
      <c r="F197" s="3">
        <f t="shared" si="53"/>
        <v>2.5030000000000001</v>
      </c>
      <c r="G197" s="3">
        <v>4.9829999999999997</v>
      </c>
      <c r="H197" s="3">
        <v>216.66666666666666</v>
      </c>
      <c r="I197" s="3">
        <v>355.86666666666662</v>
      </c>
      <c r="J197" s="3">
        <v>350.76666666666665</v>
      </c>
      <c r="K197" s="3">
        <v>228</v>
      </c>
      <c r="L197" s="3">
        <v>115.63333333333333</v>
      </c>
      <c r="M197" s="3">
        <v>14.756666666666666</v>
      </c>
      <c r="N197" s="3">
        <v>115.83333333333333</v>
      </c>
      <c r="O197" s="3">
        <v>8.1300000000000008</v>
      </c>
      <c r="P197" s="3">
        <v>2.64</v>
      </c>
      <c r="Q197" s="3">
        <v>24.783333333333335</v>
      </c>
      <c r="R197" s="3">
        <v>59.883333333333333</v>
      </c>
      <c r="S197" s="3">
        <v>2.5029999999999997</v>
      </c>
      <c r="T197" s="3">
        <v>4.8133333333333326</v>
      </c>
      <c r="U197" s="3">
        <v>0.37200000000000005</v>
      </c>
      <c r="V197" s="4">
        <v>0.22800000000000001</v>
      </c>
      <c r="W197" s="3">
        <v>7.93</v>
      </c>
      <c r="X197" s="3">
        <v>14.203333333333333</v>
      </c>
      <c r="Y197" s="3">
        <v>25.866666666666664</v>
      </c>
      <c r="Z197" s="3">
        <v>6.2</v>
      </c>
      <c r="AA197" s="3">
        <v>4463.666666666667</v>
      </c>
      <c r="AB197" s="3">
        <v>2.1666666666666665</v>
      </c>
      <c r="AC197" s="3">
        <v>1.5999999999999999</v>
      </c>
      <c r="AD197" s="5"/>
      <c r="AI197" s="12"/>
      <c r="BF197" s="1"/>
      <c r="BG197" s="3"/>
      <c r="BH197" s="3"/>
      <c r="BI197" s="3"/>
      <c r="BJ197" s="3"/>
      <c r="BK197" s="3"/>
      <c r="BL197" s="3"/>
      <c r="BM197" s="3"/>
      <c r="BR197" s="1"/>
      <c r="BW197" s="3"/>
      <c r="BY197" s="3"/>
      <c r="BZ197" s="14"/>
      <c r="CA197" s="24"/>
    </row>
    <row r="198" spans="4:80">
      <c r="D198" s="1">
        <v>42088</v>
      </c>
      <c r="E198" s="3">
        <v>2.7789999999999999</v>
      </c>
      <c r="F198" s="3">
        <f t="shared" si="53"/>
        <v>2.7789999999999999</v>
      </c>
      <c r="G198" s="3">
        <v>4.851</v>
      </c>
      <c r="H198" s="3">
        <v>216.76666666666665</v>
      </c>
      <c r="I198" s="3">
        <v>357.43333333333334</v>
      </c>
      <c r="J198" s="3">
        <v>352.36666666666662</v>
      </c>
      <c r="K198" s="3">
        <v>229</v>
      </c>
      <c r="L198" s="3">
        <v>111.33333333333333</v>
      </c>
      <c r="M198" s="3">
        <v>14.263333333333334</v>
      </c>
      <c r="N198" s="3">
        <v>111.60000000000001</v>
      </c>
      <c r="O198" s="3">
        <v>8.06</v>
      </c>
      <c r="P198" s="3">
        <v>2.4966666666666666</v>
      </c>
      <c r="Q198" s="3">
        <v>24.826666666666664</v>
      </c>
      <c r="R198" s="3">
        <v>59.986666666666672</v>
      </c>
      <c r="S198" s="3">
        <v>2.7583333333333329</v>
      </c>
      <c r="T198" s="3">
        <v>4.6833333333333336</v>
      </c>
      <c r="U198" s="3">
        <v>0.37333333333333335</v>
      </c>
      <c r="V198" s="4">
        <v>0.22833333333333336</v>
      </c>
      <c r="W198" s="3">
        <v>7.7633333333333328</v>
      </c>
      <c r="X198" s="3">
        <v>12.546666666666667</v>
      </c>
      <c r="Y198" s="3">
        <v>23.433333333333334</v>
      </c>
      <c r="Z198" s="3">
        <v>5.6000000000000005</v>
      </c>
      <c r="AA198" s="3">
        <v>3723</v>
      </c>
      <c r="AB198" s="3">
        <v>1.7666666666666666</v>
      </c>
      <c r="AC198" s="3">
        <v>1.3333333333333333</v>
      </c>
      <c r="AD198" s="5"/>
      <c r="AI198" s="12"/>
      <c r="BF198" s="1"/>
      <c r="BG198" s="3"/>
      <c r="BH198" s="3"/>
      <c r="BI198" s="3"/>
      <c r="BJ198" s="3"/>
      <c r="BK198" s="3"/>
      <c r="BL198" s="3"/>
      <c r="BM198" s="3"/>
      <c r="BR198" s="1"/>
      <c r="BW198" s="3"/>
      <c r="BY198" s="3"/>
      <c r="BZ198" s="14"/>
      <c r="CA198" s="24"/>
    </row>
    <row r="199" spans="4:80">
      <c r="D199" s="1">
        <v>42088</v>
      </c>
      <c r="E199" s="3">
        <v>3.0289999999999999</v>
      </c>
      <c r="F199" s="3">
        <f t="shared" si="53"/>
        <v>3.0289999999999999</v>
      </c>
      <c r="G199" s="3">
        <v>4.7519999999999998</v>
      </c>
      <c r="H199" s="3">
        <v>216.76666666666665</v>
      </c>
      <c r="I199" s="3">
        <v>358.4666666666667</v>
      </c>
      <c r="J199" s="3">
        <v>353.43333333333334</v>
      </c>
      <c r="K199" s="3">
        <v>230</v>
      </c>
      <c r="L199" s="3">
        <v>92.566666666666663</v>
      </c>
      <c r="M199" s="3">
        <v>11.886666666666668</v>
      </c>
      <c r="N199" s="3">
        <v>92.766666666666666</v>
      </c>
      <c r="O199" s="3">
        <v>7.8933333333333335</v>
      </c>
      <c r="P199" s="3">
        <v>2.4366666666666665</v>
      </c>
      <c r="Q199" s="3">
        <v>25.49</v>
      </c>
      <c r="R199" s="3">
        <v>61.563333333333333</v>
      </c>
      <c r="S199" s="3">
        <v>3.0253333333333337</v>
      </c>
      <c r="T199" s="3">
        <v>4.6966666666666663</v>
      </c>
      <c r="U199" s="3">
        <v>0.375</v>
      </c>
      <c r="V199" s="4">
        <v>0.22966666666666669</v>
      </c>
      <c r="W199" s="3">
        <v>7.5566666666666658</v>
      </c>
      <c r="X199" s="3">
        <v>10.186666666666666</v>
      </c>
      <c r="Y199" s="3">
        <v>23.133333333333336</v>
      </c>
      <c r="Z199" s="3">
        <v>5.5333333333333341</v>
      </c>
      <c r="AA199" s="3">
        <v>3538.3333333333335</v>
      </c>
      <c r="AB199" s="3">
        <v>1.6666666666666667</v>
      </c>
      <c r="AC199" s="3">
        <v>1.4000000000000001</v>
      </c>
      <c r="AD199" s="5"/>
      <c r="AI199" s="12"/>
      <c r="BF199" s="1"/>
      <c r="BG199" s="3"/>
      <c r="BH199" s="3"/>
      <c r="BI199" s="3"/>
      <c r="BJ199" s="3"/>
      <c r="BK199" s="3"/>
      <c r="BL199" s="3"/>
      <c r="BM199" s="3"/>
      <c r="BR199" s="1"/>
      <c r="BW199" s="3"/>
      <c r="BY199" s="3"/>
      <c r="BZ199" s="14"/>
      <c r="CA199" s="24"/>
    </row>
    <row r="200" spans="4:80">
      <c r="D200" s="1">
        <v>42088</v>
      </c>
      <c r="E200" s="3">
        <v>3.294</v>
      </c>
      <c r="F200" s="3">
        <f t="shared" si="53"/>
        <v>3.294</v>
      </c>
      <c r="G200" s="3">
        <v>4.742</v>
      </c>
      <c r="H200" s="3">
        <v>217.9</v>
      </c>
      <c r="I200" s="3">
        <v>360.4666666666667</v>
      </c>
      <c r="J200" s="3">
        <v>355.39999999999992</v>
      </c>
      <c r="K200" s="3">
        <v>231</v>
      </c>
      <c r="L200" s="3">
        <v>69.866666666666674</v>
      </c>
      <c r="M200" s="3">
        <v>8.9733333333333345</v>
      </c>
      <c r="N200" s="3">
        <v>70.033333333333331</v>
      </c>
      <c r="O200" s="3">
        <v>7.666666666666667</v>
      </c>
      <c r="P200" s="3">
        <v>2.5033333333333334</v>
      </c>
      <c r="Q200" s="3">
        <v>25.563333333333333</v>
      </c>
      <c r="R200" s="3">
        <v>61.74</v>
      </c>
      <c r="S200" s="3">
        <v>3.254</v>
      </c>
      <c r="T200" s="3">
        <v>4.6333333333333329</v>
      </c>
      <c r="U200" s="3">
        <v>0.379</v>
      </c>
      <c r="V200" s="4">
        <v>0.23200000000000001</v>
      </c>
      <c r="W200" s="3">
        <v>7.373333333333334</v>
      </c>
      <c r="X200" s="3">
        <v>7.6966666666666681</v>
      </c>
      <c r="Y200" s="3">
        <v>19.366666666666664</v>
      </c>
      <c r="Z200" s="3">
        <v>4.6333333333333337</v>
      </c>
      <c r="AA200" s="3">
        <v>2615.3333333333335</v>
      </c>
      <c r="AB200" s="3">
        <v>1.2666666666666666</v>
      </c>
      <c r="AC200" s="3">
        <v>1.4333333333333333</v>
      </c>
      <c r="AD200" s="5"/>
      <c r="AI200" s="12"/>
      <c r="BF200" s="1"/>
      <c r="BG200" s="3"/>
      <c r="BH200" s="3"/>
      <c r="BI200" s="3"/>
      <c r="BJ200" s="3"/>
      <c r="BK200" s="3"/>
      <c r="BL200" s="3"/>
      <c r="BM200" s="3"/>
      <c r="BR200" s="1"/>
      <c r="BW200" s="3"/>
      <c r="BY200" s="3"/>
      <c r="BZ200" s="14"/>
      <c r="CA200" s="24"/>
    </row>
    <row r="201" spans="4:80">
      <c r="D201" s="1">
        <v>42088</v>
      </c>
      <c r="E201" s="3">
        <v>3.4919999999999995</v>
      </c>
      <c r="F201" s="3">
        <f t="shared" si="53"/>
        <v>3.4919999999999995</v>
      </c>
      <c r="G201" s="3">
        <v>4.708333333333333</v>
      </c>
      <c r="H201" s="3">
        <v>219.1</v>
      </c>
      <c r="I201" s="3">
        <v>362.83333333333331</v>
      </c>
      <c r="J201" s="3">
        <v>357.73333333333335</v>
      </c>
      <c r="K201" s="3">
        <v>232.66666666666666</v>
      </c>
      <c r="L201" s="3">
        <v>61.433333333333337</v>
      </c>
      <c r="M201" s="3">
        <v>7.9000000000000012</v>
      </c>
      <c r="N201" s="3">
        <v>61.6</v>
      </c>
      <c r="O201" s="3">
        <v>7.5999999999999988</v>
      </c>
      <c r="P201" s="3">
        <v>2.2933333333333334</v>
      </c>
      <c r="Q201" s="3">
        <v>25.83</v>
      </c>
      <c r="R201" s="3">
        <v>62.363333333333337</v>
      </c>
      <c r="S201" s="3">
        <v>3.4963333333333337</v>
      </c>
      <c r="T201" s="3">
        <v>4.5966666666666667</v>
      </c>
      <c r="U201" s="3">
        <v>0.38100000000000001</v>
      </c>
      <c r="V201" s="4">
        <v>0.23266666666666669</v>
      </c>
      <c r="W201" s="3">
        <v>7.2866666666666662</v>
      </c>
      <c r="X201" s="3">
        <v>6.4666666666666659</v>
      </c>
      <c r="Y201" s="3">
        <v>18.633333333333333</v>
      </c>
      <c r="Z201" s="3">
        <v>4.4666666666666668</v>
      </c>
      <c r="AA201" s="3">
        <v>2814.6666666666665</v>
      </c>
      <c r="AB201" s="3">
        <v>1.3666666666666665</v>
      </c>
      <c r="AC201" s="3">
        <v>1.7</v>
      </c>
      <c r="AD201" s="5">
        <v>3.8</v>
      </c>
      <c r="AE201" s="3">
        <v>5.7683660000000003</v>
      </c>
      <c r="AF201" s="3">
        <v>2.0441140954765702</v>
      </c>
      <c r="AG201" s="3">
        <v>45.447689733120008</v>
      </c>
      <c r="AH201" s="3">
        <v>7.5364610045991531</v>
      </c>
      <c r="AI201" s="12">
        <f t="shared" si="51"/>
        <v>1.8856480369432131</v>
      </c>
      <c r="AJ201" s="3">
        <v>27.422088929456248</v>
      </c>
      <c r="AK201" s="3">
        <v>3.0980294494546867</v>
      </c>
      <c r="AL201" s="3">
        <v>957.73374374759544</v>
      </c>
      <c r="AM201" s="3">
        <v>56.055239380711249</v>
      </c>
      <c r="AN201" s="3">
        <v>34.925630436520734</v>
      </c>
      <c r="AP201" s="3">
        <v>0.33399999999999996</v>
      </c>
      <c r="AQ201" s="3">
        <v>0.11199999999999999</v>
      </c>
      <c r="AR201" s="3">
        <v>6.8134999999999994</v>
      </c>
      <c r="AS201" s="3">
        <v>16.618499999999997</v>
      </c>
      <c r="AV201" s="4">
        <v>7.434894062843405</v>
      </c>
      <c r="AW201" s="4">
        <v>0.21121016827514236</v>
      </c>
      <c r="AX201" s="4">
        <v>0.76421263453823352</v>
      </c>
      <c r="AY201" s="4">
        <v>2.036466833908859E-2</v>
      </c>
      <c r="BC201" s="3" t="s">
        <v>211</v>
      </c>
      <c r="BD201" s="3" t="s">
        <v>119</v>
      </c>
      <c r="BE201" s="3" t="s">
        <v>157</v>
      </c>
      <c r="BF201" s="1">
        <v>42088</v>
      </c>
      <c r="BG201" s="3">
        <v>0.36543013213317804</v>
      </c>
      <c r="BH201" s="3">
        <v>2094.7726471669557</v>
      </c>
      <c r="BI201" s="3">
        <v>7.5508796771716531</v>
      </c>
      <c r="BJ201" s="3">
        <v>0.98346423338255984</v>
      </c>
      <c r="BK201" s="3">
        <f>BJ201/BK$1</f>
        <v>1.7900695911586457E-2</v>
      </c>
      <c r="BL201" s="3">
        <v>4.300636946291549</v>
      </c>
      <c r="BM201" s="3">
        <f>BL201/BM$1</f>
        <v>7.7003347292597113E-2</v>
      </c>
      <c r="BR201" s="1"/>
      <c r="BW201" s="3"/>
      <c r="BY201" s="3"/>
      <c r="BZ201" s="14"/>
      <c r="CA201" s="24"/>
      <c r="CB201" s="24"/>
    </row>
    <row r="202" spans="4:80">
      <c r="D202" s="1">
        <v>42088</v>
      </c>
      <c r="E202" s="3">
        <v>3.78</v>
      </c>
      <c r="F202" s="3">
        <f t="shared" si="53"/>
        <v>3.78</v>
      </c>
      <c r="G202" s="3">
        <v>4.6108333333333338</v>
      </c>
      <c r="H202" s="3">
        <v>221.66666666666663</v>
      </c>
      <c r="I202" s="3">
        <v>368.2</v>
      </c>
      <c r="J202" s="3">
        <v>363.08333333333331</v>
      </c>
      <c r="K202" s="3">
        <v>236</v>
      </c>
      <c r="L202" s="3">
        <v>43.416666666666664</v>
      </c>
      <c r="M202" s="3">
        <v>5.5933333333333337</v>
      </c>
      <c r="N202" s="3">
        <v>43.516666666666673</v>
      </c>
      <c r="O202" s="3">
        <v>7.504999999999999</v>
      </c>
      <c r="P202" s="3">
        <v>2.4</v>
      </c>
      <c r="Q202" s="3">
        <v>25.911666666666665</v>
      </c>
      <c r="R202" s="3">
        <v>62.563333333333333</v>
      </c>
      <c r="S202" s="3">
        <v>3.7520000000000002</v>
      </c>
      <c r="T202" s="3">
        <v>4.5533333333333337</v>
      </c>
      <c r="U202" s="3">
        <v>0.38366666666666666</v>
      </c>
      <c r="V202" s="4">
        <v>0.23400000000000001</v>
      </c>
      <c r="W202" s="3">
        <v>7.2333333333333343</v>
      </c>
      <c r="X202" s="3">
        <v>5.7100000000000009</v>
      </c>
      <c r="Y202" s="3">
        <v>17.833333333333332</v>
      </c>
      <c r="Z202" s="3">
        <v>4.2666666666666666</v>
      </c>
      <c r="AA202" s="3">
        <v>2683.6666666666665</v>
      </c>
      <c r="AB202" s="3">
        <v>1.2666666666666666</v>
      </c>
      <c r="AC202" s="3">
        <v>1.5</v>
      </c>
      <c r="AD202" s="5"/>
      <c r="AI202" s="12"/>
      <c r="BK202" s="3"/>
      <c r="BM202" s="3"/>
      <c r="BW202" s="3"/>
      <c r="BY202" s="3"/>
      <c r="BZ202" s="14"/>
      <c r="CA202" s="24"/>
    </row>
    <row r="203" spans="4:80">
      <c r="D203" s="1">
        <v>42088</v>
      </c>
      <c r="E203" s="3">
        <v>3.9919999999999995</v>
      </c>
      <c r="F203" s="3">
        <f t="shared" si="53"/>
        <v>3.9919999999999995</v>
      </c>
      <c r="G203" s="3">
        <v>4.6026666666666669</v>
      </c>
      <c r="H203" s="3">
        <v>222.80000000000004</v>
      </c>
      <c r="I203" s="3">
        <v>370.10000000000008</v>
      </c>
      <c r="J203" s="3">
        <v>365</v>
      </c>
      <c r="K203" s="3">
        <v>237</v>
      </c>
      <c r="L203" s="3">
        <v>38.233333333333341</v>
      </c>
      <c r="M203" s="3">
        <v>4.9266666666666667</v>
      </c>
      <c r="N203" s="3">
        <v>38.333333333333336</v>
      </c>
      <c r="O203" s="3">
        <v>7.47</v>
      </c>
      <c r="P203" s="3">
        <v>2.8766666666666665</v>
      </c>
      <c r="Q203" s="3">
        <v>25.840000000000003</v>
      </c>
      <c r="R203" s="3">
        <v>62.393333333333338</v>
      </c>
      <c r="S203" s="3">
        <v>4.0039999999999996</v>
      </c>
      <c r="T203" s="3">
        <v>4.5733333333333333</v>
      </c>
      <c r="U203" s="3">
        <v>0.38466666666666666</v>
      </c>
      <c r="V203" s="4">
        <v>0.23466666666666666</v>
      </c>
      <c r="W203" s="3">
        <v>7.1966666666666663</v>
      </c>
      <c r="X203" s="3">
        <v>5.1033333333333335</v>
      </c>
      <c r="Y203" s="3">
        <v>18.3</v>
      </c>
      <c r="Z203" s="3">
        <v>4.3666666666666671</v>
      </c>
      <c r="AA203" s="3">
        <v>2659.6666666666665</v>
      </c>
      <c r="AB203" s="3">
        <v>1.3</v>
      </c>
      <c r="AC203" s="3">
        <v>1.7666666666666666</v>
      </c>
      <c r="AD203" s="5">
        <v>4.25</v>
      </c>
      <c r="AE203" s="3">
        <v>5.7107224999999993</v>
      </c>
      <c r="AF203" s="3">
        <v>1.2727034013381449</v>
      </c>
      <c r="AG203" s="3">
        <v>34.530446187776</v>
      </c>
      <c r="AH203" s="3">
        <v>4.1797222804744738</v>
      </c>
      <c r="AI203" s="12">
        <f t="shared" si="51"/>
        <v>1.8668046846632889</v>
      </c>
      <c r="AJ203" s="3">
        <v>22.903898813404613</v>
      </c>
      <c r="AK203" s="3">
        <v>0.70996508216669763</v>
      </c>
      <c r="AL203" s="3">
        <v>940.13723226882155</v>
      </c>
      <c r="AM203" s="3">
        <v>59.229375245983618</v>
      </c>
      <c r="AN203" s="3">
        <v>41.047039193108986</v>
      </c>
      <c r="AP203" s="3">
        <v>0.14500000000000002</v>
      </c>
      <c r="AQ203" s="3">
        <v>0.11599999999999999</v>
      </c>
      <c r="AR203" s="3">
        <v>6.7590000000000003</v>
      </c>
      <c r="AS203" s="3">
        <v>16.485500000000002</v>
      </c>
      <c r="AV203" s="4">
        <v>7.1569505254606876</v>
      </c>
      <c r="AW203" s="4">
        <v>0.12977607766675539</v>
      </c>
      <c r="AX203" s="4">
        <v>0.77093961198762118</v>
      </c>
      <c r="AY203" s="4">
        <v>2.384787079543332E-2</v>
      </c>
      <c r="BC203" s="3" t="s">
        <v>212</v>
      </c>
      <c r="BD203" s="3" t="s">
        <v>119</v>
      </c>
      <c r="BE203" s="3" t="s">
        <v>159</v>
      </c>
      <c r="BF203" s="1">
        <v>42088</v>
      </c>
      <c r="BG203" s="3">
        <v>0.40760552662840388</v>
      </c>
      <c r="BH203" s="3">
        <v>2256.7595238074591</v>
      </c>
      <c r="BI203" s="3">
        <v>6.7337107648841119</v>
      </c>
      <c r="BJ203" s="3">
        <v>1.0125425586980736</v>
      </c>
      <c r="BK203" s="3">
        <f>BJ203/BK$1</f>
        <v>1.8429970125556493E-2</v>
      </c>
      <c r="BL203" s="3">
        <v>4.5843700058326808</v>
      </c>
      <c r="BM203" s="3">
        <f>BL203/BM$1</f>
        <v>8.2083616935231529E-2</v>
      </c>
      <c r="BR203" s="1"/>
      <c r="BW203" s="3"/>
      <c r="BY203" s="3"/>
      <c r="BZ203" s="14"/>
      <c r="CA203" s="24"/>
      <c r="CB203" s="24"/>
    </row>
    <row r="204" spans="4:80">
      <c r="D204" s="1">
        <v>42088</v>
      </c>
      <c r="E204" s="3">
        <v>4.2779999999999996</v>
      </c>
      <c r="F204" s="3">
        <f t="shared" si="53"/>
        <v>4.2779999999999996</v>
      </c>
      <c r="G204" s="3">
        <v>4.6230000000000002</v>
      </c>
      <c r="H204" s="3">
        <v>223.83333333333334</v>
      </c>
      <c r="I204" s="3">
        <v>371.63333333333338</v>
      </c>
      <c r="J204" s="3">
        <v>366.43333333333334</v>
      </c>
      <c r="K204" s="3">
        <v>238</v>
      </c>
      <c r="L204" s="3">
        <v>32.666666666666664</v>
      </c>
      <c r="M204" s="3">
        <v>4.206666666666667</v>
      </c>
      <c r="N204" s="3">
        <v>32.766666666666659</v>
      </c>
      <c r="O204" s="3">
        <v>7.4433333333333342</v>
      </c>
      <c r="P204" s="3">
        <v>2.8866666666666667</v>
      </c>
      <c r="Q204" s="3">
        <v>25.693333333333339</v>
      </c>
      <c r="R204" s="3">
        <v>62.050000000000004</v>
      </c>
      <c r="S204" s="3">
        <v>4.2553333333333327</v>
      </c>
      <c r="T204" s="3">
        <v>4.59</v>
      </c>
      <c r="U204" s="3">
        <v>0.39033333333333337</v>
      </c>
      <c r="V204" s="4">
        <v>0.23799999999999999</v>
      </c>
      <c r="W204" s="3">
        <v>7.169999999999999</v>
      </c>
      <c r="X204" s="3">
        <v>4.8</v>
      </c>
      <c r="Y204" s="3">
        <v>18.7</v>
      </c>
      <c r="Z204" s="3">
        <v>4.5</v>
      </c>
      <c r="AA204" s="3">
        <v>3964.3333333333335</v>
      </c>
      <c r="AB204" s="3">
        <v>1.8999999999999997</v>
      </c>
      <c r="AC204" s="3">
        <v>2.9333333333333331</v>
      </c>
      <c r="AD204" s="5">
        <v>4.5</v>
      </c>
      <c r="AE204" s="3">
        <v>3.6383112500000001</v>
      </c>
      <c r="AF204" s="3">
        <v>1.7206898328440592</v>
      </c>
      <c r="AG204" s="3">
        <v>36.292203646336006</v>
      </c>
      <c r="AH204" s="3">
        <v>1.6277009741989104</v>
      </c>
      <c r="AI204" s="12">
        <f t="shared" si="51"/>
        <v>1.1893445156480895</v>
      </c>
      <c r="AJ204" s="3">
        <v>27.513365497457297</v>
      </c>
      <c r="AK204" s="3">
        <v>1.0326764831515614</v>
      </c>
      <c r="AL204" s="3">
        <v>1050.6092086700014</v>
      </c>
      <c r="AM204" s="3">
        <v>78.337673154923593</v>
      </c>
      <c r="AN204" s="3">
        <v>38.185412423176494</v>
      </c>
      <c r="AP204" s="3">
        <v>0.21400000000000002</v>
      </c>
      <c r="AQ204" s="3">
        <v>0.10150000000000001</v>
      </c>
      <c r="AR204" s="3">
        <v>6.8115000000000006</v>
      </c>
      <c r="AS204" s="3">
        <v>16.613499999999998</v>
      </c>
      <c r="AV204" s="4">
        <v>7.3630164542177106</v>
      </c>
      <c r="AW204" s="4">
        <v>0.19798977101358348</v>
      </c>
      <c r="AX204" s="4">
        <v>0.84862018491507474</v>
      </c>
      <c r="AY204" s="4">
        <v>2.335813107768522E-2</v>
      </c>
      <c r="BC204" s="3" t="s">
        <v>136</v>
      </c>
      <c r="BD204" s="3" t="s">
        <v>119</v>
      </c>
      <c r="BE204" s="3" t="s">
        <v>156</v>
      </c>
      <c r="BF204" s="1">
        <v>42088</v>
      </c>
      <c r="BG204" s="3">
        <v>0.45748816578971302</v>
      </c>
      <c r="BH204" s="3">
        <v>2415.430444767368</v>
      </c>
      <c r="BI204" s="3">
        <v>6.2779196332617477</v>
      </c>
      <c r="BJ204" s="3">
        <v>1.0427475338217747</v>
      </c>
      <c r="BK204" s="3">
        <f>BJ204/BK$1</f>
        <v>1.8979751252671546E-2</v>
      </c>
      <c r="BL204" s="3">
        <v>4.9038007068879059</v>
      </c>
      <c r="BM204" s="3">
        <f>BL204/BM$1</f>
        <v>8.780305652440297E-2</v>
      </c>
      <c r="BO204" t="s">
        <v>213</v>
      </c>
      <c r="BP204" t="s">
        <v>119</v>
      </c>
      <c r="BQ204" t="s">
        <v>156</v>
      </c>
      <c r="BR204" s="1">
        <v>42088</v>
      </c>
      <c r="BS204">
        <v>32.964079873519744</v>
      </c>
      <c r="BT204">
        <v>2188.2525373894714</v>
      </c>
      <c r="BU204">
        <v>16.208091041529663</v>
      </c>
      <c r="BV204">
        <v>0.43254114711518016</v>
      </c>
      <c r="BW204" s="3">
        <f>BV204/BW$1</f>
        <v>7.8729731910298535E-3</v>
      </c>
      <c r="BX204">
        <v>2.140407642938341</v>
      </c>
      <c r="BY204" s="3">
        <f>BX204/BY$1</f>
        <v>3.8324219211071459E-2</v>
      </c>
      <c r="BZ204" s="14">
        <f t="shared" ref="BZ204:BZ232" si="55">BM204-BY204</f>
        <v>4.9478837313331511E-2</v>
      </c>
      <c r="CA204" s="24">
        <f t="shared" ref="CA204:CA232" si="56">BW204-BK204</f>
        <v>-1.1106778061641693E-2</v>
      </c>
      <c r="CB204" s="24">
        <f t="shared" ref="CB204:CB205" si="57">BK204/BW204*100</f>
        <v>241.0747603497025</v>
      </c>
    </row>
    <row r="205" spans="4:80">
      <c r="D205" s="1">
        <v>42088</v>
      </c>
      <c r="E205" s="3">
        <v>4.5490000000000004</v>
      </c>
      <c r="F205" s="3">
        <f t="shared" si="53"/>
        <v>4.5490000000000004</v>
      </c>
      <c r="G205" s="3">
        <v>4.5573333333333332</v>
      </c>
      <c r="H205" s="3">
        <v>261.16666666666663</v>
      </c>
      <c r="I205" s="3">
        <v>434.5333333333333</v>
      </c>
      <c r="J205" s="3">
        <v>428.51666666666665</v>
      </c>
      <c r="K205" s="3">
        <v>278.5</v>
      </c>
      <c r="L205" s="3">
        <v>42.81666666666667</v>
      </c>
      <c r="M205" s="3">
        <v>5.5250000000000012</v>
      </c>
      <c r="N205" s="3">
        <v>42.933333333333337</v>
      </c>
      <c r="O205" s="3">
        <v>7.3850000000000007</v>
      </c>
      <c r="P205" s="3">
        <v>5.583333333333333</v>
      </c>
      <c r="Q205" s="3">
        <v>27.28833333333333</v>
      </c>
      <c r="R205" s="3">
        <v>65.821666666666673</v>
      </c>
      <c r="S205" s="3">
        <v>4.5529999999999999</v>
      </c>
      <c r="T205" s="3">
        <v>4.4516666666666671</v>
      </c>
      <c r="U205" s="3">
        <v>0.53100000000000003</v>
      </c>
      <c r="V205" s="4">
        <v>0.32283333333333336</v>
      </c>
      <c r="W205" s="3">
        <v>7.0650000000000004</v>
      </c>
      <c r="X205" s="3">
        <v>1.0733333333333333</v>
      </c>
      <c r="Y205" s="3">
        <v>-0.6</v>
      </c>
      <c r="Z205" s="3">
        <v>-0.13333333333333333</v>
      </c>
      <c r="AA205" s="3">
        <v>-222.5</v>
      </c>
      <c r="AB205" s="3">
        <v>-9.9999999999999992E-2</v>
      </c>
      <c r="AC205" s="6">
        <v>640.65000000000009</v>
      </c>
      <c r="AD205" s="5">
        <v>4.75</v>
      </c>
      <c r="AE205" s="3">
        <v>15.84690775</v>
      </c>
      <c r="AF205" s="3">
        <v>1.4710211069281944</v>
      </c>
      <c r="AG205" s="3">
        <v>70.111352036672002</v>
      </c>
      <c r="AH205" s="3">
        <v>6.468899226117367</v>
      </c>
      <c r="AI205" s="12">
        <f t="shared" si="51"/>
        <v>5.1802695062011823</v>
      </c>
      <c r="AJ205" s="3">
        <v>91.498239666188539</v>
      </c>
      <c r="AK205" s="3">
        <v>4.7761287345759724</v>
      </c>
      <c r="AL205" s="3">
        <v>1505.5598307041168</v>
      </c>
      <c r="AM205" s="3">
        <v>125.37836667826119</v>
      </c>
      <c r="AN205" s="3">
        <v>16.454522362362653</v>
      </c>
      <c r="AP205" s="3">
        <v>0.53800000000000003</v>
      </c>
      <c r="AQ205" s="3">
        <v>0.185</v>
      </c>
      <c r="AR205" s="3">
        <v>7.9485000000000001</v>
      </c>
      <c r="AS205" s="3">
        <v>19.386500000000002</v>
      </c>
      <c r="AV205" s="4">
        <v>8.6356655316358655</v>
      </c>
      <c r="AW205" s="4">
        <v>0.13636959849476088</v>
      </c>
      <c r="AX205" s="4">
        <v>0.73100485697062101</v>
      </c>
      <c r="AY205" s="4">
        <v>2.468817716536529E-2</v>
      </c>
      <c r="BC205" s="3" t="s">
        <v>137</v>
      </c>
      <c r="BD205" s="3" t="s">
        <v>119</v>
      </c>
      <c r="BE205" s="3" t="s">
        <v>158</v>
      </c>
      <c r="BF205" s="1">
        <v>42088</v>
      </c>
      <c r="BG205" s="3">
        <v>2.3169850569239419</v>
      </c>
      <c r="BH205" s="3">
        <v>2612.6366243241341</v>
      </c>
      <c r="BI205" s="3">
        <v>18.888861222196201</v>
      </c>
      <c r="BJ205" s="3">
        <v>10.647677667698701</v>
      </c>
      <c r="BK205" s="3">
        <f>BJ205/BK$1</f>
        <v>0.19380556366397347</v>
      </c>
      <c r="BL205" s="3">
        <v>32.569476248835485</v>
      </c>
      <c r="BM205" s="3">
        <f>BL205/BM$1</f>
        <v>0.58315982540439548</v>
      </c>
      <c r="BO205" t="s">
        <v>214</v>
      </c>
      <c r="BP205" t="s">
        <v>119</v>
      </c>
      <c r="BQ205" t="s">
        <v>158</v>
      </c>
      <c r="BR205" s="1">
        <v>42088</v>
      </c>
      <c r="BS205">
        <v>19.87376349878463</v>
      </c>
      <c r="BT205">
        <v>2229.6472251219202</v>
      </c>
      <c r="BU205">
        <v>26.664529365939913</v>
      </c>
      <c r="BV205">
        <v>9.2314700052416452</v>
      </c>
      <c r="BW205" s="3">
        <f>BV205/BW$1</f>
        <v>0.16802821269096552</v>
      </c>
      <c r="BX205">
        <v>10.367024615116424</v>
      </c>
      <c r="BY205" s="3">
        <f>BX205/BY$1</f>
        <v>0.1856226430638572</v>
      </c>
      <c r="BZ205" s="14">
        <f t="shared" si="55"/>
        <v>0.39753718234053825</v>
      </c>
      <c r="CA205" s="24">
        <f t="shared" si="56"/>
        <v>-2.5777350973007956E-2</v>
      </c>
      <c r="CB205" s="24">
        <f t="shared" si="57"/>
        <v>115.3410850238687</v>
      </c>
    </row>
    <row r="206" spans="4:80">
      <c r="AD206" s="5"/>
      <c r="AI206" s="12"/>
      <c r="BF206" s="1"/>
      <c r="BG206" s="3"/>
      <c r="BH206" s="3"/>
      <c r="BI206" s="3"/>
      <c r="BJ206" s="3"/>
      <c r="BK206" s="3"/>
      <c r="BL206" s="3"/>
      <c r="BM206" s="3"/>
      <c r="BR206" s="1"/>
      <c r="BW206" s="3"/>
      <c r="BY206" s="3"/>
      <c r="BZ206" s="14"/>
      <c r="CA206" s="24"/>
    </row>
    <row r="207" spans="4:80">
      <c r="AD207" s="5"/>
      <c r="AI207" s="12"/>
      <c r="BF207" s="1"/>
      <c r="BG207" s="3"/>
      <c r="BH207" s="3"/>
      <c r="BI207" s="3"/>
      <c r="BJ207" s="3"/>
      <c r="BK207" s="3"/>
      <c r="BL207" s="3"/>
      <c r="BM207" s="3"/>
      <c r="BR207" s="1"/>
      <c r="BW207" s="3"/>
      <c r="BY207" s="3"/>
      <c r="BZ207" s="14"/>
      <c r="CA207" s="24"/>
    </row>
    <row r="208" spans="4:80">
      <c r="AD208" s="5"/>
      <c r="AI208" s="12"/>
      <c r="BF208" s="1"/>
      <c r="BG208" s="3"/>
      <c r="BH208" s="3"/>
      <c r="BI208" s="3"/>
      <c r="BJ208" s="3"/>
      <c r="BK208" s="3"/>
      <c r="BL208" s="3"/>
      <c r="BM208" s="3"/>
      <c r="BR208" s="1"/>
      <c r="BW208" s="3"/>
      <c r="BY208" s="3"/>
      <c r="BZ208" s="14"/>
      <c r="CA208" s="24"/>
    </row>
    <row r="209" spans="1:80">
      <c r="A209" t="s">
        <v>17</v>
      </c>
      <c r="B209" s="2" t="s">
        <v>20</v>
      </c>
      <c r="C209" s="2" t="s">
        <v>21</v>
      </c>
      <c r="D209" s="1" t="s">
        <v>0</v>
      </c>
      <c r="E209" s="3" t="s">
        <v>29</v>
      </c>
      <c r="F209" s="3" t="s">
        <v>22</v>
      </c>
      <c r="G209" s="3" t="s">
        <v>30</v>
      </c>
      <c r="H209" s="3" t="s">
        <v>31</v>
      </c>
      <c r="I209" s="3" t="s">
        <v>32</v>
      </c>
      <c r="J209" s="3" t="s">
        <v>33</v>
      </c>
      <c r="K209" s="3" t="s">
        <v>34</v>
      </c>
      <c r="L209" s="3" t="s">
        <v>35</v>
      </c>
      <c r="M209" s="3" t="s">
        <v>36</v>
      </c>
      <c r="N209" s="3" t="s">
        <v>37</v>
      </c>
      <c r="O209" s="3" t="s">
        <v>1</v>
      </c>
      <c r="P209" s="3" t="s">
        <v>38</v>
      </c>
      <c r="Q209" s="3" t="s">
        <v>39</v>
      </c>
      <c r="R209" s="3" t="s">
        <v>40</v>
      </c>
      <c r="S209" s="3" t="s">
        <v>2</v>
      </c>
      <c r="T209" s="3" t="s">
        <v>3</v>
      </c>
      <c r="U209" s="3" t="s">
        <v>4</v>
      </c>
      <c r="V209" s="4" t="s">
        <v>5</v>
      </c>
      <c r="W209" s="3" t="s">
        <v>1</v>
      </c>
      <c r="X209" s="3" t="s">
        <v>6</v>
      </c>
      <c r="Y209" s="3" t="s">
        <v>7</v>
      </c>
      <c r="Z209" s="3" t="s">
        <v>8</v>
      </c>
      <c r="AA209" s="3" t="s">
        <v>9</v>
      </c>
      <c r="AB209" s="3" t="s">
        <v>10</v>
      </c>
      <c r="AC209" s="3" t="s">
        <v>11</v>
      </c>
      <c r="AD209" s="5" t="s">
        <v>19</v>
      </c>
      <c r="AF209" s="3" t="s">
        <v>15</v>
      </c>
      <c r="AH209" s="3" t="s">
        <v>48</v>
      </c>
      <c r="AI209" s="12"/>
      <c r="AJ209" s="3" t="s">
        <v>56</v>
      </c>
      <c r="AK209" s="3" t="s">
        <v>57</v>
      </c>
      <c r="AL209" s="3" t="s">
        <v>58</v>
      </c>
      <c r="AM209" s="3" t="s">
        <v>59</v>
      </c>
      <c r="AN209" s="3" t="s">
        <v>60</v>
      </c>
      <c r="AP209" s="3" t="s">
        <v>41</v>
      </c>
      <c r="AQ209" s="3" t="s">
        <v>42</v>
      </c>
      <c r="AR209" s="3" t="s">
        <v>43</v>
      </c>
      <c r="AS209" s="3" t="s">
        <v>44</v>
      </c>
      <c r="AV209" s="3" t="s">
        <v>49</v>
      </c>
      <c r="AW209" s="3" t="s">
        <v>50</v>
      </c>
      <c r="AX209" s="3" t="s">
        <v>51</v>
      </c>
      <c r="AY209" s="3" t="s">
        <v>52</v>
      </c>
      <c r="AZ209" s="3" t="s">
        <v>24</v>
      </c>
      <c r="BD209" s="3" t="s">
        <v>68</v>
      </c>
      <c r="BE209" s="3" t="s">
        <v>13</v>
      </c>
      <c r="BF209" s="1" t="s">
        <v>69</v>
      </c>
      <c r="BG209" s="3"/>
      <c r="BH209" s="3"/>
      <c r="BI209" s="3"/>
      <c r="BJ209" s="3"/>
      <c r="BK209" s="3"/>
      <c r="BL209" s="3"/>
      <c r="BM209" s="3"/>
      <c r="BR209" s="1"/>
      <c r="BW209" s="3"/>
      <c r="BY209" s="3"/>
      <c r="BZ209" s="14"/>
      <c r="CA209" s="24"/>
    </row>
    <row r="210" spans="1:80">
      <c r="A210" t="s">
        <v>13</v>
      </c>
      <c r="B210" s="2">
        <v>4.75</v>
      </c>
      <c r="C210" s="2">
        <v>41</v>
      </c>
      <c r="D210" s="1">
        <v>42090</v>
      </c>
      <c r="E210" s="3">
        <v>0.35699999999999998</v>
      </c>
      <c r="F210" s="3">
        <f t="shared" ref="F210:F226" si="58">E210</f>
        <v>0.35699999999999998</v>
      </c>
      <c r="G210" s="3">
        <v>5.0539999999999994</v>
      </c>
      <c r="H210" s="3">
        <v>194.6</v>
      </c>
      <c r="I210" s="3">
        <v>318.96666666666664</v>
      </c>
      <c r="J210" s="3">
        <v>314.33333333333331</v>
      </c>
      <c r="K210" s="3">
        <v>204</v>
      </c>
      <c r="L210" s="3">
        <v>131.66666666666666</v>
      </c>
      <c r="M210" s="3">
        <v>16.783333333333331</v>
      </c>
      <c r="N210" s="3">
        <v>134.06666666666666</v>
      </c>
      <c r="O210" s="3">
        <v>8.6300000000000008</v>
      </c>
      <c r="P210" s="3">
        <v>2.9766666666666666</v>
      </c>
      <c r="Q210" s="3">
        <v>21.52333333333333</v>
      </c>
      <c r="R210" s="3">
        <v>52.166666666666664</v>
      </c>
      <c r="S210" s="3">
        <v>0.49300000000000005</v>
      </c>
      <c r="T210" s="3">
        <v>4.7366666666666672</v>
      </c>
      <c r="U210" s="3">
        <v>0.29833333333333334</v>
      </c>
      <c r="V210" s="4">
        <v>0.18299999999999997</v>
      </c>
      <c r="W210" s="3">
        <v>8.1733333333333338</v>
      </c>
      <c r="X210" s="3">
        <v>17.763333333333335</v>
      </c>
      <c r="Y210" s="3">
        <v>27.233333333333331</v>
      </c>
      <c r="Z210" s="3">
        <v>6.5333333333333341</v>
      </c>
      <c r="AA210" s="3">
        <v>8421.3333333333339</v>
      </c>
      <c r="AB210" s="3">
        <v>4.0666666666666664</v>
      </c>
      <c r="AC210" s="3">
        <v>2.5666666666666664</v>
      </c>
      <c r="AD210" s="5">
        <v>0.4</v>
      </c>
      <c r="AE210" s="3">
        <v>9.995787</v>
      </c>
      <c r="AF210" s="3">
        <v>6.6866297658324596</v>
      </c>
      <c r="AG210" s="3">
        <v>27.271440188736001</v>
      </c>
      <c r="AH210" s="3">
        <v>3.4238936450834028</v>
      </c>
      <c r="AI210" s="12">
        <f t="shared" si="51"/>
        <v>3.2675693834705508</v>
      </c>
      <c r="AJ210" s="3">
        <v>35.237566441244731</v>
      </c>
      <c r="AK210" s="3">
        <v>2.5135967105039216</v>
      </c>
      <c r="AL210" s="3">
        <v>849.44533547179924</v>
      </c>
      <c r="AM210" s="3">
        <v>43.199480042818905</v>
      </c>
      <c r="AN210" s="3">
        <v>24.106242889620884</v>
      </c>
      <c r="AP210" s="3">
        <v>0.505</v>
      </c>
      <c r="AQ210" s="3">
        <v>0.252</v>
      </c>
      <c r="AR210" s="3">
        <v>1.9935</v>
      </c>
      <c r="AS210" s="3">
        <v>4.8614999999999995</v>
      </c>
      <c r="AV210" s="4">
        <v>3.2497542134941142</v>
      </c>
      <c r="AW210" s="4">
        <v>4.0148017312099007E-2</v>
      </c>
      <c r="AX210" s="4">
        <v>0.54644008679178446</v>
      </c>
      <c r="AY210" s="4">
        <v>2.3461285724507588E-2</v>
      </c>
      <c r="AZ210" s="3">
        <v>0</v>
      </c>
      <c r="BA210" s="3">
        <v>1245</v>
      </c>
      <c r="BC210" s="3" t="s">
        <v>138</v>
      </c>
      <c r="BD210" s="3" t="s">
        <v>119</v>
      </c>
      <c r="BE210" s="3" t="s">
        <v>155</v>
      </c>
      <c r="BF210" s="1">
        <v>42090</v>
      </c>
      <c r="BG210" s="3">
        <v>1.3619416177694286</v>
      </c>
      <c r="BH210" s="3">
        <v>449.83604324777139</v>
      </c>
      <c r="BI210" s="3">
        <v>5.2660242907527985</v>
      </c>
      <c r="BJ210" s="3">
        <v>3.831796568250871</v>
      </c>
      <c r="BK210" s="3">
        <f>BJ210/BK$1</f>
        <v>6.9745114092662375E-2</v>
      </c>
      <c r="BL210" s="3">
        <v>2.6059209183138212</v>
      </c>
      <c r="BM210" s="3">
        <f>BL210/BM$1</f>
        <v>4.6659282333282384E-2</v>
      </c>
      <c r="BO210" t="s">
        <v>220</v>
      </c>
      <c r="BP210" t="s">
        <v>119</v>
      </c>
      <c r="BQ210" t="s">
        <v>155</v>
      </c>
      <c r="BR210" s="1">
        <v>42090</v>
      </c>
      <c r="BS210">
        <v>110.58169673432722</v>
      </c>
      <c r="BT210">
        <v>380.82896936316081</v>
      </c>
      <c r="BU210">
        <v>33.944910837093666</v>
      </c>
      <c r="BV210">
        <v>2.7457350928391309</v>
      </c>
      <c r="BW210" s="3">
        <f>BV210/BW$1</f>
        <v>4.9976976571516764E-2</v>
      </c>
      <c r="BX210">
        <v>0.37044973022307293</v>
      </c>
      <c r="BY210" s="3">
        <f>BX210/BY$1</f>
        <v>6.6329405590523352E-3</v>
      </c>
      <c r="BZ210" s="14">
        <f t="shared" si="55"/>
        <v>4.0026341774230048E-2</v>
      </c>
      <c r="CA210" s="24">
        <f t="shared" si="56"/>
        <v>-1.9768137521145611E-2</v>
      </c>
      <c r="CB210" s="24">
        <f t="shared" ref="CB210" si="59">BK210/BW210*100</f>
        <v>139.5544886410996</v>
      </c>
    </row>
    <row r="211" spans="1:80">
      <c r="A211" t="s">
        <v>12</v>
      </c>
      <c r="B211" s="2">
        <f>B210-C210/100</f>
        <v>4.34</v>
      </c>
      <c r="D211" s="1">
        <v>42090</v>
      </c>
      <c r="E211" s="3">
        <v>0.64400000000000002</v>
      </c>
      <c r="F211" s="3">
        <f t="shared" si="58"/>
        <v>0.64400000000000002</v>
      </c>
      <c r="G211" s="3">
        <v>5.1769999999999996</v>
      </c>
      <c r="H211" s="3">
        <v>205.16666666666666</v>
      </c>
      <c r="I211" s="3">
        <v>335.06666666666666</v>
      </c>
      <c r="J211" s="3">
        <v>330.16666666666669</v>
      </c>
      <c r="K211" s="3">
        <v>215</v>
      </c>
      <c r="L211" s="3">
        <v>137.9</v>
      </c>
      <c r="M211" s="3">
        <v>17.510000000000002</v>
      </c>
      <c r="N211" s="3">
        <v>140.33333333333334</v>
      </c>
      <c r="O211" s="3">
        <v>8.6600000000000019</v>
      </c>
      <c r="P211" s="3">
        <v>3.3233333333333337</v>
      </c>
      <c r="Q211" s="3">
        <v>22.236666666666665</v>
      </c>
      <c r="R211" s="3">
        <v>53.843333333333334</v>
      </c>
      <c r="S211" s="3">
        <v>1.0046666666666666</v>
      </c>
      <c r="T211" s="3">
        <v>5.1966666666666663</v>
      </c>
      <c r="U211" s="3">
        <v>0.35566666666666663</v>
      </c>
      <c r="V211" s="4">
        <v>0.221</v>
      </c>
      <c r="W211" s="3">
        <v>8.2666666666666675</v>
      </c>
      <c r="X211" s="3">
        <v>17.809999999999999</v>
      </c>
      <c r="Y211" s="3">
        <v>33.800000000000004</v>
      </c>
      <c r="Z211" s="3">
        <v>8.1</v>
      </c>
      <c r="AA211" s="3">
        <v>8830</v>
      </c>
      <c r="AB211" s="3">
        <v>4.2333333333333334</v>
      </c>
      <c r="AC211" s="3">
        <v>3.6</v>
      </c>
      <c r="AD211" s="5"/>
      <c r="AI211" s="12"/>
      <c r="AZ211" s="3">
        <v>0.41</v>
      </c>
      <c r="BA211" s="3">
        <v>306</v>
      </c>
      <c r="BK211" s="3"/>
      <c r="BM211" s="3"/>
      <c r="BW211" s="3"/>
      <c r="BY211" s="3"/>
      <c r="BZ211" s="14"/>
      <c r="CA211" s="24"/>
    </row>
    <row r="212" spans="1:80">
      <c r="D212" s="1">
        <v>42090</v>
      </c>
      <c r="E212" s="3">
        <v>0.87433333333333341</v>
      </c>
      <c r="F212" s="3">
        <f t="shared" si="58"/>
        <v>0.87433333333333341</v>
      </c>
      <c r="G212" s="3">
        <v>5.1930000000000005</v>
      </c>
      <c r="H212" s="3">
        <v>208.73333333333335</v>
      </c>
      <c r="I212" s="3">
        <v>340.76666666666665</v>
      </c>
      <c r="J212" s="3">
        <v>335.76666666666665</v>
      </c>
      <c r="K212" s="3">
        <v>218</v>
      </c>
      <c r="L212" s="3">
        <v>138.80000000000001</v>
      </c>
      <c r="M212" s="3">
        <v>17.62</v>
      </c>
      <c r="N212" s="3">
        <v>141.33333333333334</v>
      </c>
      <c r="O212" s="3">
        <v>8.66</v>
      </c>
      <c r="P212" s="3">
        <v>3.186666666666667</v>
      </c>
      <c r="Q212" s="3">
        <v>22.189999999999998</v>
      </c>
      <c r="R212" s="3">
        <v>53.74</v>
      </c>
      <c r="S212" s="3">
        <v>1.5093333333333332</v>
      </c>
      <c r="T212" s="3">
        <v>5.1033333333333326</v>
      </c>
      <c r="U212" s="3">
        <v>0.35799999999999993</v>
      </c>
      <c r="V212" s="4">
        <v>0.222</v>
      </c>
      <c r="W212" s="3">
        <v>8.2899999999999991</v>
      </c>
      <c r="X212" s="3">
        <v>17.873333333333335</v>
      </c>
      <c r="Y212" s="3">
        <v>32.366666666666667</v>
      </c>
      <c r="Z212" s="3">
        <v>7.7666666666666666</v>
      </c>
      <c r="AA212" s="3">
        <v>8245.3333333333339</v>
      </c>
      <c r="AB212" s="3">
        <v>3.9666666666666668</v>
      </c>
      <c r="AC212" s="3">
        <v>2.7999999999999994</v>
      </c>
      <c r="AD212" s="5"/>
      <c r="AI212" s="12"/>
      <c r="AZ212" s="3">
        <v>0.5</v>
      </c>
      <c r="BA212" s="3">
        <v>143</v>
      </c>
      <c r="BK212" s="3"/>
      <c r="BM212" s="3"/>
      <c r="BW212" s="3"/>
      <c r="BY212" s="3"/>
      <c r="BZ212" s="14"/>
      <c r="CA212" s="24"/>
    </row>
    <row r="213" spans="1:80">
      <c r="D213" s="1">
        <v>42090</v>
      </c>
      <c r="E213" s="3">
        <v>1.1393333333333333</v>
      </c>
      <c r="F213" s="3">
        <f t="shared" si="58"/>
        <v>1.1393333333333333</v>
      </c>
      <c r="G213" s="3">
        <v>5.1953333333333331</v>
      </c>
      <c r="H213" s="3">
        <v>209.86666666666667</v>
      </c>
      <c r="I213" s="3">
        <v>342.60000000000008</v>
      </c>
      <c r="J213" s="3">
        <v>337.56666666666666</v>
      </c>
      <c r="K213" s="3">
        <v>219</v>
      </c>
      <c r="L213" s="3">
        <v>139.30000000000001</v>
      </c>
      <c r="M213" s="3">
        <v>17.683333333333334</v>
      </c>
      <c r="N213" s="3">
        <v>141.80000000000001</v>
      </c>
      <c r="O213" s="3">
        <v>8.6566666666666663</v>
      </c>
      <c r="P213" s="3">
        <v>2.9600000000000004</v>
      </c>
      <c r="Q213" s="3">
        <v>22.186666666666667</v>
      </c>
      <c r="R213" s="3">
        <v>53.726666666666659</v>
      </c>
      <c r="S213" s="3">
        <v>2.0016666666666665</v>
      </c>
      <c r="T213" s="3">
        <v>5.1133333333333333</v>
      </c>
      <c r="U213" s="3">
        <v>0.35899999999999999</v>
      </c>
      <c r="V213" s="4">
        <v>0.222</v>
      </c>
      <c r="W213" s="3">
        <v>8.2799999999999994</v>
      </c>
      <c r="X213" s="3">
        <v>17.709999999999997</v>
      </c>
      <c r="Y213" s="3">
        <v>30.066666666666666</v>
      </c>
      <c r="Z213" s="3">
        <v>7.2</v>
      </c>
      <c r="AA213" s="3">
        <v>7082.333333333333</v>
      </c>
      <c r="AB213" s="3">
        <v>3.4</v>
      </c>
      <c r="AC213" s="3">
        <v>1.8333333333333333</v>
      </c>
      <c r="AD213" s="5"/>
      <c r="AI213" s="12"/>
      <c r="AZ213" s="3">
        <v>1</v>
      </c>
      <c r="BA213" s="3">
        <v>74</v>
      </c>
      <c r="BK213" s="3"/>
      <c r="BM213" s="3"/>
      <c r="BW213" s="3"/>
      <c r="BY213" s="3"/>
      <c r="BZ213" s="14"/>
      <c r="CA213" s="24"/>
    </row>
    <row r="214" spans="1:80">
      <c r="D214" s="1">
        <v>42090</v>
      </c>
      <c r="E214" s="3">
        <v>1.3760000000000001</v>
      </c>
      <c r="F214" s="3">
        <f t="shared" si="58"/>
        <v>1.3760000000000001</v>
      </c>
      <c r="G214" s="3">
        <v>5.174666666666667</v>
      </c>
      <c r="H214" s="3">
        <v>210.4</v>
      </c>
      <c r="I214" s="3">
        <v>343.66666666666669</v>
      </c>
      <c r="J214" s="3">
        <v>338.63333333333333</v>
      </c>
      <c r="K214" s="3">
        <v>220</v>
      </c>
      <c r="L214" s="3">
        <v>139.4</v>
      </c>
      <c r="M214" s="3">
        <v>17.706666666666667</v>
      </c>
      <c r="N214" s="3">
        <v>141.86666666666667</v>
      </c>
      <c r="O214" s="3">
        <v>8.66</v>
      </c>
      <c r="P214" s="3">
        <v>2.8766666666666669</v>
      </c>
      <c r="Q214" s="3">
        <v>22.183333333333337</v>
      </c>
      <c r="R214" s="3">
        <v>53.716666666666669</v>
      </c>
      <c r="S214" s="3">
        <v>2.4953333333333334</v>
      </c>
      <c r="T214" s="3">
        <v>5.07</v>
      </c>
      <c r="U214" s="3">
        <v>0.36533333333333334</v>
      </c>
      <c r="V214" s="4">
        <v>0.22600000000000001</v>
      </c>
      <c r="W214" s="3">
        <v>7.873333333333334</v>
      </c>
      <c r="X214" s="3">
        <v>14.94</v>
      </c>
      <c r="Y214" s="3">
        <v>18.566666666666666</v>
      </c>
      <c r="Z214" s="3">
        <v>4.4333333333333336</v>
      </c>
      <c r="AA214" s="3">
        <v>2854.3333333333335</v>
      </c>
      <c r="AB214" s="3">
        <v>1.3666666666666665</v>
      </c>
      <c r="AC214" s="3">
        <v>1.4666666666666668</v>
      </c>
      <c r="AD214" s="5"/>
      <c r="AI214" s="12"/>
      <c r="AZ214" s="3">
        <v>1.5</v>
      </c>
      <c r="BA214" s="3">
        <v>37</v>
      </c>
      <c r="BK214" s="3"/>
      <c r="BM214" s="3"/>
      <c r="BW214" s="3"/>
      <c r="BY214" s="3"/>
      <c r="BZ214" s="14"/>
      <c r="CA214" s="24"/>
    </row>
    <row r="215" spans="1:80">
      <c r="D215" s="1">
        <v>42090</v>
      </c>
      <c r="E215" s="3">
        <v>1.6236666666666668</v>
      </c>
      <c r="F215" s="3">
        <f t="shared" si="58"/>
        <v>1.6236666666666668</v>
      </c>
      <c r="G215" s="3">
        <v>5.1543333333333337</v>
      </c>
      <c r="H215" s="3">
        <v>210.6</v>
      </c>
      <c r="I215" s="3">
        <v>344.2</v>
      </c>
      <c r="J215" s="3">
        <v>339.16666666666669</v>
      </c>
      <c r="K215" s="3">
        <v>220</v>
      </c>
      <c r="L215" s="3">
        <v>139.19999999999999</v>
      </c>
      <c r="M215" s="3">
        <v>17.690000000000001</v>
      </c>
      <c r="N215" s="3">
        <v>141.69999999999999</v>
      </c>
      <c r="O215" s="3">
        <v>8.64</v>
      </c>
      <c r="P215" s="3">
        <v>2.4866666666666668</v>
      </c>
      <c r="Q215" s="3">
        <v>22.25</v>
      </c>
      <c r="R215" s="3">
        <v>53.876666666666665</v>
      </c>
      <c r="S215" s="3">
        <v>3.0050000000000003</v>
      </c>
      <c r="T215" s="3">
        <v>4.9000000000000004</v>
      </c>
      <c r="U215" s="3">
        <v>0.37133333333333329</v>
      </c>
      <c r="V215" s="4">
        <v>0.22900000000000001</v>
      </c>
      <c r="W215" s="3">
        <v>7.7600000000000007</v>
      </c>
      <c r="X215" s="3">
        <v>13.839999999999998</v>
      </c>
      <c r="Y215" s="3">
        <v>17.966666666666665</v>
      </c>
      <c r="Z215" s="3">
        <v>4.3</v>
      </c>
      <c r="AA215" s="3">
        <v>3419</v>
      </c>
      <c r="AB215" s="3">
        <v>1.6666666666666667</v>
      </c>
      <c r="AC215" s="3">
        <v>1.2666666666666666</v>
      </c>
      <c r="AD215" s="5"/>
      <c r="AI215" s="12"/>
      <c r="AZ215" s="3">
        <v>2</v>
      </c>
      <c r="BA215" s="3">
        <v>16.5</v>
      </c>
      <c r="BF215" s="1"/>
      <c r="BG215" s="3"/>
      <c r="BH215" s="3"/>
      <c r="BI215" s="3"/>
      <c r="BJ215" s="3"/>
      <c r="BK215" s="3"/>
      <c r="BL215" s="3"/>
      <c r="BM215" s="3"/>
      <c r="BW215" s="3"/>
      <c r="BY215" s="3"/>
      <c r="BZ215" s="14"/>
      <c r="CA215" s="24"/>
    </row>
    <row r="216" spans="1:80">
      <c r="D216" s="1">
        <v>42090</v>
      </c>
      <c r="E216" s="3">
        <v>1.8779999999999999</v>
      </c>
      <c r="F216" s="3">
        <f t="shared" si="58"/>
        <v>1.8779999999999999</v>
      </c>
      <c r="G216" s="3">
        <v>5.0893333333333333</v>
      </c>
      <c r="H216" s="3">
        <v>210.80000000000004</v>
      </c>
      <c r="I216" s="3">
        <v>345.2</v>
      </c>
      <c r="J216" s="3">
        <v>340.2</v>
      </c>
      <c r="K216" s="3">
        <v>221</v>
      </c>
      <c r="L216" s="3">
        <v>137.9</v>
      </c>
      <c r="M216" s="3">
        <v>17.553333333333331</v>
      </c>
      <c r="N216" s="3">
        <v>140.30000000000001</v>
      </c>
      <c r="O216" s="3">
        <v>8.6300000000000008</v>
      </c>
      <c r="P216" s="3">
        <v>2.4266666666666663</v>
      </c>
      <c r="Q216" s="3">
        <v>22.61</v>
      </c>
      <c r="R216" s="3">
        <v>54.733333333333341</v>
      </c>
      <c r="S216" s="3">
        <v>3.4896666666666669</v>
      </c>
      <c r="T216" s="3">
        <v>4.833333333333333</v>
      </c>
      <c r="U216" s="3">
        <v>0.377</v>
      </c>
      <c r="V216" s="4">
        <v>0.23200000000000001</v>
      </c>
      <c r="W216" s="3">
        <v>7.52</v>
      </c>
      <c r="X216" s="3">
        <v>11.176666666666668</v>
      </c>
      <c r="Y216" s="3">
        <v>17.2</v>
      </c>
      <c r="Z216" s="3">
        <v>4.1333333333333337</v>
      </c>
      <c r="AA216" s="3">
        <v>1974.6666666666667</v>
      </c>
      <c r="AB216" s="3">
        <v>0.96666666666666667</v>
      </c>
      <c r="AC216" s="3">
        <v>1.3666666666666665</v>
      </c>
      <c r="AD216" s="5"/>
      <c r="AI216" s="12"/>
      <c r="AZ216" s="3">
        <v>2.5</v>
      </c>
      <c r="BA216" s="3">
        <v>8.75</v>
      </c>
      <c r="BF216" s="1"/>
      <c r="BG216" s="3"/>
      <c r="BH216" s="3"/>
      <c r="BI216" s="3"/>
      <c r="BJ216" s="3"/>
      <c r="BK216" s="3"/>
      <c r="BL216" s="3"/>
      <c r="BM216" s="3"/>
      <c r="BW216" s="3"/>
      <c r="BY216" s="3"/>
      <c r="BZ216" s="14"/>
      <c r="CA216" s="24"/>
    </row>
    <row r="217" spans="1:80">
      <c r="D217" s="1">
        <v>42090</v>
      </c>
      <c r="E217" s="3">
        <v>2.157</v>
      </c>
      <c r="F217" s="3">
        <f t="shared" si="58"/>
        <v>2.157</v>
      </c>
      <c r="G217" s="3">
        <v>5.078666666666666</v>
      </c>
      <c r="H217" s="3">
        <v>211.80000000000004</v>
      </c>
      <c r="I217" s="3">
        <v>347</v>
      </c>
      <c r="J217" s="3">
        <v>341.89999999999992</v>
      </c>
      <c r="K217" s="3">
        <v>222</v>
      </c>
      <c r="L217" s="3">
        <v>133.83333333333334</v>
      </c>
      <c r="M217" s="3">
        <v>17.043333333333333</v>
      </c>
      <c r="N217" s="3">
        <v>136.19999999999999</v>
      </c>
      <c r="O217" s="3">
        <v>8.52</v>
      </c>
      <c r="P217" s="3">
        <v>2.7666666666666671</v>
      </c>
      <c r="Q217" s="3">
        <v>22.943333333333339</v>
      </c>
      <c r="R217" s="3">
        <v>55.523333333333333</v>
      </c>
      <c r="S217" s="3">
        <v>3.9983333333333335</v>
      </c>
      <c r="T217" s="3">
        <v>4.75</v>
      </c>
      <c r="U217" s="3">
        <v>0.38566666666666666</v>
      </c>
      <c r="V217" s="4">
        <v>0.23599999999999999</v>
      </c>
      <c r="W217" s="3">
        <v>7.4000000000000012</v>
      </c>
      <c r="X217" s="3">
        <v>9.56</v>
      </c>
      <c r="Y217" s="3">
        <v>20.233333333333331</v>
      </c>
      <c r="Z217" s="3">
        <v>4.833333333333333</v>
      </c>
      <c r="AA217" s="3">
        <v>4779</v>
      </c>
      <c r="AB217" s="3">
        <v>2.2999999999999998</v>
      </c>
      <c r="AC217" s="3">
        <v>1.8999999999999997</v>
      </c>
      <c r="AD217" s="5"/>
      <c r="AI217" s="12"/>
      <c r="BF217" s="1"/>
      <c r="BG217" s="3"/>
      <c r="BH217" s="3"/>
      <c r="BI217" s="3"/>
      <c r="BJ217" s="3"/>
      <c r="BK217" s="3"/>
      <c r="BL217" s="3"/>
      <c r="BM217" s="3"/>
      <c r="BW217" s="3"/>
      <c r="BY217" s="3"/>
      <c r="BZ217" s="14"/>
      <c r="CA217" s="24"/>
    </row>
    <row r="218" spans="1:80">
      <c r="D218" s="1">
        <v>42090</v>
      </c>
      <c r="E218" s="3">
        <v>2.3809999999999998</v>
      </c>
      <c r="F218" s="3">
        <f t="shared" si="58"/>
        <v>2.3809999999999998</v>
      </c>
      <c r="G218" s="3">
        <v>5.0279999999999996</v>
      </c>
      <c r="H218" s="3">
        <v>213.43333333333331</v>
      </c>
      <c r="I218" s="3">
        <v>350.13333333333338</v>
      </c>
      <c r="J218" s="3">
        <v>345.06666666666666</v>
      </c>
      <c r="K218" s="3">
        <v>224</v>
      </c>
      <c r="L218" s="3">
        <v>122.60000000000001</v>
      </c>
      <c r="M218" s="3">
        <v>15.63</v>
      </c>
      <c r="N218" s="3">
        <v>124.76666666666665</v>
      </c>
      <c r="O218" s="3">
        <v>8.3866666666666685</v>
      </c>
      <c r="P218" s="3">
        <v>2.5066666666666664</v>
      </c>
      <c r="Q218" s="3">
        <v>23.19</v>
      </c>
      <c r="R218" s="3">
        <v>56.103333333333332</v>
      </c>
      <c r="S218" s="3">
        <v>4.2536666666666667</v>
      </c>
      <c r="T218" s="3">
        <v>4.746666666666667</v>
      </c>
      <c r="U218" s="3">
        <v>0.39366666666666666</v>
      </c>
      <c r="V218" s="4">
        <v>0.24099999999999999</v>
      </c>
      <c r="W218" s="3">
        <v>7.2399999999999993</v>
      </c>
      <c r="X218" s="3">
        <v>7.1733333333333329</v>
      </c>
      <c r="Y218" s="3">
        <v>20.7</v>
      </c>
      <c r="Z218" s="3">
        <v>4.9666666666666668</v>
      </c>
      <c r="AA218" s="3">
        <v>3683</v>
      </c>
      <c r="AB218" s="3">
        <v>1.7666666666666666</v>
      </c>
      <c r="AC218" s="3">
        <v>2.6</v>
      </c>
      <c r="AD218" s="5"/>
      <c r="AI218" s="12"/>
      <c r="BF218" s="1"/>
      <c r="BG218" s="3"/>
      <c r="BH218" s="3"/>
      <c r="BI218" s="3"/>
      <c r="BJ218" s="3"/>
      <c r="BK218" s="3"/>
      <c r="BL218" s="3"/>
      <c r="BM218" s="3"/>
      <c r="BW218" s="3"/>
      <c r="BY218" s="3"/>
      <c r="BZ218" s="14"/>
      <c r="CA218" s="24"/>
    </row>
    <row r="219" spans="1:80">
      <c r="D219" s="1">
        <v>42090</v>
      </c>
      <c r="E219" s="3">
        <v>2.6492499999999999</v>
      </c>
      <c r="F219" s="3">
        <f t="shared" si="58"/>
        <v>2.6492499999999999</v>
      </c>
      <c r="G219" s="3">
        <v>4.9842500000000003</v>
      </c>
      <c r="H219" s="3">
        <v>215.1</v>
      </c>
      <c r="I219" s="3">
        <v>353.32500000000005</v>
      </c>
      <c r="J219" s="3">
        <v>348.22499999999997</v>
      </c>
      <c r="K219" s="3">
        <v>226</v>
      </c>
      <c r="L219" s="3">
        <v>114.85</v>
      </c>
      <c r="M219" s="3">
        <v>14.652500000000002</v>
      </c>
      <c r="N219" s="3">
        <v>116.85</v>
      </c>
      <c r="O219" s="3">
        <v>8.2125000000000004</v>
      </c>
      <c r="P219" s="3">
        <v>3.1925000000000003</v>
      </c>
      <c r="Q219" s="3">
        <v>23.765000000000001</v>
      </c>
      <c r="R219" s="3">
        <v>57.467500000000001</v>
      </c>
      <c r="S219" s="3">
        <v>4.5313333333333334</v>
      </c>
      <c r="T219" s="3">
        <v>4.7300000000000004</v>
      </c>
      <c r="U219" s="3">
        <v>0.40166666666666667</v>
      </c>
      <c r="V219" s="4">
        <v>0.246</v>
      </c>
      <c r="W219" s="3">
        <v>7.2</v>
      </c>
      <c r="X219" s="3">
        <v>7.29</v>
      </c>
      <c r="Y219" s="3">
        <v>25.166666666666668</v>
      </c>
      <c r="Z219" s="3">
        <v>6.0333333333333341</v>
      </c>
      <c r="AA219" s="3">
        <v>4330.333333333333</v>
      </c>
      <c r="AB219" s="3">
        <v>2.1</v>
      </c>
      <c r="AC219" s="3">
        <v>4.9000000000000004</v>
      </c>
      <c r="AD219" s="5"/>
      <c r="AI219" s="12"/>
      <c r="BF219" s="1"/>
      <c r="BG219" s="3"/>
      <c r="BH219" s="3"/>
      <c r="BI219" s="3"/>
      <c r="BJ219" s="3"/>
      <c r="BK219" s="3"/>
      <c r="BL219" s="3"/>
      <c r="BM219" s="3"/>
      <c r="BW219" s="3"/>
      <c r="BY219" s="3"/>
      <c r="BZ219" s="14"/>
      <c r="CA219" s="24"/>
    </row>
    <row r="220" spans="1:80">
      <c r="D220" s="1">
        <v>42090</v>
      </c>
      <c r="E220" s="3">
        <v>2.8793333333333333</v>
      </c>
      <c r="F220" s="3">
        <f t="shared" si="58"/>
        <v>2.8793333333333333</v>
      </c>
      <c r="G220" s="3">
        <v>4.8836666666666666</v>
      </c>
      <c r="H220" s="3">
        <v>216.23333333333335</v>
      </c>
      <c r="I220" s="3">
        <v>356.23333333333335</v>
      </c>
      <c r="J220" s="3">
        <v>351.13333333333338</v>
      </c>
      <c r="K220" s="3">
        <v>228</v>
      </c>
      <c r="L220" s="3">
        <v>116.2</v>
      </c>
      <c r="M220" s="3">
        <v>14.87</v>
      </c>
      <c r="N220" s="3">
        <v>118.23333333333333</v>
      </c>
      <c r="O220" s="3">
        <v>8.26</v>
      </c>
      <c r="P220" s="3">
        <v>2.293333333333333</v>
      </c>
      <c r="Q220" s="3">
        <v>24.196666666666669</v>
      </c>
      <c r="R220" s="3">
        <v>58.496666666666663</v>
      </c>
      <c r="AD220" s="5"/>
      <c r="AI220" s="12"/>
      <c r="BF220" s="1"/>
      <c r="BG220" s="3"/>
      <c r="BH220" s="3"/>
      <c r="BI220" s="3"/>
      <c r="BJ220" s="3"/>
      <c r="BK220" s="3"/>
      <c r="BL220" s="3"/>
      <c r="BM220" s="3"/>
      <c r="BW220" s="3"/>
      <c r="BY220" s="3"/>
      <c r="BZ220" s="14"/>
      <c r="CA220" s="24"/>
    </row>
    <row r="221" spans="1:80">
      <c r="D221" s="1">
        <v>42090</v>
      </c>
      <c r="E221" s="3">
        <v>3.141</v>
      </c>
      <c r="F221" s="3">
        <f t="shared" si="58"/>
        <v>3.141</v>
      </c>
      <c r="G221" s="3">
        <v>4.8433333333333328</v>
      </c>
      <c r="H221" s="3">
        <v>216.5</v>
      </c>
      <c r="I221" s="3">
        <v>357.16666666666669</v>
      </c>
      <c r="J221" s="3">
        <v>352.10000000000008</v>
      </c>
      <c r="K221" s="3">
        <v>229</v>
      </c>
      <c r="L221" s="3">
        <v>101.06666666666666</v>
      </c>
      <c r="M221" s="3">
        <v>12.946666666666665</v>
      </c>
      <c r="N221" s="3">
        <v>102.83333333333333</v>
      </c>
      <c r="O221" s="3">
        <v>8.0166666666666675</v>
      </c>
      <c r="P221" s="3">
        <v>2.4</v>
      </c>
      <c r="Q221" s="3">
        <v>24.286666666666665</v>
      </c>
      <c r="R221" s="3">
        <v>58.706666666666671</v>
      </c>
      <c r="AD221" s="5"/>
      <c r="AI221" s="12"/>
      <c r="BF221" s="1"/>
      <c r="BG221" s="3"/>
      <c r="BH221" s="3"/>
      <c r="BI221" s="3"/>
      <c r="BJ221" s="3"/>
      <c r="BK221" s="3"/>
      <c r="BL221" s="3"/>
      <c r="BM221" s="3"/>
      <c r="BW221" s="3"/>
      <c r="BY221" s="3"/>
      <c r="BZ221" s="14"/>
      <c r="CA221" s="24"/>
    </row>
    <row r="222" spans="1:80">
      <c r="D222" s="1">
        <v>42090</v>
      </c>
      <c r="E222" s="3">
        <v>3.3820000000000001</v>
      </c>
      <c r="F222" s="3">
        <f t="shared" si="58"/>
        <v>3.3820000000000001</v>
      </c>
      <c r="G222" s="3">
        <v>4.8033333333333337</v>
      </c>
      <c r="H222" s="3">
        <v>217.96666666666667</v>
      </c>
      <c r="I222" s="3">
        <v>359.93333333333334</v>
      </c>
      <c r="J222" s="3">
        <v>354.83333333333331</v>
      </c>
      <c r="K222" s="3">
        <v>231</v>
      </c>
      <c r="L222" s="3">
        <v>88.7</v>
      </c>
      <c r="M222" s="3">
        <v>11.373333333333335</v>
      </c>
      <c r="N222" s="3">
        <v>90.266666666666652</v>
      </c>
      <c r="O222" s="3">
        <v>7.8866666666666667</v>
      </c>
      <c r="P222" s="3">
        <v>2.0166666666666666</v>
      </c>
      <c r="Q222" s="3">
        <v>24.459999999999997</v>
      </c>
      <c r="R222" s="3">
        <v>59.113333333333337</v>
      </c>
      <c r="AD222" s="5"/>
      <c r="AI222" s="12"/>
      <c r="BF222" s="1"/>
      <c r="BG222" s="3"/>
      <c r="BH222" s="3"/>
      <c r="BI222" s="3"/>
      <c r="BJ222" s="3"/>
      <c r="BK222" s="3"/>
      <c r="BL222" s="3"/>
      <c r="BM222" s="3"/>
      <c r="BW222" s="3"/>
      <c r="BY222" s="3"/>
      <c r="BZ222" s="14"/>
      <c r="CA222" s="24"/>
    </row>
    <row r="223" spans="1:80">
      <c r="D223" s="1">
        <v>42090</v>
      </c>
      <c r="E223" s="3">
        <v>3.6469999999999998</v>
      </c>
      <c r="F223" s="3">
        <f t="shared" si="58"/>
        <v>3.6469999999999998</v>
      </c>
      <c r="G223" s="3">
        <v>4.7546666666666662</v>
      </c>
      <c r="H223" s="3">
        <v>221.13333333333333</v>
      </c>
      <c r="I223" s="3">
        <v>365.7</v>
      </c>
      <c r="J223" s="3">
        <v>360.56666666666666</v>
      </c>
      <c r="K223" s="3">
        <v>234</v>
      </c>
      <c r="L223" s="3">
        <v>81.3</v>
      </c>
      <c r="M223" s="3">
        <v>10.44</v>
      </c>
      <c r="N223" s="3">
        <v>82.766666666666666</v>
      </c>
      <c r="O223" s="3">
        <v>7.7733333333333334</v>
      </c>
      <c r="P223" s="3">
        <v>2.1266666666666669</v>
      </c>
      <c r="Q223" s="3">
        <v>24.72</v>
      </c>
      <c r="R223" s="3">
        <v>59.733333333333327</v>
      </c>
      <c r="AD223" s="5">
        <v>3.75</v>
      </c>
      <c r="AE223" s="3">
        <v>4.5410180000000002</v>
      </c>
      <c r="AF223" s="3">
        <v>2.2710906903090997</v>
      </c>
      <c r="AG223" s="3">
        <v>28.397740211040006</v>
      </c>
      <c r="AH223" s="3">
        <v>6.0842358388652228E-2</v>
      </c>
      <c r="AI223" s="12">
        <f t="shared" ref="AI223:AI249" si="60">AE223*30.97/94.74</f>
        <v>1.484434530926747</v>
      </c>
      <c r="AJ223" s="3">
        <v>29.569161280662794</v>
      </c>
      <c r="AK223" s="3">
        <v>0.74728550852819142</v>
      </c>
      <c r="AL223" s="3">
        <v>835.78588612670421</v>
      </c>
      <c r="AM223" s="3">
        <v>14.752655512325534</v>
      </c>
      <c r="AN223" s="3">
        <v>28.265457995025351</v>
      </c>
      <c r="AP223" s="3">
        <v>0.57550000000000001</v>
      </c>
      <c r="AQ223" s="3">
        <v>8.8499999999999995E-2</v>
      </c>
      <c r="AR223" s="3">
        <v>6.8055000000000003</v>
      </c>
      <c r="AS223" s="3">
        <v>16.599499999999999</v>
      </c>
      <c r="AV223" s="4">
        <v>7.6180497906023978</v>
      </c>
      <c r="AW223" s="4">
        <v>0.38110382373333362</v>
      </c>
      <c r="AX223" s="4">
        <v>0.59822713541008676</v>
      </c>
      <c r="AY223" s="4">
        <v>3.6082221538484657E-2</v>
      </c>
      <c r="BC223" s="3" t="s">
        <v>221</v>
      </c>
      <c r="BD223" s="3" t="s">
        <v>119</v>
      </c>
      <c r="BE223" s="3" t="s">
        <v>157</v>
      </c>
      <c r="BF223" s="1">
        <v>42090</v>
      </c>
      <c r="BG223" s="3">
        <v>0.99160060921822835</v>
      </c>
      <c r="BH223" s="3">
        <v>1611.426736208884</v>
      </c>
      <c r="BI223" s="3">
        <v>7.6084345738225307</v>
      </c>
      <c r="BJ223" s="3">
        <v>1.7884237501118987</v>
      </c>
      <c r="BK223" s="4">
        <f>BJ223/BK$1</f>
        <v>3.2552307064286475E-2</v>
      </c>
      <c r="BL223" s="3">
        <v>7.2159545782759569</v>
      </c>
      <c r="BM223" s="4">
        <f>BL223/BM$1</f>
        <v>0.12920240963788643</v>
      </c>
      <c r="BR223" s="1"/>
      <c r="BW223" s="4"/>
      <c r="BY223" s="4"/>
      <c r="BZ223" s="14"/>
      <c r="CA223" s="24"/>
      <c r="CB223" s="24"/>
    </row>
    <row r="224" spans="1:80">
      <c r="D224" s="1">
        <v>42090</v>
      </c>
      <c r="E224" s="3">
        <v>3.8770000000000002</v>
      </c>
      <c r="F224" s="3">
        <f t="shared" si="58"/>
        <v>3.8770000000000002</v>
      </c>
      <c r="G224" s="3">
        <v>4.7453333333333338</v>
      </c>
      <c r="H224" s="3">
        <v>223.56666666666669</v>
      </c>
      <c r="I224" s="3">
        <v>369.83333333333331</v>
      </c>
      <c r="J224" s="3">
        <v>364.63333333333338</v>
      </c>
      <c r="K224" s="3">
        <v>237</v>
      </c>
      <c r="L224" s="3">
        <v>75.8</v>
      </c>
      <c r="M224" s="3">
        <v>9.7333333333333343</v>
      </c>
      <c r="N224" s="3">
        <v>77.100000000000009</v>
      </c>
      <c r="O224" s="3">
        <v>7.71</v>
      </c>
      <c r="P224" s="3">
        <v>2.6733333333333333</v>
      </c>
      <c r="Q224" s="3">
        <v>24.73</v>
      </c>
      <c r="R224" s="3">
        <v>59.763333333333328</v>
      </c>
      <c r="AD224" s="5"/>
      <c r="AI224" s="12"/>
      <c r="BK224" s="3"/>
      <c r="BM224" s="3"/>
      <c r="BW224" s="3"/>
      <c r="BY224" s="3"/>
      <c r="BZ224" s="14"/>
      <c r="CA224" s="24"/>
    </row>
    <row r="225" spans="1:80">
      <c r="D225" s="1">
        <v>42090</v>
      </c>
      <c r="E225" s="3">
        <v>4.1496666666666666</v>
      </c>
      <c r="F225" s="3">
        <f t="shared" si="58"/>
        <v>4.1496666666666666</v>
      </c>
      <c r="G225" s="3">
        <v>4.7280000000000006</v>
      </c>
      <c r="H225" s="3">
        <v>227.4</v>
      </c>
      <c r="I225" s="3">
        <v>376.33333333333331</v>
      </c>
      <c r="J225" s="3">
        <v>371.0333333333333</v>
      </c>
      <c r="K225" s="3">
        <v>241</v>
      </c>
      <c r="L225" s="3">
        <v>53.70000000000001</v>
      </c>
      <c r="M225" s="3">
        <v>6.8999999999999995</v>
      </c>
      <c r="N225" s="3">
        <v>54.633333333333333</v>
      </c>
      <c r="O225" s="3">
        <v>7.59</v>
      </c>
      <c r="P225" s="3">
        <v>2.8266666666666667</v>
      </c>
      <c r="Q225" s="3">
        <v>25.22</v>
      </c>
      <c r="R225" s="3">
        <v>60.919999999999995</v>
      </c>
      <c r="AD225" s="5">
        <v>4.25</v>
      </c>
      <c r="AE225" s="3">
        <v>4.6751125</v>
      </c>
      <c r="AF225" s="3">
        <v>1.0636046823710723</v>
      </c>
      <c r="AG225" s="3">
        <v>29.142483136704001</v>
      </c>
      <c r="AH225" s="3">
        <v>1.1647349491090797</v>
      </c>
      <c r="AI225" s="12">
        <f t="shared" si="60"/>
        <v>1.5282693067869961</v>
      </c>
      <c r="AJ225" s="3">
        <v>36.150275746762162</v>
      </c>
      <c r="AK225" s="3">
        <v>0.27174018491934232</v>
      </c>
      <c r="AL225" s="3">
        <v>856.55573376102666</v>
      </c>
      <c r="AM225" s="3">
        <v>3.9031689472072508</v>
      </c>
      <c r="AN225" s="3">
        <v>23.694307057609237</v>
      </c>
      <c r="AP225" s="3">
        <v>0.45499999999999996</v>
      </c>
      <c r="AQ225" s="3">
        <v>9.1499999999999998E-2</v>
      </c>
      <c r="AR225" s="3">
        <v>7.0469999999999997</v>
      </c>
      <c r="AS225" s="3">
        <v>17.187999999999999</v>
      </c>
      <c r="AV225" s="4">
        <v>7.4520137734792975</v>
      </c>
      <c r="AW225" s="4">
        <v>0.15802205502791297</v>
      </c>
      <c r="AX225" s="4">
        <v>0.61072009353037826</v>
      </c>
      <c r="AY225" s="4">
        <v>1.3131929717418707E-2</v>
      </c>
      <c r="BC225" s="3" t="s">
        <v>222</v>
      </c>
      <c r="BD225" s="3" t="s">
        <v>119</v>
      </c>
      <c r="BE225" s="3" t="s">
        <v>159</v>
      </c>
      <c r="BF225" s="1">
        <v>42090</v>
      </c>
      <c r="BG225" s="3">
        <v>0.69698874566830249</v>
      </c>
      <c r="BH225" s="3">
        <v>1953.3213157365333</v>
      </c>
      <c r="BI225" s="3">
        <v>7.2789941721141345</v>
      </c>
      <c r="BJ225" s="3">
        <v>2.5736803201992786</v>
      </c>
      <c r="BK225" s="4">
        <f>BJ225/BK$1</f>
        <v>4.684529159445356E-2</v>
      </c>
      <c r="BL225" s="3">
        <v>8.0847279707790847</v>
      </c>
      <c r="BM225" s="4">
        <f>BL225/BM$1</f>
        <v>0.1447578866746479</v>
      </c>
      <c r="BR225" s="1"/>
      <c r="BW225" s="4"/>
      <c r="BY225" s="4"/>
      <c r="BZ225" s="14"/>
      <c r="CA225" s="24"/>
      <c r="CB225" s="24"/>
    </row>
    <row r="226" spans="1:80">
      <c r="D226" s="1">
        <v>42090</v>
      </c>
      <c r="E226" s="3">
        <v>4.3470000000000004</v>
      </c>
      <c r="F226" s="3">
        <f t="shared" si="58"/>
        <v>4.3470000000000004</v>
      </c>
      <c r="G226" s="3">
        <v>4.7310000000000008</v>
      </c>
      <c r="H226" s="3">
        <v>235.43333333333331</v>
      </c>
      <c r="I226" s="3">
        <v>389.63333333333338</v>
      </c>
      <c r="J226" s="3">
        <v>384.2</v>
      </c>
      <c r="K226" s="3">
        <v>250</v>
      </c>
      <c r="L226" s="3">
        <v>59.666666666666664</v>
      </c>
      <c r="M226" s="3">
        <v>7.666666666666667</v>
      </c>
      <c r="N226" s="3">
        <v>60.733333333333327</v>
      </c>
      <c r="O226" s="3">
        <v>7.56</v>
      </c>
      <c r="P226" s="3">
        <v>4.956666666666667</v>
      </c>
      <c r="Q226" s="3">
        <v>25.173333333333336</v>
      </c>
      <c r="R226" s="3">
        <v>60.803333333333335</v>
      </c>
      <c r="AD226" s="5">
        <v>4.5</v>
      </c>
      <c r="AE226" s="3">
        <v>2.37212625</v>
      </c>
      <c r="AF226" s="3">
        <v>0.482519583763102</v>
      </c>
      <c r="AG226" s="3">
        <v>26.613843019712004</v>
      </c>
      <c r="AH226" s="3">
        <v>0.87697611280071197</v>
      </c>
      <c r="AI226" s="12">
        <f t="shared" si="60"/>
        <v>0.77543540175744141</v>
      </c>
      <c r="AJ226" s="3">
        <v>38.792328999575787</v>
      </c>
      <c r="AK226" s="3">
        <v>2.2418565255845788</v>
      </c>
      <c r="AL226" s="3">
        <v>978.13418871959391</v>
      </c>
      <c r="AM226" s="3">
        <v>15.744986600598695</v>
      </c>
      <c r="AN226" s="3">
        <v>25.214629127585773</v>
      </c>
      <c r="AP226" s="3">
        <v>0.65799999999999992</v>
      </c>
      <c r="AQ226" s="3">
        <v>9.7500000000000003E-2</v>
      </c>
      <c r="AR226" s="3">
        <v>7.17</v>
      </c>
      <c r="AS226" s="3">
        <v>17.488500000000002</v>
      </c>
      <c r="AV226" s="4">
        <v>7.9174355161863321</v>
      </c>
      <c r="AW226" s="4">
        <v>5.5807802759078547E-2</v>
      </c>
      <c r="AX226" s="4">
        <v>0.83431187692404463</v>
      </c>
      <c r="AY226" s="4">
        <v>2.8043718237940147E-3</v>
      </c>
      <c r="BC226" s="3" t="s">
        <v>223</v>
      </c>
      <c r="BD226" s="3" t="s">
        <v>119</v>
      </c>
      <c r="BE226" s="3" t="s">
        <v>156</v>
      </c>
      <c r="BF226" s="1">
        <v>42090</v>
      </c>
      <c r="BG226" s="3">
        <v>0.87047863354886046</v>
      </c>
      <c r="BH226" s="3">
        <v>2198.8289105766071</v>
      </c>
      <c r="BI226" s="3">
        <v>8.0077959237563245</v>
      </c>
      <c r="BJ226" s="3">
        <v>8.8680553237118289</v>
      </c>
      <c r="BK226" s="3">
        <f>BJ226/BK$1</f>
        <v>0.1614134569295928</v>
      </c>
      <c r="BL226" s="3">
        <v>10.452085556386081</v>
      </c>
      <c r="BM226" s="3">
        <f>BL226/BM$1</f>
        <v>0.18714566797468363</v>
      </c>
      <c r="BR226" s="1"/>
      <c r="BW226" s="3"/>
      <c r="BY226" s="3"/>
      <c r="BZ226" s="14"/>
      <c r="CA226" s="24"/>
      <c r="CB226" s="24"/>
    </row>
    <row r="227" spans="1:80">
      <c r="D227" s="1">
        <v>42090</v>
      </c>
      <c r="E227" s="3">
        <v>4.476</v>
      </c>
      <c r="F227" s="3">
        <f>E227</f>
        <v>4.476</v>
      </c>
      <c r="G227" s="3">
        <v>4.7096666666666662</v>
      </c>
      <c r="H227" s="3">
        <v>249.66666666666666</v>
      </c>
      <c r="I227" s="3">
        <v>413.40000000000003</v>
      </c>
      <c r="J227" s="3">
        <v>407.59999999999997</v>
      </c>
      <c r="K227" s="3">
        <v>265</v>
      </c>
      <c r="L227" s="3">
        <v>61.9</v>
      </c>
      <c r="M227" s="3">
        <v>7.956666666666667</v>
      </c>
      <c r="N227" s="3">
        <v>63</v>
      </c>
      <c r="O227" s="3">
        <v>7.5533333333333337</v>
      </c>
      <c r="P227" s="3">
        <v>37.763333333333328</v>
      </c>
      <c r="Q227" s="3">
        <v>21.456666666666667</v>
      </c>
      <c r="R227" s="3">
        <v>52</v>
      </c>
      <c r="AD227" s="5">
        <v>4.75</v>
      </c>
      <c r="AE227" s="3">
        <v>7.8433213333333329</v>
      </c>
      <c r="AF227" s="3">
        <v>1.1622985446563829</v>
      </c>
      <c r="AG227" s="3">
        <v>35.897456921664009</v>
      </c>
      <c r="AH227" s="3">
        <v>5.755915430297998</v>
      </c>
      <c r="AI227" s="12">
        <f t="shared" si="60"/>
        <v>2.5639398532123003</v>
      </c>
      <c r="AJ227" s="3">
        <v>62.234546951812952</v>
      </c>
      <c r="AK227" s="3">
        <v>0.74728550852818654</v>
      </c>
      <c r="AL227" s="3">
        <v>1022.2467254744722</v>
      </c>
      <c r="AM227" s="3">
        <v>18.854290677187478</v>
      </c>
      <c r="AN227" s="3">
        <v>16.425711691385473</v>
      </c>
      <c r="AP227" s="3">
        <v>0.4335</v>
      </c>
      <c r="AQ227" s="3">
        <v>9.5000000000000001E-2</v>
      </c>
      <c r="AR227" s="3">
        <v>7.4314999999999998</v>
      </c>
      <c r="AS227" s="3">
        <v>18.125</v>
      </c>
      <c r="AV227" s="4">
        <v>8.1386616658656266</v>
      </c>
      <c r="AW227" s="4">
        <v>9.5521493768472895E-2</v>
      </c>
      <c r="AX227" s="4">
        <v>0.73598869997726679</v>
      </c>
      <c r="AY227" s="4">
        <v>1.1652379777299925E-2</v>
      </c>
      <c r="BC227" s="3" t="s">
        <v>139</v>
      </c>
      <c r="BD227" s="3" t="s">
        <v>119</v>
      </c>
      <c r="BE227" s="3" t="s">
        <v>158</v>
      </c>
      <c r="BF227" s="1">
        <v>42090</v>
      </c>
      <c r="BG227" s="3">
        <v>1.3443128800047348</v>
      </c>
      <c r="BH227" s="3">
        <v>1964.7718629054334</v>
      </c>
      <c r="BI227" s="3">
        <v>11.534338495685713</v>
      </c>
      <c r="BJ227" s="3">
        <v>22.924574523581679</v>
      </c>
      <c r="BK227" s="3">
        <f>BJ227/BK$1</f>
        <v>0.41726564476850531</v>
      </c>
      <c r="BL227" s="3">
        <v>21.20374160448867</v>
      </c>
      <c r="BM227" s="3">
        <f>BL227/BM$1</f>
        <v>0.37965517644563418</v>
      </c>
      <c r="BO227" t="s">
        <v>224</v>
      </c>
      <c r="BP227" t="s">
        <v>95</v>
      </c>
      <c r="BQ227" t="s">
        <v>155</v>
      </c>
      <c r="BR227" s="1">
        <v>42090</v>
      </c>
      <c r="BS227">
        <v>41.672211956546867</v>
      </c>
      <c r="BT227">
        <v>1894.7543999432498</v>
      </c>
      <c r="BU227">
        <v>34.462975317321927</v>
      </c>
      <c r="BV227">
        <v>7.9169142576481093</v>
      </c>
      <c r="BW227" s="3">
        <f>BV227/BW$1</f>
        <v>0.14410109679010027</v>
      </c>
      <c r="BX227">
        <v>3.0247736574655892</v>
      </c>
      <c r="BY227" s="3">
        <f>BX227/BY$1</f>
        <v>5.4158883750502942E-2</v>
      </c>
      <c r="BZ227" s="14">
        <f t="shared" si="55"/>
        <v>0.32549629269513125</v>
      </c>
      <c r="CA227" s="24">
        <f t="shared" si="56"/>
        <v>-0.27316454797840506</v>
      </c>
      <c r="CB227" s="24">
        <f t="shared" ref="CB227" si="61">BK227/BW227*100</f>
        <v>289.56451690045111</v>
      </c>
    </row>
    <row r="228" spans="1:80">
      <c r="AD228" s="5"/>
      <c r="AI228" s="12"/>
      <c r="BF228" s="1"/>
      <c r="BG228" s="3"/>
      <c r="BH228" s="3"/>
      <c r="BI228" s="3"/>
      <c r="BJ228" s="3"/>
      <c r="BK228" s="3"/>
      <c r="BL228" s="3"/>
      <c r="BM228" s="3"/>
      <c r="BW228" s="3"/>
      <c r="BY228" s="3"/>
      <c r="BZ228" s="14"/>
      <c r="CA228" s="24"/>
    </row>
    <row r="229" spans="1:80">
      <c r="AD229" s="5"/>
      <c r="AI229" s="12"/>
      <c r="BF229" s="1"/>
      <c r="BG229" s="3"/>
      <c r="BH229" s="3"/>
      <c r="BI229" s="3"/>
      <c r="BJ229" s="3"/>
      <c r="BK229" s="3"/>
      <c r="BL229" s="3"/>
      <c r="BM229" s="3"/>
      <c r="BW229" s="3"/>
      <c r="BY229" s="3"/>
      <c r="BZ229" s="14"/>
      <c r="CA229" s="24"/>
    </row>
    <row r="230" spans="1:80">
      <c r="AI230" s="12"/>
      <c r="BF230" s="1"/>
      <c r="BG230" s="3"/>
      <c r="BH230" s="3"/>
      <c r="BI230" s="3"/>
      <c r="BJ230" s="3"/>
      <c r="BK230" s="3"/>
      <c r="BL230" s="3"/>
      <c r="BM230" s="3"/>
      <c r="BW230" s="3"/>
      <c r="BY230" s="3"/>
      <c r="BZ230" s="14"/>
      <c r="CA230" s="24"/>
    </row>
    <row r="231" spans="1:80">
      <c r="A231" t="s">
        <v>17</v>
      </c>
      <c r="B231" t="s">
        <v>19</v>
      </c>
      <c r="C231" t="s">
        <v>21</v>
      </c>
      <c r="D231" s="1" t="s">
        <v>0</v>
      </c>
      <c r="E231" s="3" t="s">
        <v>29</v>
      </c>
      <c r="G231" s="3" t="s">
        <v>30</v>
      </c>
      <c r="H231" s="3" t="s">
        <v>31</v>
      </c>
      <c r="I231" s="3" t="s">
        <v>32</v>
      </c>
      <c r="J231" s="3" t="s">
        <v>33</v>
      </c>
      <c r="K231" s="3" t="s">
        <v>34</v>
      </c>
      <c r="L231" s="3" t="s">
        <v>35</v>
      </c>
      <c r="M231" s="3" t="s">
        <v>36</v>
      </c>
      <c r="N231" s="3" t="s">
        <v>37</v>
      </c>
      <c r="O231" s="3" t="s">
        <v>1</v>
      </c>
      <c r="P231" s="3" t="s">
        <v>38</v>
      </c>
      <c r="Q231" s="3" t="s">
        <v>39</v>
      </c>
      <c r="R231" s="3" t="s">
        <v>40</v>
      </c>
      <c r="S231" s="3" t="s">
        <v>2</v>
      </c>
      <c r="T231" s="3" t="s">
        <v>3</v>
      </c>
      <c r="U231" s="3" t="s">
        <v>4</v>
      </c>
      <c r="V231" s="4" t="s">
        <v>5</v>
      </c>
      <c r="W231" s="3" t="s">
        <v>1</v>
      </c>
      <c r="X231" s="3" t="s">
        <v>6</v>
      </c>
      <c r="Y231" s="3" t="s">
        <v>7</v>
      </c>
      <c r="Z231" s="3" t="s">
        <v>8</v>
      </c>
      <c r="AA231" s="3" t="s">
        <v>9</v>
      </c>
      <c r="AB231" s="3" t="s">
        <v>10</v>
      </c>
      <c r="AC231" s="3" t="s">
        <v>11</v>
      </c>
      <c r="AD231" s="3" t="s">
        <v>19</v>
      </c>
      <c r="AF231" s="3" t="s">
        <v>15</v>
      </c>
      <c r="AH231" s="3" t="s">
        <v>48</v>
      </c>
      <c r="AI231" s="12"/>
      <c r="AJ231" s="3" t="s">
        <v>56</v>
      </c>
      <c r="AK231" s="3" t="s">
        <v>57</v>
      </c>
      <c r="AL231" s="3" t="s">
        <v>58</v>
      </c>
      <c r="AM231" s="3" t="s">
        <v>59</v>
      </c>
      <c r="AN231" s="3" t="s">
        <v>60</v>
      </c>
      <c r="AP231" s="3" t="s">
        <v>41</v>
      </c>
      <c r="AQ231" s="3" t="s">
        <v>42</v>
      </c>
      <c r="AR231" s="3" t="s">
        <v>43</v>
      </c>
      <c r="AS231" s="3" t="s">
        <v>44</v>
      </c>
      <c r="AV231" s="3" t="s">
        <v>49</v>
      </c>
      <c r="AW231" s="3" t="s">
        <v>50</v>
      </c>
      <c r="AX231" s="3" t="s">
        <v>51</v>
      </c>
      <c r="AY231" s="3" t="s">
        <v>52</v>
      </c>
      <c r="AZ231" t="s">
        <v>45</v>
      </c>
      <c r="BA231"/>
      <c r="BB231"/>
      <c r="BD231" s="3" t="s">
        <v>68</v>
      </c>
      <c r="BE231" s="3" t="s">
        <v>13</v>
      </c>
      <c r="BF231" s="1" t="s">
        <v>69</v>
      </c>
      <c r="BG231" s="3"/>
      <c r="BH231" s="3"/>
      <c r="BI231" s="3"/>
      <c r="BJ231" s="3"/>
      <c r="BK231" s="3"/>
      <c r="BL231" s="3"/>
      <c r="BM231" s="3"/>
      <c r="BW231" s="3"/>
      <c r="BY231" s="3"/>
      <c r="BZ231" s="14"/>
      <c r="CA231" s="24"/>
    </row>
    <row r="232" spans="1:80">
      <c r="B232">
        <v>4.84</v>
      </c>
      <c r="C232">
        <v>28</v>
      </c>
      <c r="D232" s="1">
        <v>42100</v>
      </c>
      <c r="E232" s="3">
        <v>0.26233333333333336</v>
      </c>
      <c r="F232" s="3">
        <f>E232</f>
        <v>0.26233333333333336</v>
      </c>
      <c r="G232" s="3">
        <v>3.2746666666666671</v>
      </c>
      <c r="H232" s="3">
        <v>69.899999999999991</v>
      </c>
      <c r="I232" s="3">
        <v>120.89999999999999</v>
      </c>
      <c r="J232" s="3">
        <v>119.46666666666665</v>
      </c>
      <c r="K232" s="3">
        <v>77.666666666666671</v>
      </c>
      <c r="L232" s="3">
        <v>108.96666666666665</v>
      </c>
      <c r="M232" s="3">
        <v>14.556666666666667</v>
      </c>
      <c r="N232" s="3">
        <v>108.8</v>
      </c>
      <c r="O232" s="3">
        <v>9.2566666666666659</v>
      </c>
      <c r="P232" s="3">
        <v>1.2233333333333334</v>
      </c>
      <c r="Q232" s="3">
        <v>1.3233333333333335</v>
      </c>
      <c r="R232" s="3">
        <v>4.25</v>
      </c>
      <c r="S232" s="3">
        <v>0.12633333333333333</v>
      </c>
      <c r="T232" s="3">
        <v>2.4766666666666666</v>
      </c>
      <c r="U232" s="3">
        <v>0.08</v>
      </c>
      <c r="V232" s="4">
        <v>4.6000000000000006E-2</v>
      </c>
      <c r="W232" s="3">
        <v>5.22</v>
      </c>
      <c r="X232" s="3">
        <v>10.196666666666667</v>
      </c>
      <c r="Y232" s="3">
        <v>6.3999999999999995</v>
      </c>
      <c r="Z232" s="3">
        <v>1.5333333333333334</v>
      </c>
      <c r="AA232" s="3">
        <v>1108</v>
      </c>
      <c r="AB232" s="3">
        <v>0.53333333333333333</v>
      </c>
      <c r="AC232" s="3">
        <v>0.16666666666666666</v>
      </c>
      <c r="AD232" s="3">
        <v>0.3</v>
      </c>
      <c r="AE232" s="3">
        <v>5.6881684999999997</v>
      </c>
      <c r="AF232" s="3">
        <v>0.19236203586076939</v>
      </c>
      <c r="AG232" s="3">
        <v>48.377671388799996</v>
      </c>
      <c r="AH232" s="3">
        <v>6.3177334990391509</v>
      </c>
      <c r="AI232" s="12">
        <f t="shared" si="60"/>
        <v>1.8594319025226935</v>
      </c>
      <c r="AJ232" s="3">
        <v>40.905971601826671</v>
      </c>
      <c r="AK232" s="3">
        <v>0.3396752311491828</v>
      </c>
      <c r="AL232" s="3">
        <v>565.45041432771995</v>
      </c>
      <c r="AM232" s="3">
        <v>69.595486990881199</v>
      </c>
      <c r="AN232" s="3">
        <v>13.823175252546001</v>
      </c>
      <c r="AP232" s="10">
        <v>0.17</v>
      </c>
      <c r="AQ232" s="10">
        <v>0.06</v>
      </c>
      <c r="AR232" s="10">
        <v>1.8029999999999999</v>
      </c>
      <c r="AS232" s="10">
        <v>4.3975</v>
      </c>
      <c r="AT232" s="7"/>
      <c r="AU232" s="7"/>
      <c r="AV232" s="10">
        <v>2.4456471670751596</v>
      </c>
      <c r="AW232" s="10">
        <v>0</v>
      </c>
      <c r="AX232" s="10">
        <v>0.14331843893696711</v>
      </c>
      <c r="AY232" s="10">
        <v>1.598608460465904E-3</v>
      </c>
      <c r="AZ232">
        <v>0</v>
      </c>
      <c r="BA232">
        <v>387.9</v>
      </c>
      <c r="BB232"/>
      <c r="BC232" s="3" t="s">
        <v>140</v>
      </c>
      <c r="BD232" s="3" t="s">
        <v>119</v>
      </c>
      <c r="BE232" s="3" t="s">
        <v>155</v>
      </c>
      <c r="BF232" s="1">
        <v>42100</v>
      </c>
      <c r="BG232" s="3">
        <v>0.79696866795888743</v>
      </c>
      <c r="BH232" s="3">
        <v>293.25072582828932</v>
      </c>
      <c r="BI232" s="3">
        <v>5.0509597538590638</v>
      </c>
      <c r="BJ232" s="3">
        <v>2.6261969453353724</v>
      </c>
      <c r="BK232" s="4">
        <f>BJ232/BK$1</f>
        <v>4.7801182113858254E-2</v>
      </c>
      <c r="BL232" s="3">
        <v>3.0076842299753861</v>
      </c>
      <c r="BM232" s="4">
        <f>BL232/BM$1</f>
        <v>5.3852895791860089E-2</v>
      </c>
      <c r="BO232" t="s">
        <v>232</v>
      </c>
      <c r="BP232" t="s">
        <v>119</v>
      </c>
      <c r="BQ232" t="s">
        <v>155</v>
      </c>
      <c r="BR232">
        <v>42100</v>
      </c>
      <c r="BS232">
        <v>98.238520262275486</v>
      </c>
      <c r="BT232">
        <v>268.52041847452614</v>
      </c>
      <c r="BU232">
        <v>19.828499756211993</v>
      </c>
      <c r="BV232">
        <v>1.5361997006325616</v>
      </c>
      <c r="BW232" s="4">
        <f>BV232/BW$1</f>
        <v>2.7961407000956711E-2</v>
      </c>
      <c r="BX232">
        <v>0.24149514680214521</v>
      </c>
      <c r="BY232" s="25">
        <f>BX232/BY$1</f>
        <v>4.3239954664663419E-3</v>
      </c>
      <c r="BZ232" s="24">
        <f t="shared" si="55"/>
        <v>4.9528900325393747E-2</v>
      </c>
      <c r="CA232" s="24">
        <f t="shared" si="56"/>
        <v>-1.9839775112901543E-2</v>
      </c>
      <c r="CB232" s="24">
        <f t="shared" ref="CB232" si="62">BK232/BW232*100</f>
        <v>170.95413729438835</v>
      </c>
    </row>
    <row r="233" spans="1:80">
      <c r="B233" s="2">
        <f>B232-C232/100</f>
        <v>4.5599999999999996</v>
      </c>
      <c r="D233" s="1">
        <v>42100</v>
      </c>
      <c r="E233" s="3">
        <v>0.53033333333333343</v>
      </c>
      <c r="F233" s="3">
        <f t="shared" ref="F233:F250" si="63">E233</f>
        <v>0.53033333333333343</v>
      </c>
      <c r="G233" s="3">
        <v>5.4753333333333343</v>
      </c>
      <c r="H233" s="3">
        <v>169.36666666666667</v>
      </c>
      <c r="I233" s="3">
        <v>274.2</v>
      </c>
      <c r="J233" s="3">
        <v>270.10000000000002</v>
      </c>
      <c r="K233" s="3">
        <v>175.66666666666666</v>
      </c>
      <c r="L233" s="3">
        <v>151.20000000000002</v>
      </c>
      <c r="M233" s="3">
        <v>19.060000000000002</v>
      </c>
      <c r="N233" s="3">
        <v>151.03333333333333</v>
      </c>
      <c r="O233" s="3">
        <v>8.99</v>
      </c>
      <c r="P233" s="3">
        <v>1.66</v>
      </c>
      <c r="Q233" s="3">
        <v>17.183333333333334</v>
      </c>
      <c r="R233" s="3">
        <v>41.870000000000005</v>
      </c>
      <c r="S233" s="3">
        <v>0.50866666666666671</v>
      </c>
      <c r="T233" s="3">
        <v>6.28</v>
      </c>
      <c r="U233" s="3">
        <v>0.30333333333333329</v>
      </c>
      <c r="V233" s="4">
        <v>0.19533333333333336</v>
      </c>
      <c r="W233" s="3">
        <v>7.5733333333333333</v>
      </c>
      <c r="X233" s="3">
        <v>18.913333333333334</v>
      </c>
      <c r="Y233" s="3">
        <v>9.9666666666666668</v>
      </c>
      <c r="Z233" s="3">
        <v>2.4</v>
      </c>
      <c r="AA233" s="3">
        <v>2028</v>
      </c>
      <c r="AB233" s="3">
        <v>1</v>
      </c>
      <c r="AC233" s="3">
        <v>0.6</v>
      </c>
      <c r="AI233" s="12"/>
      <c r="AZ233">
        <v>0.3</v>
      </c>
      <c r="BA233">
        <v>105.7</v>
      </c>
      <c r="BB233"/>
      <c r="BK233" s="3"/>
      <c r="BM233" s="3"/>
      <c r="BW233" s="3"/>
      <c r="BY233" s="3"/>
      <c r="BZ233" s="14"/>
      <c r="CA233" s="24"/>
    </row>
    <row r="234" spans="1:80">
      <c r="D234" s="1">
        <v>42100</v>
      </c>
      <c r="E234" s="3">
        <v>0.83233333333333326</v>
      </c>
      <c r="F234" s="3">
        <f t="shared" si="63"/>
        <v>0.83233333333333326</v>
      </c>
      <c r="G234" s="3">
        <v>5.730666666666667</v>
      </c>
      <c r="H234" s="3">
        <v>188.03333333333333</v>
      </c>
      <c r="I234" s="3">
        <v>302.16666666666669</v>
      </c>
      <c r="J234" s="3">
        <v>297.56666666666666</v>
      </c>
      <c r="K234" s="3">
        <v>193</v>
      </c>
      <c r="L234" s="3">
        <v>155.9</v>
      </c>
      <c r="M234" s="3">
        <v>19.53</v>
      </c>
      <c r="N234" s="3">
        <v>155.76666666666668</v>
      </c>
      <c r="O234" s="3">
        <v>8.9866666666666664</v>
      </c>
      <c r="P234" s="3">
        <v>1.4400000000000002</v>
      </c>
      <c r="Q234" s="3">
        <v>17.41</v>
      </c>
      <c r="R234" s="3">
        <v>42.4</v>
      </c>
      <c r="S234" s="3">
        <v>0.99933333333333341</v>
      </c>
      <c r="T234" s="3">
        <v>6.083333333333333</v>
      </c>
      <c r="U234" s="3">
        <v>0.32600000000000001</v>
      </c>
      <c r="V234" s="4">
        <v>0.20833333333333334</v>
      </c>
      <c r="W234" s="3">
        <v>7.753333333333333</v>
      </c>
      <c r="X234" s="3">
        <v>19.59</v>
      </c>
      <c r="Y234" s="3">
        <v>12.300000000000002</v>
      </c>
      <c r="Z234" s="3">
        <v>2.9333333333333336</v>
      </c>
      <c r="AA234" s="3">
        <v>2468.3333333333335</v>
      </c>
      <c r="AB234" s="3">
        <v>1.2</v>
      </c>
      <c r="AC234" s="3">
        <v>1.0333333333333334</v>
      </c>
      <c r="AI234" s="12"/>
      <c r="AZ234">
        <v>0.5</v>
      </c>
      <c r="BA234">
        <v>90.7</v>
      </c>
      <c r="BB234"/>
      <c r="BK234" s="3"/>
      <c r="BM234" s="3"/>
      <c r="BW234" s="3"/>
      <c r="BY234" s="3"/>
      <c r="BZ234" s="14"/>
      <c r="CA234" s="24"/>
    </row>
    <row r="235" spans="1:80">
      <c r="D235" s="1">
        <v>42100</v>
      </c>
      <c r="E235" s="3">
        <v>1.0283333333333333</v>
      </c>
      <c r="F235" s="3">
        <f t="shared" si="63"/>
        <v>1.0283333333333333</v>
      </c>
      <c r="G235" s="3">
        <v>5.8990000000000009</v>
      </c>
      <c r="H235" s="3">
        <v>194.30000000000004</v>
      </c>
      <c r="I235" s="3">
        <v>310.76666666666665</v>
      </c>
      <c r="J235" s="3">
        <v>305.93333333333334</v>
      </c>
      <c r="K235" s="3">
        <v>199</v>
      </c>
      <c r="L235" s="3">
        <v>157.4</v>
      </c>
      <c r="M235" s="3">
        <v>19.623333333333335</v>
      </c>
      <c r="N235" s="3">
        <v>157.13333333333335</v>
      </c>
      <c r="O235" s="3">
        <v>8.99</v>
      </c>
      <c r="P235" s="3">
        <v>1.4733333333333334</v>
      </c>
      <c r="Q235" s="3">
        <v>17.62</v>
      </c>
      <c r="R235" s="3">
        <v>42.903333333333329</v>
      </c>
      <c r="S235" s="3">
        <v>1.5109999999999999</v>
      </c>
      <c r="T235" s="3">
        <v>6.0233333333333334</v>
      </c>
      <c r="U235" s="3">
        <v>0.33566666666666672</v>
      </c>
      <c r="V235" s="4">
        <v>0.214</v>
      </c>
      <c r="W235" s="3">
        <v>7.7633333333333328</v>
      </c>
      <c r="X235" s="3">
        <v>19.309999999999999</v>
      </c>
      <c r="Y235" s="3">
        <v>15.433333333333332</v>
      </c>
      <c r="Z235" s="3">
        <v>3.6999999999999997</v>
      </c>
      <c r="AA235" s="3">
        <v>2420</v>
      </c>
      <c r="AB235" s="3">
        <v>1.1666666666666667</v>
      </c>
      <c r="AC235" s="3">
        <v>1.9666666666666668</v>
      </c>
      <c r="AI235" s="12"/>
      <c r="AZ235">
        <v>1</v>
      </c>
      <c r="BA235">
        <v>52.1</v>
      </c>
      <c r="BB235"/>
      <c r="BK235" s="3"/>
      <c r="BM235" s="3"/>
      <c r="BW235" s="3"/>
      <c r="BY235" s="3"/>
      <c r="BZ235" s="14"/>
      <c r="CA235" s="24"/>
    </row>
    <row r="236" spans="1:80">
      <c r="D236" s="1">
        <v>42100</v>
      </c>
      <c r="E236" s="3">
        <v>1.34</v>
      </c>
      <c r="F236" s="3">
        <f t="shared" si="63"/>
        <v>1.34</v>
      </c>
      <c r="G236" s="3">
        <v>6.0060000000000002</v>
      </c>
      <c r="H236" s="3">
        <v>198.9</v>
      </c>
      <c r="I236" s="3">
        <v>317.06666666666666</v>
      </c>
      <c r="J236" s="3">
        <v>312.13333333333333</v>
      </c>
      <c r="K236" s="3">
        <v>203</v>
      </c>
      <c r="L236" s="3">
        <v>158.63333333333333</v>
      </c>
      <c r="M236" s="3">
        <v>19.73</v>
      </c>
      <c r="N236" s="3">
        <v>158.4</v>
      </c>
      <c r="O236" s="3">
        <v>8.9533333333333331</v>
      </c>
      <c r="P236" s="3">
        <v>1.7066666666666663</v>
      </c>
      <c r="Q236" s="3">
        <v>19.963333333333335</v>
      </c>
      <c r="R236" s="3">
        <v>48.456666666666671</v>
      </c>
      <c r="S236" s="3">
        <v>2.004</v>
      </c>
      <c r="T236" s="3">
        <v>5.3433333333333337</v>
      </c>
      <c r="U236" s="3">
        <v>0.33766666666666673</v>
      </c>
      <c r="V236" s="4">
        <v>0.21099999999999999</v>
      </c>
      <c r="W236" s="3">
        <v>7.413333333333334</v>
      </c>
      <c r="X236" s="3">
        <v>16.503333333333334</v>
      </c>
      <c r="Y236" s="3">
        <v>14.666666666666666</v>
      </c>
      <c r="Z236" s="3">
        <v>3.5</v>
      </c>
      <c r="AA236" s="3">
        <v>2209</v>
      </c>
      <c r="AB236" s="3">
        <v>1.0666666666666667</v>
      </c>
      <c r="AC236" s="3">
        <v>3.2000000000000006</v>
      </c>
      <c r="AI236" s="12"/>
      <c r="AZ236">
        <v>1.5</v>
      </c>
      <c r="BA236">
        <v>30.7</v>
      </c>
      <c r="BB236"/>
      <c r="BK236" s="3"/>
      <c r="BM236" s="3"/>
      <c r="BW236" s="3"/>
      <c r="BY236" s="3"/>
      <c r="BZ236" s="14"/>
      <c r="CA236" s="24"/>
    </row>
    <row r="237" spans="1:80">
      <c r="D237" s="1">
        <v>42100</v>
      </c>
      <c r="E237" s="3">
        <v>1.5759999999999998</v>
      </c>
      <c r="F237" s="3">
        <f t="shared" si="63"/>
        <v>1.5759999999999998</v>
      </c>
      <c r="G237" s="3">
        <v>5.9786666666666664</v>
      </c>
      <c r="H237" s="3">
        <v>203</v>
      </c>
      <c r="I237" s="3">
        <v>323.89999999999998</v>
      </c>
      <c r="J237" s="3">
        <v>318.83333333333331</v>
      </c>
      <c r="K237" s="3">
        <v>207</v>
      </c>
      <c r="L237" s="3">
        <v>156.5</v>
      </c>
      <c r="M237" s="3">
        <v>19.473333333333333</v>
      </c>
      <c r="N237" s="3">
        <v>156.26666666666665</v>
      </c>
      <c r="O237" s="3">
        <v>8.8800000000000008</v>
      </c>
      <c r="P237" s="3">
        <v>3.0166666666666671</v>
      </c>
      <c r="Q237" s="3">
        <v>21.576666666666668</v>
      </c>
      <c r="R237" s="3">
        <v>52.279999999999994</v>
      </c>
      <c r="S237" s="3">
        <v>2.4966666666666666</v>
      </c>
      <c r="T237" s="3">
        <v>4.8533333333333326</v>
      </c>
      <c r="U237" s="3">
        <v>0.34</v>
      </c>
      <c r="V237" s="4">
        <v>0.20899999999999999</v>
      </c>
      <c r="W237" s="3">
        <v>7.4333333333333336</v>
      </c>
      <c r="X237" s="3">
        <v>16.23</v>
      </c>
      <c r="Y237" s="3">
        <v>17.533333333333335</v>
      </c>
      <c r="Z237" s="3">
        <v>4.2</v>
      </c>
      <c r="AA237" s="3">
        <v>2513.6666666666665</v>
      </c>
      <c r="AB237" s="3">
        <v>1.2</v>
      </c>
      <c r="AC237" s="3">
        <v>4</v>
      </c>
      <c r="AI237" s="12"/>
      <c r="AZ237">
        <v>2</v>
      </c>
      <c r="BA237">
        <v>16.899999999999999</v>
      </c>
      <c r="BB237"/>
      <c r="BG237" s="3"/>
      <c r="BH237" s="3"/>
      <c r="BI237" s="3"/>
      <c r="BJ237" s="3"/>
      <c r="BK237" s="3"/>
      <c r="BL237" s="3"/>
      <c r="BM237" s="3"/>
      <c r="BW237" s="3"/>
      <c r="BY237" s="3"/>
      <c r="BZ237" s="14"/>
      <c r="CA237" s="24"/>
    </row>
    <row r="238" spans="1:80">
      <c r="D238" s="1">
        <v>42100</v>
      </c>
      <c r="E238" s="3">
        <v>1.8859999999999999</v>
      </c>
      <c r="F238" s="3">
        <f t="shared" si="63"/>
        <v>1.8859999999999999</v>
      </c>
      <c r="G238" s="3">
        <v>5.5830000000000011</v>
      </c>
      <c r="H238" s="3">
        <v>201.56666666666669</v>
      </c>
      <c r="I238" s="3">
        <v>325.3</v>
      </c>
      <c r="J238" s="3">
        <v>320.36666666666667</v>
      </c>
      <c r="K238" s="3">
        <v>208</v>
      </c>
      <c r="L238" s="3">
        <v>143.9</v>
      </c>
      <c r="M238" s="3">
        <v>18.09</v>
      </c>
      <c r="N238" s="3">
        <v>143.73333333333332</v>
      </c>
      <c r="O238" s="3">
        <v>8.65</v>
      </c>
      <c r="P238" s="3">
        <v>4.1000000000000005</v>
      </c>
      <c r="Q238" s="3">
        <v>24.52</v>
      </c>
      <c r="R238" s="3">
        <v>59.256666666666668</v>
      </c>
      <c r="S238" s="3">
        <v>2.996</v>
      </c>
      <c r="T238" s="3">
        <v>4.6533333333333333</v>
      </c>
      <c r="U238" s="3">
        <v>0.34833333333333333</v>
      </c>
      <c r="V238" s="4">
        <v>0.21299999999999999</v>
      </c>
      <c r="W238" s="3">
        <v>7.23</v>
      </c>
      <c r="X238" s="3">
        <v>15.13</v>
      </c>
      <c r="Y238" s="3">
        <v>15.566666666666668</v>
      </c>
      <c r="Z238" s="3">
        <v>3.7333333333333329</v>
      </c>
      <c r="AA238" s="3">
        <v>2948.3333333333335</v>
      </c>
      <c r="AB238" s="3">
        <v>1.3999999999999997</v>
      </c>
      <c r="AC238" s="3">
        <v>2.6999999999999997</v>
      </c>
      <c r="AI238" s="12"/>
      <c r="AZ238">
        <v>2.5</v>
      </c>
      <c r="BA238">
        <v>8.8000000000000007</v>
      </c>
      <c r="BB238"/>
      <c r="BG238" s="3"/>
      <c r="BH238" s="3"/>
      <c r="BI238" s="3"/>
      <c r="BJ238" s="3"/>
      <c r="BK238" s="3"/>
      <c r="BL238" s="3"/>
      <c r="BM238" s="3"/>
      <c r="BW238" s="3"/>
      <c r="BY238" s="3"/>
      <c r="BZ238" s="14"/>
      <c r="CA238" s="24"/>
    </row>
    <row r="239" spans="1:80">
      <c r="D239" s="1">
        <v>42100</v>
      </c>
      <c r="E239" s="3">
        <v>2.0773333333333333</v>
      </c>
      <c r="F239" s="3">
        <f t="shared" si="63"/>
        <v>2.0773333333333333</v>
      </c>
      <c r="G239" s="3">
        <v>5.1766666666666667</v>
      </c>
      <c r="H239" s="3">
        <v>198.93333333333331</v>
      </c>
      <c r="I239" s="3">
        <v>324.93333333333334</v>
      </c>
      <c r="J239" s="3">
        <v>320.13333333333338</v>
      </c>
      <c r="K239" s="3">
        <v>208</v>
      </c>
      <c r="L239" s="3">
        <v>132.96666666666667</v>
      </c>
      <c r="M239" s="3">
        <v>16.893333333333331</v>
      </c>
      <c r="N239" s="3">
        <v>132.76666666666665</v>
      </c>
      <c r="O239" s="3">
        <v>8.3600000000000012</v>
      </c>
      <c r="P239" s="3">
        <v>3.94</v>
      </c>
      <c r="Q239" s="3">
        <v>25.093333333333334</v>
      </c>
      <c r="R239" s="3">
        <v>60.616666666666674</v>
      </c>
      <c r="S239" s="3">
        <v>3.5020000000000002</v>
      </c>
      <c r="T239" s="3">
        <v>4.42</v>
      </c>
      <c r="U239" s="3">
        <v>0.377</v>
      </c>
      <c r="V239" s="4">
        <v>0.22900000000000001</v>
      </c>
      <c r="W239" s="3">
        <v>7.12</v>
      </c>
      <c r="X239" s="3">
        <v>13.676666666666668</v>
      </c>
      <c r="Y239" s="3">
        <v>23.433333333333337</v>
      </c>
      <c r="Z239" s="3">
        <v>5.6000000000000005</v>
      </c>
      <c r="AA239" s="3">
        <v>6610</v>
      </c>
      <c r="AB239" s="3">
        <v>3.1666666666666665</v>
      </c>
      <c r="AC239" s="3">
        <v>3.6333333333333333</v>
      </c>
      <c r="AI239" s="12"/>
      <c r="AZ239">
        <v>3</v>
      </c>
      <c r="BA239">
        <v>4.0999999999999996</v>
      </c>
      <c r="BB239"/>
      <c r="BG239" s="3"/>
      <c r="BH239" s="3"/>
      <c r="BI239" s="3"/>
      <c r="BJ239" s="3"/>
      <c r="BK239" s="3"/>
      <c r="BL239" s="3"/>
      <c r="BM239" s="3"/>
      <c r="BW239" s="3"/>
      <c r="BY239" s="3"/>
      <c r="BZ239" s="14"/>
      <c r="CA239" s="24"/>
    </row>
    <row r="240" spans="1:80">
      <c r="D240" s="1">
        <v>42100</v>
      </c>
      <c r="E240" s="3">
        <v>2.3713333333333333</v>
      </c>
      <c r="F240" s="3">
        <f t="shared" si="63"/>
        <v>2.3713333333333333</v>
      </c>
      <c r="G240" s="3">
        <v>4.9550000000000001</v>
      </c>
      <c r="H240" s="3">
        <v>197.5</v>
      </c>
      <c r="I240" s="3">
        <v>324.7</v>
      </c>
      <c r="J240" s="3">
        <v>320.03333333333336</v>
      </c>
      <c r="K240" s="3">
        <v>208</v>
      </c>
      <c r="L240" s="3">
        <v>129.76666666666668</v>
      </c>
      <c r="M240" s="3">
        <v>16.576666666666664</v>
      </c>
      <c r="N240" s="3">
        <v>129.6</v>
      </c>
      <c r="O240" s="3">
        <v>8.35</v>
      </c>
      <c r="P240" s="3">
        <v>5.0133333333333336</v>
      </c>
      <c r="Q240" s="3">
        <v>25.06</v>
      </c>
      <c r="R240" s="3">
        <v>60.543333333333329</v>
      </c>
      <c r="S240" s="3">
        <v>4.0383333333333331</v>
      </c>
      <c r="T240" s="3">
        <v>4.33</v>
      </c>
      <c r="U240" s="3">
        <v>0.40100000000000002</v>
      </c>
      <c r="V240" s="4">
        <v>0.24299999999999999</v>
      </c>
      <c r="W240" s="3">
        <v>6.94</v>
      </c>
      <c r="X240" s="3">
        <v>10.143333333333333</v>
      </c>
      <c r="Y240" s="3">
        <v>13.433333333333332</v>
      </c>
      <c r="Z240" s="3">
        <v>3.2000000000000006</v>
      </c>
      <c r="AA240" s="3">
        <v>2392.6666666666665</v>
      </c>
      <c r="AB240" s="3">
        <v>1.1333333333333333</v>
      </c>
      <c r="AC240" s="3">
        <v>1.6000000000000003</v>
      </c>
      <c r="AI240" s="12"/>
      <c r="AZ240">
        <v>3.5</v>
      </c>
      <c r="BA240">
        <v>1.9</v>
      </c>
      <c r="BB240"/>
      <c r="BG240" s="3"/>
      <c r="BH240" s="3"/>
      <c r="BI240" s="3"/>
      <c r="BJ240" s="3"/>
      <c r="BK240" s="3"/>
      <c r="BL240" s="3"/>
      <c r="BM240" s="3"/>
      <c r="BW240" s="3"/>
      <c r="BY240" s="3"/>
      <c r="BZ240" s="14"/>
      <c r="CA240" s="24"/>
    </row>
    <row r="241" spans="4:79">
      <c r="D241" s="1">
        <v>42100</v>
      </c>
      <c r="E241" s="3">
        <v>2.6223333333333332</v>
      </c>
      <c r="F241" s="3">
        <f t="shared" si="63"/>
        <v>2.6223333333333332</v>
      </c>
      <c r="G241" s="3">
        <v>4.8566666666666665</v>
      </c>
      <c r="H241" s="3">
        <v>198.5</v>
      </c>
      <c r="I241" s="3">
        <v>327.33333333333331</v>
      </c>
      <c r="J241" s="3">
        <v>322.7</v>
      </c>
      <c r="K241" s="3">
        <v>210</v>
      </c>
      <c r="L241" s="3">
        <v>128.69999999999999</v>
      </c>
      <c r="M241" s="3">
        <v>16.48</v>
      </c>
      <c r="N241" s="3">
        <v>128.5</v>
      </c>
      <c r="O241" s="3">
        <v>8.2733333333333317</v>
      </c>
      <c r="P241" s="3">
        <v>4.7866666666666662</v>
      </c>
      <c r="Q241" s="3">
        <v>25.463333333333335</v>
      </c>
      <c r="R241" s="3">
        <v>61.49666666666667</v>
      </c>
      <c r="S241" s="3">
        <v>4.2976666666666663</v>
      </c>
      <c r="T241" s="3">
        <v>4.46</v>
      </c>
      <c r="U241" s="3">
        <v>0.40366666666666667</v>
      </c>
      <c r="V241" s="4">
        <v>0.245</v>
      </c>
      <c r="W241" s="3">
        <v>6.93</v>
      </c>
      <c r="X241" s="3">
        <v>8.8066666666666666</v>
      </c>
      <c r="Y241" s="3">
        <v>12.700000000000001</v>
      </c>
      <c r="Z241" s="3">
        <v>3.0333333333333332</v>
      </c>
      <c r="AA241" s="3">
        <v>2567</v>
      </c>
      <c r="AB241" s="3">
        <v>1.2</v>
      </c>
      <c r="AC241" s="3">
        <v>1.5999999999999999</v>
      </c>
      <c r="AI241" s="12"/>
      <c r="AZ241">
        <v>4</v>
      </c>
      <c r="BA241">
        <v>0.8</v>
      </c>
      <c r="BB241"/>
      <c r="BG241" s="3"/>
      <c r="BH241" s="3"/>
      <c r="BI241" s="3"/>
      <c r="BJ241" s="3"/>
      <c r="BK241" s="3"/>
      <c r="BL241" s="3"/>
      <c r="BM241" s="3"/>
      <c r="BW241" s="3"/>
      <c r="BY241" s="3"/>
      <c r="BZ241" s="14"/>
      <c r="CA241" s="24"/>
    </row>
    <row r="242" spans="4:79">
      <c r="D242" s="1">
        <v>42100</v>
      </c>
      <c r="E242" s="3">
        <v>2.8759999999999999</v>
      </c>
      <c r="F242" s="3">
        <f t="shared" si="63"/>
        <v>2.8759999999999999</v>
      </c>
      <c r="G242" s="3">
        <v>4.6379999999999999</v>
      </c>
      <c r="H242" s="3">
        <v>199</v>
      </c>
      <c r="I242" s="3">
        <v>330.23333333333335</v>
      </c>
      <c r="J242" s="3">
        <v>325.63333333333333</v>
      </c>
      <c r="K242" s="3">
        <v>212</v>
      </c>
      <c r="L242" s="3">
        <v>124.23333333333335</v>
      </c>
      <c r="M242" s="3">
        <v>15.996666666666668</v>
      </c>
      <c r="N242" s="3">
        <v>124.03333333333335</v>
      </c>
      <c r="O242" s="3">
        <v>8.163333333333334</v>
      </c>
      <c r="P242" s="3">
        <v>5.03</v>
      </c>
      <c r="Q242" s="3">
        <v>25.706666666666667</v>
      </c>
      <c r="R242" s="3">
        <v>62.076666666666661</v>
      </c>
      <c r="S242" s="3">
        <v>4.5953333333333326</v>
      </c>
      <c r="T242" s="3">
        <v>4.71</v>
      </c>
      <c r="U242" s="3">
        <v>0.41699999999999998</v>
      </c>
      <c r="V242" s="4">
        <v>0.25533333333333336</v>
      </c>
      <c r="W242" s="3">
        <v>6.830000000000001</v>
      </c>
      <c r="X242" s="3">
        <v>6.206666666666667</v>
      </c>
      <c r="Y242" s="3">
        <v>18.966666666666665</v>
      </c>
      <c r="Z242" s="3">
        <v>4.5666666666666664</v>
      </c>
      <c r="AA242" s="3">
        <v>3869.3333333333335</v>
      </c>
      <c r="AB242" s="3">
        <v>1.8333333333333333</v>
      </c>
      <c r="AC242" s="3">
        <v>3.0333333333333332</v>
      </c>
      <c r="AI242" s="12"/>
      <c r="BG242" s="3"/>
      <c r="BH242" s="3"/>
      <c r="BI242" s="3"/>
      <c r="BJ242" s="3"/>
      <c r="BK242" s="3"/>
      <c r="BL242" s="3"/>
      <c r="BM242" s="3"/>
      <c r="BW242" s="3"/>
      <c r="BY242" s="3"/>
      <c r="BZ242" s="14"/>
      <c r="CA242" s="24"/>
    </row>
    <row r="243" spans="4:79">
      <c r="D243" s="1">
        <v>42100</v>
      </c>
      <c r="E243" s="3">
        <v>3.0649999999999999</v>
      </c>
      <c r="F243" s="3">
        <f t="shared" si="63"/>
        <v>3.0649999999999999</v>
      </c>
      <c r="G243" s="3">
        <v>4.6043333333333338</v>
      </c>
      <c r="H243" s="3">
        <v>207.1</v>
      </c>
      <c r="I243" s="3">
        <v>344.06666666666666</v>
      </c>
      <c r="J243" s="3">
        <v>339.26666666666665</v>
      </c>
      <c r="K243" s="3">
        <v>220.66666666666666</v>
      </c>
      <c r="L243" s="3">
        <v>100.76666666666665</v>
      </c>
      <c r="M243" s="3">
        <v>12.986666666666666</v>
      </c>
      <c r="N243" s="3">
        <v>100.60000000000001</v>
      </c>
      <c r="O243" s="3">
        <v>7.663333333333334</v>
      </c>
      <c r="P243" s="3">
        <v>3.4833333333333329</v>
      </c>
      <c r="Q243" s="3">
        <v>26.213333333333335</v>
      </c>
      <c r="R243" s="3">
        <v>63.276666666666671</v>
      </c>
      <c r="AI243" s="12"/>
      <c r="BG243" s="3"/>
      <c r="BH243" s="3"/>
      <c r="BI243" s="3"/>
      <c r="BJ243" s="3"/>
      <c r="BK243" s="3"/>
      <c r="BL243" s="3"/>
      <c r="BM243" s="3"/>
      <c r="BW243" s="3"/>
      <c r="BY243" s="3"/>
      <c r="BZ243" s="14"/>
      <c r="CA243" s="24"/>
    </row>
    <row r="244" spans="4:79">
      <c r="D244" s="1">
        <v>42100</v>
      </c>
      <c r="E244" s="3">
        <v>3.3319999999999994</v>
      </c>
      <c r="F244" s="3">
        <f t="shared" si="63"/>
        <v>3.3319999999999994</v>
      </c>
      <c r="G244" s="3">
        <v>4.7169999999999996</v>
      </c>
      <c r="H244" s="3">
        <v>214.4</v>
      </c>
      <c r="I244" s="3">
        <v>354.89999999999992</v>
      </c>
      <c r="J244" s="3">
        <v>349.89999999999992</v>
      </c>
      <c r="K244" s="3">
        <v>227</v>
      </c>
      <c r="L244" s="3">
        <v>117.5</v>
      </c>
      <c r="M244" s="3">
        <v>15.106666666666664</v>
      </c>
      <c r="N244" s="3">
        <v>117.36666666666667</v>
      </c>
      <c r="O244" s="3">
        <v>7.97</v>
      </c>
      <c r="P244" s="3">
        <v>3.3066666666666666</v>
      </c>
      <c r="Q244" s="3">
        <v>28.226666666666663</v>
      </c>
      <c r="R244" s="3">
        <v>68.046666666666667</v>
      </c>
      <c r="AI244" s="12"/>
      <c r="BG244" s="3"/>
      <c r="BH244" s="3"/>
      <c r="BI244" s="3"/>
      <c r="BJ244" s="3"/>
      <c r="BK244" s="3"/>
      <c r="BL244" s="3"/>
      <c r="BM244" s="3"/>
      <c r="BW244" s="3"/>
      <c r="BY244" s="3"/>
      <c r="BZ244" s="14"/>
      <c r="CA244" s="24"/>
    </row>
    <row r="245" spans="4:79">
      <c r="D245" s="1">
        <v>42100</v>
      </c>
      <c r="E245" s="3">
        <v>3.5936666666666661</v>
      </c>
      <c r="F245" s="3">
        <f t="shared" si="63"/>
        <v>3.5936666666666661</v>
      </c>
      <c r="G245" s="3">
        <v>4.4956666666666676</v>
      </c>
      <c r="H245" s="3">
        <v>217.96666666666667</v>
      </c>
      <c r="I245" s="3">
        <v>363.23333333333335</v>
      </c>
      <c r="J245" s="3">
        <v>358.26666666666665</v>
      </c>
      <c r="K245" s="3">
        <v>233</v>
      </c>
      <c r="L245" s="3">
        <v>105.7</v>
      </c>
      <c r="M245" s="3">
        <v>13.660000000000002</v>
      </c>
      <c r="N245" s="3">
        <v>105.5</v>
      </c>
      <c r="O245" s="3">
        <v>7.7266666666666666</v>
      </c>
      <c r="P245" s="3">
        <v>4.3866666666666667</v>
      </c>
      <c r="Q245" s="3">
        <v>30.48</v>
      </c>
      <c r="R245" s="3">
        <v>73.38333333333334</v>
      </c>
      <c r="AI245" s="12"/>
      <c r="BG245" s="3"/>
      <c r="BH245" s="3"/>
      <c r="BI245" s="3"/>
      <c r="BJ245" s="3"/>
      <c r="BK245" s="3"/>
      <c r="BL245" s="3"/>
      <c r="BM245" s="3"/>
      <c r="BW245" s="3"/>
      <c r="BY245" s="3"/>
      <c r="BZ245" s="14"/>
      <c r="CA245" s="3"/>
    </row>
    <row r="246" spans="4:79">
      <c r="D246" s="1">
        <v>42100</v>
      </c>
      <c r="E246" s="3">
        <v>3.8780000000000001</v>
      </c>
      <c r="F246" s="3">
        <f t="shared" si="63"/>
        <v>3.8780000000000001</v>
      </c>
      <c r="G246" s="3">
        <v>4.2290000000000001</v>
      </c>
      <c r="H246" s="3">
        <v>225.19999999999996</v>
      </c>
      <c r="I246" s="3">
        <v>378.3</v>
      </c>
      <c r="J246" s="3">
        <v>373.26666666666665</v>
      </c>
      <c r="K246" s="3">
        <v>243</v>
      </c>
      <c r="L246" s="3">
        <v>93.40000000000002</v>
      </c>
      <c r="M246" s="3">
        <v>12.153333333333334</v>
      </c>
      <c r="N246" s="3">
        <v>93.266666666666666</v>
      </c>
      <c r="O246" s="3">
        <v>7.5733333333333333</v>
      </c>
      <c r="P246" s="3">
        <v>4.4333333333333327</v>
      </c>
      <c r="Q246" s="3">
        <v>29.47</v>
      </c>
      <c r="R246" s="3">
        <v>70.99666666666667</v>
      </c>
      <c r="AD246" s="3">
        <f>3.8</f>
        <v>3.8</v>
      </c>
      <c r="AE246" s="3">
        <v>16.630698000000002</v>
      </c>
      <c r="AF246" s="3">
        <v>5.2802604276751888</v>
      </c>
      <c r="AG246" s="3">
        <v>99.603360316223998</v>
      </c>
      <c r="AH246" s="3">
        <v>4.5416873044423012</v>
      </c>
      <c r="AI246" s="12">
        <f t="shared" si="60"/>
        <v>5.4364863527549092</v>
      </c>
      <c r="AJ246" s="3">
        <v>46.286152771192583</v>
      </c>
      <c r="AK246" s="3">
        <v>2.6494668029635977</v>
      </c>
      <c r="AL246" s="3">
        <v>837.09569633787771</v>
      </c>
      <c r="AM246" s="3">
        <v>0.99233108827300454</v>
      </c>
      <c r="AN246" s="3">
        <v>18.085229517257837</v>
      </c>
      <c r="AP246" s="10">
        <v>0.86499999999999999</v>
      </c>
      <c r="AQ246" s="10">
        <v>5.7000000000000002E-2</v>
      </c>
      <c r="AR246" s="10">
        <v>7.8685</v>
      </c>
      <c r="AS246" s="10">
        <v>19.192</v>
      </c>
      <c r="AT246" s="7"/>
      <c r="AU246" s="7"/>
      <c r="AV246" s="10">
        <v>8.7069243146940032</v>
      </c>
      <c r="AW246" s="10">
        <v>3.6023496422869256E-2</v>
      </c>
      <c r="AX246" s="10">
        <v>0.6136184114272859</v>
      </c>
      <c r="AY246" s="10">
        <v>9.5352362907761036E-3</v>
      </c>
      <c r="BC246" s="3" t="s">
        <v>233</v>
      </c>
      <c r="BD246" s="3" t="s">
        <v>119</v>
      </c>
      <c r="BE246" s="3" t="s">
        <v>157</v>
      </c>
      <c r="BF246" s="1">
        <v>42100</v>
      </c>
      <c r="BG246" s="3">
        <v>5.3920419553264924</v>
      </c>
      <c r="BH246" s="3">
        <v>1927.8665343137966</v>
      </c>
      <c r="BI246" s="3">
        <v>22.217196453170164</v>
      </c>
      <c r="BJ246" s="3">
        <v>31.082972224674041</v>
      </c>
      <c r="BK246" s="3">
        <f>BJ246/BK$1</f>
        <v>0.56576214460637131</v>
      </c>
      <c r="BL246" s="3">
        <v>71.666609918361885</v>
      </c>
      <c r="BM246" s="3">
        <f>BL246/BM$1</f>
        <v>1.2831980289769362</v>
      </c>
      <c r="BW246" s="3"/>
      <c r="BY246" s="3"/>
      <c r="BZ246" s="14"/>
      <c r="CA246" s="3"/>
    </row>
    <row r="247" spans="4:79">
      <c r="D247" s="1">
        <v>42100</v>
      </c>
      <c r="E247" s="3">
        <v>4.0783333333333331</v>
      </c>
      <c r="F247" s="3">
        <f t="shared" si="63"/>
        <v>4.0783333333333331</v>
      </c>
      <c r="G247" s="3">
        <v>4.2156666666666673</v>
      </c>
      <c r="H247" s="3">
        <v>229.66666666666666</v>
      </c>
      <c r="I247" s="3">
        <v>385.9666666666667</v>
      </c>
      <c r="J247" s="3">
        <v>380.8</v>
      </c>
      <c r="K247" s="3">
        <v>247.66666666666666</v>
      </c>
      <c r="L247" s="3">
        <v>81.666666666666671</v>
      </c>
      <c r="M247" s="3">
        <v>10.626666666666667</v>
      </c>
      <c r="N247" s="3">
        <v>81.533333333333331</v>
      </c>
      <c r="O247" s="3">
        <v>7.5766666666666671</v>
      </c>
      <c r="P247" s="3">
        <v>3.0933333333333333</v>
      </c>
      <c r="Q247" s="3">
        <v>27.790000000000003</v>
      </c>
      <c r="R247" s="3">
        <v>67.010000000000005</v>
      </c>
      <c r="AI247" s="12"/>
      <c r="BK247" s="3"/>
      <c r="BM247" s="3"/>
      <c r="BW247" s="3"/>
      <c r="BY247" s="3"/>
      <c r="BZ247" s="14"/>
      <c r="CA247" s="3"/>
    </row>
    <row r="248" spans="4:79">
      <c r="D248" s="1">
        <v>42100</v>
      </c>
      <c r="E248" s="3">
        <v>4.3410000000000002</v>
      </c>
      <c r="F248" s="3">
        <f t="shared" si="63"/>
        <v>4.3410000000000002</v>
      </c>
      <c r="G248" s="3">
        <v>4.387666666666667</v>
      </c>
      <c r="H248" s="3">
        <v>232.23333333333335</v>
      </c>
      <c r="I248" s="3">
        <v>388.3</v>
      </c>
      <c r="J248" s="3">
        <v>383.0333333333333</v>
      </c>
      <c r="K248" s="3">
        <v>249</v>
      </c>
      <c r="L248" s="3">
        <v>74.033333333333331</v>
      </c>
      <c r="M248" s="3">
        <v>9.5966666666666658</v>
      </c>
      <c r="N248" s="3">
        <v>73.933333333333337</v>
      </c>
      <c r="O248" s="3">
        <v>7.54</v>
      </c>
      <c r="P248" s="3">
        <v>2.4700000000000002</v>
      </c>
      <c r="Q248" s="3">
        <v>27.3</v>
      </c>
      <c r="R248" s="3">
        <v>65.850000000000009</v>
      </c>
      <c r="AD248" s="3">
        <f>AD249-0.25</f>
        <v>4.3</v>
      </c>
      <c r="AE248" s="3">
        <v>8.5858907500000008</v>
      </c>
      <c r="AF248" s="3">
        <v>1.3480659203059253</v>
      </c>
      <c r="AG248" s="3">
        <v>85.735408556863987</v>
      </c>
      <c r="AH248" s="3">
        <v>11.125488600320134</v>
      </c>
      <c r="AI248" s="12">
        <f t="shared" si="60"/>
        <v>2.8066818295070721</v>
      </c>
      <c r="AJ248" s="3">
        <v>44.989144810720447</v>
      </c>
      <c r="AK248" s="3">
        <v>0.67935046229836071</v>
      </c>
      <c r="AL248" s="3">
        <v>942.81609195402314</v>
      </c>
      <c r="AM248" s="3">
        <v>112.79496703370002</v>
      </c>
      <c r="AN248" s="3">
        <v>20.956523977520902</v>
      </c>
      <c r="AP248" s="10">
        <v>0.77849999999999997</v>
      </c>
      <c r="AQ248" s="10">
        <v>5.6500000000000002E-2</v>
      </c>
      <c r="AR248" s="10">
        <v>8.6044999999999998</v>
      </c>
      <c r="AS248" s="10">
        <v>20.987000000000002</v>
      </c>
      <c r="AT248" s="7"/>
      <c r="AU248" s="7"/>
      <c r="AV248" s="10">
        <v>9.5071858648382346</v>
      </c>
      <c r="AW248" s="10">
        <v>7.4637134880338907E-2</v>
      </c>
      <c r="AX248" s="10">
        <v>0.68130192659243682</v>
      </c>
      <c r="AY248" s="10">
        <v>1.4606394928854705E-2</v>
      </c>
      <c r="BC248" s="3" t="s">
        <v>234</v>
      </c>
      <c r="BD248" s="3" t="s">
        <v>119</v>
      </c>
      <c r="BE248" s="3" t="s">
        <v>159</v>
      </c>
      <c r="BF248" s="1">
        <v>42100</v>
      </c>
      <c r="BG248" s="3">
        <v>4.8838149403686524</v>
      </c>
      <c r="BH248" s="3">
        <v>2010.0722087047566</v>
      </c>
      <c r="BI248" s="3">
        <v>19.485072637827198</v>
      </c>
      <c r="BJ248" s="3">
        <v>22.016913851541624</v>
      </c>
      <c r="BK248" s="3">
        <f>BJ248/BK$1</f>
        <v>0.40074470061051376</v>
      </c>
      <c r="BL248" s="3">
        <v>54.71507612649409</v>
      </c>
      <c r="BM248" s="3">
        <f>BL248/BM$1</f>
        <v>0.97967907119953601</v>
      </c>
      <c r="BW248" s="3"/>
      <c r="BY248" s="3"/>
      <c r="BZ248" s="14"/>
      <c r="CA248" s="3"/>
    </row>
    <row r="249" spans="4:79">
      <c r="D249" s="1">
        <v>42100</v>
      </c>
      <c r="E249" s="3">
        <v>4.5449999999999999</v>
      </c>
      <c r="F249" s="3">
        <f t="shared" si="63"/>
        <v>4.5449999999999999</v>
      </c>
      <c r="G249" s="3">
        <v>4.5569999999999995</v>
      </c>
      <c r="H249" s="3">
        <v>235.4</v>
      </c>
      <c r="I249" s="3">
        <v>391.66666666666669</v>
      </c>
      <c r="J249" s="3">
        <v>386.23333333333329</v>
      </c>
      <c r="K249" s="3">
        <v>251</v>
      </c>
      <c r="L249" s="3">
        <v>59</v>
      </c>
      <c r="M249" s="3">
        <v>7.6133333333333333</v>
      </c>
      <c r="N249" s="3">
        <v>58.9</v>
      </c>
      <c r="O249" s="3">
        <v>7.5100000000000007</v>
      </c>
      <c r="P249" s="3">
        <v>2.7833333333333332</v>
      </c>
      <c r="Q249" s="3">
        <v>27.266666666666666</v>
      </c>
      <c r="R249" s="3">
        <v>65.776666666666657</v>
      </c>
      <c r="AD249" s="3">
        <f>AD250-0.25</f>
        <v>4.55</v>
      </c>
      <c r="AE249" s="3">
        <v>7.6156573333333339</v>
      </c>
      <c r="AF249" s="3">
        <v>2.5600079963551523</v>
      </c>
      <c r="AG249" s="3">
        <v>83.622241722880005</v>
      </c>
      <c r="AH249" s="3">
        <v>5.0985359090324973</v>
      </c>
      <c r="AI249" s="12">
        <f t="shared" si="60"/>
        <v>2.4895177075504891</v>
      </c>
      <c r="AJ249" s="3">
        <v>41.290270256781383</v>
      </c>
      <c r="AK249" s="3">
        <v>3.0570770803426113</v>
      </c>
      <c r="AL249" s="3">
        <v>861.28040630847386</v>
      </c>
      <c r="AM249" s="3">
        <v>67.478514002565475</v>
      </c>
      <c r="AN249" s="3">
        <v>20.859161273399994</v>
      </c>
      <c r="AP249" s="10">
        <v>0.83750000000000002</v>
      </c>
      <c r="AQ249" s="10">
        <v>0.06</v>
      </c>
      <c r="AR249" s="10">
        <v>8.32</v>
      </c>
      <c r="AS249" s="10">
        <v>20.292999999999999</v>
      </c>
      <c r="AT249" s="7"/>
      <c r="AU249" s="7"/>
      <c r="AV249" s="10">
        <v>9.1942630792049123</v>
      </c>
      <c r="AW249" s="10">
        <v>3.3687742337697987E-2</v>
      </c>
      <c r="AX249" s="10">
        <v>0.63603308203392672</v>
      </c>
      <c r="AY249" s="10">
        <v>1.4363911029180011E-2</v>
      </c>
      <c r="BC249" s="3" t="s">
        <v>235</v>
      </c>
      <c r="BD249" s="3" t="s">
        <v>119</v>
      </c>
      <c r="BE249" s="3" t="s">
        <v>156</v>
      </c>
      <c r="BF249" s="1">
        <v>42100</v>
      </c>
      <c r="BG249" s="3">
        <v>3.4529615778899134</v>
      </c>
      <c r="BH249" s="3">
        <v>2089.3046995170794</v>
      </c>
      <c r="BI249" s="3">
        <v>16.0173909256625</v>
      </c>
      <c r="BJ249" s="3">
        <v>18.365606489348032</v>
      </c>
      <c r="BK249" s="3">
        <f>BJ249/BK$1</f>
        <v>0.33428479230702646</v>
      </c>
      <c r="BL249" s="3">
        <v>39.771875361305916</v>
      </c>
      <c r="BM249" s="3">
        <f>BL249/BM$1</f>
        <v>0.71211952303143988</v>
      </c>
      <c r="BW249" s="3"/>
      <c r="BY249" s="3"/>
      <c r="BZ249" s="14"/>
      <c r="CA249" s="3"/>
    </row>
    <row r="250" spans="4:79">
      <c r="D250" s="1">
        <v>42100</v>
      </c>
      <c r="E250" s="3">
        <v>4.7683333333333335</v>
      </c>
      <c r="F250" s="3">
        <f t="shared" si="63"/>
        <v>4.7683333333333335</v>
      </c>
      <c r="G250" s="3">
        <v>4.7556666666666665</v>
      </c>
      <c r="H250" s="3">
        <v>242.16666666666666</v>
      </c>
      <c r="I250" s="3">
        <v>400.43333333333339</v>
      </c>
      <c r="J250" s="3">
        <v>394.8</v>
      </c>
      <c r="K250" s="3">
        <v>256.66666666666669</v>
      </c>
      <c r="L250" s="3">
        <v>39.533333333333339</v>
      </c>
      <c r="M250" s="3">
        <v>5.0766666666666671</v>
      </c>
      <c r="N250" s="3">
        <v>39.5</v>
      </c>
      <c r="O250" s="3">
        <v>7.419999999999999</v>
      </c>
      <c r="P250" s="3">
        <v>9.4666666666666668</v>
      </c>
      <c r="Q250" s="3">
        <v>26.05</v>
      </c>
      <c r="R250" s="3">
        <v>62.893333333333338</v>
      </c>
      <c r="AD250" s="3">
        <v>4.8</v>
      </c>
      <c r="AG250" s="3">
        <v>61.349670558271995</v>
      </c>
      <c r="AH250" s="3">
        <v>0.85454636920047566</v>
      </c>
      <c r="AI250" s="12"/>
      <c r="AJ250" s="3">
        <v>29.953459935617502</v>
      </c>
      <c r="AK250" s="3">
        <v>6.7935046229838036E-2</v>
      </c>
      <c r="AL250" s="3">
        <v>780.21251002405791</v>
      </c>
      <c r="AM250" s="3">
        <v>2.0508175824309336</v>
      </c>
      <c r="AN250" s="3">
        <v>26.047492066060499</v>
      </c>
      <c r="AP250" s="10">
        <v>0.40400000000000003</v>
      </c>
      <c r="AQ250" s="10">
        <v>4.3999999999999997E-2</v>
      </c>
      <c r="AR250" s="10">
        <v>7.4950000000000001</v>
      </c>
      <c r="AS250" s="10">
        <v>18.28</v>
      </c>
      <c r="AT250" s="7"/>
      <c r="AU250" s="7"/>
      <c r="AV250" s="10">
        <v>8.6953820807976925</v>
      </c>
      <c r="AW250" s="10">
        <v>7.9719748552978656E-2</v>
      </c>
      <c r="AX250" s="10">
        <v>0.62918938708680094</v>
      </c>
      <c r="AY250" s="10">
        <v>6.0353176199618806E-3</v>
      </c>
      <c r="BC250" s="3" t="s">
        <v>236</v>
      </c>
      <c r="BD250" s="3" t="s">
        <v>119</v>
      </c>
      <c r="BE250" s="3" t="s">
        <v>158</v>
      </c>
      <c r="BF250" s="1">
        <v>42100</v>
      </c>
      <c r="BG250" s="3">
        <v>2.080194403774358</v>
      </c>
      <c r="BH250" s="3">
        <v>1985.8613385443082</v>
      </c>
      <c r="BI250" s="3">
        <v>12.384713453974006</v>
      </c>
      <c r="BJ250" s="3">
        <v>9.2840449730864165</v>
      </c>
      <c r="BK250" s="3">
        <f>BJ250/BK$1</f>
        <v>0.16898516514536616</v>
      </c>
      <c r="BL250" s="3">
        <v>24.943755853123527</v>
      </c>
      <c r="BM250" s="3">
        <f>BL250/BM$1</f>
        <v>0.44662051661814728</v>
      </c>
      <c r="BW250" s="3"/>
      <c r="BY250" s="3"/>
      <c r="BZ250" s="14"/>
      <c r="CA250" s="3"/>
    </row>
    <row r="251" spans="4:79">
      <c r="AI251" s="12"/>
      <c r="BG251" s="3"/>
      <c r="BH251" s="3"/>
      <c r="BI251" s="3"/>
      <c r="BJ251" s="3"/>
      <c r="BK251" s="3"/>
      <c r="BL251" s="3"/>
      <c r="BM251" s="3"/>
      <c r="BZ251" s="14"/>
    </row>
    <row r="252" spans="4:79">
      <c r="AI252" s="12"/>
      <c r="BG252" s="3"/>
      <c r="BH252" s="3"/>
      <c r="BI252" s="3"/>
      <c r="BJ252" s="3"/>
      <c r="BK252" s="3"/>
      <c r="BL252" s="3"/>
      <c r="BM252" s="3"/>
      <c r="BZ252" s="14"/>
    </row>
    <row r="253" spans="4:79">
      <c r="BG253" s="3"/>
      <c r="BH253" s="3"/>
      <c r="BI253" s="3"/>
      <c r="BJ253" s="3"/>
      <c r="BK253" s="3"/>
      <c r="BL253" s="3"/>
      <c r="BM253" s="3"/>
    </row>
    <row r="254" spans="4:79">
      <c r="BG254" s="3"/>
      <c r="BH254" s="3"/>
      <c r="BI254" s="3"/>
      <c r="BJ254" s="3"/>
      <c r="BK254" s="3"/>
      <c r="BL254" s="3"/>
      <c r="BM254" s="3"/>
    </row>
    <row r="255" spans="4:79">
      <c r="BG255" s="3"/>
      <c r="BH255" s="3"/>
      <c r="BI255" s="3"/>
      <c r="BJ255" s="3"/>
      <c r="BK255" s="3"/>
      <c r="BL255" s="3"/>
      <c r="BM255" s="3"/>
    </row>
    <row r="256" spans="4:79">
      <c r="BG256" s="3"/>
      <c r="BH256" s="3"/>
      <c r="BI256" s="3"/>
      <c r="BJ256" s="3"/>
      <c r="BK256" s="3"/>
      <c r="BL256" s="3"/>
      <c r="BM256" s="3"/>
    </row>
    <row r="257" spans="8:65">
      <c r="BG257" s="3"/>
      <c r="BH257" s="3"/>
      <c r="BI257" s="3"/>
      <c r="BJ257" s="3"/>
      <c r="BK257" s="3"/>
      <c r="BL257" s="3"/>
      <c r="BM257" s="3"/>
    </row>
    <row r="258" spans="8:65">
      <c r="H258" s="3">
        <f>8000/55</f>
        <v>145.45454545454547</v>
      </c>
      <c r="I258" s="3" t="s">
        <v>150</v>
      </c>
      <c r="BG258" s="3"/>
      <c r="BH258" s="3"/>
      <c r="BI258" s="3"/>
      <c r="BJ258" s="3"/>
      <c r="BK258" s="3"/>
      <c r="BL258" s="3"/>
      <c r="BM258" s="3"/>
    </row>
    <row r="259" spans="8:65">
      <c r="H259" s="3">
        <f>H258/32</f>
        <v>4.5454545454545459</v>
      </c>
      <c r="I259" s="3" t="s">
        <v>151</v>
      </c>
      <c r="BD259"/>
      <c r="BE259"/>
      <c r="BG259" s="3"/>
      <c r="BH259" s="3"/>
      <c r="BI259" s="3"/>
      <c r="BJ259" s="3"/>
      <c r="BK259" s="3"/>
      <c r="BL259" s="3"/>
      <c r="BM259" s="3"/>
    </row>
    <row r="260" spans="8:65">
      <c r="BD260"/>
      <c r="BE260"/>
      <c r="BG260" s="3"/>
      <c r="BH260" s="3"/>
      <c r="BI260" s="3"/>
      <c r="BJ260" s="3"/>
      <c r="BK260" s="3"/>
      <c r="BL260" s="3"/>
      <c r="BM260" s="3"/>
    </row>
    <row r="261" spans="8:65">
      <c r="BD261"/>
      <c r="BE261"/>
    </row>
    <row r="262" spans="8:65">
      <c r="BD262"/>
      <c r="BE262"/>
    </row>
    <row r="263" spans="8:65">
      <c r="BD263"/>
      <c r="BE263"/>
    </row>
    <row r="264" spans="8:65">
      <c r="BD264"/>
      <c r="BE264"/>
    </row>
    <row r="265" spans="8:65">
      <c r="BD265"/>
      <c r="BE265"/>
    </row>
    <row r="266" spans="8:65">
      <c r="BD266"/>
      <c r="BE266"/>
    </row>
    <row r="267" spans="8:65">
      <c r="BD267"/>
      <c r="BE267"/>
    </row>
    <row r="268" spans="8:65">
      <c r="BD268"/>
      <c r="BE268"/>
    </row>
    <row r="269" spans="8:65">
      <c r="BD269"/>
      <c r="BE269"/>
    </row>
    <row r="270" spans="8:65">
      <c r="BD270"/>
      <c r="BE270"/>
    </row>
    <row r="271" spans="8:65">
      <c r="BD271"/>
      <c r="BE271"/>
    </row>
    <row r="272" spans="8:65">
      <c r="BD272"/>
      <c r="BE272"/>
    </row>
    <row r="273" spans="56:57">
      <c r="BD273"/>
      <c r="BE273"/>
    </row>
    <row r="274" spans="56:57">
      <c r="BD274"/>
      <c r="BE274"/>
    </row>
    <row r="275" spans="56:57">
      <c r="BD275"/>
      <c r="BE275"/>
    </row>
    <row r="276" spans="56:57">
      <c r="BD276"/>
      <c r="BE276"/>
    </row>
    <row r="277" spans="56:57">
      <c r="BD277"/>
      <c r="BE277"/>
    </row>
    <row r="278" spans="56:57">
      <c r="BD278"/>
      <c r="BE278"/>
    </row>
    <row r="281" spans="56:57">
      <c r="BD281"/>
      <c r="BE281"/>
    </row>
    <row r="282" spans="56:57">
      <c r="BD282"/>
      <c r="BE282"/>
    </row>
  </sheetData>
  <mergeCells count="1">
    <mergeCell ref="AE1:AH1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49"/>
  <sheetViews>
    <sheetView workbookViewId="0">
      <pane xSplit="6" ySplit="2" topLeftCell="G70" activePane="bottomRight" state="frozen"/>
      <selection pane="topRight" activeCell="G1" sqref="G1"/>
      <selection pane="bottomLeft" activeCell="A3" sqref="A3"/>
      <selection pane="bottomRight" activeCell="K13" sqref="K13"/>
    </sheetView>
  </sheetViews>
  <sheetFormatPr baseColWidth="10" defaultColWidth="8.83203125" defaultRowHeight="14" x14ac:dyDescent="0"/>
  <cols>
    <col min="1" max="1" width="14.83203125" bestFit="1" customWidth="1"/>
    <col min="2" max="2" width="8.6640625" bestFit="1" customWidth="1"/>
    <col min="3" max="3" width="7.5" bestFit="1" customWidth="1"/>
    <col min="4" max="4" width="12.33203125" style="1" customWidth="1"/>
    <col min="5" max="5" width="7.6640625" style="3" customWidth="1"/>
    <col min="6" max="14" width="8.83203125" style="3" customWidth="1"/>
    <col min="15" max="15" width="9.83203125" style="3" bestFit="1" customWidth="1"/>
    <col min="16" max="16" width="12.1640625" style="3" customWidth="1"/>
    <col min="17" max="18" width="8.83203125" style="3" customWidth="1"/>
    <col min="19" max="19" width="6.83203125" style="3" customWidth="1"/>
    <col min="20" max="20" width="5.5" style="3" customWidth="1"/>
    <col min="21" max="21" width="8.5" style="3" customWidth="1"/>
    <col min="22" max="22" width="7.6640625" style="3" customWidth="1"/>
    <col min="23" max="23" width="3.5" style="3" customWidth="1"/>
    <col min="24" max="25" width="8.83203125" style="3" customWidth="1"/>
    <col min="26" max="26" width="8" style="3" customWidth="1"/>
    <col min="27" max="29" width="8.83203125" style="3" customWidth="1"/>
    <col min="30" max="30" width="9" style="3" bestFit="1" customWidth="1"/>
    <col min="31" max="31" width="5.5" style="3" bestFit="1" customWidth="1"/>
    <col min="32" max="32" width="6.5" style="3" bestFit="1" customWidth="1"/>
    <col min="33" max="33" width="5.5" style="3" bestFit="1" customWidth="1"/>
    <col min="34" max="35" width="6.5" style="3" customWidth="1"/>
    <col min="36" max="36" width="8.1640625" style="3" bestFit="1" customWidth="1"/>
    <col min="37" max="37" width="6.5" style="3" customWidth="1"/>
    <col min="38" max="38" width="8.83203125" style="3" customWidth="1"/>
    <col min="39" max="41" width="6.5" style="3" customWidth="1"/>
    <col min="42" max="47" width="8.83203125" style="3" customWidth="1"/>
    <col min="48" max="48" width="9" style="3" customWidth="1"/>
    <col min="49" max="49" width="7.5" style="3" customWidth="1"/>
    <col min="50" max="50" width="9" style="3" customWidth="1"/>
    <col min="51" max="52" width="7.5" style="3" customWidth="1"/>
    <col min="53" max="53" width="6.5" style="3" customWidth="1"/>
    <col min="54" max="54" width="3.83203125" style="3" customWidth="1"/>
    <col min="55" max="55" width="4" style="3" customWidth="1"/>
    <col min="56" max="56" width="6.6640625" style="3" bestFit="1" customWidth="1"/>
    <col min="57" max="57" width="5.5" style="3" customWidth="1"/>
    <col min="58" max="58" width="11.5" customWidth="1"/>
    <col min="59" max="59" width="4.5" bestFit="1" customWidth="1"/>
    <col min="60" max="60" width="6.5" bestFit="1" customWidth="1"/>
    <col min="61" max="61" width="5.5" bestFit="1" customWidth="1"/>
    <col min="62" max="63" width="6.5" customWidth="1"/>
    <col min="64" max="65" width="5.5" customWidth="1"/>
    <col min="66" max="66" width="3.83203125" customWidth="1"/>
    <col min="67" max="67" width="5.1640625" customWidth="1"/>
    <col min="68" max="68" width="6.6640625" customWidth="1"/>
    <col min="69" max="69" width="5.83203125" customWidth="1"/>
    <col min="70" max="70" width="9.5" customWidth="1"/>
    <col min="71" max="71" width="5.83203125" customWidth="1"/>
    <col min="72" max="72" width="7.6640625" customWidth="1"/>
    <col min="73" max="73" width="5.83203125" customWidth="1"/>
    <col min="74" max="75" width="5.1640625" customWidth="1"/>
    <col min="76" max="76" width="7.5" customWidth="1"/>
    <col min="79" max="79" width="6.83203125" bestFit="1" customWidth="1"/>
  </cols>
  <sheetData>
    <row r="1" spans="1:80">
      <c r="AE1" s="43" t="s">
        <v>53</v>
      </c>
      <c r="AF1" s="43"/>
      <c r="AG1" s="43"/>
      <c r="AH1" s="43"/>
      <c r="AJ1" s="3" t="s">
        <v>55</v>
      </c>
      <c r="AL1" s="3" t="s">
        <v>54</v>
      </c>
      <c r="BD1" s="3" t="s">
        <v>61</v>
      </c>
      <c r="BE1" s="3" t="s">
        <v>67</v>
      </c>
      <c r="BG1" t="s">
        <v>67</v>
      </c>
      <c r="BI1" s="3"/>
      <c r="BJ1" s="3"/>
      <c r="BK1" s="3">
        <v>54.94</v>
      </c>
      <c r="BM1" s="3">
        <v>55.85</v>
      </c>
      <c r="BR1" t="s">
        <v>74</v>
      </c>
      <c r="BW1" s="3">
        <v>54.94</v>
      </c>
      <c r="BY1" s="3">
        <v>55.85</v>
      </c>
    </row>
    <row r="2" spans="1:80">
      <c r="A2" s="2" t="s">
        <v>16</v>
      </c>
      <c r="B2" s="2" t="s">
        <v>20</v>
      </c>
      <c r="C2" s="2" t="s">
        <v>21</v>
      </c>
      <c r="D2" s="1" t="s">
        <v>71</v>
      </c>
      <c r="E2" s="3" t="s">
        <v>238</v>
      </c>
      <c r="F2" s="3" t="s">
        <v>22</v>
      </c>
      <c r="G2" s="3" t="s">
        <v>239</v>
      </c>
      <c r="H2" s="3" t="s">
        <v>23</v>
      </c>
      <c r="I2" s="3" t="s">
        <v>240</v>
      </c>
      <c r="J2" s="3" t="s">
        <v>241</v>
      </c>
      <c r="K2" s="3" t="s">
        <v>1</v>
      </c>
      <c r="L2" s="3" t="s">
        <v>242</v>
      </c>
      <c r="M2" s="3" t="s">
        <v>243</v>
      </c>
      <c r="N2" s="3" t="s">
        <v>244</v>
      </c>
      <c r="O2" s="3" t="s">
        <v>41</v>
      </c>
      <c r="S2" s="3" t="s">
        <v>2</v>
      </c>
      <c r="T2" s="3" t="s">
        <v>3</v>
      </c>
      <c r="U2" s="3" t="s">
        <v>4</v>
      </c>
      <c r="V2" s="3" t="s">
        <v>5</v>
      </c>
      <c r="W2" s="3" t="s">
        <v>1</v>
      </c>
      <c r="X2" s="3" t="s">
        <v>6</v>
      </c>
      <c r="Y2" s="3" t="s">
        <v>7</v>
      </c>
      <c r="Z2" s="3" t="s">
        <v>8</v>
      </c>
      <c r="AA2" s="3" t="s">
        <v>9</v>
      </c>
      <c r="AB2" s="3" t="s">
        <v>10</v>
      </c>
      <c r="AC2" s="3" t="s">
        <v>11</v>
      </c>
      <c r="AD2" s="5" t="s">
        <v>19</v>
      </c>
      <c r="AE2" s="3" t="s">
        <v>14</v>
      </c>
      <c r="AF2" s="3" t="s">
        <v>15</v>
      </c>
      <c r="AG2" s="3" t="s">
        <v>47</v>
      </c>
      <c r="AH2" s="3" t="s">
        <v>48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P2" s="3" t="s">
        <v>41</v>
      </c>
      <c r="AQ2" s="3" t="s">
        <v>42</v>
      </c>
      <c r="AR2" s="3" t="s">
        <v>43</v>
      </c>
      <c r="AS2" s="3" t="s">
        <v>44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24</v>
      </c>
      <c r="BC2" s="3" t="s">
        <v>70</v>
      </c>
      <c r="BD2" s="3" t="s">
        <v>68</v>
      </c>
      <c r="BE2" s="3" t="s">
        <v>13</v>
      </c>
      <c r="BF2" s="3" t="s">
        <v>69</v>
      </c>
      <c r="BG2" s="3" t="s">
        <v>78</v>
      </c>
      <c r="BH2" s="3" t="s">
        <v>79</v>
      </c>
      <c r="BI2" s="12" t="s">
        <v>80</v>
      </c>
      <c r="BJ2" s="3" t="s">
        <v>81</v>
      </c>
      <c r="BK2" t="s">
        <v>76</v>
      </c>
      <c r="BL2" s="3" t="s">
        <v>82</v>
      </c>
      <c r="BM2" t="s">
        <v>77</v>
      </c>
      <c r="BN2" s="3"/>
      <c r="BO2" s="3" t="s">
        <v>70</v>
      </c>
      <c r="BP2" t="s">
        <v>68</v>
      </c>
      <c r="BQ2" t="s">
        <v>13</v>
      </c>
      <c r="BR2" t="s">
        <v>69</v>
      </c>
      <c r="BS2" t="s">
        <v>83</v>
      </c>
      <c r="BT2" t="s">
        <v>84</v>
      </c>
      <c r="BU2" t="s">
        <v>85</v>
      </c>
      <c r="BV2" t="s">
        <v>86</v>
      </c>
      <c r="BW2" t="s">
        <v>76</v>
      </c>
      <c r="BX2" t="s">
        <v>87</v>
      </c>
      <c r="BY2" t="s">
        <v>77</v>
      </c>
      <c r="BZ2" t="s">
        <v>75</v>
      </c>
      <c r="CA2" t="s">
        <v>152</v>
      </c>
    </row>
    <row r="3" spans="1:80">
      <c r="A3" s="2" t="s">
        <v>20</v>
      </c>
      <c r="B3" s="2">
        <v>3.48</v>
      </c>
      <c r="C3" s="2">
        <v>34</v>
      </c>
      <c r="D3" s="1">
        <v>42019.467334104942</v>
      </c>
      <c r="E3" s="3">
        <v>0.5</v>
      </c>
      <c r="F3" s="3">
        <f t="shared" ref="F3:F10" si="0">E3-0.13</f>
        <v>0.37</v>
      </c>
      <c r="G3" s="3">
        <v>0.42599999999999999</v>
      </c>
      <c r="H3" s="3">
        <f>U3*1000</f>
        <v>118</v>
      </c>
      <c r="I3" s="3">
        <v>99.5</v>
      </c>
      <c r="J3" s="3">
        <v>14.3</v>
      </c>
      <c r="K3" s="3">
        <v>6.75</v>
      </c>
      <c r="L3" s="3">
        <v>13.25</v>
      </c>
      <c r="M3" s="3">
        <v>32.61</v>
      </c>
      <c r="N3" s="3">
        <v>0</v>
      </c>
      <c r="O3" s="3">
        <v>3.47</v>
      </c>
      <c r="S3" s="3">
        <v>0.48966666666666664</v>
      </c>
      <c r="T3" s="3">
        <v>0.44</v>
      </c>
      <c r="U3" s="3">
        <v>0.11799999999999999</v>
      </c>
      <c r="V3" s="3">
        <v>6.3E-2</v>
      </c>
      <c r="W3" s="3" t="s">
        <v>18</v>
      </c>
      <c r="X3" s="3">
        <v>14.643333333333333</v>
      </c>
      <c r="Y3" s="3">
        <v>2.0333333333333332</v>
      </c>
      <c r="Z3" s="3">
        <v>0.5</v>
      </c>
      <c r="AA3" s="3">
        <v>21.333333333333332</v>
      </c>
      <c r="AB3" s="3">
        <v>0</v>
      </c>
      <c r="AC3" s="3">
        <v>2.8333333333333335</v>
      </c>
      <c r="AD3" s="5">
        <v>0.5</v>
      </c>
      <c r="AE3" s="13">
        <v>13.662458000000001</v>
      </c>
      <c r="AF3" s="13">
        <v>3.7719841924978894</v>
      </c>
      <c r="AI3" s="12">
        <f t="shared" ref="AI3:AI104" si="1">AE3*30.97/94.74</f>
        <v>4.4661845499261137</v>
      </c>
      <c r="AJ3" s="3">
        <v>19.572301425661919</v>
      </c>
      <c r="AK3" s="3">
        <v>0.33603173579808493</v>
      </c>
      <c r="AL3" s="3">
        <v>680.57149362477242</v>
      </c>
      <c r="AM3" s="3">
        <v>0.40571700559884938</v>
      </c>
      <c r="AN3" s="3">
        <v>34.772175168549758</v>
      </c>
      <c r="AP3" s="3">
        <v>0.25</v>
      </c>
      <c r="AQ3" s="3">
        <v>0.5</v>
      </c>
      <c r="AR3" s="3">
        <v>3.55</v>
      </c>
      <c r="AS3" s="3">
        <v>8.6999999999999993</v>
      </c>
      <c r="AV3" s="3">
        <f>AR3</f>
        <v>3.55</v>
      </c>
      <c r="BC3" s="3" t="s">
        <v>96</v>
      </c>
      <c r="BD3" s="3" t="s">
        <v>95</v>
      </c>
      <c r="BE3" s="3" t="s">
        <v>155</v>
      </c>
      <c r="BF3" s="1">
        <v>42019</v>
      </c>
      <c r="BG3" s="3">
        <v>5.7987025124845388</v>
      </c>
      <c r="BH3" s="3">
        <v>2956.6897874300357</v>
      </c>
      <c r="BI3" s="3">
        <v>1.9107892648293348</v>
      </c>
      <c r="BJ3" s="3">
        <v>25.806954950589724</v>
      </c>
      <c r="BK3" s="3">
        <f>BJ3/BK$1</f>
        <v>0.46972979524189523</v>
      </c>
      <c r="BL3" s="3">
        <v>17.688157139279774</v>
      </c>
      <c r="BM3" s="3">
        <f>BL3/BM$1</f>
        <v>0.31670827465138357</v>
      </c>
      <c r="BO3" t="s">
        <v>156</v>
      </c>
      <c r="BP3" t="s">
        <v>95</v>
      </c>
      <c r="BQ3" t="s">
        <v>155</v>
      </c>
      <c r="BR3" s="1">
        <v>42019</v>
      </c>
      <c r="BS3">
        <v>146.27213902331766</v>
      </c>
      <c r="BT3">
        <v>2442.9201921920858</v>
      </c>
      <c r="BU3">
        <v>30.401899646746628</v>
      </c>
      <c r="BV3">
        <v>14.208308087467064</v>
      </c>
      <c r="BW3" s="3">
        <f>BV3/BW$1</f>
        <v>0.25861499977187957</v>
      </c>
      <c r="BX3" s="19">
        <v>137.28048655130092</v>
      </c>
      <c r="BY3" s="3">
        <f>BX3/BY$1</f>
        <v>2.4580212453232035</v>
      </c>
      <c r="BZ3" s="14">
        <f>BM3-BY3</f>
        <v>-2.1413129706718199</v>
      </c>
      <c r="CA3" s="24">
        <f>BW3-BK3</f>
        <v>-0.21111479547001566</v>
      </c>
      <c r="CB3" s="24">
        <f>BK3/BW3*100</f>
        <v>181.63285024311693</v>
      </c>
    </row>
    <row r="4" spans="1:80">
      <c r="A4" s="2" t="s">
        <v>21</v>
      </c>
      <c r="B4" s="2">
        <f>B3-C3/100</f>
        <v>3.14</v>
      </c>
      <c r="C4" s="2"/>
      <c r="D4" s="1">
        <v>42019.468360339502</v>
      </c>
      <c r="E4" s="3">
        <v>1</v>
      </c>
      <c r="F4" s="3">
        <f t="shared" si="0"/>
        <v>0.87</v>
      </c>
      <c r="G4" s="3">
        <v>0.5</v>
      </c>
      <c r="H4" s="3">
        <f t="shared" ref="H4:H10" si="2">U4*1000</f>
        <v>117.66666666666666</v>
      </c>
      <c r="I4" s="3">
        <v>100</v>
      </c>
      <c r="J4" s="3">
        <v>14.42</v>
      </c>
      <c r="K4" s="3">
        <v>6.77</v>
      </c>
      <c r="L4" s="3">
        <v>13</v>
      </c>
      <c r="M4" s="3">
        <v>31.95</v>
      </c>
      <c r="N4" s="3">
        <v>70</v>
      </c>
      <c r="O4" s="3">
        <v>3.48</v>
      </c>
      <c r="S4" s="3">
        <v>0.99133333333333329</v>
      </c>
      <c r="T4" s="3">
        <v>0.41</v>
      </c>
      <c r="U4" s="3">
        <v>0.11766666666666666</v>
      </c>
      <c r="V4" s="3">
        <v>6.2E-2</v>
      </c>
      <c r="W4" s="3" t="s">
        <v>18</v>
      </c>
      <c r="X4" s="3">
        <v>14.636666666666668</v>
      </c>
      <c r="Y4" s="3">
        <v>2.0666666666666669</v>
      </c>
      <c r="Z4" s="3">
        <v>0.5</v>
      </c>
      <c r="AA4" s="3">
        <v>90.333333333333329</v>
      </c>
      <c r="AB4" s="3">
        <v>0</v>
      </c>
      <c r="AC4" s="3">
        <v>2.9333333333333336</v>
      </c>
      <c r="AD4" s="5"/>
      <c r="AE4" s="13"/>
      <c r="AF4" s="13"/>
      <c r="AI4" s="12"/>
      <c r="BZ4" s="14"/>
      <c r="CA4" s="24"/>
    </row>
    <row r="5" spans="1:80">
      <c r="A5" s="2"/>
      <c r="B5" s="2"/>
      <c r="C5" s="2"/>
      <c r="D5" s="1">
        <v>42019.469490740739</v>
      </c>
      <c r="E5" s="3">
        <v>1.5</v>
      </c>
      <c r="F5" s="3">
        <f t="shared" si="0"/>
        <v>1.37</v>
      </c>
      <c r="G5" s="3">
        <v>0.47699999999999998</v>
      </c>
      <c r="H5" s="3">
        <f t="shared" si="2"/>
        <v>116</v>
      </c>
      <c r="I5" s="3">
        <v>99.2</v>
      </c>
      <c r="J5" s="3">
        <v>14.3</v>
      </c>
      <c r="K5" s="3">
        <v>6.77</v>
      </c>
      <c r="L5" s="3">
        <v>13.1</v>
      </c>
      <c r="M5" s="3">
        <v>32.17</v>
      </c>
      <c r="N5" s="3">
        <v>69</v>
      </c>
      <c r="O5" s="3">
        <v>3.62</v>
      </c>
      <c r="S5" s="3">
        <v>1.4973333333333334</v>
      </c>
      <c r="T5" s="3">
        <v>0.58333333333333337</v>
      </c>
      <c r="U5" s="3">
        <v>0.11600000000000001</v>
      </c>
      <c r="V5" s="3">
        <v>6.2E-2</v>
      </c>
      <c r="W5" s="3" t="s">
        <v>18</v>
      </c>
      <c r="X5" s="3">
        <v>14.57</v>
      </c>
      <c r="Y5" s="3">
        <v>2.4333333333333331</v>
      </c>
      <c r="Z5" s="3">
        <v>0.56666666666666676</v>
      </c>
      <c r="AA5" s="3">
        <v>25.333333333333332</v>
      </c>
      <c r="AB5" s="3">
        <v>0</v>
      </c>
      <c r="AC5" s="3">
        <v>3.2000000000000006</v>
      </c>
      <c r="AD5" s="5"/>
      <c r="AE5" s="13"/>
      <c r="AF5" s="13"/>
      <c r="AI5" s="12"/>
      <c r="BZ5" s="14"/>
      <c r="CA5" s="24"/>
    </row>
    <row r="6" spans="1:80">
      <c r="A6" s="2"/>
      <c r="B6" s="2"/>
      <c r="C6" s="2"/>
      <c r="D6" s="1">
        <v>42019.471574074072</v>
      </c>
      <c r="E6" s="3">
        <v>2</v>
      </c>
      <c r="F6" s="3">
        <f t="shared" si="0"/>
        <v>1.87</v>
      </c>
      <c r="G6" s="3">
        <v>0.85</v>
      </c>
      <c r="H6" s="3">
        <f t="shared" si="2"/>
        <v>113</v>
      </c>
      <c r="I6" s="3">
        <v>99.9</v>
      </c>
      <c r="J6" s="3">
        <v>14.27</v>
      </c>
      <c r="K6" s="3">
        <v>6.79</v>
      </c>
      <c r="L6" s="3">
        <v>13.22</v>
      </c>
      <c r="M6" s="3">
        <v>32.479999999999997</v>
      </c>
      <c r="N6" s="3">
        <v>67</v>
      </c>
      <c r="O6" s="3">
        <v>4.2300000000000004</v>
      </c>
      <c r="S6" s="3">
        <v>1.9770000000000001</v>
      </c>
      <c r="T6" s="3">
        <v>1.1833333333333333</v>
      </c>
      <c r="U6" s="3">
        <v>0.113</v>
      </c>
      <c r="V6" s="3">
        <v>6.2E-2</v>
      </c>
      <c r="W6" s="3" t="s">
        <v>18</v>
      </c>
      <c r="X6" s="3">
        <v>13.113333333333335</v>
      </c>
      <c r="Y6" s="3">
        <v>2.7666666666666671</v>
      </c>
      <c r="Z6" s="3">
        <v>0.66666666666666663</v>
      </c>
      <c r="AA6" s="3">
        <v>104</v>
      </c>
      <c r="AB6" s="3">
        <v>3.3333333333333333E-2</v>
      </c>
      <c r="AC6" s="3">
        <v>5.5333333333333341</v>
      </c>
      <c r="AD6" s="5"/>
      <c r="AE6" s="13"/>
      <c r="AF6" s="13"/>
      <c r="AI6" s="12"/>
      <c r="BZ6" s="14"/>
      <c r="CA6" s="24"/>
    </row>
    <row r="7" spans="1:80">
      <c r="A7" s="2"/>
      <c r="B7" s="2"/>
      <c r="C7" s="2"/>
      <c r="D7" s="1">
        <v>42019.474093364195</v>
      </c>
      <c r="E7" s="3">
        <v>2.5</v>
      </c>
      <c r="F7" s="3">
        <f t="shared" si="0"/>
        <v>2.37</v>
      </c>
      <c r="G7" s="3">
        <v>1.37</v>
      </c>
      <c r="H7" s="3">
        <f t="shared" si="2"/>
        <v>131</v>
      </c>
      <c r="I7" s="3">
        <v>83.8</v>
      </c>
      <c r="J7" s="3">
        <v>11.76</v>
      </c>
      <c r="K7" s="3">
        <v>6.75</v>
      </c>
      <c r="L7" s="3">
        <v>17.3</v>
      </c>
      <c r="M7" s="3">
        <v>42.19</v>
      </c>
      <c r="N7" s="3">
        <v>68</v>
      </c>
      <c r="O7" s="3">
        <v>6.77</v>
      </c>
      <c r="S7" s="3">
        <v>2.58</v>
      </c>
      <c r="T7" s="3">
        <v>2.2833333333333332</v>
      </c>
      <c r="U7" s="3">
        <v>0.13100000000000001</v>
      </c>
      <c r="V7" s="3">
        <v>7.4333333333333321E-2</v>
      </c>
      <c r="W7" s="3" t="s">
        <v>18</v>
      </c>
      <c r="X7" s="3">
        <v>9.0200000000000014</v>
      </c>
      <c r="Y7" s="3">
        <v>2.7333333333333329</v>
      </c>
      <c r="Z7" s="3">
        <v>0.66666666666666663</v>
      </c>
      <c r="AA7" s="3">
        <v>167</v>
      </c>
      <c r="AB7" s="3">
        <v>6.6666666666666666E-2</v>
      </c>
      <c r="AC7" s="3">
        <v>8.9</v>
      </c>
      <c r="AD7" s="5">
        <v>2.5</v>
      </c>
      <c r="AE7" s="13">
        <v>49.951147249999991</v>
      </c>
      <c r="AF7" s="13">
        <v>1.9519461064965187</v>
      </c>
      <c r="AI7" s="12">
        <f t="shared" si="1"/>
        <v>16.328763250290265</v>
      </c>
      <c r="AJ7" s="3">
        <v>39.721656483367283</v>
      </c>
      <c r="AK7" s="3">
        <v>3.1586983165020248</v>
      </c>
      <c r="AL7" s="3">
        <v>777.34744990892534</v>
      </c>
      <c r="AM7" s="3">
        <v>20.556328283674514</v>
      </c>
      <c r="AN7" s="3">
        <v>19.56986487294218</v>
      </c>
      <c r="AP7" s="3">
        <v>0.6</v>
      </c>
      <c r="AQ7" s="3">
        <v>0.4</v>
      </c>
      <c r="AR7" s="3">
        <v>4.3000000000000007</v>
      </c>
      <c r="AS7" s="3">
        <v>10.399999999999999</v>
      </c>
      <c r="AV7" s="3">
        <f>AR7</f>
        <v>4.3000000000000007</v>
      </c>
      <c r="BC7" s="3" t="s">
        <v>97</v>
      </c>
      <c r="BD7" s="3" t="s">
        <v>95</v>
      </c>
      <c r="BE7" s="3" t="s">
        <v>157</v>
      </c>
      <c r="BF7" s="1">
        <v>42019</v>
      </c>
      <c r="BG7" s="3">
        <v>2.7372423536504553</v>
      </c>
      <c r="BH7" s="3">
        <v>1725.1050018069243</v>
      </c>
      <c r="BI7" s="3">
        <v>3.7120887541145091</v>
      </c>
      <c r="BJ7" s="3">
        <v>46.973099508578692</v>
      </c>
      <c r="BK7" s="3">
        <f>BJ7/BK$1</f>
        <v>0.85498907005057689</v>
      </c>
      <c r="BL7" s="3">
        <v>18.402393960883497</v>
      </c>
      <c r="BM7" s="3">
        <f>BL7/BM$1</f>
        <v>0.32949675847598026</v>
      </c>
      <c r="BO7" t="s">
        <v>158</v>
      </c>
      <c r="BP7" t="s">
        <v>95</v>
      </c>
      <c r="BQ7" t="s">
        <v>157</v>
      </c>
      <c r="BR7" s="1">
        <v>42019</v>
      </c>
      <c r="BS7">
        <v>59.519923597188409</v>
      </c>
      <c r="BT7">
        <v>1338.5414567294165</v>
      </c>
      <c r="BU7">
        <v>27.579405404558518</v>
      </c>
      <c r="BV7">
        <v>35.350761884388952</v>
      </c>
      <c r="BW7" s="3">
        <f>BV7/BW$1</f>
        <v>0.64344306305768029</v>
      </c>
      <c r="BX7">
        <v>7.0431227586333778</v>
      </c>
      <c r="BY7" s="3">
        <f>BX7/BY$1</f>
        <v>0.12610783811339979</v>
      </c>
      <c r="BZ7" s="14">
        <f t="shared" ref="BZ7:BZ61" si="3">BM7-BY7</f>
        <v>0.20338892036258047</v>
      </c>
      <c r="CA7" s="24">
        <f t="shared" ref="CA7:CA61" si="4">BW7-BK7</f>
        <v>-0.21154600699289661</v>
      </c>
      <c r="CB7" s="24">
        <f>BK7/BW7*100</f>
        <v>132.87719133805206</v>
      </c>
    </row>
    <row r="8" spans="1:80">
      <c r="A8" s="2"/>
      <c r="B8" s="2"/>
      <c r="C8" s="2"/>
      <c r="D8" s="22">
        <v>42019.47576774691</v>
      </c>
      <c r="E8" s="9">
        <v>2.75</v>
      </c>
      <c r="F8" s="9">
        <f t="shared" si="0"/>
        <v>2.62</v>
      </c>
      <c r="G8" s="9">
        <v>1.78</v>
      </c>
      <c r="H8" s="9">
        <f t="shared" si="2"/>
        <v>147</v>
      </c>
      <c r="I8" s="9">
        <v>68.400000000000006</v>
      </c>
      <c r="J8" s="9">
        <v>9.4600000000000009</v>
      </c>
      <c r="K8" s="9">
        <v>6.72</v>
      </c>
      <c r="L8" s="9">
        <v>18.309999999999999</v>
      </c>
      <c r="M8" s="9">
        <v>44.55</v>
      </c>
      <c r="N8" s="9">
        <v>71</v>
      </c>
      <c r="O8" s="9">
        <v>8.8000000000000007</v>
      </c>
      <c r="S8" s="3">
        <v>2.7559999999999998</v>
      </c>
      <c r="T8" s="3">
        <v>2.4833333333333338</v>
      </c>
      <c r="U8" s="3">
        <v>0.14699999999999999</v>
      </c>
      <c r="V8" s="3">
        <v>8.4000000000000005E-2</v>
      </c>
      <c r="W8" s="3" t="s">
        <v>18</v>
      </c>
      <c r="X8" s="3">
        <v>8.3433333333333337</v>
      </c>
      <c r="Y8" s="3">
        <v>2.6999999999999997</v>
      </c>
      <c r="Z8" s="3">
        <v>0.6333333333333333</v>
      </c>
      <c r="AA8" s="3">
        <v>265.66666666666669</v>
      </c>
      <c r="AB8" s="3">
        <v>0.13333333333333333</v>
      </c>
      <c r="AC8" s="3">
        <v>9</v>
      </c>
      <c r="AD8" s="5"/>
      <c r="AE8" s="13"/>
      <c r="AF8" s="13"/>
      <c r="AI8" s="12"/>
      <c r="BZ8" s="14"/>
      <c r="CA8" s="24"/>
    </row>
    <row r="9" spans="1:80">
      <c r="A9" s="2"/>
      <c r="B9" s="2"/>
      <c r="C9" s="2"/>
      <c r="D9" s="22">
        <v>42019.478055555555</v>
      </c>
      <c r="E9" s="9">
        <v>3</v>
      </c>
      <c r="F9" s="9">
        <f t="shared" si="0"/>
        <v>2.87</v>
      </c>
      <c r="G9" s="9">
        <v>2.2200000000000002</v>
      </c>
      <c r="H9" s="9">
        <f t="shared" si="2"/>
        <v>184.00000000000003</v>
      </c>
      <c r="I9" s="9">
        <v>62.4</v>
      </c>
      <c r="J9" s="9">
        <v>8.57</v>
      </c>
      <c r="K9" s="9">
        <v>6.69</v>
      </c>
      <c r="L9" s="9">
        <v>19.600000000000001</v>
      </c>
      <c r="M9" s="9">
        <v>47.61</v>
      </c>
      <c r="N9" s="9">
        <v>75</v>
      </c>
      <c r="O9" s="9">
        <v>8.91</v>
      </c>
      <c r="S9" s="3">
        <v>2.9906666666666673</v>
      </c>
      <c r="T9" s="3">
        <v>2.94</v>
      </c>
      <c r="U9" s="3">
        <v>0.18400000000000002</v>
      </c>
      <c r="V9" s="3">
        <v>0.107</v>
      </c>
      <c r="W9" s="3" t="s">
        <v>18</v>
      </c>
      <c r="X9" s="3">
        <v>5.5566666666666658</v>
      </c>
      <c r="Y9" s="3">
        <v>3.1666666666666665</v>
      </c>
      <c r="Z9" s="3">
        <v>0.76666666666666661</v>
      </c>
      <c r="AA9" s="3">
        <v>312.66666666666669</v>
      </c>
      <c r="AB9" s="3">
        <v>0.16666666666666666</v>
      </c>
      <c r="AC9" s="3">
        <v>10.800000000000002</v>
      </c>
      <c r="AD9" s="5">
        <v>3</v>
      </c>
      <c r="AE9" s="13">
        <v>67.817999999999998</v>
      </c>
      <c r="AF9" s="13">
        <v>2.1969906686415341</v>
      </c>
      <c r="AI9" s="12">
        <f t="shared" si="1"/>
        <v>22.169341988600383</v>
      </c>
      <c r="AJ9" s="3">
        <v>51.83978275627971</v>
      </c>
      <c r="AK9" s="3">
        <v>0</v>
      </c>
      <c r="AL9" s="3">
        <v>918.39936247723131</v>
      </c>
      <c r="AM9" s="3">
        <v>20.015372276209405</v>
      </c>
      <c r="AN9" s="3">
        <v>17.716111326990067</v>
      </c>
      <c r="AP9" s="3">
        <v>0.7</v>
      </c>
      <c r="AQ9" s="3">
        <v>0.6</v>
      </c>
      <c r="AR9" s="3">
        <v>5.4</v>
      </c>
      <c r="AS9" s="3">
        <v>11.7</v>
      </c>
      <c r="AV9" s="3">
        <f>AR9</f>
        <v>5.4</v>
      </c>
      <c r="BC9" s="3" t="s">
        <v>98</v>
      </c>
      <c r="BD9" s="3" t="s">
        <v>95</v>
      </c>
      <c r="BE9" s="3" t="s">
        <v>159</v>
      </c>
      <c r="BF9" s="1">
        <v>42019</v>
      </c>
      <c r="BG9" s="3">
        <v>2.767073914894528</v>
      </c>
      <c r="BH9" s="3">
        <v>2533.9437905105378</v>
      </c>
      <c r="BI9" s="3">
        <v>10.071726423741694</v>
      </c>
      <c r="BJ9" s="3">
        <v>122.84897576064672</v>
      </c>
      <c r="BK9" s="3">
        <f>BJ9/BK$1</f>
        <v>2.2360570760947711</v>
      </c>
      <c r="BL9" s="3">
        <v>14.828938330102233</v>
      </c>
      <c r="BM9" s="3">
        <f>BL9/BM$1</f>
        <v>0.26551366750406863</v>
      </c>
      <c r="BO9" t="s">
        <v>160</v>
      </c>
      <c r="BP9" t="s">
        <v>95</v>
      </c>
      <c r="BQ9" t="s">
        <v>159</v>
      </c>
      <c r="BR9" s="1">
        <v>42019</v>
      </c>
      <c r="BS9">
        <v>26.238110723287573</v>
      </c>
      <c r="BT9">
        <v>1850.8107791907953</v>
      </c>
      <c r="BU9">
        <v>42.924288881715405</v>
      </c>
      <c r="BV9">
        <v>106.43307672494223</v>
      </c>
      <c r="BW9" s="3">
        <f>BV9/BW$1</f>
        <v>1.9372602243345873</v>
      </c>
      <c r="BX9">
        <v>8.5021905438791734</v>
      </c>
      <c r="BY9" s="3">
        <f>BX9/BY$1</f>
        <v>0.1522325970255895</v>
      </c>
      <c r="BZ9" s="14">
        <f t="shared" si="3"/>
        <v>0.11328107047847913</v>
      </c>
      <c r="CA9" s="24">
        <f t="shared" si="4"/>
        <v>-0.29879685176018378</v>
      </c>
      <c r="CB9" s="24">
        <f t="shared" ref="CB9:CB11" si="5">BK9/BW9*100</f>
        <v>115.42368175461894</v>
      </c>
    </row>
    <row r="10" spans="1:80">
      <c r="A10" s="2"/>
      <c r="B10" s="2"/>
      <c r="C10" s="2"/>
      <c r="D10" s="21">
        <v>42019.480516975309</v>
      </c>
      <c r="E10" s="5">
        <v>3.25</v>
      </c>
      <c r="F10" s="5">
        <f t="shared" si="0"/>
        <v>3.12</v>
      </c>
      <c r="G10" s="5">
        <v>2.73</v>
      </c>
      <c r="H10" s="5">
        <f t="shared" si="2"/>
        <v>194.00000000000003</v>
      </c>
      <c r="I10" s="5">
        <v>56</v>
      </c>
      <c r="J10" s="5">
        <v>7.57</v>
      </c>
      <c r="K10" s="5">
        <v>6.62</v>
      </c>
      <c r="L10" s="5">
        <v>20.83</v>
      </c>
      <c r="M10" s="5">
        <v>50.52</v>
      </c>
      <c r="N10" s="5">
        <v>89</v>
      </c>
      <c r="O10" s="5">
        <v>10.73</v>
      </c>
      <c r="S10" s="3">
        <v>3.2360000000000002</v>
      </c>
      <c r="T10" s="3">
        <v>3.1199999999999997</v>
      </c>
      <c r="U10" s="3">
        <v>0.19400000000000003</v>
      </c>
      <c r="V10" s="3">
        <v>0.113</v>
      </c>
      <c r="W10" s="3" t="s">
        <v>18</v>
      </c>
      <c r="X10" s="3">
        <v>3.5066666666666664</v>
      </c>
      <c r="Y10" s="3">
        <v>3.1333333333333333</v>
      </c>
      <c r="Z10" s="3">
        <v>0.73333333333333339</v>
      </c>
      <c r="AA10" s="3">
        <v>179.66666666666666</v>
      </c>
      <c r="AB10" s="3">
        <v>0.10000000000000002</v>
      </c>
      <c r="AC10" s="3">
        <v>12.433333333333332</v>
      </c>
      <c r="AD10" s="5">
        <v>3.3</v>
      </c>
      <c r="AE10" s="13">
        <v>99.7542045</v>
      </c>
      <c r="AF10" s="13">
        <v>3.3280677599858186</v>
      </c>
      <c r="AI10" s="12">
        <f t="shared" si="1"/>
        <v>32.609116670519313</v>
      </c>
      <c r="AJ10" s="3">
        <v>74.080108621860163</v>
      </c>
      <c r="AK10" s="3">
        <v>4.0323808295770585</v>
      </c>
      <c r="AL10" s="3">
        <v>1205.6193078324227</v>
      </c>
      <c r="AM10" s="3">
        <v>25.222073848061239</v>
      </c>
      <c r="AN10" s="3">
        <v>16.274534828053138</v>
      </c>
      <c r="AP10" s="3">
        <v>0.6</v>
      </c>
      <c r="AQ10" s="3">
        <v>0.7</v>
      </c>
      <c r="AR10" s="3">
        <v>5.0999999999999996</v>
      </c>
      <c r="AS10" s="3">
        <v>12.4</v>
      </c>
      <c r="AV10" s="3">
        <f t="shared" ref="AV10:AV11" si="6">AR10</f>
        <v>5.0999999999999996</v>
      </c>
      <c r="BC10" s="3" t="s">
        <v>99</v>
      </c>
      <c r="BD10" s="3" t="s">
        <v>95</v>
      </c>
      <c r="BE10" s="3" t="s">
        <v>156</v>
      </c>
      <c r="BF10" s="1">
        <v>42019</v>
      </c>
      <c r="BG10" s="3">
        <v>1.9492814691067135</v>
      </c>
      <c r="BH10" s="3">
        <v>2998.430605120941</v>
      </c>
      <c r="BI10" s="3">
        <v>10.400393441163331</v>
      </c>
      <c r="BJ10" s="3">
        <v>168.76704974478554</v>
      </c>
      <c r="BK10" s="3">
        <f>BJ10/BK$1</f>
        <v>3.071842914903268</v>
      </c>
      <c r="BL10" s="3">
        <v>14.630082909909776</v>
      </c>
      <c r="BM10" s="3">
        <f>BL10/BM$1</f>
        <v>0.26195314073249376</v>
      </c>
      <c r="BO10" t="s">
        <v>161</v>
      </c>
      <c r="BP10" t="s">
        <v>95</v>
      </c>
      <c r="BQ10" t="s">
        <v>156</v>
      </c>
      <c r="BR10" s="1">
        <v>42019</v>
      </c>
      <c r="BS10">
        <v>39.065495518083928</v>
      </c>
      <c r="BT10">
        <v>2130.7740608681434</v>
      </c>
      <c r="BU10">
        <v>28.414765887876758</v>
      </c>
      <c r="BV10">
        <v>153.06502443566933</v>
      </c>
      <c r="BW10" s="3">
        <f>BV10/BW$1</f>
        <v>2.7860397603871374</v>
      </c>
      <c r="BX10">
        <v>7.8526766783677919</v>
      </c>
      <c r="BY10" s="3">
        <f>BX10/BY$1</f>
        <v>0.14060298439333557</v>
      </c>
      <c r="BZ10" s="14">
        <f t="shared" si="3"/>
        <v>0.12135015633915819</v>
      </c>
      <c r="CA10" s="24">
        <f t="shared" si="4"/>
        <v>-0.28580315451613059</v>
      </c>
      <c r="CB10" s="24">
        <f t="shared" si="5"/>
        <v>110.25840185699347</v>
      </c>
    </row>
    <row r="11" spans="1:80">
      <c r="A11" s="2"/>
      <c r="B11" s="2"/>
      <c r="C11" s="2"/>
      <c r="D11" s="1">
        <v>42019.480555555558</v>
      </c>
      <c r="E11" s="3">
        <v>3.5</v>
      </c>
      <c r="F11" s="3">
        <f>E11-0.13</f>
        <v>3.37</v>
      </c>
      <c r="G11" s="3">
        <v>3.26</v>
      </c>
      <c r="I11" s="3">
        <v>20.399999999999999</v>
      </c>
      <c r="J11" s="3">
        <v>2.71</v>
      </c>
      <c r="K11" s="3">
        <v>6.57</v>
      </c>
      <c r="L11" s="3">
        <v>21.68</v>
      </c>
      <c r="M11" s="3">
        <v>52.52</v>
      </c>
      <c r="N11" s="3">
        <v>113</v>
      </c>
      <c r="O11" s="3">
        <v>13.46</v>
      </c>
      <c r="AD11" s="5">
        <v>3.5</v>
      </c>
      <c r="AE11" s="13">
        <v>105.42638600000001</v>
      </c>
      <c r="AF11" s="13">
        <v>8.2129573945349872</v>
      </c>
      <c r="AI11" s="12">
        <f t="shared" si="1"/>
        <v>34.463322508127511</v>
      </c>
      <c r="AJ11" s="3">
        <v>83.584521384928735</v>
      </c>
      <c r="AK11" s="3">
        <v>1.6129523318308114</v>
      </c>
      <c r="AL11" s="3">
        <v>1313.8228597449911</v>
      </c>
      <c r="AM11" s="3">
        <v>74.651929030186395</v>
      </c>
      <c r="AN11" s="3">
        <v>15.718494740126474</v>
      </c>
      <c r="AP11" s="3">
        <v>0.55000000000000004</v>
      </c>
      <c r="AQ11" s="3">
        <v>0.7</v>
      </c>
      <c r="AR11" s="3">
        <v>5.0999999999999996</v>
      </c>
      <c r="AS11" s="3">
        <v>12.5</v>
      </c>
      <c r="AV11" s="3">
        <f t="shared" si="6"/>
        <v>5.0999999999999996</v>
      </c>
      <c r="BC11" s="3" t="s">
        <v>100</v>
      </c>
      <c r="BD11" s="3" t="s">
        <v>95</v>
      </c>
      <c r="BE11" s="3" t="s">
        <v>158</v>
      </c>
      <c r="BF11" s="1">
        <v>42019</v>
      </c>
      <c r="BG11" s="3">
        <v>1.8487720928506235</v>
      </c>
      <c r="BH11" s="3">
        <v>3339.130116632608</v>
      </c>
      <c r="BI11" s="3">
        <v>13.266852373917727</v>
      </c>
      <c r="BJ11" s="3">
        <v>332.70279037106673</v>
      </c>
      <c r="BK11" s="3">
        <f>BJ11/BK$1</f>
        <v>6.0557479135614622</v>
      </c>
      <c r="BL11" s="3">
        <v>14.080145624257378</v>
      </c>
      <c r="BM11" s="3">
        <f>BL11/BM$1</f>
        <v>0.25210645701445616</v>
      </c>
      <c r="BO11" t="s">
        <v>162</v>
      </c>
      <c r="BP11" t="s">
        <v>95</v>
      </c>
      <c r="BQ11" t="s">
        <v>158</v>
      </c>
      <c r="BR11" s="1">
        <v>42019</v>
      </c>
      <c r="BS11">
        <v>21.03962593921154</v>
      </c>
      <c r="BT11">
        <v>2255.7888235558144</v>
      </c>
      <c r="BU11">
        <v>52.382838108733786</v>
      </c>
      <c r="BV11">
        <v>293.14795579922713</v>
      </c>
      <c r="BW11" s="3">
        <f>BV11/BW$1</f>
        <v>5.3357836876451978</v>
      </c>
      <c r="BX11">
        <v>6.8815483427698245</v>
      </c>
      <c r="BY11" s="3">
        <f>BX11/BY$1</f>
        <v>0.12321483156257519</v>
      </c>
      <c r="BZ11" s="14">
        <f t="shared" si="3"/>
        <v>0.12889162545188099</v>
      </c>
      <c r="CA11" s="24">
        <f t="shared" si="4"/>
        <v>-0.71996422591626441</v>
      </c>
      <c r="CB11" s="24">
        <f t="shared" si="5"/>
        <v>113.4931299329715</v>
      </c>
    </row>
    <row r="12" spans="1:80">
      <c r="A12" s="2"/>
      <c r="B12" s="2"/>
      <c r="C12" s="2"/>
      <c r="Y12" s="31">
        <f>AVERAGE(Y3:Y10)</f>
        <v>2.6291666666666664</v>
      </c>
      <c r="AD12" s="5"/>
      <c r="AE12" s="13"/>
      <c r="AF12" s="13"/>
      <c r="AI12" s="12"/>
      <c r="AJ12" s="31">
        <f>AVERAGE(AJ3:AJ10)</f>
        <v>46.303462321792267</v>
      </c>
      <c r="BF12" s="1"/>
      <c r="BG12" s="3"/>
      <c r="BH12" s="3"/>
      <c r="BI12" s="3"/>
      <c r="BJ12" s="3"/>
      <c r="BK12" s="3"/>
      <c r="BL12" s="3"/>
      <c r="BM12" s="3"/>
      <c r="BR12" s="1"/>
      <c r="BW12" s="3"/>
      <c r="BY12" s="3"/>
      <c r="BZ12" s="14"/>
      <c r="CA12" s="24"/>
      <c r="CB12" s="24"/>
    </row>
    <row r="13" spans="1:80">
      <c r="A13" t="s">
        <v>72</v>
      </c>
      <c r="B13" s="2">
        <v>3.75</v>
      </c>
      <c r="C13" s="2">
        <v>54</v>
      </c>
      <c r="D13" s="1">
        <v>42039</v>
      </c>
      <c r="E13" s="3">
        <v>0.92416666666666669</v>
      </c>
      <c r="F13" s="3">
        <f t="shared" ref="F13:F19" si="7">E13</f>
        <v>0.92416666666666669</v>
      </c>
      <c r="G13" s="3">
        <v>-9.6666666666666689E-3</v>
      </c>
      <c r="H13" s="3">
        <v>69.983333333333334</v>
      </c>
      <c r="I13" s="3">
        <v>134.4</v>
      </c>
      <c r="J13" s="3">
        <v>134</v>
      </c>
      <c r="K13" s="3">
        <v>87.333333333333329</v>
      </c>
      <c r="L13" s="3">
        <v>119.56666666666666</v>
      </c>
      <c r="M13" s="5">
        <v>17.481666666666669</v>
      </c>
      <c r="N13" s="3">
        <v>119.73333333333333</v>
      </c>
      <c r="O13" s="3">
        <v>7.8133333333333335</v>
      </c>
      <c r="P13" s="3">
        <v>2.2616666666666667</v>
      </c>
      <c r="Q13" s="3">
        <v>10.053333333333333</v>
      </c>
      <c r="R13" s="3">
        <v>24.954999999999998</v>
      </c>
      <c r="S13" s="3">
        <v>0.50666666666666671</v>
      </c>
      <c r="T13" s="3">
        <v>8.3333333333333329E-2</v>
      </c>
      <c r="U13" s="3">
        <v>0.14866666666666664</v>
      </c>
      <c r="V13" s="3">
        <v>7.8E-2</v>
      </c>
      <c r="W13" s="3">
        <v>6.82</v>
      </c>
      <c r="X13" s="3">
        <v>14.436666666666667</v>
      </c>
      <c r="Y13" s="3">
        <v>4.5333333333333341</v>
      </c>
      <c r="Z13" s="3">
        <v>1.0999999999999999</v>
      </c>
      <c r="AA13" s="3">
        <v>702</v>
      </c>
      <c r="AB13" s="3">
        <v>0.3666666666666667</v>
      </c>
      <c r="AC13" s="3">
        <v>1.3333333333333333</v>
      </c>
      <c r="AD13" s="5">
        <v>0.5</v>
      </c>
      <c r="AE13" s="3">
        <v>22.592475499999995</v>
      </c>
      <c r="AF13" s="3">
        <v>8.4270664922982021</v>
      </c>
      <c r="AG13" s="8">
        <v>16.135125262080003</v>
      </c>
      <c r="AH13" s="8">
        <v>1.4435345440856591</v>
      </c>
      <c r="AI13" s="12">
        <f>AE13*30.97/94.74</f>
        <v>7.3853595760502415</v>
      </c>
      <c r="AJ13" s="3">
        <v>11.160896130346234</v>
      </c>
      <c r="AK13" s="3">
        <v>0.94088886023464779</v>
      </c>
      <c r="AL13" s="3">
        <v>772.70947176684876</v>
      </c>
      <c r="AM13" s="3">
        <v>7.5057646035785179</v>
      </c>
      <c r="AN13" s="3">
        <v>69.233640627285155</v>
      </c>
      <c r="AP13" s="3">
        <v>0.1</v>
      </c>
      <c r="AQ13" s="3">
        <v>0.6</v>
      </c>
      <c r="AR13" s="3">
        <v>2.6</v>
      </c>
      <c r="AS13" s="3">
        <v>6.4</v>
      </c>
      <c r="AT13" s="4" t="s">
        <v>259</v>
      </c>
      <c r="AU13" s="4"/>
      <c r="AV13" s="4">
        <v>3.674486387392554</v>
      </c>
      <c r="AW13" s="4">
        <v>6.2746233906189261E-2</v>
      </c>
      <c r="AX13" s="4">
        <v>0.94256422753101443</v>
      </c>
      <c r="AY13" s="4">
        <v>1.3505892251000341E-2</v>
      </c>
      <c r="BC13" s="3" t="s">
        <v>101</v>
      </c>
      <c r="BD13" s="3" t="s">
        <v>95</v>
      </c>
      <c r="BE13" s="3" t="s">
        <v>155</v>
      </c>
      <c r="BF13" s="1">
        <v>42039</v>
      </c>
      <c r="BG13" s="3">
        <v>2.0117659948804913</v>
      </c>
      <c r="BH13" s="3">
        <v>3161.877406196817</v>
      </c>
      <c r="BI13" s="3">
        <v>1.8535308949726552</v>
      </c>
      <c r="BJ13" s="3">
        <v>24.25690530265268</v>
      </c>
      <c r="BK13" s="3">
        <f>BJ13/BK$1</f>
        <v>0.44151629600751147</v>
      </c>
      <c r="BL13" s="3">
        <v>9.3384388306546828</v>
      </c>
      <c r="BM13" s="3">
        <f>BL13/BM$1</f>
        <v>0.16720570869569709</v>
      </c>
      <c r="BO13" t="s">
        <v>165</v>
      </c>
      <c r="BP13" t="s">
        <v>95</v>
      </c>
      <c r="BQ13" t="s">
        <v>155</v>
      </c>
      <c r="BR13" s="1">
        <v>42039</v>
      </c>
      <c r="BS13">
        <v>88.540751300251273</v>
      </c>
      <c r="BT13">
        <v>2480.1992532453746</v>
      </c>
      <c r="BU13">
        <v>29.340801742402036</v>
      </c>
      <c r="BV13">
        <v>14.232672337960572</v>
      </c>
      <c r="BW13" s="3">
        <f>BV13/BW$1</f>
        <v>0.259058469930116</v>
      </c>
      <c r="BX13">
        <v>1.6852081813223925</v>
      </c>
      <c r="BY13" s="3">
        <f>BX13/BY$1</f>
        <v>3.0173825986076857E-2</v>
      </c>
      <c r="BZ13" s="14">
        <f t="shared" si="3"/>
        <v>0.13703188270962025</v>
      </c>
      <c r="CA13" s="24">
        <f t="shared" si="4"/>
        <v>-0.18245782607739547</v>
      </c>
      <c r="CB13" s="24">
        <f t="shared" ref="CB13" si="8">BK13/BW13*100</f>
        <v>170.43113708137611</v>
      </c>
    </row>
    <row r="14" spans="1:80">
      <c r="A14" t="s">
        <v>252</v>
      </c>
      <c r="B14" s="2">
        <f>B13-C13/100</f>
        <v>3.21</v>
      </c>
      <c r="D14" s="1">
        <v>42039</v>
      </c>
      <c r="E14" s="3">
        <v>1.5189999999999999</v>
      </c>
      <c r="F14" s="3">
        <f t="shared" si="7"/>
        <v>1.5189999999999999</v>
      </c>
      <c r="G14" s="3">
        <v>0.77833333333333332</v>
      </c>
      <c r="H14" s="3">
        <v>68.933333333333337</v>
      </c>
      <c r="I14" s="3">
        <v>129.03333333333333</v>
      </c>
      <c r="J14" s="3">
        <v>128.33333333333331</v>
      </c>
      <c r="K14" s="3">
        <v>83.666666666666671</v>
      </c>
      <c r="L14" s="3">
        <v>98.033333333333346</v>
      </c>
      <c r="M14" s="3">
        <v>14.043333333333331</v>
      </c>
      <c r="N14" s="3">
        <v>98.2</v>
      </c>
      <c r="O14" s="3">
        <v>7.6433333333333335</v>
      </c>
      <c r="P14" s="3">
        <v>132.12666666666667</v>
      </c>
      <c r="Q14" s="3">
        <v>12.226666666666667</v>
      </c>
      <c r="R14" s="3">
        <v>30.113333333333333</v>
      </c>
      <c r="S14" s="3">
        <v>1.0189999999999999</v>
      </c>
      <c r="T14" s="3">
        <v>0.37333333333333335</v>
      </c>
      <c r="U14" s="3">
        <v>0.14499999999999999</v>
      </c>
      <c r="V14" s="3">
        <v>7.6999999999999999E-2</v>
      </c>
      <c r="W14" s="3">
        <v>6.79</v>
      </c>
      <c r="X14" s="3">
        <v>14.35</v>
      </c>
      <c r="Y14" s="3">
        <v>5.2333333333333334</v>
      </c>
      <c r="Z14" s="3">
        <v>1.2333333333333334</v>
      </c>
      <c r="AA14" s="3">
        <v>450.33333333333331</v>
      </c>
      <c r="AB14" s="3">
        <v>0.20000000000000004</v>
      </c>
      <c r="AC14" s="3">
        <v>1.3999999999999997</v>
      </c>
      <c r="AD14" s="5"/>
      <c r="AI14" s="12"/>
      <c r="BK14" s="3"/>
      <c r="BM14" s="3"/>
      <c r="BW14" s="3"/>
      <c r="BY14" s="3"/>
      <c r="BZ14" s="14"/>
      <c r="CA14" s="24"/>
    </row>
    <row r="15" spans="1:80">
      <c r="D15" s="1">
        <v>42039</v>
      </c>
      <c r="E15" s="3">
        <v>1.8099999999999998</v>
      </c>
      <c r="F15" s="3">
        <f t="shared" si="7"/>
        <v>1.8099999999999998</v>
      </c>
      <c r="G15" s="3">
        <v>1.7676666666666667</v>
      </c>
      <c r="H15" s="3">
        <v>70.3</v>
      </c>
      <c r="I15" s="3">
        <v>127.43333333333332</v>
      </c>
      <c r="J15" s="3">
        <v>126.36666666666667</v>
      </c>
      <c r="K15" s="3">
        <v>82</v>
      </c>
      <c r="L15" s="3">
        <v>95.633333333333326</v>
      </c>
      <c r="M15" s="3">
        <v>13.310000000000002</v>
      </c>
      <c r="N15" s="3">
        <v>95.766666666666652</v>
      </c>
      <c r="O15" s="3">
        <v>7.57</v>
      </c>
      <c r="P15" s="3">
        <v>4.4400000000000004</v>
      </c>
      <c r="Q15" s="3">
        <v>12.719999999999999</v>
      </c>
      <c r="R15" s="3">
        <v>31.27333333333333</v>
      </c>
      <c r="S15" s="3">
        <v>1.5126666666666668</v>
      </c>
      <c r="T15" s="3">
        <v>1.0433333333333332</v>
      </c>
      <c r="U15" s="3">
        <v>0.14233333333333331</v>
      </c>
      <c r="V15" s="3">
        <v>7.6999999999999999E-2</v>
      </c>
      <c r="W15" s="3">
        <v>6.79</v>
      </c>
      <c r="X15" s="3">
        <v>14.049999999999999</v>
      </c>
      <c r="Y15" s="3">
        <v>6.8</v>
      </c>
      <c r="Z15" s="3">
        <v>1.5999999999999999</v>
      </c>
      <c r="AA15" s="3">
        <v>386.33333333333331</v>
      </c>
      <c r="AB15" s="3">
        <v>0.20000000000000004</v>
      </c>
      <c r="AC15" s="3">
        <v>3.0333333333333337</v>
      </c>
      <c r="AD15" s="5"/>
      <c r="AI15" s="12"/>
      <c r="BK15" s="3"/>
      <c r="BM15" s="3"/>
      <c r="BW15" s="3"/>
      <c r="BY15" s="3"/>
      <c r="BZ15" s="14"/>
      <c r="CA15" s="24"/>
    </row>
    <row r="16" spans="1:80">
      <c r="D16" s="1">
        <v>42039</v>
      </c>
      <c r="E16" s="3">
        <v>2.1359999999999997</v>
      </c>
      <c r="F16" s="3">
        <f t="shared" si="7"/>
        <v>2.1359999999999997</v>
      </c>
      <c r="G16" s="3">
        <v>2.3358888888888889</v>
      </c>
      <c r="H16" s="3">
        <v>71.433333333333337</v>
      </c>
      <c r="I16" s="3">
        <v>127.24444444444445</v>
      </c>
      <c r="J16" s="3">
        <v>125.98888888888889</v>
      </c>
      <c r="K16" s="3">
        <v>82</v>
      </c>
      <c r="L16" s="3">
        <v>92.444444444444457</v>
      </c>
      <c r="M16" s="3">
        <v>12.673333333333334</v>
      </c>
      <c r="N16" s="3">
        <v>92.588888888888889</v>
      </c>
      <c r="O16" s="3">
        <v>7.53</v>
      </c>
      <c r="P16" s="3">
        <v>4.1833333333333336</v>
      </c>
      <c r="Q16" s="3">
        <v>14.003333333333332</v>
      </c>
      <c r="R16" s="3">
        <v>34.31444444444444</v>
      </c>
      <c r="S16" s="3">
        <v>1.9750000000000003</v>
      </c>
      <c r="T16" s="3">
        <v>2.54</v>
      </c>
      <c r="U16" s="3">
        <v>0.13700000000000001</v>
      </c>
      <c r="V16" s="3">
        <v>7.8E-2</v>
      </c>
      <c r="W16" s="3">
        <v>6.830000000000001</v>
      </c>
      <c r="X16" s="3">
        <v>13.543333333333331</v>
      </c>
      <c r="Y16" s="3">
        <v>5.0666666666666664</v>
      </c>
      <c r="Z16" s="3">
        <v>1.2333333333333334</v>
      </c>
      <c r="AA16" s="3">
        <v>644.66666666666663</v>
      </c>
      <c r="AB16" s="3">
        <v>0.3</v>
      </c>
      <c r="AC16" s="3">
        <v>2.8333333333333335</v>
      </c>
      <c r="AD16" s="5"/>
      <c r="AI16" s="12"/>
      <c r="BK16" s="3"/>
      <c r="BM16" s="3"/>
      <c r="BW16" s="3"/>
      <c r="BY16" s="3"/>
      <c r="BZ16" s="14"/>
      <c r="CA16" s="24"/>
    </row>
    <row r="17" spans="1:80">
      <c r="D17" s="21">
        <v>42039</v>
      </c>
      <c r="E17" s="5">
        <v>2.7789999999999999</v>
      </c>
      <c r="F17" s="5">
        <f t="shared" si="7"/>
        <v>2.7789999999999999</v>
      </c>
      <c r="G17" s="5">
        <v>3.7520000000000002</v>
      </c>
      <c r="H17" s="5">
        <v>84.600000000000009</v>
      </c>
      <c r="I17" s="5">
        <v>144.19999999999999</v>
      </c>
      <c r="J17" s="5">
        <v>142.4</v>
      </c>
      <c r="K17" s="5">
        <v>92.666666666666671</v>
      </c>
      <c r="L17" s="5">
        <v>56.1</v>
      </c>
      <c r="M17" s="5">
        <v>7.3966666666666674</v>
      </c>
      <c r="N17" s="5">
        <v>56.199999999999996</v>
      </c>
      <c r="O17" s="5">
        <v>7.3566666666666665</v>
      </c>
      <c r="P17" s="3">
        <v>4.8266666666666662</v>
      </c>
      <c r="Q17" s="3">
        <v>17.309999999999999</v>
      </c>
      <c r="R17" s="3">
        <v>42.163333333333334</v>
      </c>
      <c r="S17" s="3">
        <v>2.5076666666666667</v>
      </c>
      <c r="T17" s="3">
        <v>3.41</v>
      </c>
      <c r="U17" s="3">
        <v>0.14599999999999999</v>
      </c>
      <c r="V17" s="3">
        <v>8.6000000000000007E-2</v>
      </c>
      <c r="W17" s="3">
        <v>6.82</v>
      </c>
      <c r="X17" s="3">
        <v>10.283333333333333</v>
      </c>
      <c r="Y17" s="3">
        <v>2.7999999999999994</v>
      </c>
      <c r="Z17" s="3">
        <v>0.69999999999999984</v>
      </c>
      <c r="AA17" s="3">
        <v>129.66666666666666</v>
      </c>
      <c r="AB17" s="3">
        <v>6.6666666666666666E-2</v>
      </c>
      <c r="AC17" s="3">
        <v>4.2</v>
      </c>
      <c r="AD17" s="5">
        <v>2.8</v>
      </c>
      <c r="AE17" s="3">
        <v>27.361103</v>
      </c>
      <c r="AF17" s="3">
        <v>4.5141073645964642</v>
      </c>
      <c r="AG17" s="3">
        <v>34.071626181120003</v>
      </c>
      <c r="AH17" s="3">
        <v>0</v>
      </c>
      <c r="AI17" s="12">
        <f>AE17*30.97/94.74</f>
        <v>8.9441984368798817</v>
      </c>
      <c r="AJ17" s="3">
        <v>24.942294636795662</v>
      </c>
      <c r="AK17" s="3">
        <v>2.4194284977462295</v>
      </c>
      <c r="AL17" s="3">
        <v>685.11384335154833</v>
      </c>
      <c r="AM17" s="3">
        <v>2.7723995382586604</v>
      </c>
      <c r="AN17" s="3">
        <v>27.46795566839495</v>
      </c>
      <c r="AP17" s="3">
        <v>0.35</v>
      </c>
      <c r="AQ17" s="3">
        <v>0.5</v>
      </c>
      <c r="AR17" s="3">
        <v>3.5</v>
      </c>
      <c r="AS17" s="3">
        <v>8.6</v>
      </c>
      <c r="AT17" s="4" t="s">
        <v>260</v>
      </c>
      <c r="AU17" s="4"/>
      <c r="AV17" s="4">
        <v>3.240907186862473</v>
      </c>
      <c r="AW17" s="4">
        <v>1.9346388477104966E-2</v>
      </c>
      <c r="AX17" s="4">
        <v>0.54635214025289425</v>
      </c>
      <c r="AY17" s="4">
        <v>7.8286157291241106E-3</v>
      </c>
      <c r="BC17" s="3" t="s">
        <v>166</v>
      </c>
      <c r="BD17" s="3" t="s">
        <v>95</v>
      </c>
      <c r="BE17" s="3" t="s">
        <v>157</v>
      </c>
      <c r="BF17" s="1">
        <v>42039</v>
      </c>
      <c r="BG17" s="3">
        <v>2.7653611307461321</v>
      </c>
      <c r="BH17" s="3">
        <v>1970.4423422176653</v>
      </c>
      <c r="BI17" s="3">
        <v>2.7567680741285852</v>
      </c>
      <c r="BJ17" s="3">
        <v>38.863126389668857</v>
      </c>
      <c r="BK17" s="3">
        <f>BJ17/BK$1</f>
        <v>0.70737397869801344</v>
      </c>
      <c r="BL17" s="3">
        <v>9.7227219881562608</v>
      </c>
      <c r="BM17" s="3">
        <f>BL17/BM$1</f>
        <v>0.17408633819438246</v>
      </c>
      <c r="BR17" s="1"/>
      <c r="BW17" s="3"/>
      <c r="BY17" s="3"/>
      <c r="BZ17" s="14"/>
      <c r="CA17" s="24"/>
    </row>
    <row r="18" spans="1:80">
      <c r="D18" s="1">
        <v>42039</v>
      </c>
      <c r="E18" s="3">
        <v>3.0449999999999999</v>
      </c>
      <c r="F18" s="3">
        <f t="shared" si="7"/>
        <v>3.0449999999999999</v>
      </c>
      <c r="G18" s="3">
        <v>4.0863333333333332</v>
      </c>
      <c r="H18" s="3">
        <v>93.733333333333334</v>
      </c>
      <c r="I18" s="3">
        <v>158.13333333333333</v>
      </c>
      <c r="J18" s="3">
        <v>156.1</v>
      </c>
      <c r="K18" s="3">
        <v>101</v>
      </c>
      <c r="L18" s="3">
        <v>29.7</v>
      </c>
      <c r="M18" s="3">
        <v>3.8800000000000003</v>
      </c>
      <c r="N18" s="3">
        <v>29.733333333333334</v>
      </c>
      <c r="O18" s="3">
        <v>7.2399999999999993</v>
      </c>
      <c r="P18" s="3">
        <v>5.7666666666666657</v>
      </c>
      <c r="Q18" s="3">
        <v>17.403333333333332</v>
      </c>
      <c r="R18" s="3">
        <v>42.386666666666663</v>
      </c>
      <c r="S18" s="3">
        <v>3.0166666666666671</v>
      </c>
      <c r="T18" s="3">
        <v>4.21</v>
      </c>
      <c r="U18" s="3">
        <v>0.17699999999999996</v>
      </c>
      <c r="V18" s="3">
        <v>0.107</v>
      </c>
      <c r="W18" s="3">
        <v>6.78</v>
      </c>
      <c r="X18" s="3">
        <v>3.5966666666666662</v>
      </c>
      <c r="Y18" s="3">
        <v>2.2999999999999998</v>
      </c>
      <c r="Z18" s="3">
        <v>0.53333333333333333</v>
      </c>
      <c r="AA18" s="3">
        <v>74</v>
      </c>
      <c r="AB18" s="3">
        <v>0</v>
      </c>
      <c r="AC18" s="3">
        <v>5.5</v>
      </c>
      <c r="AD18" s="5">
        <v>3</v>
      </c>
      <c r="AE18" s="18">
        <v>31.775854249999998</v>
      </c>
      <c r="AF18" s="3">
        <v>3.846767303962169</v>
      </c>
      <c r="AG18" s="8">
        <v>24.703907479680009</v>
      </c>
      <c r="AH18" s="3">
        <v>1.0521449500902529</v>
      </c>
      <c r="AI18" s="12">
        <f>AE18*30.97/94.74</f>
        <v>10.387357041613891</v>
      </c>
      <c r="AJ18" s="3">
        <v>22.233536999321117</v>
      </c>
      <c r="AK18" s="3">
        <v>0.20161904147885143</v>
      </c>
      <c r="AL18" s="3">
        <v>666.94444444444457</v>
      </c>
      <c r="AM18" s="3">
        <v>12.10389066703204</v>
      </c>
      <c r="AN18" s="3">
        <v>29.997226463104326</v>
      </c>
      <c r="AP18" s="3">
        <v>0.2</v>
      </c>
      <c r="AQ18" s="3">
        <v>0.4</v>
      </c>
      <c r="AR18" s="3">
        <v>4</v>
      </c>
      <c r="AS18" s="3">
        <v>9.75</v>
      </c>
      <c r="AT18" s="4" t="s">
        <v>261</v>
      </c>
      <c r="AU18" s="4"/>
      <c r="AV18" s="4">
        <v>3.438279282157906</v>
      </c>
      <c r="AW18" s="4">
        <v>5.1113164395927189E-2</v>
      </c>
      <c r="AX18" s="4">
        <v>0.62937774566332749</v>
      </c>
      <c r="AY18" s="4">
        <v>1.9487604179825164E-2</v>
      </c>
      <c r="BC18" s="3" t="s">
        <v>102</v>
      </c>
      <c r="BD18" s="3" t="s">
        <v>95</v>
      </c>
      <c r="BE18" s="3" t="s">
        <v>159</v>
      </c>
      <c r="BF18" s="1">
        <v>42039</v>
      </c>
      <c r="BG18" s="3">
        <v>2.1758962060741855</v>
      </c>
      <c r="BH18" s="3">
        <v>1479.4196353222146</v>
      </c>
      <c r="BI18" s="3">
        <v>3.9018281852671808</v>
      </c>
      <c r="BJ18" s="3">
        <v>87.967127220892394</v>
      </c>
      <c r="BK18" s="3">
        <f>BJ18/BK$1</f>
        <v>1.6011490211301855</v>
      </c>
      <c r="BL18" s="3">
        <v>10.799093606710263</v>
      </c>
      <c r="BM18" s="3">
        <f>BL18/BM$1</f>
        <v>0.19335888284172359</v>
      </c>
      <c r="BO18" t="s">
        <v>167</v>
      </c>
      <c r="BP18" t="s">
        <v>95</v>
      </c>
      <c r="BQ18" t="s">
        <v>159</v>
      </c>
      <c r="BR18" s="1">
        <v>42039</v>
      </c>
      <c r="BS18">
        <v>51.608424680779059</v>
      </c>
      <c r="BT18">
        <v>1183.9783878626258</v>
      </c>
      <c r="BU18">
        <v>32.676626463200179</v>
      </c>
      <c r="BV18">
        <v>85.430586507071638</v>
      </c>
      <c r="BW18" s="3">
        <f>BV18/BW$1</f>
        <v>1.5549797325640997</v>
      </c>
      <c r="BX18">
        <v>5.9631530380991968</v>
      </c>
      <c r="BY18" s="3">
        <f>BX18/BY$1</f>
        <v>0.10677086907966332</v>
      </c>
      <c r="BZ18" s="14">
        <f t="shared" si="3"/>
        <v>8.6588013762060267E-2</v>
      </c>
      <c r="CA18" s="24">
        <f t="shared" si="4"/>
        <v>-4.616928856608582E-2</v>
      </c>
      <c r="CB18" s="24">
        <f t="shared" ref="CB18:CB20" si="9">BK18/BW18*100</f>
        <v>102.96912478016382</v>
      </c>
    </row>
    <row r="19" spans="1:80">
      <c r="D19" s="1">
        <v>42039</v>
      </c>
      <c r="E19" s="3">
        <v>3.2149999999999999</v>
      </c>
      <c r="F19" s="3">
        <f t="shared" si="7"/>
        <v>3.2149999999999999</v>
      </c>
      <c r="G19" s="3">
        <v>4.2187777777777775</v>
      </c>
      <c r="H19" s="3">
        <v>96.844444444444434</v>
      </c>
      <c r="I19" s="3">
        <v>162.74444444444444</v>
      </c>
      <c r="J19" s="3">
        <v>160.56666666666666</v>
      </c>
      <c r="K19" s="3">
        <v>104.33333333333333</v>
      </c>
      <c r="L19" s="3">
        <v>23.399999999999995</v>
      </c>
      <c r="M19" s="3">
        <v>3.0466666666666669</v>
      </c>
      <c r="N19" s="3">
        <v>23.411111111111111</v>
      </c>
      <c r="O19" s="3">
        <v>7.1833333333333327</v>
      </c>
      <c r="P19" s="3">
        <v>5.8788888888888886</v>
      </c>
      <c r="Q19" s="3">
        <v>17.357777777777777</v>
      </c>
      <c r="R19" s="3">
        <v>42.275555555555549</v>
      </c>
      <c r="S19" s="3">
        <v>3.2483333333333335</v>
      </c>
      <c r="T19" s="3">
        <v>4.3</v>
      </c>
      <c r="U19" s="3">
        <v>0.18000000000000002</v>
      </c>
      <c r="V19" s="3">
        <v>0.109</v>
      </c>
      <c r="W19" s="3">
        <v>6.79</v>
      </c>
      <c r="X19" s="3">
        <v>2.76</v>
      </c>
      <c r="Y19" s="3">
        <v>2.5666666666666669</v>
      </c>
      <c r="Z19" s="3">
        <v>0.6</v>
      </c>
      <c r="AA19" s="3">
        <v>207</v>
      </c>
      <c r="AB19" s="3">
        <v>0.10000000000000002</v>
      </c>
      <c r="AC19" s="3">
        <v>5.9333333333333336</v>
      </c>
      <c r="AD19" s="5">
        <v>3.2</v>
      </c>
      <c r="AE19" s="18">
        <v>50.4616805</v>
      </c>
      <c r="AF19" s="3">
        <v>2.3759819975561687</v>
      </c>
      <c r="AG19" s="8">
        <v>45.899277853440005</v>
      </c>
      <c r="AH19" s="3">
        <v>4.2318831958854446</v>
      </c>
      <c r="AI19" s="12">
        <f>AE19*30.97/94.74</f>
        <v>16.495653842991345</v>
      </c>
      <c r="AJ19" s="3">
        <v>31.072640868974887</v>
      </c>
      <c r="AK19" s="3">
        <v>4.0995871767366712</v>
      </c>
      <c r="AL19" s="3">
        <v>729.67668488160302</v>
      </c>
      <c r="AM19" s="3">
        <v>49.024138176526392</v>
      </c>
      <c r="AN19" s="3">
        <v>23.482931108381059</v>
      </c>
      <c r="AP19" s="3">
        <v>0.5</v>
      </c>
      <c r="AQ19" s="3">
        <v>0.4</v>
      </c>
      <c r="AR19" s="3">
        <v>4.2</v>
      </c>
      <c r="AS19" s="3">
        <v>10.350000000000001</v>
      </c>
      <c r="AT19" s="4" t="s">
        <v>262</v>
      </c>
      <c r="AU19" s="4"/>
      <c r="AV19" s="4">
        <v>4.2723980517313151</v>
      </c>
      <c r="AW19" s="4">
        <v>7.330033777878403E-2</v>
      </c>
      <c r="AX19" s="4">
        <v>0.80492793898592707</v>
      </c>
      <c r="AY19" s="4">
        <v>5.7994868545959135E-3</v>
      </c>
      <c r="BC19" s="3" t="s">
        <v>168</v>
      </c>
      <c r="BD19" s="3" t="s">
        <v>95</v>
      </c>
      <c r="BE19" s="3" t="s">
        <v>156</v>
      </c>
      <c r="BF19" s="1">
        <v>42039</v>
      </c>
      <c r="BG19" s="3">
        <v>1.968982090518586</v>
      </c>
      <c r="BH19" s="3">
        <v>1872.3153315238803</v>
      </c>
      <c r="BI19" s="3">
        <v>7.2869781454066276</v>
      </c>
      <c r="BJ19" s="3">
        <v>172.38558168946793</v>
      </c>
      <c r="BK19" s="3">
        <f>BJ19/BK$1</f>
        <v>3.1377062557238431</v>
      </c>
      <c r="BL19" s="3">
        <v>20.208877486369154</v>
      </c>
      <c r="BM19" s="3">
        <f>BL19/BM$1</f>
        <v>0.3618420319851236</v>
      </c>
      <c r="BR19" s="1"/>
      <c r="BW19" s="3"/>
      <c r="BY19" s="3"/>
      <c r="BZ19" s="14"/>
      <c r="CA19" s="24"/>
    </row>
    <row r="20" spans="1:80">
      <c r="D20" s="1">
        <v>42039</v>
      </c>
      <c r="E20" s="3">
        <v>3.4599999999999995</v>
      </c>
      <c r="F20" s="3">
        <f>E20</f>
        <v>3.4599999999999995</v>
      </c>
      <c r="G20" s="3">
        <v>4.4160000000000004</v>
      </c>
      <c r="H20" s="3">
        <v>101.2</v>
      </c>
      <c r="I20" s="3">
        <v>169.06666666666669</v>
      </c>
      <c r="J20" s="3">
        <v>166.76666666666668</v>
      </c>
      <c r="K20" s="3">
        <v>108</v>
      </c>
      <c r="L20" s="3">
        <v>11.833333333333334</v>
      </c>
      <c r="M20" s="3">
        <v>1.5333333333333334</v>
      </c>
      <c r="N20" s="3">
        <v>11.866666666666667</v>
      </c>
      <c r="O20" s="3">
        <v>7.086666666666666</v>
      </c>
      <c r="P20" s="3">
        <v>6.6700000000000008</v>
      </c>
      <c r="Q20" s="3">
        <v>17.13666666666667</v>
      </c>
      <c r="R20" s="3">
        <v>41.75</v>
      </c>
      <c r="S20" s="3">
        <v>3.5126666666666666</v>
      </c>
      <c r="T20" s="3">
        <v>4.3366666666666669</v>
      </c>
      <c r="U20" s="3">
        <v>0.18099999999999997</v>
      </c>
      <c r="V20" s="3">
        <v>0.10966666666666668</v>
      </c>
      <c r="W20" s="3">
        <v>6.79</v>
      </c>
      <c r="X20" s="3">
        <v>2.5033333333333334</v>
      </c>
      <c r="Y20" s="3">
        <v>2.6666666666666665</v>
      </c>
      <c r="Z20" s="3">
        <v>0.6333333333333333</v>
      </c>
      <c r="AA20" s="3">
        <v>435.33333333333331</v>
      </c>
      <c r="AB20" s="3">
        <v>0.20000000000000004</v>
      </c>
      <c r="AC20" s="3">
        <v>12.200000000000001</v>
      </c>
      <c r="AD20" s="5">
        <v>3.5</v>
      </c>
      <c r="AE20" s="18">
        <v>87.543270500000006</v>
      </c>
      <c r="AF20" s="3">
        <v>4.7803388895364973</v>
      </c>
      <c r="AG20" s="8">
        <v>86.324239151040018</v>
      </c>
      <c r="AH20" s="8">
        <v>1.8125609371887419</v>
      </c>
      <c r="AI20" s="12">
        <f>AE20*30.97/94.74</f>
        <v>28.617427563700655</v>
      </c>
      <c r="AJ20" s="3">
        <v>51.697216564833681</v>
      </c>
      <c r="AK20" s="3">
        <v>1.8145713733096753</v>
      </c>
      <c r="AL20" s="3">
        <v>869.00728597449915</v>
      </c>
      <c r="AM20" s="3">
        <v>66.334730415410107</v>
      </c>
      <c r="AN20" s="3">
        <v>16.809556562579608</v>
      </c>
      <c r="AP20" s="3">
        <v>0.35</v>
      </c>
      <c r="AQ20" s="3">
        <v>0.3</v>
      </c>
      <c r="AR20" s="3">
        <v>4.25</v>
      </c>
      <c r="AS20" s="3">
        <v>10.350000000000001</v>
      </c>
      <c r="AT20" s="4" t="s">
        <v>263</v>
      </c>
      <c r="AU20" s="4"/>
      <c r="AV20" s="4">
        <v>4.0274461990429371</v>
      </c>
      <c r="AW20" s="4">
        <v>2.7647873443874826E-2</v>
      </c>
      <c r="AX20" s="4">
        <v>0.82740539578474326</v>
      </c>
      <c r="AY20" s="4">
        <v>4.3002445906341495E-2</v>
      </c>
      <c r="BC20" s="3" t="s">
        <v>103</v>
      </c>
      <c r="BD20" s="3" t="s">
        <v>95</v>
      </c>
      <c r="BE20" s="3" t="s">
        <v>158</v>
      </c>
      <c r="BF20" s="1">
        <v>42039</v>
      </c>
      <c r="BG20" s="3">
        <v>1.5850417880081655</v>
      </c>
      <c r="BH20" s="3">
        <v>2982.1213068069474</v>
      </c>
      <c r="BI20" s="6"/>
      <c r="BJ20" s="3">
        <v>603.12456256521307</v>
      </c>
      <c r="BK20" s="3">
        <f>BJ20/BK$1</f>
        <v>10.977877003371189</v>
      </c>
      <c r="BL20" s="3">
        <v>11.963513335040048</v>
      </c>
      <c r="BM20" s="3">
        <f>BL20/BM$1</f>
        <v>0.21420793795953533</v>
      </c>
      <c r="BO20" t="s">
        <v>169</v>
      </c>
      <c r="BP20" t="s">
        <v>95</v>
      </c>
      <c r="BQ20" t="s">
        <v>158</v>
      </c>
      <c r="BR20" s="1">
        <v>42039</v>
      </c>
      <c r="BS20">
        <v>26.061957787717667</v>
      </c>
      <c r="BT20">
        <v>2057.7903331045604</v>
      </c>
      <c r="BU20">
        <v>36.577061015777659</v>
      </c>
      <c r="BV20">
        <v>514.5272080083148</v>
      </c>
      <c r="BW20" s="3">
        <f>BV20/BW$1</f>
        <v>9.3652567893759517</v>
      </c>
      <c r="BX20">
        <v>6.1824985108719748</v>
      </c>
      <c r="BY20" s="3">
        <f>BX20/BY$1</f>
        <v>0.11069827235222873</v>
      </c>
      <c r="BZ20" s="14">
        <f t="shared" si="3"/>
        <v>0.10350966560730659</v>
      </c>
      <c r="CA20" s="24">
        <f t="shared" si="4"/>
        <v>-1.6126202139952373</v>
      </c>
      <c r="CB20" s="24">
        <f t="shared" si="9"/>
        <v>117.21917775735322</v>
      </c>
    </row>
    <row r="21" spans="1:80">
      <c r="Y21" s="31">
        <f>AVERAGE(Y13:Y19)</f>
        <v>4.1857142857142859</v>
      </c>
      <c r="AD21" s="5"/>
      <c r="AE21" s="18"/>
      <c r="AG21" s="8"/>
      <c r="AH21" s="8"/>
      <c r="AI21" s="12"/>
      <c r="AJ21" s="31">
        <f>AVERAGE(AJ13:AJ19)</f>
        <v>22.352342158859475</v>
      </c>
      <c r="AT21" s="4"/>
      <c r="AU21" s="4"/>
      <c r="AV21" s="4"/>
      <c r="AW21" s="4"/>
      <c r="AX21" s="4"/>
      <c r="AY21" s="4"/>
      <c r="BF21" s="1"/>
      <c r="BG21" s="3"/>
      <c r="BH21" s="3"/>
      <c r="BI21" s="6"/>
      <c r="BJ21" s="3"/>
      <c r="BK21" s="3"/>
      <c r="BL21" s="3"/>
      <c r="BM21" s="3"/>
      <c r="BR21" s="1"/>
      <c r="BW21" s="3"/>
      <c r="BY21" s="3"/>
      <c r="BZ21" s="14"/>
      <c r="CA21" s="24"/>
      <c r="CB21" s="24"/>
    </row>
    <row r="22" spans="1:80">
      <c r="A22" s="2" t="s">
        <v>73</v>
      </c>
      <c r="B22" s="2">
        <v>3.3</v>
      </c>
      <c r="C22" s="2">
        <v>70</v>
      </c>
      <c r="D22" s="1">
        <v>42052</v>
      </c>
      <c r="E22" s="3">
        <v>0.69399999999999995</v>
      </c>
      <c r="F22" s="3">
        <f t="shared" ref="F22:F27" si="10">E22</f>
        <v>0.69399999999999995</v>
      </c>
      <c r="G22" s="3">
        <v>1.0183333333333333</v>
      </c>
      <c r="H22" s="3">
        <v>76.5</v>
      </c>
      <c r="I22" s="3">
        <v>142.03333333333333</v>
      </c>
      <c r="J22" s="3">
        <v>141.16666666666666</v>
      </c>
      <c r="K22" s="3">
        <v>92</v>
      </c>
      <c r="L22" s="3">
        <v>96.8</v>
      </c>
      <c r="M22" s="3">
        <v>13.75</v>
      </c>
      <c r="N22" s="3">
        <v>96.933333333333337</v>
      </c>
      <c r="O22" s="3">
        <v>6.25</v>
      </c>
      <c r="P22" s="3">
        <v>1.9799999999999998</v>
      </c>
      <c r="Q22" s="3">
        <v>8.370000000000001</v>
      </c>
      <c r="R22" s="3">
        <v>20.959999999999997</v>
      </c>
      <c r="S22" s="3">
        <v>0.51466666666666672</v>
      </c>
      <c r="T22" s="3">
        <v>0.65333333333333332</v>
      </c>
      <c r="U22" s="3">
        <v>0.159</v>
      </c>
      <c r="V22" s="3">
        <v>8.5000000000000006E-2</v>
      </c>
      <c r="W22" s="3">
        <v>6.2433333333333332</v>
      </c>
      <c r="X22" s="3">
        <v>13.593333333333334</v>
      </c>
      <c r="Y22" s="3">
        <v>0.53333333333333333</v>
      </c>
      <c r="Z22" s="3">
        <v>0.13333333333333333</v>
      </c>
      <c r="AA22" s="3">
        <v>-74.333333333333329</v>
      </c>
      <c r="AB22" s="3">
        <v>-3.3333333333333333E-2</v>
      </c>
      <c r="AC22" s="3">
        <v>1.1333333333333333</v>
      </c>
      <c r="AD22" s="5">
        <v>0.7</v>
      </c>
      <c r="AE22" s="3">
        <v>18.076566</v>
      </c>
      <c r="AF22" s="3">
        <v>3.1959930736041962</v>
      </c>
      <c r="AG22" s="9">
        <v>22.846474368960003</v>
      </c>
      <c r="AH22" s="9">
        <v>1.118630141932303</v>
      </c>
      <c r="AI22" s="12">
        <f>AE22*30.97/94.74</f>
        <v>5.9091328796706772</v>
      </c>
      <c r="AJ22" s="3">
        <v>13.204344874405978</v>
      </c>
      <c r="AK22" s="3">
        <v>5.0404760369713175</v>
      </c>
      <c r="AL22" s="3">
        <v>1071.3570127504554</v>
      </c>
      <c r="AM22" s="3">
        <v>355.74619440924801</v>
      </c>
      <c r="AN22" s="3">
        <v>81.13670333066429</v>
      </c>
      <c r="AP22" s="3">
        <v>0.16700000000000001</v>
      </c>
      <c r="AQ22" s="3">
        <v>0.629</v>
      </c>
      <c r="AR22" s="3">
        <v>2.1814999999999998</v>
      </c>
      <c r="AS22" s="3">
        <v>5.3205</v>
      </c>
      <c r="AV22" s="4">
        <v>1.8743065892077646</v>
      </c>
      <c r="AW22" s="4">
        <v>2.0660515086766765E-2</v>
      </c>
      <c r="AX22" s="4">
        <v>0.86049371906121308</v>
      </c>
      <c r="AY22" s="4">
        <v>9.9776722286916662E-3</v>
      </c>
      <c r="BC22" s="3" t="s">
        <v>104</v>
      </c>
      <c r="BD22" s="3" t="s">
        <v>95</v>
      </c>
      <c r="BE22" s="3" t="s">
        <v>155</v>
      </c>
      <c r="BF22" s="1">
        <v>42052</v>
      </c>
      <c r="BG22" s="3">
        <v>5.5048485419447211</v>
      </c>
      <c r="BH22" s="3">
        <v>3555.3947010168108</v>
      </c>
      <c r="BI22" s="3">
        <v>1.6409161190324786</v>
      </c>
      <c r="BJ22" s="3">
        <v>35.468119434662135</v>
      </c>
      <c r="BK22" s="3">
        <f>BJ22/BK$1</f>
        <v>0.64557916699421436</v>
      </c>
      <c r="BL22" s="3">
        <v>103.48479918316561</v>
      </c>
      <c r="BM22" s="3">
        <f>BL22/BM$1</f>
        <v>1.8529059835839858</v>
      </c>
      <c r="BO22" t="s">
        <v>175</v>
      </c>
      <c r="BP22" t="s">
        <v>95</v>
      </c>
      <c r="BQ22" t="s">
        <v>155</v>
      </c>
      <c r="BR22" s="1">
        <v>42052</v>
      </c>
      <c r="BS22">
        <v>27.025660257617471</v>
      </c>
      <c r="BT22">
        <v>3163.5229839744543</v>
      </c>
      <c r="BU22">
        <v>44.800703480613173</v>
      </c>
      <c r="BV22">
        <v>32.1084536214588</v>
      </c>
      <c r="BW22" s="3">
        <f>BV22/BW$1</f>
        <v>0.58442762325188935</v>
      </c>
      <c r="BX22">
        <v>3.1031977095073788</v>
      </c>
      <c r="BY22" s="3">
        <f>BX22/BY$1</f>
        <v>5.5563074476407855E-2</v>
      </c>
      <c r="BZ22" s="14">
        <f t="shared" si="3"/>
        <v>1.7973429091075779</v>
      </c>
      <c r="CA22" s="24">
        <f t="shared" si="4"/>
        <v>-6.115154374232501E-2</v>
      </c>
      <c r="CB22" s="24">
        <f t="shared" ref="CB22" si="11">BK22/BW22*100</f>
        <v>110.46349305018536</v>
      </c>
    </row>
    <row r="23" spans="1:80">
      <c r="A23" s="2" t="s">
        <v>254</v>
      </c>
      <c r="B23" s="2">
        <f>B22-C22/100</f>
        <v>2.5999999999999996</v>
      </c>
      <c r="C23" s="2"/>
      <c r="D23" s="1">
        <v>42052</v>
      </c>
      <c r="E23" s="3">
        <v>1.2010000000000001</v>
      </c>
      <c r="F23" s="3">
        <f t="shared" si="10"/>
        <v>1.2010000000000001</v>
      </c>
      <c r="G23" s="3">
        <v>0.42733333333333334</v>
      </c>
      <c r="H23" s="3">
        <v>74.13333333333334</v>
      </c>
      <c r="I23" s="3">
        <v>140.30000000000001</v>
      </c>
      <c r="J23" s="3">
        <v>139.70000000000002</v>
      </c>
      <c r="K23" s="3">
        <v>91</v>
      </c>
      <c r="L23" s="3">
        <v>96.033333333333346</v>
      </c>
      <c r="M23" s="3">
        <v>13.866666666666665</v>
      </c>
      <c r="N23" s="3">
        <v>96.166666666666671</v>
      </c>
      <c r="O23" s="3">
        <v>6.373333333333334</v>
      </c>
      <c r="P23" s="3">
        <v>2</v>
      </c>
      <c r="Q23" s="3">
        <v>8.4233333333333338</v>
      </c>
      <c r="R23" s="3">
        <v>21.096666666666668</v>
      </c>
      <c r="S23" s="3">
        <v>0.98833333333333329</v>
      </c>
      <c r="T23" s="3">
        <v>0.41</v>
      </c>
      <c r="U23" s="3">
        <v>0.159</v>
      </c>
      <c r="V23" s="3">
        <v>8.4000000000000005E-2</v>
      </c>
      <c r="W23" s="3">
        <v>6.2700000000000005</v>
      </c>
      <c r="X23" s="3">
        <v>14.106666666666667</v>
      </c>
      <c r="Y23" s="3">
        <v>1</v>
      </c>
      <c r="Z23" s="3">
        <v>0.23333333333333331</v>
      </c>
      <c r="AA23" s="3">
        <v>59</v>
      </c>
      <c r="AB23" s="3">
        <v>0</v>
      </c>
      <c r="AC23" s="3">
        <v>1.0666666666666667</v>
      </c>
      <c r="AD23" s="5"/>
      <c r="AG23" s="9"/>
      <c r="AH23" s="9"/>
      <c r="AI23" s="12"/>
      <c r="BK23" s="3"/>
      <c r="BM23" s="3"/>
      <c r="BW23" s="3"/>
      <c r="BY23" s="3"/>
      <c r="BZ23" s="14"/>
      <c r="CA23" s="24"/>
    </row>
    <row r="24" spans="1:80">
      <c r="D24" s="1">
        <v>42052</v>
      </c>
      <c r="E24" s="3">
        <v>1.758</v>
      </c>
      <c r="F24" s="3">
        <f t="shared" si="10"/>
        <v>1.758</v>
      </c>
      <c r="G24" s="3">
        <v>1.5613333333333335</v>
      </c>
      <c r="H24" s="3">
        <v>73.899999999999991</v>
      </c>
      <c r="I24" s="3">
        <v>134.86666666666667</v>
      </c>
      <c r="J24" s="3">
        <v>133.80000000000001</v>
      </c>
      <c r="K24" s="3">
        <v>87</v>
      </c>
      <c r="L24" s="3">
        <v>85.399999999999991</v>
      </c>
      <c r="M24" s="3">
        <v>11.946666666666667</v>
      </c>
      <c r="N24" s="3">
        <v>85.466666666666654</v>
      </c>
      <c r="O24" s="3">
        <v>6.4033333333333333</v>
      </c>
      <c r="P24" s="3">
        <v>3.8700000000000006</v>
      </c>
      <c r="Q24" s="3">
        <v>10.33</v>
      </c>
      <c r="R24" s="3">
        <v>25.616666666666664</v>
      </c>
      <c r="S24" s="3">
        <v>1.4956666666666667</v>
      </c>
      <c r="T24" s="3">
        <v>1.1399999999999999</v>
      </c>
      <c r="U24" s="3">
        <v>0.156</v>
      </c>
      <c r="V24" s="3">
        <v>8.5000000000000006E-2</v>
      </c>
      <c r="W24" s="3">
        <v>6.376666666666666</v>
      </c>
      <c r="X24" s="3">
        <v>13.646666666666667</v>
      </c>
      <c r="Y24" s="3">
        <v>1.3333333333333333</v>
      </c>
      <c r="Z24" s="3">
        <v>0.33333333333333331</v>
      </c>
      <c r="AA24" s="3">
        <v>227</v>
      </c>
      <c r="AB24" s="3">
        <v>0.10000000000000002</v>
      </c>
      <c r="AC24" s="3">
        <v>2.2000000000000002</v>
      </c>
      <c r="AD24" s="5"/>
      <c r="AG24" s="9"/>
      <c r="AH24" s="9"/>
      <c r="AI24" s="12"/>
      <c r="BK24" s="3"/>
      <c r="BM24" s="3"/>
      <c r="BW24" s="3"/>
      <c r="BY24" s="3"/>
      <c r="BZ24" s="14"/>
      <c r="CA24" s="24"/>
    </row>
    <row r="25" spans="1:80">
      <c r="D25" s="1">
        <v>42052</v>
      </c>
      <c r="E25" s="3">
        <v>2.2559999999999998</v>
      </c>
      <c r="F25" s="3">
        <f t="shared" si="10"/>
        <v>2.2559999999999998</v>
      </c>
      <c r="G25" s="3">
        <v>2.8930000000000002</v>
      </c>
      <c r="H25" s="3">
        <v>75.100000000000009</v>
      </c>
      <c r="I25" s="3">
        <v>131.46666666666667</v>
      </c>
      <c r="J25" s="3">
        <v>130.06666666666666</v>
      </c>
      <c r="K25" s="3">
        <v>84.666666666666671</v>
      </c>
      <c r="L25" s="3">
        <v>73.8</v>
      </c>
      <c r="M25" s="3">
        <v>9.9600000000000009</v>
      </c>
      <c r="N25" s="3">
        <v>73.933333333333337</v>
      </c>
      <c r="O25" s="3">
        <v>6.4466666666666663</v>
      </c>
      <c r="P25" s="3">
        <v>3.3000000000000003</v>
      </c>
      <c r="Q25" s="3">
        <v>13.936666666666667</v>
      </c>
      <c r="R25" s="3">
        <v>34.163333333333334</v>
      </c>
      <c r="S25" s="3">
        <v>2.0973333333333333</v>
      </c>
      <c r="T25" s="3">
        <v>2.7533333333333334</v>
      </c>
      <c r="U25" s="3">
        <v>0.14899999999999999</v>
      </c>
      <c r="V25" s="3">
        <v>8.6000000000000007E-2</v>
      </c>
      <c r="W25" s="3">
        <v>6.416666666666667</v>
      </c>
      <c r="X25" s="3">
        <v>10.283333333333333</v>
      </c>
      <c r="Y25" s="3">
        <v>2.0333333333333332</v>
      </c>
      <c r="Z25" s="3">
        <v>0.46666666666666662</v>
      </c>
      <c r="AA25" s="3">
        <v>472.66666666666669</v>
      </c>
      <c r="AB25" s="3">
        <v>0.23333333333333331</v>
      </c>
      <c r="AC25" s="3">
        <v>2.6999999999999997</v>
      </c>
      <c r="AD25" s="5">
        <v>2.2999999999999998</v>
      </c>
      <c r="AE25" s="3">
        <v>23.979215</v>
      </c>
      <c r="AF25" s="3">
        <v>0.39418657466737966</v>
      </c>
      <c r="AG25" s="9">
        <v>35.948844275520003</v>
      </c>
      <c r="AH25" s="9">
        <v>3.8607077864804076</v>
      </c>
      <c r="AI25" s="12">
        <f>AE25*30.97/94.74</f>
        <v>7.8386773121173743</v>
      </c>
      <c r="AJ25" s="3">
        <v>25.655125594025801</v>
      </c>
      <c r="AK25" s="3">
        <v>1.2769205960327339</v>
      </c>
      <c r="AL25" s="3">
        <v>737.85291438979971</v>
      </c>
      <c r="AM25" s="3">
        <v>28.129712388186157</v>
      </c>
      <c r="AN25" s="3">
        <v>28.760448343375888</v>
      </c>
      <c r="AP25" s="3">
        <v>0.3125</v>
      </c>
      <c r="AQ25" s="3">
        <v>0.46699999999999997</v>
      </c>
      <c r="AR25" s="3">
        <v>2.8339999999999996</v>
      </c>
      <c r="AS25" s="3">
        <v>6.9119999999999999</v>
      </c>
      <c r="AV25" s="4">
        <v>2.4344896743087254</v>
      </c>
      <c r="AW25" s="4">
        <v>1.9840609281099309E-2</v>
      </c>
      <c r="AX25" s="4">
        <v>0.83694889699541386</v>
      </c>
      <c r="AY25" s="4">
        <v>6.8174356535160904E-3</v>
      </c>
      <c r="BC25" s="3" t="s">
        <v>176</v>
      </c>
      <c r="BD25" s="3" t="s">
        <v>95</v>
      </c>
      <c r="BE25" s="3" t="s">
        <v>157</v>
      </c>
      <c r="BF25" s="1">
        <v>42052</v>
      </c>
      <c r="BG25" s="3">
        <v>7.0342125004972837</v>
      </c>
      <c r="BH25" s="3">
        <v>3144.8940582729597</v>
      </c>
      <c r="BI25" s="3">
        <v>6.6005149210655176</v>
      </c>
      <c r="BJ25" s="3">
        <v>92.894381258854864</v>
      </c>
      <c r="BK25" s="3">
        <f>BJ25/BK$1</f>
        <v>1.6908332955743515</v>
      </c>
      <c r="BL25" s="3">
        <v>116.93255988275138</v>
      </c>
      <c r="BM25" s="3">
        <f>BL25/BM$1</f>
        <v>2.0936895234154229</v>
      </c>
      <c r="BR25" s="1"/>
      <c r="BW25" s="3"/>
      <c r="BY25" s="3"/>
      <c r="BZ25" s="14"/>
      <c r="CA25" s="24"/>
    </row>
    <row r="26" spans="1:80">
      <c r="D26" s="21">
        <v>42052</v>
      </c>
      <c r="E26" s="5">
        <v>2.4430000000000001</v>
      </c>
      <c r="F26" s="5">
        <f t="shared" si="10"/>
        <v>2.4430000000000001</v>
      </c>
      <c r="G26" s="5">
        <v>3.8073333333333337</v>
      </c>
      <c r="H26" s="5">
        <v>84.6</v>
      </c>
      <c r="I26" s="5">
        <v>143.93333333333334</v>
      </c>
      <c r="J26" s="5">
        <v>142.1</v>
      </c>
      <c r="K26" s="5">
        <v>92</v>
      </c>
      <c r="L26" s="5">
        <v>53.733333333333327</v>
      </c>
      <c r="M26" s="5">
        <v>7.0766666666666671</v>
      </c>
      <c r="N26" s="5">
        <v>53.800000000000004</v>
      </c>
      <c r="O26" s="5">
        <v>6.4666666666666659</v>
      </c>
      <c r="P26" s="3">
        <v>3.16</v>
      </c>
      <c r="Q26" s="3">
        <v>15.93</v>
      </c>
      <c r="R26" s="3">
        <v>38.890000000000008</v>
      </c>
      <c r="S26" s="3">
        <v>2.5846666666666667</v>
      </c>
      <c r="T26" s="3">
        <v>3.82</v>
      </c>
      <c r="U26" s="3">
        <v>0.158</v>
      </c>
      <c r="V26" s="3">
        <v>9.4000000000000014E-2</v>
      </c>
      <c r="W26" s="3">
        <v>6.5066666666666668</v>
      </c>
      <c r="X26" s="3">
        <v>7.1466666666666674</v>
      </c>
      <c r="Y26" s="3">
        <v>1.2666666666666668</v>
      </c>
      <c r="Z26" s="3">
        <v>0.3</v>
      </c>
      <c r="AA26" s="3">
        <v>160.33333333333334</v>
      </c>
      <c r="AB26" s="3">
        <v>0.10000000000000002</v>
      </c>
      <c r="AC26" s="3">
        <v>2.7999999999999994</v>
      </c>
      <c r="AD26" s="5">
        <v>2.8</v>
      </c>
      <c r="AE26" s="3">
        <v>26.5952275</v>
      </c>
      <c r="AF26" s="3">
        <v>1.9385514549657084</v>
      </c>
      <c r="AG26" s="9">
        <v>41.157476764800009</v>
      </c>
      <c r="AH26" s="9">
        <v>2.3662012619825141</v>
      </c>
      <c r="AI26" s="12">
        <f>AE26*30.97/94.74</f>
        <v>8.6938378264196761</v>
      </c>
      <c r="AJ26" s="3">
        <v>34.731839782756289</v>
      </c>
      <c r="AK26" s="3">
        <v>14.247745597838906</v>
      </c>
      <c r="AL26" s="3">
        <v>1118.4061930783243</v>
      </c>
      <c r="AM26" s="3">
        <v>425.66475837411531</v>
      </c>
      <c r="AN26" s="3">
        <v>32.201179093126882</v>
      </c>
      <c r="AP26" s="3">
        <v>0.252</v>
      </c>
      <c r="AQ26" s="3">
        <v>0.36249999999999999</v>
      </c>
      <c r="AR26" s="3">
        <v>3.7270000000000003</v>
      </c>
      <c r="AS26" s="3">
        <v>9.09</v>
      </c>
      <c r="AV26" s="4">
        <v>3.4949644752931226</v>
      </c>
      <c r="AW26" s="4">
        <v>3.6359563491862493E-2</v>
      </c>
      <c r="AX26" s="4">
        <v>0.76034974254134702</v>
      </c>
      <c r="AY26" s="4">
        <v>2.2425484107000019E-2</v>
      </c>
      <c r="BC26" s="3" t="s">
        <v>177</v>
      </c>
      <c r="BD26" s="3" t="s">
        <v>95</v>
      </c>
      <c r="BE26" s="3" t="s">
        <v>159</v>
      </c>
      <c r="BF26" s="1">
        <v>42052</v>
      </c>
      <c r="BG26" s="3">
        <v>7.8263284780698692</v>
      </c>
      <c r="BH26" s="3">
        <v>3344.1127514782429</v>
      </c>
      <c r="BI26" s="3">
        <v>7.9541958881311663</v>
      </c>
      <c r="BJ26" s="3">
        <v>420.36209453169744</v>
      </c>
      <c r="BK26" s="3">
        <f>BJ26/BK$1</f>
        <v>7.6512940395285307</v>
      </c>
      <c r="BL26" s="3">
        <v>83.900902942949685</v>
      </c>
      <c r="BM26" s="3">
        <f>BL26/BM$1</f>
        <v>1.5022543051557686</v>
      </c>
      <c r="BR26" s="1"/>
      <c r="BW26" s="3"/>
      <c r="BY26" s="3"/>
      <c r="BZ26" s="14"/>
      <c r="CA26" s="24"/>
    </row>
    <row r="27" spans="1:80">
      <c r="D27" s="1">
        <v>42052</v>
      </c>
      <c r="E27" s="3">
        <v>2.7836666666666665</v>
      </c>
      <c r="F27" s="3">
        <f t="shared" si="10"/>
        <v>2.7836666666666665</v>
      </c>
      <c r="G27" s="3">
        <v>4.0153333333333334</v>
      </c>
      <c r="H27" s="3">
        <v>87.2</v>
      </c>
      <c r="I27" s="3">
        <v>147.4</v>
      </c>
      <c r="J27" s="3">
        <v>145.5</v>
      </c>
      <c r="K27" s="3">
        <v>95</v>
      </c>
      <c r="L27" s="3">
        <v>42.79999999999999</v>
      </c>
      <c r="M27" s="3">
        <v>5.6033333333333326</v>
      </c>
      <c r="N27" s="3">
        <v>42.833333333333336</v>
      </c>
      <c r="O27" s="3">
        <v>6.4933333333333332</v>
      </c>
      <c r="P27" s="3">
        <v>4.12</v>
      </c>
      <c r="Q27" s="3">
        <v>16.260000000000002</v>
      </c>
      <c r="R27" s="3">
        <v>39.676666666666669</v>
      </c>
      <c r="S27" s="3">
        <v>2.8450000000000002</v>
      </c>
      <c r="T27" s="3">
        <v>4.4066666666666672</v>
      </c>
      <c r="U27" s="3">
        <v>0.16700000000000001</v>
      </c>
      <c r="V27" s="3">
        <v>0.10100000000000002</v>
      </c>
      <c r="W27" s="3">
        <v>6.57</v>
      </c>
      <c r="X27" s="3">
        <v>4.2133333333333338</v>
      </c>
      <c r="Y27" s="3">
        <v>1.5</v>
      </c>
      <c r="Z27" s="3">
        <v>0.3666666666666667</v>
      </c>
      <c r="AA27" s="3">
        <v>8.6666666666666661</v>
      </c>
      <c r="AB27" s="3">
        <v>0</v>
      </c>
      <c r="AC27" s="3">
        <v>3.5</v>
      </c>
      <c r="AD27" s="5">
        <v>3.15</v>
      </c>
      <c r="AE27" s="3">
        <v>54.582955750000004</v>
      </c>
      <c r="AF27" s="3">
        <v>1.3447478316178532</v>
      </c>
      <c r="AG27" s="9">
        <v>66.107283327360008</v>
      </c>
      <c r="AH27" s="9">
        <v>1.5260030446735744</v>
      </c>
      <c r="AI27" s="12">
        <f>AE27*30.97/94.74</f>
        <v>17.842876710761033</v>
      </c>
      <c r="AJ27" s="3">
        <v>47.325186693822147</v>
      </c>
      <c r="AK27" s="3">
        <v>12.029936141571573</v>
      </c>
      <c r="AL27" s="3">
        <v>793.84335154826965</v>
      </c>
      <c r="AM27" s="3">
        <v>16.02582172115412</v>
      </c>
      <c r="AN27" s="3">
        <v>16.774225460200842</v>
      </c>
      <c r="AP27" s="3">
        <v>0.34</v>
      </c>
      <c r="AQ27" s="3">
        <v>0.23499999999999999</v>
      </c>
      <c r="AR27" s="3">
        <v>3.9089999999999998</v>
      </c>
      <c r="AS27" s="3">
        <v>9.5339999999999989</v>
      </c>
      <c r="AV27" s="4">
        <v>3.3958295108281402</v>
      </c>
      <c r="AW27" s="4">
        <v>3.1878613937064031E-2</v>
      </c>
      <c r="AX27" s="4">
        <v>0.75338047520987039</v>
      </c>
      <c r="AY27" s="4">
        <v>9.6823148611925539E-3</v>
      </c>
      <c r="BC27" s="3" t="s">
        <v>105</v>
      </c>
      <c r="BD27" s="3" t="s">
        <v>95</v>
      </c>
      <c r="BE27" s="3" t="s">
        <v>156</v>
      </c>
      <c r="BF27" s="1">
        <v>42052</v>
      </c>
      <c r="BG27" s="3">
        <v>6.3686945944178195</v>
      </c>
      <c r="BH27" s="3">
        <v>3923.6922524948213</v>
      </c>
      <c r="BI27" s="3">
        <v>12.676939969436315</v>
      </c>
      <c r="BJ27" s="3">
        <v>920.93446484365177</v>
      </c>
      <c r="BK27" s="3">
        <f>BJ27/BK$1</f>
        <v>16.762549414700615</v>
      </c>
      <c r="BL27" s="3">
        <v>120.12799132432698</v>
      </c>
      <c r="BM27" s="3">
        <f>BL27/BM$1</f>
        <v>2.1509040523603757</v>
      </c>
      <c r="BO27" t="s">
        <v>178</v>
      </c>
      <c r="BP27" t="s">
        <v>95</v>
      </c>
      <c r="BQ27" t="s">
        <v>156</v>
      </c>
      <c r="BR27" s="1">
        <v>42052</v>
      </c>
      <c r="BS27">
        <v>21.024712103460406</v>
      </c>
      <c r="BT27">
        <v>3313.2318597291319</v>
      </c>
      <c r="BU27">
        <v>34.230273027834365</v>
      </c>
      <c r="BV27">
        <v>864.33096910002087</v>
      </c>
      <c r="BW27" s="3">
        <f>BV27/BW$1</f>
        <v>15.732271006552983</v>
      </c>
      <c r="BX27">
        <v>5.8755643505189301</v>
      </c>
      <c r="BY27" s="3">
        <f>BX27/BY$1</f>
        <v>0.10520258461090295</v>
      </c>
      <c r="BZ27" s="14">
        <f t="shared" si="3"/>
        <v>2.0457014677494727</v>
      </c>
      <c r="CA27" s="24">
        <f t="shared" si="4"/>
        <v>-1.0302784081476322</v>
      </c>
      <c r="CB27" s="24">
        <f t="shared" ref="CB27:CB28" si="12">BK27/BW27*100</f>
        <v>106.54882189429924</v>
      </c>
    </row>
    <row r="28" spans="1:80">
      <c r="D28" s="1">
        <v>42052</v>
      </c>
      <c r="E28" s="3">
        <v>3.0947500000000008</v>
      </c>
      <c r="F28" s="3">
        <f>E28</f>
        <v>3.0947500000000008</v>
      </c>
      <c r="G28" s="3">
        <v>4.5289999999999999</v>
      </c>
      <c r="H28" s="3">
        <v>95.208333333333329</v>
      </c>
      <c r="I28" s="3">
        <v>158.52500000000001</v>
      </c>
      <c r="J28" s="3">
        <v>156.3666666666667</v>
      </c>
      <c r="K28" s="3">
        <v>101.5</v>
      </c>
      <c r="L28" s="3">
        <v>21.274999999999995</v>
      </c>
      <c r="M28" s="3">
        <v>2.7541666666666664</v>
      </c>
      <c r="N28" s="3">
        <v>21.341666666666669</v>
      </c>
      <c r="O28" s="3">
        <v>6.5625</v>
      </c>
      <c r="P28" s="3">
        <v>24.629166666666663</v>
      </c>
      <c r="Q28" s="3">
        <v>16.439166666666669</v>
      </c>
      <c r="R28" s="3">
        <v>40.099166666666669</v>
      </c>
      <c r="S28" s="3">
        <v>2.9903333333333335</v>
      </c>
      <c r="T28" s="3">
        <v>4.54</v>
      </c>
      <c r="U28" s="3">
        <v>0.17100000000000001</v>
      </c>
      <c r="V28" s="3">
        <v>0.104</v>
      </c>
      <c r="W28" s="3">
        <v>6.5999999999999988</v>
      </c>
      <c r="X28" s="3">
        <v>2.563333333333333</v>
      </c>
      <c r="Y28" s="3">
        <v>0.76666666666666661</v>
      </c>
      <c r="Z28" s="3">
        <v>0.20000000000000004</v>
      </c>
      <c r="AA28" s="3">
        <v>217.33333333333334</v>
      </c>
      <c r="AB28" s="3">
        <v>0.10000000000000002</v>
      </c>
      <c r="AC28" s="3">
        <v>3.7000000000000006</v>
      </c>
      <c r="AD28" s="5">
        <v>3.3</v>
      </c>
      <c r="AE28" s="3">
        <v>55.894918500000003</v>
      </c>
      <c r="AF28" s="3">
        <v>3.2273647498763598</v>
      </c>
      <c r="AG28" s="9">
        <v>81.866022828479998</v>
      </c>
      <c r="AH28" s="9">
        <v>13.424031800503679</v>
      </c>
      <c r="AI28" s="12">
        <f>AE28*30.97/94.74</f>
        <v>18.27175032663078</v>
      </c>
      <c r="AJ28" s="3">
        <v>57.019687712152091</v>
      </c>
      <c r="AK28" s="3">
        <v>64.316474231754015</v>
      </c>
      <c r="AL28" s="3">
        <v>876.46630236794181</v>
      </c>
      <c r="AM28" s="3">
        <v>37.123106012293739</v>
      </c>
      <c r="AN28" s="3">
        <v>15.371292575163446</v>
      </c>
      <c r="AP28" s="3">
        <v>0.38650000000000001</v>
      </c>
      <c r="AQ28" s="3">
        <v>0.17399999999999999</v>
      </c>
      <c r="AR28" s="3">
        <v>4.0214999999999996</v>
      </c>
      <c r="AS28" s="3">
        <v>9.8085000000000004</v>
      </c>
      <c r="AV28" s="4">
        <v>3.4596965383877283</v>
      </c>
      <c r="AW28" s="4">
        <v>5.3989568172615181E-2</v>
      </c>
      <c r="AX28" s="4">
        <v>0.8483759839713485</v>
      </c>
      <c r="AY28" s="4">
        <v>1.3826511742782596E-2</v>
      </c>
      <c r="BC28" s="3" t="s">
        <v>106</v>
      </c>
      <c r="BD28" s="3" t="s">
        <v>95</v>
      </c>
      <c r="BE28" s="3" t="s">
        <v>158</v>
      </c>
      <c r="BF28" s="1">
        <v>42052</v>
      </c>
      <c r="BG28" s="3">
        <v>7.8113815223827849</v>
      </c>
      <c r="BH28" s="3">
        <v>4191.12528537449</v>
      </c>
      <c r="BI28" s="3">
        <v>18.528615233151168</v>
      </c>
      <c r="BJ28" s="3">
        <v>1259.4955493535592</v>
      </c>
      <c r="BK28" s="3">
        <f>BJ28/BK$1</f>
        <v>22.924928091619208</v>
      </c>
      <c r="BL28" s="3">
        <v>187.64305018555615</v>
      </c>
      <c r="BM28" s="3">
        <f>BL28/BM$1</f>
        <v>3.3597681322391431</v>
      </c>
      <c r="BO28" t="s">
        <v>179</v>
      </c>
      <c r="BP28" t="s">
        <v>95</v>
      </c>
      <c r="BQ28" t="s">
        <v>158</v>
      </c>
      <c r="BR28" s="1">
        <v>42052</v>
      </c>
      <c r="BS28">
        <v>39.471536311732976</v>
      </c>
      <c r="BT28">
        <v>3539.490969347587</v>
      </c>
      <c r="BU28">
        <v>20.719373248936144</v>
      </c>
      <c r="BV28">
        <v>1308.0980066528064</v>
      </c>
      <c r="BW28" s="3">
        <f>BV28/BW$1</f>
        <v>23.809574201907651</v>
      </c>
      <c r="BX28">
        <v>5.0186525320273034</v>
      </c>
      <c r="BY28" s="3">
        <f>BX28/BY$1</f>
        <v>8.985949027801797E-2</v>
      </c>
      <c r="BZ28" s="14">
        <f t="shared" si="3"/>
        <v>3.2699086419611252</v>
      </c>
      <c r="CA28" s="24">
        <f t="shared" si="4"/>
        <v>0.88464611028844331</v>
      </c>
      <c r="CB28" s="24">
        <f t="shared" si="12"/>
        <v>96.284494200582699</v>
      </c>
    </row>
    <row r="29" spans="1:80">
      <c r="Y29" s="31">
        <f>AVERAGE(Y22:Y27)</f>
        <v>1.2777777777777777</v>
      </c>
      <c r="AD29" s="5"/>
      <c r="AG29" s="9"/>
      <c r="AH29" s="9"/>
      <c r="AI29" s="12"/>
      <c r="AJ29" s="31">
        <f>AVERAGE(AJ22:AJ27)</f>
        <v>30.229124236252556</v>
      </c>
      <c r="AV29" s="4"/>
      <c r="AW29" s="4"/>
      <c r="AX29" s="4"/>
      <c r="AY29" s="4"/>
      <c r="BF29" s="1"/>
      <c r="BG29" s="3"/>
      <c r="BH29" s="3"/>
      <c r="BI29" s="3"/>
      <c r="BJ29" s="3"/>
      <c r="BK29" s="3"/>
      <c r="BL29" s="3"/>
      <c r="BM29" s="3"/>
      <c r="BR29" s="1"/>
      <c r="BW29" s="3"/>
      <c r="BY29" s="3"/>
      <c r="BZ29" s="14"/>
      <c r="CA29" s="24"/>
      <c r="CB29" s="24"/>
    </row>
    <row r="30" spans="1:80">
      <c r="A30" s="2" t="s">
        <v>13</v>
      </c>
      <c r="B30" s="2">
        <v>3.05</v>
      </c>
      <c r="C30" s="2">
        <v>65</v>
      </c>
      <c r="D30" s="1">
        <v>42073</v>
      </c>
      <c r="E30" s="3">
        <v>0.83983333333333332</v>
      </c>
      <c r="F30" s="3">
        <f t="shared" ref="F30:F37" si="13">E30-0.1</f>
        <v>0.73983333333333334</v>
      </c>
      <c r="G30" s="3">
        <v>0.44516666666666665</v>
      </c>
      <c r="H30" s="3">
        <v>81.416666666666671</v>
      </c>
      <c r="I30" s="3">
        <v>154.01666666666665</v>
      </c>
      <c r="J30" s="3">
        <v>153.33333333333334</v>
      </c>
      <c r="K30" s="3">
        <v>99.5</v>
      </c>
      <c r="L30" s="3">
        <v>92.833333333333329</v>
      </c>
      <c r="M30" s="3">
        <v>13.395000000000001</v>
      </c>
      <c r="N30" s="3">
        <v>92.25</v>
      </c>
      <c r="O30" s="3">
        <v>7.2166666666666659</v>
      </c>
      <c r="P30" s="39">
        <v>25.13666666666667</v>
      </c>
      <c r="Q30" s="3">
        <v>6.02</v>
      </c>
      <c r="R30" s="3">
        <v>15.391666666666666</v>
      </c>
      <c r="S30" s="3">
        <v>0.49366666666666664</v>
      </c>
      <c r="T30" s="3">
        <v>0.17</v>
      </c>
      <c r="U30" s="3">
        <v>0.17299999999999996</v>
      </c>
      <c r="V30" s="3">
        <v>9.1000000000000011E-2</v>
      </c>
      <c r="W30" s="3">
        <v>5.6466666666666674</v>
      </c>
      <c r="X30" s="3">
        <v>14.049999999999999</v>
      </c>
      <c r="Y30" s="3">
        <v>0.3666666666666667</v>
      </c>
      <c r="Z30" s="3">
        <v>6.6666666666666666E-2</v>
      </c>
      <c r="AA30" s="3">
        <v>169</v>
      </c>
      <c r="AB30" s="3">
        <v>0.10000000000000002</v>
      </c>
      <c r="AC30" s="3">
        <v>0.9</v>
      </c>
      <c r="AD30" s="5">
        <v>0.65</v>
      </c>
      <c r="AE30" s="3">
        <v>5.923598133333333</v>
      </c>
      <c r="AF30" s="3">
        <v>1.846980127376463</v>
      </c>
      <c r="AG30" s="3">
        <v>14.594722961279999</v>
      </c>
      <c r="AH30" s="3">
        <v>4.5459082030100992</v>
      </c>
      <c r="AI30" s="12">
        <f>AE30*30.97/94.74</f>
        <v>1.9363925922454437</v>
      </c>
      <c r="AJ30" s="3">
        <v>8.7372708757637483</v>
      </c>
      <c r="AK30" s="3">
        <v>6.7206347159616736E-2</v>
      </c>
      <c r="AL30" s="3">
        <v>882.44307832422601</v>
      </c>
      <c r="AM30" s="3">
        <v>10.548642145569771</v>
      </c>
      <c r="AN30" s="3">
        <v>100.99756444223658</v>
      </c>
      <c r="AP30" s="3">
        <v>0.20950000000000002</v>
      </c>
      <c r="AQ30" s="3">
        <v>0.66250000000000009</v>
      </c>
      <c r="AR30" s="3">
        <v>1.901</v>
      </c>
      <c r="AS30" s="3">
        <v>4.6370000000000005</v>
      </c>
      <c r="AV30" s="4">
        <v>1.7311351759102764</v>
      </c>
      <c r="AW30" s="4">
        <v>9.6919599067919072E-3</v>
      </c>
      <c r="AX30" s="4">
        <v>0.83628739292453069</v>
      </c>
      <c r="AY30" s="4">
        <v>3.0307562601490451E-2</v>
      </c>
      <c r="AZ30" s="3">
        <v>0</v>
      </c>
      <c r="BA30" s="3">
        <v>4030</v>
      </c>
      <c r="BC30" s="3" t="s">
        <v>107</v>
      </c>
      <c r="BD30" s="3" t="s">
        <v>95</v>
      </c>
      <c r="BE30" s="3" t="s">
        <v>155</v>
      </c>
      <c r="BF30" s="1">
        <v>42073</v>
      </c>
      <c r="BG30" s="3">
        <v>6.5089622306643982</v>
      </c>
      <c r="BH30" s="3">
        <v>3702.4151637208679</v>
      </c>
      <c r="BI30" s="3">
        <v>1.5721308221872194</v>
      </c>
      <c r="BJ30" s="3">
        <v>38.436075445421871</v>
      </c>
      <c r="BK30" s="3">
        <f>BJ30/BK$1</f>
        <v>0.69960093639282617</v>
      </c>
      <c r="BL30" s="3">
        <v>110.14487052561316</v>
      </c>
      <c r="BM30" s="3">
        <f>BL30/BM$1</f>
        <v>1.9721552466537717</v>
      </c>
      <c r="BO30" t="s">
        <v>185</v>
      </c>
      <c r="BP30" t="s">
        <v>95</v>
      </c>
      <c r="BQ30" t="s">
        <v>155</v>
      </c>
      <c r="BR30" s="1">
        <v>42073</v>
      </c>
      <c r="BS30">
        <v>23.167871111335561</v>
      </c>
      <c r="BT30">
        <v>3248.6847091267505</v>
      </c>
      <c r="BU30">
        <v>11.921298931697494</v>
      </c>
      <c r="BV30">
        <v>33.567456391288637</v>
      </c>
      <c r="BW30" s="3">
        <f>BV30/BW$1</f>
        <v>0.61098391684180264</v>
      </c>
      <c r="BX30">
        <v>3.1118446366143342</v>
      </c>
      <c r="BY30" s="3">
        <f>BX30/BY$1</f>
        <v>5.5717898596496583E-2</v>
      </c>
      <c r="BZ30" s="14">
        <f t="shared" si="3"/>
        <v>1.9164373480572752</v>
      </c>
      <c r="CA30" s="24">
        <f t="shared" si="4"/>
        <v>-8.8617019551023524E-2</v>
      </c>
      <c r="CB30" s="24">
        <f t="shared" ref="CB30" si="14">BK30/BW30*100</f>
        <v>114.50398563829438</v>
      </c>
    </row>
    <row r="31" spans="1:80">
      <c r="A31" s="2" t="s">
        <v>73</v>
      </c>
      <c r="B31" s="2">
        <f>B30-C30/100</f>
        <v>2.4</v>
      </c>
      <c r="C31" s="2"/>
      <c r="D31" s="1">
        <v>42073</v>
      </c>
      <c r="E31" s="3">
        <v>1.105</v>
      </c>
      <c r="F31" s="3">
        <f t="shared" si="13"/>
        <v>1.0049999999999999</v>
      </c>
      <c r="G31" s="3">
        <v>0.24933333333333332</v>
      </c>
      <c r="H31" s="3">
        <v>79.599999999999994</v>
      </c>
      <c r="I31" s="3">
        <v>151.56666666666669</v>
      </c>
      <c r="J31" s="3">
        <v>151.03333333333333</v>
      </c>
      <c r="K31" s="3">
        <v>98</v>
      </c>
      <c r="L31" s="3">
        <v>92.5</v>
      </c>
      <c r="M31" s="3">
        <v>13.43</v>
      </c>
      <c r="N31" s="3">
        <v>91.766666666666652</v>
      </c>
      <c r="O31" s="3">
        <v>7.11</v>
      </c>
      <c r="P31" s="39">
        <v>62.20333333333334</v>
      </c>
      <c r="Q31" s="3">
        <v>4.0333333333333341</v>
      </c>
      <c r="R31" s="3">
        <v>10.676666666666668</v>
      </c>
      <c r="S31" s="3">
        <v>0.99366666666666659</v>
      </c>
      <c r="T31" s="3">
        <v>0.10000000000000002</v>
      </c>
      <c r="U31" s="3">
        <v>0.17100000000000001</v>
      </c>
      <c r="V31" s="3">
        <v>9.0000000000000011E-2</v>
      </c>
      <c r="W31" s="3">
        <v>5.8999999999999995</v>
      </c>
      <c r="X31" s="3">
        <v>13.893333333333333</v>
      </c>
      <c r="Y31" s="3">
        <v>6.6666666666666666E-2</v>
      </c>
      <c r="Z31" s="3">
        <v>0</v>
      </c>
      <c r="AA31" s="3">
        <v>15.666666666666666</v>
      </c>
      <c r="AB31" s="3">
        <v>0</v>
      </c>
      <c r="AC31" s="3">
        <v>1.2</v>
      </c>
      <c r="AD31" s="5"/>
      <c r="AI31" s="12"/>
      <c r="AZ31" s="3">
        <v>0.5</v>
      </c>
      <c r="BA31" s="3">
        <v>19.899999999999999</v>
      </c>
      <c r="BK31" s="3"/>
      <c r="BM31" s="3"/>
      <c r="BW31" s="3"/>
      <c r="BY31" s="3"/>
      <c r="BZ31" s="14"/>
      <c r="CA31" s="24"/>
    </row>
    <row r="32" spans="1:80">
      <c r="A32" s="2" t="s">
        <v>255</v>
      </c>
      <c r="B32" s="2"/>
      <c r="C32" s="2"/>
      <c r="D32" s="1">
        <v>42073</v>
      </c>
      <c r="E32" s="3">
        <v>1.4356666666666669</v>
      </c>
      <c r="F32" s="3">
        <f t="shared" si="13"/>
        <v>1.3356666666666668</v>
      </c>
      <c r="G32" s="3">
        <v>0.27733333333333338</v>
      </c>
      <c r="H32" s="3">
        <v>79.933333333333337</v>
      </c>
      <c r="I32" s="3">
        <v>152.03333333333333</v>
      </c>
      <c r="J32" s="3">
        <v>151.45000000000002</v>
      </c>
      <c r="K32" s="3">
        <v>98.333333333333329</v>
      </c>
      <c r="L32" s="3">
        <v>91.416666666666671</v>
      </c>
      <c r="M32" s="3">
        <v>13.256666666666668</v>
      </c>
      <c r="N32" s="3">
        <v>90.850000000000009</v>
      </c>
      <c r="O32" s="3">
        <v>7.1899999999999986</v>
      </c>
      <c r="P32" s="39">
        <v>25.806666666666672</v>
      </c>
      <c r="Q32" s="3">
        <v>6.1183333333333332</v>
      </c>
      <c r="R32" s="3">
        <v>15.623333333333335</v>
      </c>
      <c r="S32" s="3">
        <v>1.5016666666666667</v>
      </c>
      <c r="T32" s="3">
        <v>0.88</v>
      </c>
      <c r="U32" s="3">
        <v>0.16866666666666666</v>
      </c>
      <c r="V32" s="3">
        <v>9.1000000000000011E-2</v>
      </c>
      <c r="W32" s="3">
        <v>6.080000000000001</v>
      </c>
      <c r="X32" s="3">
        <v>12.94</v>
      </c>
      <c r="Y32" s="3">
        <v>0.3666666666666667</v>
      </c>
      <c r="Z32" s="3">
        <v>6.6666666666666666E-2</v>
      </c>
      <c r="AA32" s="3">
        <v>52.666666666666664</v>
      </c>
      <c r="AB32" s="3">
        <v>3.3333333333333333E-2</v>
      </c>
      <c r="AC32" s="3">
        <v>1.8666666666666665</v>
      </c>
      <c r="AD32" s="5"/>
      <c r="AI32" s="12"/>
      <c r="AZ32" s="3">
        <v>1</v>
      </c>
      <c r="BA32" s="3">
        <v>8.6999999999999993</v>
      </c>
      <c r="BK32" s="3"/>
      <c r="BM32" s="3"/>
      <c r="BW32" s="3"/>
      <c r="BY32" s="3"/>
      <c r="BZ32" s="14"/>
      <c r="CA32" s="24"/>
    </row>
    <row r="33" spans="1:80">
      <c r="D33" s="1">
        <v>42073</v>
      </c>
      <c r="E33" s="3">
        <v>1.7216666666666667</v>
      </c>
      <c r="F33" s="3">
        <f t="shared" si="13"/>
        <v>1.6216666666666666</v>
      </c>
      <c r="G33" s="3">
        <v>0.84399999999999997</v>
      </c>
      <c r="H33" s="3">
        <v>81.13333333333334</v>
      </c>
      <c r="I33" s="3">
        <v>151.5</v>
      </c>
      <c r="J33" s="3">
        <v>150.6</v>
      </c>
      <c r="K33" s="3">
        <v>98</v>
      </c>
      <c r="L33" s="3">
        <v>82.666666666666657</v>
      </c>
      <c r="M33" s="3">
        <v>11.800000000000002</v>
      </c>
      <c r="N33" s="3">
        <v>82.13333333333334</v>
      </c>
      <c r="O33" s="3">
        <v>7.1866666666666674</v>
      </c>
      <c r="P33" s="3">
        <v>2.78</v>
      </c>
      <c r="Q33" s="3">
        <v>8.5033333333333321</v>
      </c>
      <c r="R33" s="3">
        <v>21.276666666666667</v>
      </c>
      <c r="AD33" s="5"/>
      <c r="AI33" s="12"/>
      <c r="AZ33" s="3">
        <v>1.5</v>
      </c>
      <c r="BA33" s="3">
        <v>5.65</v>
      </c>
      <c r="BK33" s="3"/>
      <c r="BM33" s="3"/>
      <c r="BW33" s="3"/>
      <c r="BY33" s="3"/>
      <c r="BZ33" s="14"/>
      <c r="CA33" s="24"/>
    </row>
    <row r="34" spans="1:80">
      <c r="D34" s="21">
        <v>42073</v>
      </c>
      <c r="E34" s="5">
        <v>1.9639999999999997</v>
      </c>
      <c r="F34" s="5">
        <f t="shared" si="13"/>
        <v>1.8639999999999997</v>
      </c>
      <c r="G34" s="5">
        <v>1.8636666666666664</v>
      </c>
      <c r="H34" s="5">
        <v>84.13333333333334</v>
      </c>
      <c r="I34" s="5">
        <v>152.03333333333333</v>
      </c>
      <c r="J34" s="5">
        <v>150.73333333333332</v>
      </c>
      <c r="K34" s="5">
        <v>98</v>
      </c>
      <c r="L34" s="5">
        <v>51.699999999999996</v>
      </c>
      <c r="M34" s="5">
        <v>7.169999999999999</v>
      </c>
      <c r="N34" s="5">
        <v>51.300000000000004</v>
      </c>
      <c r="O34" s="5">
        <v>7.0766666666666671</v>
      </c>
      <c r="P34" s="3">
        <v>3.9133333333333336</v>
      </c>
      <c r="Q34" s="3">
        <v>10.15</v>
      </c>
      <c r="R34" s="3">
        <v>25.193333333333332</v>
      </c>
      <c r="S34" s="3">
        <v>1.9790000000000001</v>
      </c>
      <c r="T34" s="3">
        <v>2.6466666666666665</v>
      </c>
      <c r="U34" s="3">
        <v>0.16900000000000001</v>
      </c>
      <c r="V34" s="3">
        <v>9.7000000000000017E-2</v>
      </c>
      <c r="W34" s="3">
        <v>6.2666666666666666</v>
      </c>
      <c r="X34" s="3">
        <v>4.6466666666666674</v>
      </c>
      <c r="Y34" s="3">
        <v>0.70000000000000007</v>
      </c>
      <c r="Z34" s="3">
        <v>0.13333333333333333</v>
      </c>
      <c r="AA34" s="3">
        <v>183.33333333333334</v>
      </c>
      <c r="AB34" s="3">
        <v>0.10000000000000002</v>
      </c>
      <c r="AC34" s="3">
        <v>3</v>
      </c>
      <c r="AD34" s="5">
        <v>2.1</v>
      </c>
      <c r="AE34" s="3">
        <v>47.588038050000002</v>
      </c>
      <c r="AF34" s="3">
        <v>2.0802244474801217</v>
      </c>
      <c r="AG34" s="3">
        <v>60.527446858560005</v>
      </c>
      <c r="AH34" s="3">
        <v>1.1205105311965169</v>
      </c>
      <c r="AI34" s="12">
        <f>AE34*30.97/94.74</f>
        <v>15.556275474018367</v>
      </c>
      <c r="AJ34" s="3">
        <v>32.830957230142573</v>
      </c>
      <c r="AK34" s="3">
        <v>4.0323808295770505</v>
      </c>
      <c r="AL34" s="3">
        <v>742.72996357012755</v>
      </c>
      <c r="AM34" s="3">
        <v>13.253422182895381</v>
      </c>
      <c r="AN34" s="3">
        <v>22.622854349437503</v>
      </c>
      <c r="AP34" s="3">
        <v>0.28000000000000003</v>
      </c>
      <c r="AQ34" s="3">
        <v>0.214</v>
      </c>
      <c r="AR34" s="3">
        <v>3.1304999999999996</v>
      </c>
      <c r="AS34" s="3">
        <v>7.6349999999999998</v>
      </c>
      <c r="AV34" s="4">
        <v>2.6343257921788465</v>
      </c>
      <c r="AW34" s="4">
        <v>5.9113814842585433E-2</v>
      </c>
      <c r="AX34" s="4">
        <v>0.68711933741985343</v>
      </c>
      <c r="AY34" s="4">
        <v>2.4157102204364265E-2</v>
      </c>
      <c r="AZ34" s="3">
        <v>2</v>
      </c>
      <c r="BA34" s="3">
        <v>3.8639999999999999</v>
      </c>
      <c r="BC34" s="3" t="s">
        <v>186</v>
      </c>
      <c r="BD34" s="3" t="s">
        <v>95</v>
      </c>
      <c r="BE34" s="3" t="s">
        <v>157</v>
      </c>
      <c r="BF34" s="1">
        <v>42073</v>
      </c>
      <c r="BG34" s="3">
        <v>6.3005554535336374</v>
      </c>
      <c r="BH34" s="3">
        <v>3939.4626518195241</v>
      </c>
      <c r="BI34" s="3">
        <v>14.491170317896511</v>
      </c>
      <c r="BJ34" s="3">
        <v>1213.0021930591472</v>
      </c>
      <c r="BK34" s="3">
        <f>BJ34/BK$1</f>
        <v>22.078671151422412</v>
      </c>
      <c r="BL34" s="3">
        <v>173.85302114628013</v>
      </c>
      <c r="BM34" s="3">
        <f>BL34/BM$1</f>
        <v>3.1128562425475401</v>
      </c>
      <c r="BR34" s="1"/>
      <c r="BW34" s="3"/>
      <c r="BY34" s="3"/>
      <c r="BZ34" s="14"/>
      <c r="CA34" s="24"/>
    </row>
    <row r="35" spans="1:80">
      <c r="D35" s="1">
        <v>42073</v>
      </c>
      <c r="E35" s="3">
        <v>2.2109999999999999</v>
      </c>
      <c r="F35" s="3">
        <f t="shared" si="13"/>
        <v>2.1109999999999998</v>
      </c>
      <c r="G35" s="3">
        <v>2.5286666666666666</v>
      </c>
      <c r="H35" s="3">
        <v>85.399999999999991</v>
      </c>
      <c r="I35" s="3">
        <v>151.1</v>
      </c>
      <c r="J35" s="3">
        <v>149.56666666666666</v>
      </c>
      <c r="K35" s="3">
        <v>97</v>
      </c>
      <c r="L35" s="3">
        <v>37.299999999999997</v>
      </c>
      <c r="M35" s="3">
        <v>5.083333333333333</v>
      </c>
      <c r="N35" s="3">
        <v>37.1</v>
      </c>
      <c r="O35" s="3">
        <v>7.03</v>
      </c>
      <c r="P35" s="3">
        <v>3.7633333333333332</v>
      </c>
      <c r="Q35" s="3">
        <v>12.033333333333333</v>
      </c>
      <c r="R35" s="3">
        <v>29.650000000000002</v>
      </c>
      <c r="S35" s="3">
        <v>2.3460000000000001</v>
      </c>
      <c r="T35" s="3">
        <v>3.58</v>
      </c>
      <c r="U35" s="3">
        <v>0.17299999999999996</v>
      </c>
      <c r="V35" s="3">
        <v>0.10199999999999999</v>
      </c>
      <c r="W35" s="3">
        <v>6.3499999999999988</v>
      </c>
      <c r="X35" s="3">
        <v>2.7833333333333332</v>
      </c>
      <c r="Y35" s="3">
        <v>0.76666666666666661</v>
      </c>
      <c r="Z35" s="3">
        <v>0.20000000000000004</v>
      </c>
      <c r="AA35" s="3">
        <v>167</v>
      </c>
      <c r="AB35" s="3">
        <v>0.10000000000000002</v>
      </c>
      <c r="AC35" s="3">
        <v>3.2000000000000006</v>
      </c>
      <c r="AD35" s="5"/>
      <c r="AI35" s="12"/>
      <c r="BK35" s="3"/>
      <c r="BM35" s="3"/>
      <c r="BW35" s="3"/>
      <c r="BY35" s="3"/>
      <c r="BZ35" s="14"/>
      <c r="CA35" s="24"/>
    </row>
    <row r="36" spans="1:80">
      <c r="D36" s="1">
        <v>42073</v>
      </c>
      <c r="E36" s="3">
        <v>2.5289999999999999</v>
      </c>
      <c r="F36" s="3">
        <f t="shared" si="13"/>
        <v>2.4289999999999998</v>
      </c>
      <c r="G36" s="3">
        <v>3.1196666666666668</v>
      </c>
      <c r="H36" s="3">
        <v>88.266666666666666</v>
      </c>
      <c r="I36" s="3">
        <v>153.36666666666667</v>
      </c>
      <c r="J36" s="3">
        <v>151.63333333333333</v>
      </c>
      <c r="K36" s="3">
        <v>99</v>
      </c>
      <c r="L36" s="3">
        <v>26.433333333333337</v>
      </c>
      <c r="M36" s="3">
        <v>3.5466666666666669</v>
      </c>
      <c r="N36" s="3">
        <v>26.3</v>
      </c>
      <c r="O36" s="3">
        <v>7</v>
      </c>
      <c r="P36" s="3">
        <v>3.77</v>
      </c>
      <c r="Q36" s="3">
        <v>13.396666666666668</v>
      </c>
      <c r="R36" s="3">
        <v>32.883333333333333</v>
      </c>
      <c r="S36" s="3">
        <v>2.6006666666666667</v>
      </c>
      <c r="T36" s="3">
        <v>3.8633333333333333</v>
      </c>
      <c r="U36" s="3">
        <v>0.17699999999999996</v>
      </c>
      <c r="V36" s="3">
        <v>0.10533333333333333</v>
      </c>
      <c r="W36" s="3">
        <v>6.413333333333334</v>
      </c>
      <c r="X36" s="3">
        <v>2.27</v>
      </c>
      <c r="Y36" s="3">
        <v>0.93333333333333324</v>
      </c>
      <c r="Z36" s="3">
        <v>0.20000000000000004</v>
      </c>
      <c r="AA36" s="3">
        <v>239.66666666666666</v>
      </c>
      <c r="AB36" s="3">
        <v>0.10000000000000002</v>
      </c>
      <c r="AC36" s="3">
        <v>3.2999999999999994</v>
      </c>
      <c r="AD36" s="5">
        <v>2.6</v>
      </c>
      <c r="AE36" s="3">
        <v>32.549133000000005</v>
      </c>
      <c r="AF36" s="3">
        <v>2.008799179889488</v>
      </c>
      <c r="AG36" s="3">
        <v>42.326675086079995</v>
      </c>
      <c r="AH36" s="3">
        <v>3.3919536056142552</v>
      </c>
      <c r="AI36" s="12">
        <f>AE36*30.97/94.74</f>
        <v>10.640137734958836</v>
      </c>
      <c r="AJ36" s="3">
        <v>24.562118126272917</v>
      </c>
      <c r="AK36" s="3">
        <v>2.2850158034269987</v>
      </c>
      <c r="AL36" s="3">
        <v>699.55373406193075</v>
      </c>
      <c r="AM36" s="3">
        <v>41.72123207574726</v>
      </c>
      <c r="AN36" s="3">
        <v>28.481001942322383</v>
      </c>
      <c r="AP36" s="3">
        <v>0.2155</v>
      </c>
      <c r="AQ36" s="3">
        <v>0.312</v>
      </c>
      <c r="AR36" s="3">
        <v>2.3674999999999997</v>
      </c>
      <c r="AS36" s="3">
        <v>5.7744999999999997</v>
      </c>
      <c r="AV36" s="4">
        <v>2.2274809041258825</v>
      </c>
      <c r="AW36" s="4">
        <v>0.12075127780461727</v>
      </c>
      <c r="AX36" s="4">
        <v>0.64787863563175818</v>
      </c>
      <c r="AY36" s="4">
        <v>2.8788170634901675E-2</v>
      </c>
      <c r="BC36" s="3" t="s">
        <v>187</v>
      </c>
      <c r="BD36" s="3" t="s">
        <v>95</v>
      </c>
      <c r="BE36" s="3" t="s">
        <v>159</v>
      </c>
      <c r="BF36" s="1">
        <v>42073</v>
      </c>
      <c r="BG36" s="3">
        <v>5.7866716897823487</v>
      </c>
      <c r="BH36" s="3">
        <v>3726.3188433320483</v>
      </c>
      <c r="BI36" s="3">
        <v>5.5059901435225749</v>
      </c>
      <c r="BJ36" s="3">
        <v>622.04929556800755</v>
      </c>
      <c r="BK36" s="3">
        <f>BJ36/BK$1</f>
        <v>11.322338834510512</v>
      </c>
      <c r="BL36" s="3">
        <v>122.78724107658643</v>
      </c>
      <c r="BM36" s="3">
        <f>BL36/BM$1</f>
        <v>2.1985181929558895</v>
      </c>
      <c r="BR36" s="1"/>
      <c r="BW36" s="3"/>
      <c r="BY36" s="3"/>
      <c r="BZ36" s="14"/>
      <c r="CA36" s="24"/>
    </row>
    <row r="37" spans="1:80">
      <c r="D37" s="1">
        <v>42073</v>
      </c>
      <c r="E37" s="3">
        <v>2.7559999999999998</v>
      </c>
      <c r="F37" s="3">
        <f t="shared" si="13"/>
        <v>2.6559999999999997</v>
      </c>
      <c r="G37" s="3">
        <v>3.8693333333333335</v>
      </c>
      <c r="H37" s="3">
        <v>91.533333333333346</v>
      </c>
      <c r="I37" s="3">
        <v>155.46666666666667</v>
      </c>
      <c r="J37" s="3">
        <v>153.5</v>
      </c>
      <c r="K37" s="3">
        <v>100</v>
      </c>
      <c r="L37" s="3">
        <v>16.066666666666666</v>
      </c>
      <c r="M37" s="3">
        <v>2.11</v>
      </c>
      <c r="N37" s="3">
        <v>15.966666666666667</v>
      </c>
      <c r="O37" s="3">
        <v>6.9899999999999993</v>
      </c>
      <c r="P37" s="3">
        <v>3.8066666666666666</v>
      </c>
      <c r="Q37" s="3">
        <v>13.866666666666667</v>
      </c>
      <c r="R37" s="3">
        <v>33.986666666666665</v>
      </c>
      <c r="S37" s="3">
        <v>2.8460000000000001</v>
      </c>
      <c r="T37" s="3">
        <v>4.0933333333333328</v>
      </c>
      <c r="U37" s="3">
        <v>0.17800000000000002</v>
      </c>
      <c r="V37" s="3">
        <v>0.107</v>
      </c>
      <c r="W37" s="3">
        <v>6.46</v>
      </c>
      <c r="X37" s="3">
        <v>1.53</v>
      </c>
      <c r="Y37" s="3">
        <v>0.96666666666666667</v>
      </c>
      <c r="Z37" s="3">
        <v>0.20000000000000004</v>
      </c>
      <c r="AA37" s="3">
        <v>152.66666666666666</v>
      </c>
      <c r="AB37" s="3">
        <v>0.10000000000000002</v>
      </c>
      <c r="AC37" s="3">
        <v>3.7999999999999994</v>
      </c>
      <c r="AD37" s="5">
        <v>2.75</v>
      </c>
      <c r="AE37" s="3">
        <v>45.965409300000005</v>
      </c>
      <c r="AF37" s="3">
        <v>5.8149486546580409</v>
      </c>
      <c r="AG37" s="3">
        <v>62.452714199040003</v>
      </c>
      <c r="AH37" s="3">
        <v>2.5729097675277854</v>
      </c>
      <c r="AI37" s="12">
        <f>AE37*30.97/94.74</f>
        <v>15.025846801994934</v>
      </c>
      <c r="AJ37" s="3">
        <v>31.928038017651055</v>
      </c>
      <c r="AK37" s="3">
        <v>2.8898729278635575</v>
      </c>
      <c r="AL37" s="3">
        <v>792.60018214936258</v>
      </c>
      <c r="AM37" s="3">
        <v>41.585993073881006</v>
      </c>
      <c r="AN37" s="3">
        <v>24.824581507676186</v>
      </c>
      <c r="AP37" s="3">
        <v>0.3715</v>
      </c>
      <c r="AQ37" s="3">
        <v>0.20500000000000002</v>
      </c>
      <c r="AR37" s="3">
        <v>3.153</v>
      </c>
      <c r="AS37" s="3">
        <v>7.6899999999999995</v>
      </c>
      <c r="AV37" s="4">
        <v>2.6660476089453531</v>
      </c>
      <c r="AW37" s="4">
        <v>7.9867803782144267E-2</v>
      </c>
      <c r="AX37" s="4">
        <v>0.67927119706223438</v>
      </c>
      <c r="AY37" s="4">
        <v>2.3036693198060967E-2</v>
      </c>
      <c r="BC37" s="3" t="s">
        <v>108</v>
      </c>
      <c r="BD37" s="3" t="s">
        <v>95</v>
      </c>
      <c r="BE37" s="3" t="s">
        <v>156</v>
      </c>
      <c r="BF37" s="1">
        <v>42073</v>
      </c>
      <c r="BG37" s="3">
        <v>6.5287859251848577</v>
      </c>
      <c r="BH37" s="3">
        <v>4052.7506179668949</v>
      </c>
      <c r="BI37" s="3">
        <v>15.622860651038138</v>
      </c>
      <c r="BJ37" s="3">
        <v>1306.5313927074312</v>
      </c>
      <c r="BK37" s="3">
        <f>BJ37/BK$1</f>
        <v>23.781059204722084</v>
      </c>
      <c r="BL37" s="3">
        <v>186.65729449630408</v>
      </c>
      <c r="BM37" s="3">
        <f>BL37/BM$1</f>
        <v>3.3421180751352564</v>
      </c>
      <c r="BO37" t="s">
        <v>188</v>
      </c>
      <c r="BP37" t="s">
        <v>95</v>
      </c>
      <c r="BQ37" t="s">
        <v>156</v>
      </c>
      <c r="BR37" s="1">
        <v>42073</v>
      </c>
      <c r="BS37">
        <v>38.143302187757691</v>
      </c>
      <c r="BT37">
        <v>3441.5924406454124</v>
      </c>
      <c r="BU37">
        <v>19.117650589611369</v>
      </c>
      <c r="BV37">
        <v>1360.2728487008026</v>
      </c>
      <c r="BW37" s="3">
        <f>BV37/BW$1</f>
        <v>24.75924369677471</v>
      </c>
      <c r="BX37">
        <v>4.5359276383909783</v>
      </c>
      <c r="BY37" s="3">
        <f>BX37/BY$1</f>
        <v>8.1216251358835784E-2</v>
      </c>
      <c r="BZ37" s="14">
        <f t="shared" si="3"/>
        <v>3.2609018237764205</v>
      </c>
      <c r="CA37" s="24">
        <f t="shared" si="4"/>
        <v>0.97818449205262681</v>
      </c>
      <c r="CB37" s="24">
        <f t="shared" ref="CB37:CB38" si="15">BK37/BW37*100</f>
        <v>96.049214975899886</v>
      </c>
    </row>
    <row r="38" spans="1:80">
      <c r="D38" s="1">
        <v>42073</v>
      </c>
      <c r="E38" s="3">
        <v>2.9958749999999998</v>
      </c>
      <c r="F38" s="3">
        <f>E38-0.1</f>
        <v>2.8958749999999998</v>
      </c>
      <c r="G38" s="3">
        <v>4.3159999999999998</v>
      </c>
      <c r="H38" s="3">
        <v>95.974999999999994</v>
      </c>
      <c r="I38" s="3">
        <v>160.85</v>
      </c>
      <c r="J38" s="3">
        <v>158.66249999999999</v>
      </c>
      <c r="K38" s="3">
        <v>103</v>
      </c>
      <c r="L38" s="3">
        <v>10.3</v>
      </c>
      <c r="M38" s="3">
        <v>1.3412500000000001</v>
      </c>
      <c r="N38" s="3">
        <v>10.275</v>
      </c>
      <c r="O38" s="3">
        <v>6.9800000000000022</v>
      </c>
      <c r="P38" s="3">
        <v>5.9325000000000001</v>
      </c>
      <c r="Q38" s="3">
        <v>14.60125</v>
      </c>
      <c r="R38" s="3">
        <v>35.741250000000001</v>
      </c>
      <c r="AD38" s="5">
        <v>3.05</v>
      </c>
      <c r="AE38" s="3">
        <v>66.757965000000013</v>
      </c>
      <c r="AF38" s="3">
        <v>2.3490273864375704</v>
      </c>
      <c r="AG38" s="3">
        <v>79.905896231039989</v>
      </c>
      <c r="AH38" s="3">
        <v>1.6994017975383859</v>
      </c>
      <c r="AI38" s="12">
        <f>AE38*30.97/94.74</f>
        <v>21.822822208676385</v>
      </c>
      <c r="AJ38" s="3">
        <v>61.154107264086903</v>
      </c>
      <c r="AK38" s="3">
        <v>11.962729794411931</v>
      </c>
      <c r="AL38" s="3">
        <v>844.28734061930788</v>
      </c>
      <c r="AM38" s="3">
        <v>20.015372276209327</v>
      </c>
      <c r="AN38" s="3">
        <v>13.805897565855243</v>
      </c>
      <c r="AP38" s="3">
        <v>0.29649999999999999</v>
      </c>
      <c r="AQ38" s="3">
        <v>0.104</v>
      </c>
      <c r="AR38" s="3">
        <v>3.7465000000000002</v>
      </c>
      <c r="AS38" s="3">
        <v>9.1385000000000005</v>
      </c>
      <c r="AV38" s="4">
        <v>2.9857833811156897</v>
      </c>
      <c r="AW38" s="4">
        <v>6.9395109194150303E-2</v>
      </c>
      <c r="AX38" s="4">
        <v>0.74472575541897534</v>
      </c>
      <c r="AY38" s="4">
        <v>2.5701282810275349E-2</v>
      </c>
      <c r="BC38" s="3" t="s">
        <v>109</v>
      </c>
      <c r="BD38" s="3" t="s">
        <v>95</v>
      </c>
      <c r="BE38" s="3" t="s">
        <v>158</v>
      </c>
      <c r="BF38" s="1">
        <v>42073</v>
      </c>
      <c r="BG38" s="3">
        <v>5.3867106342418483</v>
      </c>
      <c r="BH38" s="3">
        <v>4335.9473066939836</v>
      </c>
      <c r="BI38" s="3">
        <v>20.045314321730011</v>
      </c>
      <c r="BJ38" s="3">
        <v>1872.5176156623597</v>
      </c>
      <c r="BK38" s="3">
        <f>BJ38/BK$1</f>
        <v>34.082956237028753</v>
      </c>
      <c r="BL38" s="3">
        <v>222.5183166209404</v>
      </c>
      <c r="BM38" s="3">
        <f>BL38/BM$1</f>
        <v>3.9842133683248058</v>
      </c>
      <c r="BO38" t="s">
        <v>189</v>
      </c>
      <c r="BP38" t="s">
        <v>95</v>
      </c>
      <c r="BQ38" t="s">
        <v>158</v>
      </c>
      <c r="BR38" s="1">
        <v>42073</v>
      </c>
      <c r="BS38">
        <v>38.252965979684696</v>
      </c>
      <c r="BT38">
        <v>3874.6443415943122</v>
      </c>
      <c r="BU38">
        <v>23.934088013577178</v>
      </c>
      <c r="BV38">
        <v>2119.0517175546161</v>
      </c>
      <c r="BW38" s="3">
        <f>BV38/BW$1</f>
        <v>38.570289726148822</v>
      </c>
      <c r="BX38">
        <v>5.7525842813969739</v>
      </c>
      <c r="BY38" s="3">
        <f>BX38/BY$1</f>
        <v>0.10300061381194223</v>
      </c>
      <c r="BZ38" s="14">
        <f t="shared" si="3"/>
        <v>3.8812127545128634</v>
      </c>
      <c r="CA38" s="24">
        <f t="shared" si="4"/>
        <v>4.4873334891200685</v>
      </c>
      <c r="CB38" s="24">
        <f t="shared" si="15"/>
        <v>88.365828929519637</v>
      </c>
    </row>
    <row r="39" spans="1:80">
      <c r="Y39" s="31">
        <f>AVERAGE(Y30:Y37)</f>
        <v>0.59523809523809512</v>
      </c>
      <c r="AD39" s="5"/>
      <c r="AI39" s="12"/>
      <c r="AJ39" s="31">
        <f>AVERAGE(AJ30:AJ37)</f>
        <v>24.514596062457571</v>
      </c>
      <c r="AV39" s="4"/>
      <c r="AW39" s="4"/>
      <c r="AX39" s="4"/>
      <c r="AY39" s="4"/>
      <c r="BF39" s="1"/>
      <c r="BG39" s="3"/>
      <c r="BH39" s="3"/>
      <c r="BI39" s="3"/>
      <c r="BJ39" s="3"/>
      <c r="BK39" s="3"/>
      <c r="BL39" s="3"/>
      <c r="BM39" s="3"/>
      <c r="BR39" s="1"/>
      <c r="BW39" s="3"/>
      <c r="BY39" s="3"/>
      <c r="BZ39" s="14"/>
      <c r="CA39" s="24"/>
      <c r="CB39" s="24"/>
    </row>
    <row r="40" spans="1:80">
      <c r="A40" s="1" t="s">
        <v>13</v>
      </c>
      <c r="B40" s="2">
        <v>3.1</v>
      </c>
      <c r="C40" s="2">
        <v>67</v>
      </c>
      <c r="D40" s="1">
        <v>42082</v>
      </c>
      <c r="E40" s="3">
        <v>0.69174999999999998</v>
      </c>
      <c r="F40" s="3">
        <f>E40-0.1</f>
        <v>0.59175</v>
      </c>
      <c r="G40" s="3">
        <v>1.4359999999999999</v>
      </c>
      <c r="H40" s="3">
        <v>93.2</v>
      </c>
      <c r="I40" s="3">
        <v>170.77499999999998</v>
      </c>
      <c r="J40" s="3">
        <v>169.47499999999999</v>
      </c>
      <c r="K40" s="3">
        <v>110</v>
      </c>
      <c r="L40" s="3">
        <v>91.3</v>
      </c>
      <c r="M40" s="3">
        <v>12.8225</v>
      </c>
      <c r="N40" s="3">
        <v>90.474999999999994</v>
      </c>
      <c r="O40" s="3">
        <v>6.86</v>
      </c>
      <c r="P40" s="3">
        <v>5.5024999999999995</v>
      </c>
      <c r="Q40" s="3">
        <v>10.022500000000001</v>
      </c>
      <c r="R40" s="3">
        <v>24.88</v>
      </c>
      <c r="S40" s="3">
        <v>0.5003333333333333</v>
      </c>
      <c r="T40" s="3">
        <v>0.66666666666666663</v>
      </c>
      <c r="U40" s="3">
        <v>0.14833333333333332</v>
      </c>
      <c r="V40" s="3">
        <v>7.9666666666666663E-2</v>
      </c>
      <c r="W40" s="3">
        <v>4.5</v>
      </c>
      <c r="X40" s="3">
        <v>13.016666666666667</v>
      </c>
      <c r="Y40" s="3">
        <v>1.1666666666666667</v>
      </c>
      <c r="Z40" s="3">
        <v>0.26666666666666666</v>
      </c>
      <c r="AA40" s="3">
        <v>3</v>
      </c>
      <c r="AB40" s="3">
        <v>3.3333333333333333E-2</v>
      </c>
      <c r="AC40" s="3">
        <v>3.3666666666666667</v>
      </c>
      <c r="AD40" s="5">
        <v>0.7</v>
      </c>
      <c r="AE40" s="3">
        <v>98.115253249999995</v>
      </c>
      <c r="AF40" s="3">
        <v>1.0250038028093316</v>
      </c>
      <c r="AG40" s="3">
        <v>129.66277483104002</v>
      </c>
      <c r="AH40" s="3">
        <v>0.97148968200713015</v>
      </c>
      <c r="AI40" s="12">
        <f>AE40*30.97/94.74</f>
        <v>32.073352260423263</v>
      </c>
      <c r="AJ40" s="3">
        <v>62.674813306177882</v>
      </c>
      <c r="AK40" s="3">
        <v>2.6882538863847087</v>
      </c>
      <c r="AL40" s="3">
        <v>1348.8706739526415</v>
      </c>
      <c r="AM40" s="3">
        <v>32.254501945107549</v>
      </c>
      <c r="AN40" s="3">
        <v>21.521734215037267</v>
      </c>
      <c r="AP40" s="3">
        <v>0.34750000000000003</v>
      </c>
      <c r="AQ40" s="3">
        <v>0.75800000000000001</v>
      </c>
      <c r="AR40" s="3">
        <v>3.3745000000000003</v>
      </c>
      <c r="AS40" s="3">
        <v>8.23</v>
      </c>
      <c r="AV40" s="4">
        <v>3.3907400657896951</v>
      </c>
      <c r="AW40" s="4">
        <v>0.17336408159618386</v>
      </c>
      <c r="AX40" s="4">
        <v>1.1103850296321232</v>
      </c>
      <c r="AY40" s="4">
        <v>1.0285941511307769E-2</v>
      </c>
      <c r="AZ40" s="3">
        <v>0</v>
      </c>
      <c r="BA40" s="3">
        <v>3301</v>
      </c>
      <c r="BC40" s="3" t="s">
        <v>110</v>
      </c>
      <c r="BD40" s="3" t="s">
        <v>95</v>
      </c>
      <c r="BE40" s="3" t="s">
        <v>155</v>
      </c>
      <c r="BF40" s="1">
        <v>42082</v>
      </c>
      <c r="BG40" s="3">
        <v>10.062071999999555</v>
      </c>
      <c r="BH40" s="3">
        <v>3317.9296876701328</v>
      </c>
      <c r="BI40" s="3">
        <v>18.861433719806652</v>
      </c>
      <c r="BJ40" s="3">
        <v>49.214985733285218</v>
      </c>
      <c r="BK40" s="3">
        <f>BJ40/BK$1</f>
        <v>0.89579515349991301</v>
      </c>
      <c r="BL40" s="3">
        <v>133.25443925460863</v>
      </c>
      <c r="BM40" s="3">
        <f>BL40/BM$1</f>
        <v>2.3859344539768776</v>
      </c>
      <c r="BO40" t="s">
        <v>195</v>
      </c>
      <c r="BP40" t="s">
        <v>95</v>
      </c>
      <c r="BQ40" t="s">
        <v>155</v>
      </c>
      <c r="BR40" s="1">
        <v>42082</v>
      </c>
      <c r="BS40">
        <v>43.892133976474618</v>
      </c>
      <c r="BT40">
        <v>2654.4778110857151</v>
      </c>
      <c r="BU40">
        <v>46.62329957680209</v>
      </c>
      <c r="BV40">
        <v>48.395432071663421</v>
      </c>
      <c r="BW40" s="3">
        <f>BV40/BW$1</f>
        <v>0.88087790447148573</v>
      </c>
      <c r="BX40">
        <v>23.209980116761756</v>
      </c>
      <c r="BY40" s="3">
        <f>BX40/BY$1</f>
        <v>0.4155770835588497</v>
      </c>
      <c r="BZ40" s="14">
        <f t="shared" si="3"/>
        <v>1.9703573704180279</v>
      </c>
      <c r="CA40" s="24">
        <f t="shared" si="4"/>
        <v>-1.4917249028427282E-2</v>
      </c>
      <c r="CB40" s="24">
        <f t="shared" ref="CB40" si="16">BK40/BW40*100</f>
        <v>101.69345251512209</v>
      </c>
    </row>
    <row r="41" spans="1:80">
      <c r="A41" s="1" t="s">
        <v>73</v>
      </c>
      <c r="B41" s="2">
        <f>B40-C40/100</f>
        <v>2.4300000000000002</v>
      </c>
      <c r="C41" s="2"/>
      <c r="D41" s="1">
        <v>42082</v>
      </c>
      <c r="E41" s="3">
        <v>1.0956666666666666</v>
      </c>
      <c r="F41" s="3">
        <f>E41-0.1</f>
        <v>0.99566666666666659</v>
      </c>
      <c r="G41" s="3">
        <v>0.76400000000000012</v>
      </c>
      <c r="H41" s="3">
        <v>92.8</v>
      </c>
      <c r="I41" s="3">
        <v>173.66666666666666</v>
      </c>
      <c r="J41" s="3">
        <v>172.70000000000002</v>
      </c>
      <c r="K41" s="3">
        <v>112</v>
      </c>
      <c r="L41" s="3">
        <v>90.633333333333326</v>
      </c>
      <c r="M41" s="3">
        <v>12.963333333333333</v>
      </c>
      <c r="N41" s="3">
        <v>89.766666666666666</v>
      </c>
      <c r="O41" s="3">
        <v>6.87</v>
      </c>
      <c r="P41" s="3">
        <v>7.23</v>
      </c>
      <c r="Q41" s="3">
        <v>10.813333333333333</v>
      </c>
      <c r="R41" s="3">
        <v>26.753333333333334</v>
      </c>
      <c r="S41" s="3">
        <v>0.997</v>
      </c>
      <c r="T41" s="3">
        <v>0.83333333333333337</v>
      </c>
      <c r="U41" s="3">
        <v>0.18099999999999997</v>
      </c>
      <c r="V41" s="3">
        <v>9.7000000000000017E-2</v>
      </c>
      <c r="W41" s="3">
        <v>4.9366666666666665</v>
      </c>
      <c r="X41" s="3">
        <v>13.21</v>
      </c>
      <c r="Y41" s="3">
        <v>1.6333333333333335</v>
      </c>
      <c r="Z41" s="3">
        <v>0.3666666666666667</v>
      </c>
      <c r="AA41" s="3">
        <v>-142.33333333333334</v>
      </c>
      <c r="AB41" s="3">
        <v>-6.6666666666666666E-2</v>
      </c>
      <c r="AC41" s="3">
        <v>6.6333333333333329</v>
      </c>
      <c r="AD41" s="5"/>
      <c r="AI41" s="12"/>
      <c r="AZ41" s="3">
        <v>0.8</v>
      </c>
      <c r="BA41" s="3">
        <v>110</v>
      </c>
      <c r="BK41" s="3"/>
      <c r="BM41" s="3"/>
      <c r="BW41" s="3"/>
      <c r="BY41" s="3"/>
      <c r="BZ41" s="14"/>
      <c r="CA41" s="24"/>
    </row>
    <row r="42" spans="1:80">
      <c r="A42" s="1" t="s">
        <v>255</v>
      </c>
      <c r="B42" s="2"/>
      <c r="C42" s="2"/>
      <c r="D42" s="1">
        <v>42082</v>
      </c>
      <c r="E42" s="3">
        <v>1.3939999999999999</v>
      </c>
      <c r="F42" s="3">
        <f>E42-0.1</f>
        <v>1.2939999999999998</v>
      </c>
      <c r="G42" s="3">
        <v>0.47575000000000001</v>
      </c>
      <c r="H42" s="3">
        <v>93.2</v>
      </c>
      <c r="I42" s="3">
        <v>176.125</v>
      </c>
      <c r="J42" s="3">
        <v>175.32500000000002</v>
      </c>
      <c r="K42" s="3">
        <v>114</v>
      </c>
      <c r="L42" s="3">
        <v>90.474999999999994</v>
      </c>
      <c r="M42" s="3">
        <v>13.047499999999999</v>
      </c>
      <c r="N42" s="3">
        <v>89.6</v>
      </c>
      <c r="O42" s="3">
        <v>6.9</v>
      </c>
      <c r="P42" s="3">
        <v>7.3649999999999993</v>
      </c>
      <c r="Q42" s="3">
        <v>10.985000000000001</v>
      </c>
      <c r="R42" s="3">
        <v>27.167500000000004</v>
      </c>
      <c r="S42" s="3">
        <v>1.5043333333333333</v>
      </c>
      <c r="T42" s="3">
        <v>0.84</v>
      </c>
      <c r="U42" s="3">
        <v>0.18299999999999997</v>
      </c>
      <c r="V42" s="3">
        <v>9.9000000000000019E-2</v>
      </c>
      <c r="W42" s="3">
        <v>5.2666666666666666</v>
      </c>
      <c r="X42" s="3">
        <v>13.336666666666668</v>
      </c>
      <c r="Y42" s="3">
        <v>1.3333333333333333</v>
      </c>
      <c r="Z42" s="3">
        <v>0.33333333333333331</v>
      </c>
      <c r="AA42" s="3">
        <v>105.33333333333333</v>
      </c>
      <c r="AB42" s="3">
        <v>3.3333333333333333E-2</v>
      </c>
      <c r="AC42" s="3">
        <v>6.7666666666666666</v>
      </c>
      <c r="AD42" s="5"/>
      <c r="AI42" s="12"/>
      <c r="AZ42" s="3">
        <v>1.25</v>
      </c>
      <c r="BA42" s="3">
        <v>64.44</v>
      </c>
      <c r="BK42" s="3"/>
      <c r="BM42" s="3"/>
      <c r="BW42" s="3"/>
      <c r="BY42" s="3"/>
      <c r="BZ42" s="14"/>
      <c r="CA42" s="24"/>
    </row>
    <row r="43" spans="1:80">
      <c r="D43" s="1">
        <v>42082</v>
      </c>
      <c r="E43" s="3">
        <v>1.6363333333333332</v>
      </c>
      <c r="F43" s="3">
        <f>E43-0.1</f>
        <v>1.5363333333333331</v>
      </c>
      <c r="G43" s="3">
        <v>0.55233333333333334</v>
      </c>
      <c r="H43" s="3">
        <v>93.983333333333334</v>
      </c>
      <c r="I43" s="3">
        <v>177.18333333333331</v>
      </c>
      <c r="J43" s="3">
        <v>176.33333333333334</v>
      </c>
      <c r="K43" s="3">
        <v>114.5</v>
      </c>
      <c r="L43" s="3">
        <v>90.166666666666671</v>
      </c>
      <c r="M43" s="3">
        <v>12.976666666666665</v>
      </c>
      <c r="N43" s="3">
        <v>89.316666666666663</v>
      </c>
      <c r="O43" s="3">
        <v>7.0083333333333329</v>
      </c>
      <c r="P43" s="3">
        <v>7.458333333333333</v>
      </c>
      <c r="Q43" s="3">
        <v>0.31833333333333336</v>
      </c>
      <c r="R43" s="3">
        <v>1.8716666666666668</v>
      </c>
      <c r="S43" s="3">
        <v>1.9193333333333333</v>
      </c>
      <c r="T43" s="3">
        <v>1.0033333333333332</v>
      </c>
      <c r="U43" s="3">
        <v>0.19200000000000003</v>
      </c>
      <c r="V43" s="3">
        <v>0.104</v>
      </c>
      <c r="W43" s="3">
        <v>5.7033333333333331</v>
      </c>
      <c r="X43" s="3">
        <v>12.863333333333335</v>
      </c>
      <c r="Y43" s="3">
        <v>1.2666666666666666</v>
      </c>
      <c r="Z43" s="3">
        <v>0.3</v>
      </c>
      <c r="AA43" s="3">
        <v>-39</v>
      </c>
      <c r="AB43" s="3">
        <v>0</v>
      </c>
      <c r="AC43" s="3">
        <v>7.333333333333333</v>
      </c>
      <c r="AD43" s="5"/>
      <c r="AI43" s="12"/>
      <c r="AZ43" s="3">
        <v>1.5</v>
      </c>
      <c r="BA43" s="3">
        <v>39.869999999999997</v>
      </c>
      <c r="BK43" s="3"/>
      <c r="BM43" s="3"/>
      <c r="BW43" s="3"/>
      <c r="BY43" s="3"/>
      <c r="BZ43" s="14"/>
      <c r="CA43" s="24"/>
    </row>
    <row r="44" spans="1:80">
      <c r="D44" s="1">
        <v>42082</v>
      </c>
      <c r="E44" s="3">
        <v>1.905</v>
      </c>
      <c r="F44" s="3">
        <f t="shared" ref="F44:F47" si="17">E44-0.15</f>
        <v>1.7550000000000001</v>
      </c>
      <c r="G44" s="3">
        <v>0.623</v>
      </c>
      <c r="H44" s="3">
        <v>94.2</v>
      </c>
      <c r="I44" s="3">
        <v>177.23333333333335</v>
      </c>
      <c r="J44" s="3">
        <v>176.33333333333334</v>
      </c>
      <c r="K44" s="3">
        <v>115</v>
      </c>
      <c r="L44" s="3">
        <v>90.466666666666654</v>
      </c>
      <c r="M44" s="3">
        <v>12.996666666666668</v>
      </c>
      <c r="N44" s="3">
        <v>89.566666666666663</v>
      </c>
      <c r="O44" s="3">
        <v>7.07</v>
      </c>
      <c r="P44" s="3">
        <v>8.18</v>
      </c>
      <c r="Q44" s="3">
        <v>1.26</v>
      </c>
      <c r="R44" s="3">
        <v>4.1033333333333335</v>
      </c>
      <c r="AD44" s="5"/>
      <c r="AI44" s="12"/>
      <c r="AZ44" s="3">
        <v>1.75</v>
      </c>
      <c r="BA44" s="3">
        <v>28.88</v>
      </c>
      <c r="BK44" s="3"/>
      <c r="BM44" s="3"/>
      <c r="BW44" s="3"/>
      <c r="BY44" s="3"/>
      <c r="BZ44" s="14"/>
      <c r="CA44" s="24"/>
    </row>
    <row r="45" spans="1:80">
      <c r="D45" s="1">
        <v>42082</v>
      </c>
      <c r="E45" s="3">
        <v>2.367</v>
      </c>
      <c r="F45" s="3">
        <f t="shared" si="17"/>
        <v>2.2170000000000001</v>
      </c>
      <c r="G45" s="3">
        <v>1.7416666666666669</v>
      </c>
      <c r="H45" s="3">
        <v>96.666666666666671</v>
      </c>
      <c r="I45" s="3">
        <v>175.33333333333334</v>
      </c>
      <c r="J45" s="3">
        <v>173.93333333333331</v>
      </c>
      <c r="K45" s="3">
        <v>113</v>
      </c>
      <c r="L45" s="3">
        <v>68.533333333333346</v>
      </c>
      <c r="M45" s="3">
        <v>9.5399999999999991</v>
      </c>
      <c r="N45" s="3">
        <v>67.833333333333329</v>
      </c>
      <c r="O45" s="3">
        <v>6.9466666666666663</v>
      </c>
      <c r="P45" s="3">
        <v>7.18</v>
      </c>
      <c r="Q45" s="3">
        <v>0.69</v>
      </c>
      <c r="R45" s="3">
        <v>2.7566666666666664</v>
      </c>
      <c r="S45" s="3">
        <v>2.3976666666666664</v>
      </c>
      <c r="T45" s="3">
        <v>3.2033333333333331</v>
      </c>
      <c r="U45" s="3">
        <v>0.17100000000000001</v>
      </c>
      <c r="V45" s="3">
        <v>0.10000000000000002</v>
      </c>
      <c r="W45" s="3">
        <v>6.04</v>
      </c>
      <c r="X45" s="3">
        <v>6.2766666666666664</v>
      </c>
      <c r="Y45" s="3">
        <v>0.23333333333333331</v>
      </c>
      <c r="Z45" s="3">
        <v>6.6666666666666666E-2</v>
      </c>
      <c r="AA45" s="3">
        <v>-126.66666666666667</v>
      </c>
      <c r="AB45" s="3">
        <v>-6.6666666666666666E-2</v>
      </c>
      <c r="AC45" s="3">
        <v>4.5333333333333332</v>
      </c>
      <c r="AD45" s="5">
        <v>2.1</v>
      </c>
      <c r="AE45" s="3">
        <v>85.699728249999993</v>
      </c>
      <c r="AF45" s="3">
        <v>0.92964842028850303</v>
      </c>
      <c r="AG45" s="3">
        <v>108.18146433599999</v>
      </c>
      <c r="AH45" s="3">
        <v>7.9341010300959169</v>
      </c>
      <c r="AI45" s="12">
        <f>AE45*30.97/94.74</f>
        <v>28.014783448411439</v>
      </c>
      <c r="AJ45" s="3">
        <v>51.792260692464367</v>
      </c>
      <c r="AK45" s="3">
        <v>6.720634715962287E-2</v>
      </c>
      <c r="AL45" s="3">
        <v>1126.8693078324227</v>
      </c>
      <c r="AM45" s="3">
        <v>17.581070242616235</v>
      </c>
      <c r="AN45" s="3">
        <v>21.757484472894983</v>
      </c>
      <c r="AP45" s="3">
        <v>0.373</v>
      </c>
      <c r="AQ45" s="3">
        <v>0.62749999999999995</v>
      </c>
      <c r="AR45" s="3">
        <v>2.9260000000000002</v>
      </c>
      <c r="AS45" s="3">
        <v>7.1355000000000004</v>
      </c>
      <c r="AV45" s="4">
        <v>2.7350299723899769</v>
      </c>
      <c r="AW45" s="4">
        <v>0.12801940930201772</v>
      </c>
      <c r="AX45" s="4">
        <v>0.98972654522246994</v>
      </c>
      <c r="AY45" s="4">
        <v>7.2204625099608941E-2</v>
      </c>
      <c r="AZ45" s="3">
        <v>2</v>
      </c>
      <c r="BA45" s="3">
        <v>18.63</v>
      </c>
      <c r="BC45" s="3" t="s">
        <v>196</v>
      </c>
      <c r="BD45" s="3" t="s">
        <v>95</v>
      </c>
      <c r="BE45" s="3" t="s">
        <v>157</v>
      </c>
      <c r="BF45" s="1">
        <v>42082</v>
      </c>
      <c r="BG45" s="3">
        <v>8.0412403260762382</v>
      </c>
      <c r="BH45" s="3">
        <v>3505.1369972588586</v>
      </c>
      <c r="BI45" s="3">
        <v>24.991834621384321</v>
      </c>
      <c r="BJ45" s="3">
        <v>221.92587152309429</v>
      </c>
      <c r="BK45" s="3">
        <f>BJ45/BK$1</f>
        <v>4.039422488589266</v>
      </c>
      <c r="BL45" s="3">
        <v>123.89759975956588</v>
      </c>
      <c r="BM45" s="3">
        <f>BL45/BM$1</f>
        <v>2.218399279490884</v>
      </c>
      <c r="BR45" s="1"/>
      <c r="BW45" s="3"/>
      <c r="BY45" s="3"/>
      <c r="BZ45" s="14"/>
      <c r="CA45" s="24"/>
    </row>
    <row r="46" spans="1:80">
      <c r="D46" s="21">
        <v>42082</v>
      </c>
      <c r="E46" s="5">
        <v>2.7040000000000002</v>
      </c>
      <c r="F46" s="5">
        <f t="shared" si="17"/>
        <v>2.5540000000000003</v>
      </c>
      <c r="G46" s="5">
        <v>3.0310000000000001</v>
      </c>
      <c r="H46" s="5">
        <v>94.633333333333326</v>
      </c>
      <c r="I46" s="5">
        <v>164.86666666666667</v>
      </c>
      <c r="J46" s="5">
        <v>163.03333333333333</v>
      </c>
      <c r="K46" s="5">
        <v>106</v>
      </c>
      <c r="L46" s="5">
        <v>38.266666666666673</v>
      </c>
      <c r="M46" s="5">
        <v>5.1433333333333335</v>
      </c>
      <c r="N46" s="5">
        <v>37.9</v>
      </c>
      <c r="O46" s="5">
        <v>6.8933333333333335</v>
      </c>
      <c r="P46" s="3">
        <v>5.580000000000001</v>
      </c>
      <c r="Q46" s="3">
        <v>0.86</v>
      </c>
      <c r="R46" s="3">
        <v>3.1566666666666663</v>
      </c>
      <c r="S46" s="3">
        <v>2.6476666666666664</v>
      </c>
      <c r="T46" s="3">
        <v>3.67</v>
      </c>
      <c r="U46" s="3">
        <v>0.17</v>
      </c>
      <c r="V46" s="3">
        <v>0.10100000000000002</v>
      </c>
      <c r="W46" s="3">
        <v>6.18</v>
      </c>
      <c r="X46" s="3">
        <v>3.3699999999999997</v>
      </c>
      <c r="Y46" s="3">
        <v>1.4333333333333333</v>
      </c>
      <c r="Z46" s="3">
        <v>0.33333333333333331</v>
      </c>
      <c r="AA46" s="3">
        <v>-187.33333333333334</v>
      </c>
      <c r="AB46" s="3">
        <v>-0.10000000000000002</v>
      </c>
      <c r="AC46" s="3">
        <v>4.7</v>
      </c>
      <c r="AD46" s="5">
        <v>2.6</v>
      </c>
      <c r="AE46" s="3">
        <v>53.25128325</v>
      </c>
      <c r="AF46" s="3">
        <v>4.1788182684442736</v>
      </c>
      <c r="AG46" s="3">
        <v>72.735252860160003</v>
      </c>
      <c r="AH46" s="3">
        <v>5.5063841764696591</v>
      </c>
      <c r="AI46" s="12">
        <f>AE46*30.97/94.74</f>
        <v>17.407560082884736</v>
      </c>
      <c r="AJ46" s="3">
        <v>37.535641547861516</v>
      </c>
      <c r="AK46" s="3">
        <v>1.6801586789904392</v>
      </c>
      <c r="AL46" s="3">
        <v>793.03051001821495</v>
      </c>
      <c r="AM46" s="3">
        <v>0.13523900186625695</v>
      </c>
      <c r="AN46" s="3">
        <v>21.127399914212884</v>
      </c>
      <c r="AP46" s="3">
        <v>0.35799999999999998</v>
      </c>
      <c r="AQ46" s="3">
        <v>0.25850000000000001</v>
      </c>
      <c r="AR46" s="3">
        <v>2.5735000000000001</v>
      </c>
      <c r="AS46" s="3">
        <v>6.2759999999999998</v>
      </c>
      <c r="AV46" s="4">
        <v>2.1946261653320014</v>
      </c>
      <c r="AW46" s="4">
        <v>1.7203180476929758E-2</v>
      </c>
      <c r="AX46" s="4">
        <v>0.70938242945473196</v>
      </c>
      <c r="AY46" s="4">
        <v>2.7629222212716242E-2</v>
      </c>
      <c r="BC46" s="3" t="s">
        <v>197</v>
      </c>
      <c r="BD46" s="3" t="s">
        <v>95</v>
      </c>
      <c r="BE46" s="3" t="s">
        <v>159</v>
      </c>
      <c r="BF46" s="1">
        <v>42082</v>
      </c>
      <c r="BG46" s="3">
        <v>4.7295121258826276</v>
      </c>
      <c r="BH46" s="3">
        <v>4204.789039663593</v>
      </c>
      <c r="BI46" s="3">
        <v>13.789006876890401</v>
      </c>
      <c r="BJ46" s="3">
        <v>1237.0960196705655</v>
      </c>
      <c r="BK46" s="3">
        <f>BJ46/BK$1</f>
        <v>22.517219142165374</v>
      </c>
      <c r="BL46" s="3">
        <v>175.13802137470867</v>
      </c>
      <c r="BM46" s="3">
        <f>BL46/BM$1</f>
        <v>3.1358643039339062</v>
      </c>
      <c r="BR46" s="1"/>
      <c r="BW46" s="3"/>
      <c r="BY46" s="3"/>
      <c r="BZ46" s="14"/>
      <c r="CA46" s="24"/>
    </row>
    <row r="47" spans="1:80">
      <c r="D47" s="1">
        <v>42082</v>
      </c>
      <c r="E47" s="3">
        <v>3.0343333333333331</v>
      </c>
      <c r="F47" s="3">
        <f t="shared" si="17"/>
        <v>2.8843333333333332</v>
      </c>
      <c r="G47" s="3">
        <v>3.6980000000000004</v>
      </c>
      <c r="H47" s="3">
        <v>97.5</v>
      </c>
      <c r="I47" s="3">
        <v>166.5</v>
      </c>
      <c r="J47" s="3">
        <v>164.46666666666667</v>
      </c>
      <c r="K47" s="3">
        <v>107</v>
      </c>
      <c r="L47" s="3">
        <v>16.066666666666666</v>
      </c>
      <c r="M47" s="3">
        <v>2.1199999999999997</v>
      </c>
      <c r="N47" s="3">
        <v>15.9</v>
      </c>
      <c r="O47" s="3">
        <v>6.89</v>
      </c>
      <c r="P47" s="3">
        <v>6.0166666666666666</v>
      </c>
      <c r="Q47" s="3">
        <v>0.98999999999999988</v>
      </c>
      <c r="R47" s="3">
        <v>3.4666666666666668</v>
      </c>
      <c r="S47" s="3">
        <v>2.863666666666667</v>
      </c>
      <c r="T47" s="3">
        <v>3.98</v>
      </c>
      <c r="U47" s="3">
        <v>0.17100000000000001</v>
      </c>
      <c r="V47" s="3">
        <v>0.10299999999999999</v>
      </c>
      <c r="W47" s="3">
        <v>6.27</v>
      </c>
      <c r="X47" s="3">
        <v>2.0433333333333334</v>
      </c>
      <c r="Y47" s="3">
        <v>0.26666666666666666</v>
      </c>
      <c r="Z47" s="3">
        <v>6.6666666666666666E-2</v>
      </c>
      <c r="AA47" s="3">
        <v>8</v>
      </c>
      <c r="AB47" s="3">
        <v>0</v>
      </c>
      <c r="AC47" s="3">
        <v>4.8</v>
      </c>
      <c r="AD47" s="5">
        <v>2.85</v>
      </c>
      <c r="AE47" s="3">
        <v>57.289844500000001</v>
      </c>
      <c r="AF47" s="3">
        <v>2.2432413406196372</v>
      </c>
      <c r="AG47" s="3">
        <v>68.938420277760002</v>
      </c>
      <c r="AH47" s="3">
        <v>4.794656839962574</v>
      </c>
      <c r="AI47" s="12">
        <f>AE47*30.97/94.74</f>
        <v>18.727744185824363</v>
      </c>
      <c r="AJ47" s="3">
        <v>42.953156822810598</v>
      </c>
      <c r="AK47" s="3">
        <v>1.1425079017134956</v>
      </c>
      <c r="AL47" s="3">
        <v>849.92941712204015</v>
      </c>
      <c r="AM47" s="3">
        <v>12.441988171697682</v>
      </c>
      <c r="AN47" s="3">
        <v>19.787356273443415</v>
      </c>
      <c r="AP47" s="3">
        <v>0.53200000000000003</v>
      </c>
      <c r="AQ47" s="3">
        <v>0.23099999999999998</v>
      </c>
      <c r="AR47" s="3">
        <v>2.6174999999999997</v>
      </c>
      <c r="AS47" s="3">
        <v>6.3840000000000003</v>
      </c>
      <c r="AV47" s="4">
        <v>2.3275556832106923</v>
      </c>
      <c r="AW47" s="4">
        <v>0.15170141348918073</v>
      </c>
      <c r="AX47" s="4">
        <v>0.71007648268363688</v>
      </c>
      <c r="AY47" s="4">
        <v>2.2639129754279279E-2</v>
      </c>
      <c r="BC47" s="3" t="s">
        <v>111</v>
      </c>
      <c r="BD47" s="3" t="s">
        <v>95</v>
      </c>
      <c r="BE47" s="3" t="s">
        <v>156</v>
      </c>
      <c r="BF47" s="1">
        <v>42082</v>
      </c>
      <c r="BG47" s="3">
        <v>4.2288497500417348</v>
      </c>
      <c r="BH47" s="3">
        <v>4116.4631379905841</v>
      </c>
      <c r="BI47" s="3">
        <v>17.909334254886705</v>
      </c>
      <c r="BJ47" s="3">
        <v>1271.1790379763706</v>
      </c>
      <c r="BK47" s="3">
        <f>BJ47/BK$1</f>
        <v>23.13758714918767</v>
      </c>
      <c r="BL47" s="3">
        <v>179.05118461070228</v>
      </c>
      <c r="BM47" s="3">
        <f>BL47/BM$1</f>
        <v>3.205929894551518</v>
      </c>
      <c r="BO47" t="s">
        <v>198</v>
      </c>
      <c r="BP47" t="s">
        <v>95</v>
      </c>
      <c r="BQ47" t="s">
        <v>156</v>
      </c>
      <c r="BR47" s="1">
        <v>42082</v>
      </c>
      <c r="BS47">
        <v>36.681248447713436</v>
      </c>
      <c r="BT47">
        <v>3701.9672831767398</v>
      </c>
      <c r="BU47">
        <v>19.86991053508093</v>
      </c>
      <c r="BV47">
        <v>1323.7227403023255</v>
      </c>
      <c r="BW47" s="3">
        <f>BV47/BW$1</f>
        <v>24.093970518790055</v>
      </c>
      <c r="BX47">
        <v>4.2365129590423436</v>
      </c>
      <c r="BY47" s="3">
        <f>BX47/BY$1</f>
        <v>7.5855200699057185E-2</v>
      </c>
      <c r="BZ47" s="14">
        <f t="shared" si="3"/>
        <v>3.1300746938524608</v>
      </c>
      <c r="CA47" s="24">
        <f t="shared" si="4"/>
        <v>0.9563833696023849</v>
      </c>
      <c r="CB47" s="24">
        <f t="shared" ref="CB47:CB48" si="18">BK47/BW47*100</f>
        <v>96.030611190228967</v>
      </c>
    </row>
    <row r="48" spans="1:80">
      <c r="D48" s="1">
        <v>42082</v>
      </c>
      <c r="E48" s="3">
        <v>3.1949999999999998</v>
      </c>
      <c r="F48" s="3">
        <f>E48-0.15</f>
        <v>3.0449999999999999</v>
      </c>
      <c r="G48" s="3">
        <v>3.9236666666666671</v>
      </c>
      <c r="H48" s="3">
        <v>99.066666666666663</v>
      </c>
      <c r="I48" s="3">
        <v>168</v>
      </c>
      <c r="J48" s="3">
        <v>165.8</v>
      </c>
      <c r="K48" s="3">
        <v>108</v>
      </c>
      <c r="L48" s="3">
        <v>12.333333333333334</v>
      </c>
      <c r="M48" s="3">
        <v>1.6233333333333333</v>
      </c>
      <c r="N48" s="3">
        <v>12.233333333333333</v>
      </c>
      <c r="O48" s="3">
        <v>6.91</v>
      </c>
      <c r="P48" s="3">
        <v>5.47</v>
      </c>
      <c r="Q48" s="3">
        <v>1.3466666666666667</v>
      </c>
      <c r="R48" s="3">
        <v>4.3099999999999996</v>
      </c>
      <c r="AD48" s="5">
        <v>3.1</v>
      </c>
      <c r="AE48" s="3">
        <v>61.779059500000002</v>
      </c>
      <c r="AF48" s="3">
        <v>1.8006855935975226</v>
      </c>
      <c r="AG48" s="3">
        <v>82.181640425279994</v>
      </c>
      <c r="AH48" s="3">
        <v>7.1698571077095599</v>
      </c>
      <c r="AI48" s="12">
        <f>AE48*30.97/94.74</f>
        <v>20.195244592727466</v>
      </c>
      <c r="AJ48" s="3">
        <v>40.529531568228116</v>
      </c>
      <c r="AK48" s="3">
        <v>1.4785396375115853</v>
      </c>
      <c r="AL48" s="3">
        <v>783.8023679417123</v>
      </c>
      <c r="AM48" s="3">
        <v>32.524979948840297</v>
      </c>
      <c r="AN48" s="3">
        <v>19.33904334971762</v>
      </c>
      <c r="AP48" s="3">
        <v>0.39250000000000002</v>
      </c>
      <c r="AQ48" s="3">
        <v>0.189</v>
      </c>
      <c r="AR48" s="3">
        <v>2.7164999999999999</v>
      </c>
      <c r="AS48" s="3">
        <v>6.625</v>
      </c>
      <c r="AV48" s="4">
        <v>2.3684667564214639</v>
      </c>
      <c r="AW48" s="4">
        <v>0.10671825269759649</v>
      </c>
      <c r="AX48" s="4">
        <v>0.73362090375649391</v>
      </c>
      <c r="AY48" s="4">
        <v>1.2562171714307627E-2</v>
      </c>
      <c r="BC48" s="3" t="s">
        <v>112</v>
      </c>
      <c r="BD48" s="3" t="s">
        <v>95</v>
      </c>
      <c r="BE48" s="3" t="s">
        <v>158</v>
      </c>
      <c r="BF48" s="1">
        <v>42082</v>
      </c>
      <c r="BG48" s="3">
        <v>4.2861271326328474</v>
      </c>
      <c r="BH48" s="3">
        <v>4264.1022811498196</v>
      </c>
      <c r="BI48" s="3">
        <v>14.577596425335621</v>
      </c>
      <c r="BJ48" s="3">
        <v>1399.2905871398157</v>
      </c>
      <c r="BK48" s="3">
        <f>BJ48/BK$1</f>
        <v>25.469431873677024</v>
      </c>
      <c r="BL48" s="3">
        <v>195.95139036849955</v>
      </c>
      <c r="BM48" s="3">
        <f>BL48/BM$1</f>
        <v>3.5085298185944414</v>
      </c>
      <c r="BO48" t="s">
        <v>199</v>
      </c>
      <c r="BP48" t="s">
        <v>95</v>
      </c>
      <c r="BQ48" t="s">
        <v>158</v>
      </c>
      <c r="BR48" s="1">
        <v>42082</v>
      </c>
      <c r="BS48">
        <v>52.506446292167901</v>
      </c>
      <c r="BT48">
        <v>3815.6934042510466</v>
      </c>
      <c r="BU48">
        <v>21.904612860785331</v>
      </c>
      <c r="BV48">
        <v>1444.0476092938384</v>
      </c>
      <c r="BW48" s="3">
        <f>BV48/BW$1</f>
        <v>26.284084624933353</v>
      </c>
      <c r="BX48">
        <v>3.4370881379097429</v>
      </c>
      <c r="BY48" s="3">
        <f>BX48/BY$1</f>
        <v>6.1541416972421534E-2</v>
      </c>
      <c r="BZ48" s="14">
        <f t="shared" si="3"/>
        <v>3.4469884016220198</v>
      </c>
      <c r="CA48" s="24">
        <f t="shared" si="4"/>
        <v>0.81465275125632886</v>
      </c>
      <c r="CB48" s="24">
        <f t="shared" si="18"/>
        <v>96.900585419347109</v>
      </c>
    </row>
    <row r="49" spans="1:80">
      <c r="Y49" s="31">
        <f>AVERAGE(Y40:Y47)</f>
        <v>1.0476190476190477</v>
      </c>
      <c r="AD49" s="5"/>
      <c r="AI49" s="12"/>
      <c r="AJ49" s="31">
        <f>AVERAGE(AJ40:AJ47)</f>
        <v>48.738968092328591</v>
      </c>
      <c r="AV49" s="4"/>
      <c r="AW49" s="4"/>
      <c r="AX49" s="4"/>
      <c r="AY49" s="4"/>
      <c r="BF49" s="1"/>
      <c r="BG49" s="3"/>
      <c r="BH49" s="3"/>
      <c r="BI49" s="3"/>
      <c r="BJ49" s="3"/>
      <c r="BK49" s="3"/>
      <c r="BL49" s="3"/>
      <c r="BM49" s="3"/>
      <c r="BR49" s="1"/>
      <c r="BW49" s="3"/>
      <c r="BY49" s="3"/>
      <c r="BZ49" s="14"/>
      <c r="CA49" s="24"/>
      <c r="CB49" s="24"/>
    </row>
    <row r="50" spans="1:80">
      <c r="A50" t="s">
        <v>13</v>
      </c>
      <c r="B50" s="2">
        <v>3.05</v>
      </c>
      <c r="C50" s="2">
        <v>70</v>
      </c>
      <c r="D50" s="1">
        <v>42088</v>
      </c>
      <c r="E50" s="3">
        <v>0.72866666666666668</v>
      </c>
      <c r="F50" s="3">
        <v>0.7</v>
      </c>
      <c r="G50" s="3">
        <v>1.4793333333333332</v>
      </c>
      <c r="H50" s="3">
        <v>93.566666666666663</v>
      </c>
      <c r="I50" s="3">
        <v>171.16666666666666</v>
      </c>
      <c r="J50" s="3">
        <v>169.86666666666667</v>
      </c>
      <c r="K50" s="3">
        <v>110.33333333333333</v>
      </c>
      <c r="L50" s="3">
        <v>94</v>
      </c>
      <c r="M50" s="3">
        <v>13.183333333333332</v>
      </c>
      <c r="N50" s="3">
        <v>93</v>
      </c>
      <c r="O50" s="3">
        <v>7.3133333333333326</v>
      </c>
      <c r="P50" s="3">
        <v>2.9433333333333334</v>
      </c>
      <c r="Q50" s="3">
        <v>9.9533333333333331</v>
      </c>
      <c r="R50" s="3">
        <v>24.716666666666669</v>
      </c>
      <c r="S50" s="3">
        <v>0.50900000000000001</v>
      </c>
      <c r="T50" s="3">
        <v>1.5750000000000002</v>
      </c>
      <c r="U50" s="3">
        <v>0.18</v>
      </c>
      <c r="V50" s="3">
        <v>9.9000000000000005E-2</v>
      </c>
      <c r="W50" s="3">
        <v>6.1050000000000004</v>
      </c>
      <c r="X50" s="3">
        <v>13.18</v>
      </c>
      <c r="Y50" s="3">
        <v>0.95000000000000007</v>
      </c>
      <c r="Z50" s="3">
        <v>0.25</v>
      </c>
      <c r="AA50" s="3">
        <v>138.5</v>
      </c>
      <c r="AB50" s="3">
        <v>0.05</v>
      </c>
      <c r="AC50" s="3">
        <v>1.9</v>
      </c>
      <c r="AD50" s="5">
        <v>0.7</v>
      </c>
      <c r="AE50" s="3">
        <v>52.059413999999997</v>
      </c>
      <c r="AF50" s="3">
        <v>3.167629750239128</v>
      </c>
      <c r="AG50" s="9">
        <v>78.031033491839992</v>
      </c>
      <c r="AH50" s="9">
        <v>4.9569075707609418</v>
      </c>
      <c r="AI50" s="12">
        <f>AE50*30.97/94.74</f>
        <v>17.017944390753641</v>
      </c>
      <c r="AJ50" s="3">
        <v>35.20706042090972</v>
      </c>
      <c r="AK50" s="3">
        <v>2.0161904147885239</v>
      </c>
      <c r="AL50" s="3">
        <v>1219.4854280510019</v>
      </c>
      <c r="AM50" s="3">
        <v>79.723391600171908</v>
      </c>
      <c r="AN50" s="3">
        <v>34.637524788259263</v>
      </c>
      <c r="AP50" s="3">
        <v>0.61450000000000005</v>
      </c>
      <c r="AQ50" s="3">
        <v>0.71599999999999997</v>
      </c>
      <c r="AR50" s="3">
        <v>3.3525</v>
      </c>
      <c r="AS50" s="3">
        <v>8.1765000000000008</v>
      </c>
      <c r="AV50" s="4">
        <v>3.1392313757123991</v>
      </c>
      <c r="AW50" s="4">
        <v>0.10234958764859006</v>
      </c>
      <c r="AX50" s="4">
        <v>1.0513371164652752</v>
      </c>
      <c r="AY50" s="4">
        <v>1.5129271477470297E-2</v>
      </c>
      <c r="AZ50" s="3">
        <v>0</v>
      </c>
      <c r="BA50" s="3">
        <v>3400</v>
      </c>
      <c r="BC50" s="3" t="s">
        <v>113</v>
      </c>
      <c r="BD50" s="3" t="s">
        <v>95</v>
      </c>
      <c r="BE50" s="3" t="s">
        <v>155</v>
      </c>
      <c r="BF50" s="1">
        <v>42088</v>
      </c>
      <c r="BG50" s="3">
        <v>9.2941806819103494</v>
      </c>
      <c r="BH50" s="3">
        <v>3198.1863472187683</v>
      </c>
      <c r="BI50" s="3">
        <v>19.716633239877677</v>
      </c>
      <c r="BJ50" s="3">
        <v>46.284846911113114</v>
      </c>
      <c r="BK50" s="3">
        <f>BJ50/BK$1</f>
        <v>0.84246172026052268</v>
      </c>
      <c r="BL50" s="3">
        <v>167.18630073152545</v>
      </c>
      <c r="BM50" s="3">
        <f>BL50/BM$1</f>
        <v>2.9934879271535442</v>
      </c>
      <c r="BO50" t="s">
        <v>205</v>
      </c>
      <c r="BP50" t="s">
        <v>95</v>
      </c>
      <c r="BQ50" t="s">
        <v>155</v>
      </c>
      <c r="BR50" s="1">
        <v>42088</v>
      </c>
      <c r="BS50">
        <v>46.683627601729462</v>
      </c>
      <c r="BT50">
        <v>2893.3691012954268</v>
      </c>
      <c r="BU50">
        <v>28.258012637820965</v>
      </c>
      <c r="BV50">
        <v>43.77761303435728</v>
      </c>
      <c r="BW50" s="3">
        <f>BV50/BW$1</f>
        <v>0.7968258652049014</v>
      </c>
      <c r="BX50">
        <v>7.2957272951729566</v>
      </c>
      <c r="BY50" s="3">
        <f>BX50/BY$1</f>
        <v>0.13063074834687477</v>
      </c>
      <c r="BZ50" s="14">
        <f t="shared" si="3"/>
        <v>2.8628571788066695</v>
      </c>
      <c r="CA50" s="24">
        <f t="shared" si="4"/>
        <v>-4.5635855055621288E-2</v>
      </c>
      <c r="CB50" s="24">
        <f t="shared" ref="CB50" si="19">BK50/BW50*100</f>
        <v>105.72720553491146</v>
      </c>
    </row>
    <row r="51" spans="1:80">
      <c r="A51" t="s">
        <v>12</v>
      </c>
      <c r="B51" s="2">
        <f>B50-C50/100</f>
        <v>2.3499999999999996</v>
      </c>
      <c r="D51" s="1">
        <v>42088</v>
      </c>
      <c r="E51" s="3">
        <v>1.038</v>
      </c>
      <c r="F51" s="3">
        <f t="shared" ref="F51:F58" si="20">E51-0.13</f>
        <v>0.90800000000000003</v>
      </c>
      <c r="G51" s="3">
        <v>1.2786666666666668</v>
      </c>
      <c r="H51" s="3">
        <v>92.90000000000002</v>
      </c>
      <c r="I51" s="3">
        <v>171.1</v>
      </c>
      <c r="J51" s="3">
        <v>169.93333333333331</v>
      </c>
      <c r="K51" s="3">
        <v>110</v>
      </c>
      <c r="L51" s="3">
        <v>94</v>
      </c>
      <c r="M51" s="3">
        <v>13.26</v>
      </c>
      <c r="N51" s="3">
        <v>93</v>
      </c>
      <c r="O51" s="3">
        <v>7.2766666666666673</v>
      </c>
      <c r="P51" s="3">
        <v>3.3299999999999996</v>
      </c>
      <c r="Q51" s="3">
        <v>10.393333333333333</v>
      </c>
      <c r="R51" s="3">
        <v>25.763333333333332</v>
      </c>
      <c r="S51" s="3">
        <v>1</v>
      </c>
      <c r="T51" s="3">
        <v>1.3533333333333335</v>
      </c>
      <c r="U51" s="3">
        <v>0.18000000000000002</v>
      </c>
      <c r="V51" s="3">
        <v>9.9000000000000019E-2</v>
      </c>
      <c r="W51" s="3">
        <v>6.2833333333333341</v>
      </c>
      <c r="X51" s="3">
        <v>13.506666666666666</v>
      </c>
      <c r="Y51" s="3">
        <v>1.2666666666666666</v>
      </c>
      <c r="Z51" s="3">
        <v>0.3</v>
      </c>
      <c r="AA51" s="3">
        <v>115</v>
      </c>
      <c r="AB51" s="3">
        <v>3.3333333333333333E-2</v>
      </c>
      <c r="AC51" s="3">
        <v>2.2999999999999998</v>
      </c>
      <c r="AD51" s="5"/>
      <c r="AI51" s="12"/>
      <c r="AZ51" s="3">
        <v>0.7</v>
      </c>
      <c r="BA51" s="3">
        <v>214.5</v>
      </c>
      <c r="BK51" s="3"/>
      <c r="BM51" s="3"/>
      <c r="BW51" s="3"/>
      <c r="BY51" s="3"/>
      <c r="BZ51" s="14"/>
      <c r="CA51" s="24"/>
    </row>
    <row r="52" spans="1:80">
      <c r="D52" s="1">
        <v>42088</v>
      </c>
      <c r="E52" s="3">
        <v>1.42</v>
      </c>
      <c r="F52" s="3">
        <f t="shared" si="20"/>
        <v>1.29</v>
      </c>
      <c r="G52" s="3">
        <v>1.2496666666666667</v>
      </c>
      <c r="H52" s="3">
        <v>93.3</v>
      </c>
      <c r="I52" s="3">
        <v>171.9</v>
      </c>
      <c r="J52" s="3">
        <v>170.73333333333335</v>
      </c>
      <c r="K52" s="3">
        <v>111</v>
      </c>
      <c r="L52" s="3">
        <v>94.366666666666674</v>
      </c>
      <c r="M52" s="3">
        <v>13.316666666666668</v>
      </c>
      <c r="N52" s="3">
        <v>93.333333333333329</v>
      </c>
      <c r="O52" s="3">
        <v>7.2600000000000007</v>
      </c>
      <c r="P52" s="3">
        <v>3.4433333333333334</v>
      </c>
      <c r="Q52" s="3">
        <v>10.576666666666666</v>
      </c>
      <c r="R52" s="3">
        <v>26.2</v>
      </c>
      <c r="S52" s="3">
        <v>1.5086666666666666</v>
      </c>
      <c r="T52" s="3">
        <v>1.43</v>
      </c>
      <c r="U52" s="3">
        <v>0.18000000000000002</v>
      </c>
      <c r="V52" s="3">
        <v>9.9000000000000019E-2</v>
      </c>
      <c r="W52" s="3">
        <v>6.4066666666666663</v>
      </c>
      <c r="X52" s="3">
        <v>13.566666666666668</v>
      </c>
      <c r="Y52" s="3">
        <v>1.0666666666666667</v>
      </c>
      <c r="Z52" s="3">
        <v>0.26666666666666666</v>
      </c>
      <c r="AA52" s="3">
        <v>-36</v>
      </c>
      <c r="AB52" s="3">
        <v>0</v>
      </c>
      <c r="AC52" s="3">
        <v>2.6666666666666665</v>
      </c>
      <c r="AD52" s="5"/>
      <c r="AI52" s="12"/>
      <c r="AZ52" s="3">
        <v>1</v>
      </c>
      <c r="BA52" s="3">
        <v>157</v>
      </c>
      <c r="BK52" s="3"/>
      <c r="BM52" s="3"/>
      <c r="BW52" s="3"/>
      <c r="BY52" s="3"/>
      <c r="BZ52" s="14"/>
      <c r="CA52" s="24"/>
    </row>
    <row r="53" spans="1:80">
      <c r="D53" s="1">
        <v>42088</v>
      </c>
      <c r="E53" s="3">
        <v>1.7030000000000001</v>
      </c>
      <c r="F53" s="3">
        <f t="shared" si="20"/>
        <v>1.573</v>
      </c>
      <c r="G53" s="3">
        <v>1.3029999999999999</v>
      </c>
      <c r="H53" s="3">
        <v>93.633333333333326</v>
      </c>
      <c r="I53" s="3">
        <v>172.26666666666665</v>
      </c>
      <c r="J53" s="3">
        <v>171.06666666666669</v>
      </c>
      <c r="K53" s="3">
        <v>111</v>
      </c>
      <c r="L53" s="3">
        <v>94.5</v>
      </c>
      <c r="M53" s="3">
        <v>13.316666666666668</v>
      </c>
      <c r="N53" s="3">
        <v>93.433333333333337</v>
      </c>
      <c r="O53" s="3">
        <v>7.2600000000000007</v>
      </c>
      <c r="P53" s="3">
        <v>3.4599999999999995</v>
      </c>
      <c r="Q53" s="3">
        <v>10.596666666666666</v>
      </c>
      <c r="R53" s="3">
        <v>26.246666666666666</v>
      </c>
      <c r="S53" s="3">
        <v>2.0059999999999998</v>
      </c>
      <c r="T53" s="3">
        <v>2.56</v>
      </c>
      <c r="U53" s="3">
        <v>0.17800000000000002</v>
      </c>
      <c r="V53" s="3">
        <v>0.10199999999999999</v>
      </c>
      <c r="W53" s="3">
        <v>6.4899999999999993</v>
      </c>
      <c r="X53" s="3">
        <v>9.08</v>
      </c>
      <c r="Y53" s="3">
        <v>1.3333333333333333</v>
      </c>
      <c r="Z53" s="3">
        <v>0.33333333333333331</v>
      </c>
      <c r="AA53" s="3">
        <v>-112.66666666666667</v>
      </c>
      <c r="AB53" s="3">
        <v>-6.6666666666666666E-2</v>
      </c>
      <c r="AC53" s="3">
        <v>4.3</v>
      </c>
      <c r="AD53" s="5"/>
      <c r="AI53" s="12"/>
      <c r="AZ53" s="3">
        <v>1.5</v>
      </c>
      <c r="BA53" s="3">
        <v>90.7</v>
      </c>
      <c r="BK53" s="3"/>
      <c r="BM53" s="3"/>
      <c r="BW53" s="3"/>
      <c r="BY53" s="3"/>
      <c r="BZ53" s="14"/>
      <c r="CA53" s="24"/>
    </row>
    <row r="54" spans="1:80">
      <c r="D54" s="1">
        <v>42088</v>
      </c>
      <c r="E54" s="3">
        <v>1.94425</v>
      </c>
      <c r="F54" s="3">
        <f t="shared" si="20"/>
        <v>1.8142499999999999</v>
      </c>
      <c r="G54" s="3">
        <v>1.5312499999999998</v>
      </c>
      <c r="H54" s="3">
        <v>94.875</v>
      </c>
      <c r="I54" s="3">
        <v>173.25</v>
      </c>
      <c r="J54" s="3">
        <v>171.9</v>
      </c>
      <c r="K54" s="3">
        <v>112</v>
      </c>
      <c r="L54" s="3">
        <v>91.15</v>
      </c>
      <c r="M54" s="3">
        <v>12.762500000000001</v>
      </c>
      <c r="N54" s="3">
        <v>90.125</v>
      </c>
      <c r="O54" s="3">
        <v>7.21</v>
      </c>
      <c r="P54" s="3">
        <v>4.4575000000000005</v>
      </c>
      <c r="Q54" s="3">
        <v>11.297500000000001</v>
      </c>
      <c r="R54" s="3">
        <v>27.905000000000001</v>
      </c>
      <c r="S54" s="3">
        <v>2.3566666666666669</v>
      </c>
      <c r="T54" s="3">
        <v>4.0533333333333337</v>
      </c>
      <c r="U54" s="3">
        <v>0.17400000000000002</v>
      </c>
      <c r="V54" s="3">
        <v>0.104</v>
      </c>
      <c r="W54" s="3">
        <v>6.5066666666666668</v>
      </c>
      <c r="X54" s="3">
        <v>2.7099999999999995</v>
      </c>
      <c r="Y54" s="3">
        <v>1.2</v>
      </c>
      <c r="Z54" s="3">
        <v>0.3</v>
      </c>
      <c r="AA54" s="3">
        <v>86.333333333333329</v>
      </c>
      <c r="AB54" s="3">
        <v>3.3333333333333333E-2</v>
      </c>
      <c r="AC54" s="3">
        <v>4.4000000000000004</v>
      </c>
      <c r="AD54" s="5"/>
      <c r="AI54" s="12"/>
      <c r="AZ54" s="3">
        <v>2.5</v>
      </c>
      <c r="BA54" s="3">
        <v>37</v>
      </c>
      <c r="BK54" s="3"/>
      <c r="BM54" s="3"/>
      <c r="BW54" s="3"/>
      <c r="BY54" s="3"/>
      <c r="BZ54" s="14"/>
      <c r="CA54" s="24"/>
    </row>
    <row r="55" spans="1:80">
      <c r="D55" s="1">
        <v>42088</v>
      </c>
      <c r="E55" s="3">
        <v>2.2023333333333333</v>
      </c>
      <c r="F55" s="3">
        <f t="shared" si="20"/>
        <v>2.0723333333333334</v>
      </c>
      <c r="G55" s="3">
        <v>2.222</v>
      </c>
      <c r="H55" s="3">
        <v>95.966666666666654</v>
      </c>
      <c r="I55" s="3">
        <v>171.46666666666667</v>
      </c>
      <c r="J55" s="3">
        <v>169.86666666666667</v>
      </c>
      <c r="K55" s="3">
        <v>110</v>
      </c>
      <c r="L55" s="3">
        <v>63.833333333333336</v>
      </c>
      <c r="M55" s="3">
        <v>8.7733333333333334</v>
      </c>
      <c r="N55" s="3">
        <v>63.133333333333333</v>
      </c>
      <c r="O55" s="3">
        <v>7.07</v>
      </c>
      <c r="P55" s="3">
        <v>5.1566666666666663</v>
      </c>
      <c r="Q55" s="3">
        <v>10.716666666666669</v>
      </c>
      <c r="R55" s="3">
        <v>26.526666666666667</v>
      </c>
      <c r="S55" s="3">
        <v>2.6076666666666668</v>
      </c>
      <c r="T55" s="3">
        <v>4.09</v>
      </c>
      <c r="U55" s="3">
        <v>0.17499999999999996</v>
      </c>
      <c r="V55" s="3">
        <v>0.105</v>
      </c>
      <c r="W55" s="3">
        <v>6.5266666666666673</v>
      </c>
      <c r="X55" s="3">
        <v>2.1966666666666668</v>
      </c>
      <c r="Y55" s="3">
        <v>1</v>
      </c>
      <c r="Z55" s="3">
        <v>0.23333333333333331</v>
      </c>
      <c r="AA55" s="3">
        <v>-50</v>
      </c>
      <c r="AB55" s="3">
        <v>0</v>
      </c>
      <c r="AC55" s="3">
        <v>4.3</v>
      </c>
      <c r="AD55" s="5">
        <v>2.1</v>
      </c>
      <c r="AE55" s="3">
        <v>71.065977250000003</v>
      </c>
      <c r="AF55" s="3">
        <v>0.87471589807562533</v>
      </c>
      <c r="AG55" s="3">
        <v>101.11681194912001</v>
      </c>
      <c r="AH55" s="3">
        <v>6.6855225586541804</v>
      </c>
      <c r="AI55" s="12">
        <f t="shared" ref="AI55:AI61" si="21">AE55*30.97/94.74</f>
        <v>23.231088404396242</v>
      </c>
      <c r="AJ55" s="3">
        <v>49.653767820773936</v>
      </c>
      <c r="AK55" s="3">
        <v>1.0753015545538824</v>
      </c>
      <c r="AL55" s="3">
        <v>1070.3529143897999</v>
      </c>
      <c r="AM55" s="3">
        <v>32.592599449773417</v>
      </c>
      <c r="AN55" s="3">
        <v>21.556328177415576</v>
      </c>
      <c r="AP55" s="3">
        <v>0.75849999999999995</v>
      </c>
      <c r="AQ55" s="3">
        <v>0.5555000000000001</v>
      </c>
      <c r="AR55" s="3">
        <v>3.0510000000000002</v>
      </c>
      <c r="AS55" s="3">
        <v>7.4405000000000001</v>
      </c>
      <c r="AV55" s="4">
        <v>2.7556743293332584</v>
      </c>
      <c r="AW55" s="4">
        <v>6.1521672640889653E-2</v>
      </c>
      <c r="AX55" s="4">
        <v>0.8718442737284372</v>
      </c>
      <c r="AY55" s="4">
        <v>3.1008427455356938E-2</v>
      </c>
      <c r="AZ55" s="3">
        <v>3</v>
      </c>
      <c r="BA55" s="3">
        <v>25</v>
      </c>
      <c r="BC55" s="3" t="s">
        <v>206</v>
      </c>
      <c r="BD55" s="3" t="s">
        <v>95</v>
      </c>
      <c r="BE55" s="3" t="s">
        <v>157</v>
      </c>
      <c r="BF55" s="1">
        <v>42088</v>
      </c>
      <c r="BG55" s="3">
        <v>7.8002270820322188</v>
      </c>
      <c r="BH55" s="3">
        <v>3641.3217336319121</v>
      </c>
      <c r="BI55" s="3">
        <v>17.403377890799824</v>
      </c>
      <c r="BJ55" s="3">
        <v>370.99291461494914</v>
      </c>
      <c r="BK55" s="3">
        <f>BJ55/BK$1</f>
        <v>6.7526922936830935</v>
      </c>
      <c r="BL55" s="3">
        <v>139.48166255170415</v>
      </c>
      <c r="BM55" s="3">
        <f>BL55/BM$1</f>
        <v>2.49743352823105</v>
      </c>
      <c r="BR55" s="1"/>
      <c r="BW55" s="3"/>
      <c r="BY55" s="3"/>
      <c r="BZ55" s="14"/>
      <c r="CA55" s="24"/>
    </row>
    <row r="56" spans="1:80">
      <c r="D56" s="21">
        <v>42088</v>
      </c>
      <c r="E56" s="5">
        <v>2.5052499999999998</v>
      </c>
      <c r="F56" s="5">
        <f t="shared" si="20"/>
        <v>2.3752499999999999</v>
      </c>
      <c r="G56" s="5">
        <v>3.0907499999999999</v>
      </c>
      <c r="H56" s="5">
        <v>96.924999999999997</v>
      </c>
      <c r="I56" s="5">
        <v>168.57500000000002</v>
      </c>
      <c r="J56" s="5">
        <v>166.67499999999998</v>
      </c>
      <c r="K56" s="5">
        <v>108</v>
      </c>
      <c r="L56" s="5">
        <v>38.625</v>
      </c>
      <c r="M56" s="5">
        <v>5.1849999999999996</v>
      </c>
      <c r="N56" s="5">
        <v>38.200000000000003</v>
      </c>
      <c r="O56" s="5">
        <v>7.0324999999999998</v>
      </c>
      <c r="P56" s="3">
        <v>4.9550000000000001</v>
      </c>
      <c r="Q56" s="3">
        <v>10.887499999999999</v>
      </c>
      <c r="R56" s="3">
        <v>26.934999999999999</v>
      </c>
      <c r="AD56" s="5">
        <v>2.6</v>
      </c>
      <c r="AE56" s="3">
        <v>56.069533750000005</v>
      </c>
      <c r="AF56" s="3">
        <v>1.8810640409286743</v>
      </c>
      <c r="AG56" s="3">
        <v>70.36953409728001</v>
      </c>
      <c r="AH56" s="3">
        <v>3.9522424495922324</v>
      </c>
      <c r="AI56" s="12">
        <f t="shared" si="21"/>
        <v>18.328831119247418</v>
      </c>
      <c r="AJ56" s="3">
        <v>39.81670061099797</v>
      </c>
      <c r="AK56" s="3">
        <v>0.87368251307502864</v>
      </c>
      <c r="AL56" s="3">
        <v>845.33925318761396</v>
      </c>
      <c r="AM56" s="3">
        <v>8.6552961194418589</v>
      </c>
      <c r="AN56" s="3">
        <v>21.230771013561043</v>
      </c>
      <c r="AP56" s="3">
        <v>0.38900000000000001</v>
      </c>
      <c r="AQ56" s="3">
        <v>0.28300000000000003</v>
      </c>
      <c r="AR56" s="3">
        <v>2.5994999999999999</v>
      </c>
      <c r="AS56" s="3">
        <v>6.34</v>
      </c>
      <c r="AV56" s="4">
        <v>2.3127018166295512</v>
      </c>
      <c r="AW56" s="4">
        <v>4.4605529490683422E-2</v>
      </c>
      <c r="AX56" s="4">
        <v>0.69688947133444035</v>
      </c>
      <c r="AY56" s="4">
        <v>2.0110556877850769E-2</v>
      </c>
      <c r="BC56" s="3" t="s">
        <v>207</v>
      </c>
      <c r="BD56" s="3" t="s">
        <v>95</v>
      </c>
      <c r="BE56" s="3" t="s">
        <v>159</v>
      </c>
      <c r="BF56" s="1">
        <v>42088</v>
      </c>
      <c r="BG56" s="3">
        <v>4.2756074655404319</v>
      </c>
      <c r="BH56" s="3">
        <v>4252.2145475879097</v>
      </c>
      <c r="BI56" s="3">
        <v>12.685653531994479</v>
      </c>
      <c r="BJ56" s="3">
        <v>1163.596467063167</v>
      </c>
      <c r="BK56" s="3">
        <f>BJ56/BK$1</f>
        <v>21.179404205736567</v>
      </c>
      <c r="BL56" s="3">
        <v>161.70206901415031</v>
      </c>
      <c r="BM56" s="3">
        <f>BL56/BM$1</f>
        <v>2.8952921936284746</v>
      </c>
      <c r="BR56" s="1"/>
      <c r="BW56" s="3"/>
      <c r="BY56" s="3"/>
      <c r="BZ56" s="14"/>
      <c r="CA56" s="24"/>
    </row>
    <row r="57" spans="1:80">
      <c r="D57" s="1">
        <v>42088</v>
      </c>
      <c r="E57" s="3">
        <v>2.6760000000000002</v>
      </c>
      <c r="F57" s="3">
        <f t="shared" si="20"/>
        <v>2.5460000000000003</v>
      </c>
      <c r="G57" s="3">
        <v>3.5003333333333333</v>
      </c>
      <c r="H57" s="3">
        <v>97.833333333333329</v>
      </c>
      <c r="I57" s="3">
        <v>168</v>
      </c>
      <c r="J57" s="3">
        <v>166</v>
      </c>
      <c r="K57" s="3">
        <v>108</v>
      </c>
      <c r="L57" s="3">
        <v>29.366666666666664</v>
      </c>
      <c r="M57" s="3">
        <v>3.8966666666666665</v>
      </c>
      <c r="N57" s="3">
        <v>29.033333333333331</v>
      </c>
      <c r="O57" s="3">
        <v>7.02</v>
      </c>
      <c r="P57" s="3">
        <v>5.126666666666666</v>
      </c>
      <c r="Q57" s="3">
        <v>11.030000000000001</v>
      </c>
      <c r="R57" s="3">
        <v>27.266666666666666</v>
      </c>
      <c r="AD57" s="5"/>
      <c r="AI57" s="12">
        <f t="shared" si="21"/>
        <v>0</v>
      </c>
      <c r="BK57" s="3"/>
      <c r="BM57" s="3"/>
      <c r="BW57" s="3"/>
      <c r="BY57" s="3"/>
      <c r="BZ57" s="14"/>
      <c r="CA57" s="24"/>
    </row>
    <row r="58" spans="1:80">
      <c r="D58" s="1">
        <v>42088</v>
      </c>
      <c r="E58" s="3">
        <v>2.9750000000000001</v>
      </c>
      <c r="F58" s="3">
        <f t="shared" si="20"/>
        <v>2.8450000000000002</v>
      </c>
      <c r="G58" s="3">
        <v>3.9693333333333336</v>
      </c>
      <c r="H58" s="3">
        <v>99.366666666666674</v>
      </c>
      <c r="I58" s="3">
        <v>168.2</v>
      </c>
      <c r="J58" s="3">
        <v>166.06666666666666</v>
      </c>
      <c r="K58" s="3">
        <v>108</v>
      </c>
      <c r="L58" s="3">
        <v>15.133333333333335</v>
      </c>
      <c r="M58" s="3">
        <v>1.9799999999999998</v>
      </c>
      <c r="N58" s="3">
        <v>14.933333333333335</v>
      </c>
      <c r="O58" s="3">
        <v>7.0100000000000007</v>
      </c>
      <c r="P58" s="3">
        <v>5.123333333333334</v>
      </c>
      <c r="Q58" s="3">
        <v>11.21</v>
      </c>
      <c r="R58" s="3">
        <v>27.693333333333332</v>
      </c>
      <c r="S58" s="3">
        <v>2.8183333333333334</v>
      </c>
      <c r="T58" s="3">
        <v>4.2033333333333331</v>
      </c>
      <c r="U58" s="3">
        <v>0.17499999999999996</v>
      </c>
      <c r="V58" s="3">
        <v>0.105</v>
      </c>
      <c r="W58" s="3">
        <v>6.54</v>
      </c>
      <c r="X58" s="3">
        <v>1.82</v>
      </c>
      <c r="Y58" s="3">
        <v>1.5999999999999999</v>
      </c>
      <c r="Z58" s="3">
        <v>0.3666666666666667</v>
      </c>
      <c r="AA58" s="3">
        <v>-142</v>
      </c>
      <c r="AB58" s="3">
        <v>-6.6666666666666666E-2</v>
      </c>
      <c r="AC58" s="3">
        <v>4.9000000000000004</v>
      </c>
      <c r="AD58" s="5">
        <v>2.85</v>
      </c>
      <c r="AE58" s="3">
        <v>52.124370999999996</v>
      </c>
      <c r="AF58" s="3">
        <v>1.2197359496194249</v>
      </c>
      <c r="AG58" s="3">
        <v>67.129507484159987</v>
      </c>
      <c r="AH58" s="3">
        <v>9.3441243512228152</v>
      </c>
      <c r="AI58" s="12">
        <f t="shared" si="21"/>
        <v>17.039178487122651</v>
      </c>
      <c r="AJ58" s="3">
        <v>39.436524100475225</v>
      </c>
      <c r="AK58" s="3">
        <v>1.6801586789904444</v>
      </c>
      <c r="AL58" s="3">
        <v>855.33242258652103</v>
      </c>
      <c r="AM58" s="3">
        <v>40.639320060817049</v>
      </c>
      <c r="AN58" s="3">
        <v>21.68883901652514</v>
      </c>
      <c r="AP58" s="3">
        <v>0.628</v>
      </c>
      <c r="AQ58" s="3">
        <v>0.27</v>
      </c>
      <c r="AR58" s="3">
        <v>2.5975000000000001</v>
      </c>
      <c r="AS58" s="3">
        <v>6.3354999999999997</v>
      </c>
      <c r="AV58" s="4">
        <v>2.2712872225177239</v>
      </c>
      <c r="AW58" s="4">
        <v>4.615442705138708E-2</v>
      </c>
      <c r="AX58" s="4">
        <v>0.66805956797992139</v>
      </c>
      <c r="AY58" s="4">
        <v>8.4300756051146793E-3</v>
      </c>
      <c r="BC58" s="3" t="s">
        <v>114</v>
      </c>
      <c r="BD58" s="3" t="s">
        <v>95</v>
      </c>
      <c r="BE58" s="3" t="s">
        <v>156</v>
      </c>
      <c r="BF58" s="1">
        <v>42088</v>
      </c>
      <c r="BG58" s="3">
        <v>5.3077064644787626</v>
      </c>
      <c r="BH58" s="3">
        <v>4251.0068084461618</v>
      </c>
      <c r="BI58" s="3">
        <v>13.578999015456189</v>
      </c>
      <c r="BJ58" s="3">
        <v>1054.0258805716387</v>
      </c>
      <c r="BK58" s="3">
        <f>BJ58/BK$1</f>
        <v>19.185036049720399</v>
      </c>
      <c r="BL58" s="3">
        <v>163.03784584950029</v>
      </c>
      <c r="BM58" s="3">
        <f>BL58/BM$1</f>
        <v>2.919209415389441</v>
      </c>
      <c r="BO58" t="s">
        <v>208</v>
      </c>
      <c r="BP58" t="s">
        <v>95</v>
      </c>
      <c r="BQ58" t="s">
        <v>156</v>
      </c>
      <c r="BR58" s="1">
        <v>42088</v>
      </c>
      <c r="BS58">
        <v>49.344888667123634</v>
      </c>
      <c r="BT58">
        <v>3736.1473756535861</v>
      </c>
      <c r="BU58">
        <v>24.543493821311809</v>
      </c>
      <c r="BV58">
        <v>1042.9544451916049</v>
      </c>
      <c r="BW58" s="3">
        <f>BV58/BW$1</f>
        <v>18.983517386086731</v>
      </c>
      <c r="BX58">
        <v>6.2310979083544851</v>
      </c>
      <c r="BY58" s="3">
        <f>BX58/BY$1</f>
        <v>0.11156844956767206</v>
      </c>
      <c r="BZ58" s="14">
        <f t="shared" si="3"/>
        <v>2.8076409658217689</v>
      </c>
      <c r="CA58" s="24">
        <f t="shared" si="4"/>
        <v>-0.20151866363366722</v>
      </c>
      <c r="CB58" s="24">
        <f t="shared" ref="CB58:CB59" si="22">BK58/BW58*100</f>
        <v>101.06154544247612</v>
      </c>
    </row>
    <row r="59" spans="1:80">
      <c r="D59" s="1">
        <v>42088</v>
      </c>
      <c r="E59" s="3">
        <v>3.1190000000000002</v>
      </c>
      <c r="F59" s="3">
        <f>E59-0.13</f>
        <v>2.9890000000000003</v>
      </c>
      <c r="G59" s="3">
        <v>4.1165000000000003</v>
      </c>
      <c r="H59" s="3">
        <v>99.9</v>
      </c>
      <c r="I59" s="3">
        <v>168.32499999999999</v>
      </c>
      <c r="J59" s="3">
        <v>166.125</v>
      </c>
      <c r="K59" s="3">
        <v>108</v>
      </c>
      <c r="L59" s="3">
        <v>13.9</v>
      </c>
      <c r="M59" s="3">
        <v>1.8125</v>
      </c>
      <c r="N59" s="3">
        <v>13.725000000000001</v>
      </c>
      <c r="O59" s="3">
        <v>7.0174999999999992</v>
      </c>
      <c r="P59" s="3">
        <v>5.8825000000000003</v>
      </c>
      <c r="Q59" s="3">
        <v>-0.375</v>
      </c>
      <c r="R59" s="3">
        <v>0.22749999999999998</v>
      </c>
      <c r="AD59" s="5">
        <v>3.05</v>
      </c>
      <c r="AE59" s="3">
        <v>58.8632895</v>
      </c>
      <c r="AF59" s="3">
        <v>2.4360406484508825</v>
      </c>
      <c r="AG59" s="3">
        <v>71.846341807680005</v>
      </c>
      <c r="AH59" s="3">
        <v>0.80306052934060634</v>
      </c>
      <c r="AI59" s="12">
        <f t="shared" si="21"/>
        <v>19.242094952659912</v>
      </c>
      <c r="AJ59" s="3">
        <v>45.756958587915825</v>
      </c>
      <c r="AK59" s="3">
        <v>1.6129523318308263</v>
      </c>
      <c r="AL59" s="3">
        <v>845.91302367941728</v>
      </c>
      <c r="AM59" s="3">
        <v>103.45783642770377</v>
      </c>
      <c r="AN59" s="3">
        <v>18.487090265278656</v>
      </c>
      <c r="AP59" s="3">
        <v>0.56600000000000006</v>
      </c>
      <c r="AQ59" s="3">
        <v>0.18099999999999999</v>
      </c>
      <c r="AR59" s="3">
        <v>2.7095000000000002</v>
      </c>
      <c r="AS59" s="3">
        <v>6.609</v>
      </c>
      <c r="AV59" s="4">
        <v>2.3296956470401793</v>
      </c>
      <c r="AW59" s="4">
        <v>2.6977045668533622E-2</v>
      </c>
      <c r="AX59" s="4">
        <v>0.68840066645783182</v>
      </c>
      <c r="AY59" s="4">
        <v>1.359306331021916E-2</v>
      </c>
      <c r="BC59" s="3" t="s">
        <v>115</v>
      </c>
      <c r="BD59" s="3" t="s">
        <v>95</v>
      </c>
      <c r="BE59" s="3" t="s">
        <v>158</v>
      </c>
      <c r="BF59" s="1">
        <v>42088</v>
      </c>
      <c r="BG59" s="3">
        <v>4.1539539763239457</v>
      </c>
      <c r="BH59" s="3">
        <v>4447.1388039847716</v>
      </c>
      <c r="BI59" s="3">
        <v>14.907656842605022</v>
      </c>
      <c r="BJ59" s="3">
        <v>1372.8097048697218</v>
      </c>
      <c r="BK59" s="3">
        <f>BJ59/BK$1</f>
        <v>24.987435472692425</v>
      </c>
      <c r="BL59" s="3">
        <v>195.37706650357518</v>
      </c>
      <c r="BM59" s="3">
        <f>BL59/BM$1</f>
        <v>3.4982464906638349</v>
      </c>
      <c r="BO59" t="s">
        <v>209</v>
      </c>
      <c r="BP59" t="s">
        <v>95</v>
      </c>
      <c r="BQ59" t="s">
        <v>158</v>
      </c>
      <c r="BR59" s="1">
        <v>42088</v>
      </c>
      <c r="BS59">
        <v>21.996585941539237</v>
      </c>
      <c r="BT59">
        <v>3956.6803455930785</v>
      </c>
      <c r="BU59">
        <v>29.125933851556169</v>
      </c>
      <c r="BV59">
        <v>1328.0916712374024</v>
      </c>
      <c r="BW59" s="3">
        <f>BV59/BW$1</f>
        <v>24.173492377819482</v>
      </c>
      <c r="BX59">
        <v>3.5643647459792049</v>
      </c>
      <c r="BY59" s="3">
        <f>BX59/BY$1</f>
        <v>6.3820317743584695E-2</v>
      </c>
      <c r="BZ59" s="14">
        <f t="shared" si="3"/>
        <v>3.4344261729202503</v>
      </c>
      <c r="CA59" s="24">
        <f t="shared" si="4"/>
        <v>-0.81394309487294336</v>
      </c>
      <c r="CB59" s="24">
        <f t="shared" si="22"/>
        <v>103.36708938101052</v>
      </c>
    </row>
    <row r="60" spans="1:80">
      <c r="Y60" s="31">
        <f>AVERAGE(Y50:Y58)</f>
        <v>1.2023809523809523</v>
      </c>
      <c r="AD60" s="5"/>
      <c r="AI60" s="12"/>
      <c r="AJ60" s="31">
        <f>AVERAGE(AJ50:AJ58)</f>
        <v>41.028513238289214</v>
      </c>
      <c r="AV60" s="4"/>
      <c r="AW60" s="4"/>
      <c r="AX60" s="4"/>
      <c r="AY60" s="4"/>
      <c r="BF60" s="1"/>
      <c r="BG60" s="3"/>
      <c r="BH60" s="3"/>
      <c r="BI60" s="3"/>
      <c r="BJ60" s="3"/>
      <c r="BK60" s="3"/>
      <c r="BL60" s="3"/>
      <c r="BM60" s="3"/>
      <c r="BR60" s="1"/>
      <c r="BW60" s="3"/>
      <c r="BY60" s="3"/>
      <c r="BZ60" s="14"/>
      <c r="CA60" s="24"/>
      <c r="CB60" s="24"/>
    </row>
    <row r="61" spans="1:80">
      <c r="A61" t="s">
        <v>13</v>
      </c>
      <c r="B61" s="2">
        <v>3.12</v>
      </c>
      <c r="C61" s="2">
        <v>69</v>
      </c>
      <c r="D61" s="1">
        <v>42091</v>
      </c>
      <c r="E61" s="3">
        <v>0.70499999999999996</v>
      </c>
      <c r="F61" s="3">
        <f>E61</f>
        <v>0.70499999999999996</v>
      </c>
      <c r="G61" s="3">
        <v>0.19666666666666668</v>
      </c>
      <c r="H61" s="3">
        <v>83.633333333333326</v>
      </c>
      <c r="I61" s="3">
        <v>159.5</v>
      </c>
      <c r="J61" s="3">
        <v>158.96666666666667</v>
      </c>
      <c r="K61" s="3">
        <v>103</v>
      </c>
      <c r="L61" s="3">
        <v>92.3</v>
      </c>
      <c r="M61" s="3">
        <v>13.409999999999998</v>
      </c>
      <c r="N61" s="3">
        <v>92.2</v>
      </c>
      <c r="O61" s="3">
        <v>7.34</v>
      </c>
      <c r="P61" s="39">
        <v>15.64</v>
      </c>
      <c r="Q61" s="3">
        <v>11.563333333333334</v>
      </c>
      <c r="R61" s="3">
        <v>28.540000000000003</v>
      </c>
      <c r="S61" s="3">
        <v>0.5043333333333333</v>
      </c>
      <c r="T61" s="3">
        <v>0.24666666666666667</v>
      </c>
      <c r="U61" s="3">
        <v>0.16300000000000001</v>
      </c>
      <c r="V61" s="3">
        <v>8.6000000000000007E-2</v>
      </c>
      <c r="W61" s="3">
        <v>6.34</v>
      </c>
      <c r="X61" s="3">
        <v>13.96</v>
      </c>
      <c r="Y61" s="3">
        <v>1.8</v>
      </c>
      <c r="Z61" s="3">
        <v>0.43333333333333335</v>
      </c>
      <c r="AA61" s="3">
        <v>181</v>
      </c>
      <c r="AB61" s="3">
        <v>6.6666666666666666E-2</v>
      </c>
      <c r="AC61" s="3">
        <v>14.633333333333333</v>
      </c>
      <c r="AD61" s="5">
        <v>0.7</v>
      </c>
      <c r="AE61" s="3">
        <v>117.53477775</v>
      </c>
      <c r="AF61" s="3">
        <v>2.6995644912864969</v>
      </c>
      <c r="AG61" s="9">
        <v>135.49557644832004</v>
      </c>
      <c r="AH61" s="9">
        <v>5.8134920373723791</v>
      </c>
      <c r="AI61" s="12">
        <f t="shared" si="21"/>
        <v>38.421491101092464</v>
      </c>
      <c r="AJ61" s="3">
        <v>74.820327901579631</v>
      </c>
      <c r="AK61" s="3">
        <v>0.47554532360885893</v>
      </c>
      <c r="AL61" s="3">
        <v>1115.1496925955628</v>
      </c>
      <c r="AM61" s="3">
        <v>35.790074583713718</v>
      </c>
      <c r="AN61" s="3">
        <v>14.904367888663307</v>
      </c>
      <c r="AP61" s="3">
        <v>0.82850000000000001</v>
      </c>
      <c r="AQ61" s="3">
        <v>0.60199999999999998</v>
      </c>
      <c r="AR61" s="3">
        <v>3.3875000000000002</v>
      </c>
      <c r="AS61" s="3">
        <v>8.2620000000000005</v>
      </c>
      <c r="AV61" s="4">
        <v>3.2281028147487203</v>
      </c>
      <c r="AW61" s="4">
        <v>5.120265396011555E-2</v>
      </c>
      <c r="AX61" s="4">
        <v>0.94333175630566102</v>
      </c>
      <c r="AY61" s="4">
        <v>1.7311481627223142E-2</v>
      </c>
      <c r="AZ61" s="3">
        <v>0</v>
      </c>
      <c r="BA61" s="3">
        <v>4524</v>
      </c>
      <c r="BC61" s="3" t="s">
        <v>116</v>
      </c>
      <c r="BD61" s="3" t="s">
        <v>95</v>
      </c>
      <c r="BE61" s="3" t="s">
        <v>155</v>
      </c>
      <c r="BF61" s="1">
        <v>42091</v>
      </c>
      <c r="BG61" s="3">
        <v>11.796117113115427</v>
      </c>
      <c r="BH61" s="3">
        <v>3683.9721359423493</v>
      </c>
      <c r="BI61" s="3">
        <v>21.90050703458704</v>
      </c>
      <c r="BJ61" s="3">
        <v>60.150289167464344</v>
      </c>
      <c r="BK61" s="3">
        <f>BJ61/BK$1</f>
        <v>1.0948359877587248</v>
      </c>
      <c r="BL61" s="3">
        <v>166.21510372654586</v>
      </c>
      <c r="BM61" s="3">
        <f>BL61/BM$1</f>
        <v>2.9760985447904362</v>
      </c>
      <c r="BO61" t="s">
        <v>215</v>
      </c>
      <c r="BP61" t="s">
        <v>95</v>
      </c>
      <c r="BQ61" t="s">
        <v>155</v>
      </c>
      <c r="BR61" s="1">
        <v>42091</v>
      </c>
      <c r="BS61">
        <v>52.673460091855382</v>
      </c>
      <c r="BT61">
        <v>2894.5129072943128</v>
      </c>
      <c r="BU61">
        <v>47.779410860536842</v>
      </c>
      <c r="BV61">
        <v>49.925741012216925</v>
      </c>
      <c r="BW61" s="3">
        <f>BV61/BW$1</f>
        <v>0.90873208977460729</v>
      </c>
      <c r="BX61">
        <v>6.0872621610528252</v>
      </c>
      <c r="BY61" s="3">
        <f>BX61/BY$1</f>
        <v>0.10899305570372113</v>
      </c>
      <c r="BZ61" s="14">
        <f t="shared" si="3"/>
        <v>2.8671054890867151</v>
      </c>
      <c r="CA61" s="24">
        <f t="shared" si="4"/>
        <v>-0.18610389798411753</v>
      </c>
      <c r="CB61" s="24">
        <f t="shared" ref="CB61" si="23">BK61/BW61*100</f>
        <v>120.4795120672229</v>
      </c>
    </row>
    <row r="62" spans="1:80">
      <c r="A62" t="s">
        <v>12</v>
      </c>
      <c r="B62" s="2">
        <f>B61-C61/100</f>
        <v>2.4300000000000002</v>
      </c>
      <c r="D62" s="1">
        <v>42091</v>
      </c>
      <c r="E62" s="3">
        <v>0.98</v>
      </c>
      <c r="F62" s="3">
        <f>E62</f>
        <v>0.98</v>
      </c>
      <c r="G62" s="3">
        <v>0.25666666666666665</v>
      </c>
      <c r="H62" s="3">
        <v>83.733333333333334</v>
      </c>
      <c r="I62" s="3">
        <v>159.36666666666667</v>
      </c>
      <c r="J62" s="3">
        <v>158.76666666666668</v>
      </c>
      <c r="K62" s="3">
        <v>103</v>
      </c>
      <c r="L62" s="3">
        <v>92.40000000000002</v>
      </c>
      <c r="M62" s="3">
        <v>13.410000000000002</v>
      </c>
      <c r="N62" s="3">
        <v>92.366666666666674</v>
      </c>
      <c r="O62" s="3">
        <v>7.3499999999999988</v>
      </c>
      <c r="P62" s="39">
        <v>15.969999999999999</v>
      </c>
      <c r="Q62" s="3">
        <v>11.573333333333332</v>
      </c>
      <c r="R62" s="3">
        <v>28.556666666666661</v>
      </c>
      <c r="S62" s="3">
        <v>1.0053333333333334</v>
      </c>
      <c r="T62" s="3">
        <v>0.13</v>
      </c>
      <c r="U62" s="3">
        <v>0.16800000000000001</v>
      </c>
      <c r="V62" s="3">
        <v>8.8000000000000009E-2</v>
      </c>
      <c r="W62" s="3">
        <v>6.5100000000000007</v>
      </c>
      <c r="X62" s="3">
        <v>13.833333333333334</v>
      </c>
      <c r="Y62" s="3">
        <v>2.0333333333333332</v>
      </c>
      <c r="Z62" s="3">
        <v>0.5</v>
      </c>
      <c r="AA62" s="3">
        <v>242.66666666666666</v>
      </c>
      <c r="AB62" s="3">
        <v>0.10000000000000002</v>
      </c>
      <c r="AC62" s="3">
        <v>19.133333333333333</v>
      </c>
      <c r="AD62" s="5"/>
      <c r="AG62" s="9"/>
      <c r="AH62" s="9"/>
      <c r="AI62" s="12"/>
      <c r="AV62" s="4"/>
      <c r="AW62" s="4"/>
      <c r="AX62" s="4"/>
      <c r="AY62" s="4"/>
      <c r="AZ62" s="3">
        <v>0.7</v>
      </c>
      <c r="BA62" s="3">
        <v>508.4</v>
      </c>
      <c r="BK62" s="3"/>
      <c r="BM62" s="3"/>
      <c r="BW62" s="3"/>
      <c r="BY62" s="3"/>
      <c r="BZ62" s="14"/>
      <c r="CA62" s="24"/>
    </row>
    <row r="63" spans="1:80">
      <c r="D63" s="1">
        <v>42091</v>
      </c>
      <c r="E63" s="3">
        <v>1.3116666666666668</v>
      </c>
      <c r="F63" s="3">
        <f>E63-0.1</f>
        <v>1.2116666666666667</v>
      </c>
      <c r="G63" s="3">
        <v>0.18699999999999997</v>
      </c>
      <c r="H63" s="3">
        <v>83.8</v>
      </c>
      <c r="I63" s="3">
        <v>159.9</v>
      </c>
      <c r="J63" s="3">
        <v>159.30000000000001</v>
      </c>
      <c r="K63" s="3">
        <v>104</v>
      </c>
      <c r="L63" s="3">
        <v>92.7</v>
      </c>
      <c r="M63" s="3">
        <v>13.479999999999999</v>
      </c>
      <c r="N63" s="3">
        <v>92.59999999999998</v>
      </c>
      <c r="O63" s="3">
        <v>7.330000000000001</v>
      </c>
      <c r="P63" s="39">
        <v>15.403333333333334</v>
      </c>
      <c r="Q63" s="3">
        <v>11.586666666666666</v>
      </c>
      <c r="R63" s="3">
        <v>28.59</v>
      </c>
      <c r="S63" s="3">
        <v>1.494</v>
      </c>
      <c r="T63" s="3">
        <v>0.13666666666666669</v>
      </c>
      <c r="U63" s="3">
        <v>0.16800000000000001</v>
      </c>
      <c r="V63" s="3">
        <v>8.8000000000000009E-2</v>
      </c>
      <c r="W63" s="3">
        <v>6.64</v>
      </c>
      <c r="X63" s="3">
        <v>13.81</v>
      </c>
      <c r="Y63" s="3">
        <v>1.6666666666666667</v>
      </c>
      <c r="Z63" s="3">
        <v>0.40000000000000008</v>
      </c>
      <c r="AA63" s="3">
        <v>66.666666666666671</v>
      </c>
      <c r="AB63" s="3">
        <v>0</v>
      </c>
      <c r="AC63" s="3">
        <v>16.7</v>
      </c>
      <c r="AD63" s="5"/>
      <c r="AG63" s="9"/>
      <c r="AH63" s="9"/>
      <c r="AI63" s="12"/>
      <c r="AV63" s="4"/>
      <c r="AW63" s="4"/>
      <c r="AX63" s="4"/>
      <c r="AY63" s="4"/>
      <c r="AZ63" s="3">
        <v>1</v>
      </c>
      <c r="BA63" s="3">
        <v>234.1</v>
      </c>
      <c r="BK63" s="3"/>
      <c r="BM63" s="3"/>
      <c r="BW63" s="3"/>
      <c r="BY63" s="3"/>
      <c r="BZ63" s="14"/>
      <c r="CA63" s="24"/>
    </row>
    <row r="64" spans="1:80">
      <c r="D64" s="1">
        <v>42091</v>
      </c>
      <c r="E64" s="3">
        <v>1.5209999999999999</v>
      </c>
      <c r="F64" s="3">
        <f>E64-0.1</f>
        <v>1.4209999999999998</v>
      </c>
      <c r="G64" s="3">
        <v>0.19033333333333333</v>
      </c>
      <c r="H64" s="3">
        <v>83.8</v>
      </c>
      <c r="I64" s="3">
        <v>159.86666666666667</v>
      </c>
      <c r="J64" s="3">
        <v>159.30000000000001</v>
      </c>
      <c r="K64" s="3">
        <v>104</v>
      </c>
      <c r="L64" s="3">
        <v>92.8</v>
      </c>
      <c r="M64" s="3">
        <v>13.49</v>
      </c>
      <c r="N64" s="3">
        <v>92.766666666666666</v>
      </c>
      <c r="O64" s="3">
        <v>7.3499999999999988</v>
      </c>
      <c r="P64" s="39">
        <v>16.516666666666666</v>
      </c>
      <c r="Q64" s="3">
        <v>11.556666666666667</v>
      </c>
      <c r="R64" s="3">
        <v>28.52333333333333</v>
      </c>
      <c r="S64" s="3">
        <v>1.9986666666666668</v>
      </c>
      <c r="T64" s="3">
        <v>0.88</v>
      </c>
      <c r="U64" s="3">
        <v>0.16800000000000001</v>
      </c>
      <c r="V64" s="3">
        <v>9.0333333333333335E-2</v>
      </c>
      <c r="W64" s="3">
        <v>6.73</v>
      </c>
      <c r="X64" s="3">
        <v>13.046666666666667</v>
      </c>
      <c r="Y64" s="3">
        <v>2.5</v>
      </c>
      <c r="Z64" s="3">
        <v>0.6</v>
      </c>
      <c r="AA64" s="3">
        <v>315</v>
      </c>
      <c r="AB64" s="3">
        <v>0.16666666666666666</v>
      </c>
      <c r="AC64" s="3">
        <v>13.433333333333332</v>
      </c>
      <c r="AD64" s="5"/>
      <c r="AG64" s="9"/>
      <c r="AH64" s="9"/>
      <c r="AI64" s="12"/>
      <c r="AV64" s="4"/>
      <c r="AW64" s="4"/>
      <c r="AX64" s="4"/>
      <c r="AY64" s="4"/>
      <c r="AZ64" s="3">
        <v>1.5</v>
      </c>
      <c r="BA64" s="3">
        <v>80.900000000000006</v>
      </c>
      <c r="BK64" s="3"/>
      <c r="BM64" s="3"/>
      <c r="BW64" s="3"/>
      <c r="BY64" s="3"/>
      <c r="BZ64" s="14"/>
      <c r="CA64" s="24"/>
    </row>
    <row r="65" spans="2:80">
      <c r="D65" s="1">
        <v>42091</v>
      </c>
      <c r="E65" s="3">
        <v>1.7990000000000002</v>
      </c>
      <c r="F65" s="3">
        <f t="shared" ref="F65:F70" si="24">E65-0.2</f>
        <v>1.5990000000000002</v>
      </c>
      <c r="G65" s="3">
        <v>0.19833333333333333</v>
      </c>
      <c r="H65" s="3">
        <v>83.86666666666666</v>
      </c>
      <c r="I65" s="3">
        <v>159.93333333333331</v>
      </c>
      <c r="J65" s="3">
        <v>159.33333333333334</v>
      </c>
      <c r="K65" s="3">
        <v>104</v>
      </c>
      <c r="L65" s="3">
        <v>92.90000000000002</v>
      </c>
      <c r="M65" s="3">
        <v>13.493333333333334</v>
      </c>
      <c r="N65" s="3">
        <v>92.8</v>
      </c>
      <c r="O65" s="3">
        <v>7.3499999999999988</v>
      </c>
      <c r="P65" s="39">
        <v>15.520000000000001</v>
      </c>
      <c r="Q65" s="3">
        <v>11.553333333333335</v>
      </c>
      <c r="R65" s="3">
        <v>28.516666666666669</v>
      </c>
      <c r="AD65" s="5"/>
      <c r="AG65" s="9"/>
      <c r="AH65" s="9"/>
      <c r="AI65" s="12"/>
      <c r="AV65" s="4"/>
      <c r="AW65" s="4"/>
      <c r="AX65" s="4"/>
      <c r="AY65" s="4"/>
      <c r="AZ65" s="3">
        <v>2</v>
      </c>
      <c r="BA65" s="3">
        <v>28</v>
      </c>
      <c r="BK65" s="3"/>
      <c r="BM65" s="3"/>
      <c r="BW65" s="3"/>
      <c r="BY65" s="3"/>
      <c r="BZ65" s="14"/>
      <c r="CA65" s="24"/>
    </row>
    <row r="66" spans="2:80">
      <c r="D66" s="1">
        <v>42091</v>
      </c>
      <c r="E66" s="3">
        <v>2.0126666666666666</v>
      </c>
      <c r="F66" s="3">
        <f t="shared" si="24"/>
        <v>1.8126666666666666</v>
      </c>
      <c r="G66" s="3">
        <v>0.45433333333333331</v>
      </c>
      <c r="H66" s="3">
        <v>84.566666666666663</v>
      </c>
      <c r="I66" s="3">
        <v>159.86666666666667</v>
      </c>
      <c r="J66" s="3">
        <v>159.16666666666666</v>
      </c>
      <c r="K66" s="3">
        <v>103</v>
      </c>
      <c r="L66" s="3">
        <v>92.366666666666674</v>
      </c>
      <c r="M66" s="3">
        <v>13.326666666666666</v>
      </c>
      <c r="N66" s="3">
        <v>92.266666666666666</v>
      </c>
      <c r="O66" s="3">
        <v>7.3499999999999988</v>
      </c>
      <c r="P66" s="39">
        <v>14.88</v>
      </c>
      <c r="Q66" s="3">
        <v>11.526666666666666</v>
      </c>
      <c r="R66" s="3">
        <v>28.446666666666669</v>
      </c>
      <c r="AD66" s="5"/>
      <c r="AG66" s="9"/>
      <c r="AH66" s="9"/>
      <c r="AI66" s="12"/>
      <c r="AV66" s="4"/>
      <c r="AW66" s="4"/>
      <c r="AX66" s="4"/>
      <c r="AY66" s="4"/>
      <c r="AZ66" s="3">
        <v>2.5</v>
      </c>
      <c r="BA66" s="3">
        <v>12.32</v>
      </c>
      <c r="BF66" s="1"/>
      <c r="BG66" s="3"/>
      <c r="BH66" s="3"/>
      <c r="BI66" s="3"/>
      <c r="BJ66" s="3"/>
      <c r="BK66" s="3"/>
      <c r="BL66" s="3"/>
      <c r="BM66" s="3"/>
      <c r="BR66" s="1"/>
      <c r="BW66" s="3"/>
      <c r="BY66" s="3"/>
      <c r="BZ66" s="14"/>
      <c r="CA66" s="24"/>
    </row>
    <row r="67" spans="2:80">
      <c r="D67" s="1">
        <v>42091</v>
      </c>
      <c r="E67" s="3">
        <v>2.331</v>
      </c>
      <c r="F67" s="3">
        <f t="shared" si="24"/>
        <v>2.1309999999999998</v>
      </c>
      <c r="G67" s="3">
        <v>2.0079999999999996</v>
      </c>
      <c r="H67" s="3">
        <v>89.7</v>
      </c>
      <c r="I67" s="3">
        <v>161.4</v>
      </c>
      <c r="J67" s="3">
        <v>160</v>
      </c>
      <c r="K67" s="3">
        <v>104</v>
      </c>
      <c r="L67" s="3">
        <v>71.733333333333334</v>
      </c>
      <c r="M67" s="3">
        <v>9.913333333333334</v>
      </c>
      <c r="N67" s="3">
        <v>71.666666666666671</v>
      </c>
      <c r="O67" s="3">
        <v>7.169999999999999</v>
      </c>
      <c r="P67" s="3">
        <v>6.206666666666667</v>
      </c>
      <c r="Q67" s="3">
        <v>10.770000000000001</v>
      </c>
      <c r="R67" s="3">
        <v>26.656666666666666</v>
      </c>
      <c r="AD67" s="5"/>
      <c r="AG67" s="9"/>
      <c r="AH67" s="9"/>
      <c r="AI67" s="12"/>
      <c r="AV67" s="4"/>
      <c r="AW67" s="4"/>
      <c r="AX67" s="4"/>
      <c r="AY67" s="4"/>
      <c r="BF67" s="1"/>
      <c r="BG67" s="3"/>
      <c r="BH67" s="3"/>
      <c r="BI67" s="3"/>
      <c r="BJ67" s="3"/>
      <c r="BK67" s="3"/>
      <c r="BL67" s="3"/>
      <c r="BM67" s="3"/>
      <c r="BR67" s="1"/>
      <c r="BW67" s="3"/>
      <c r="BY67" s="3"/>
      <c r="BZ67" s="14"/>
      <c r="CA67" s="24"/>
    </row>
    <row r="68" spans="2:80">
      <c r="D68" s="21">
        <v>42091</v>
      </c>
      <c r="E68" s="5">
        <v>2.5356666666666663</v>
      </c>
      <c r="F68" s="5">
        <f t="shared" si="24"/>
        <v>2.3356666666666661</v>
      </c>
      <c r="G68" s="5">
        <v>2.6280000000000001</v>
      </c>
      <c r="H68" s="5">
        <v>92.8</v>
      </c>
      <c r="I68" s="5">
        <v>163.73333333333335</v>
      </c>
      <c r="J68" s="5">
        <v>162.03333333333333</v>
      </c>
      <c r="K68" s="5">
        <v>105</v>
      </c>
      <c r="L68" s="5">
        <v>56.4</v>
      </c>
      <c r="M68" s="5">
        <v>7.666666666666667</v>
      </c>
      <c r="N68" s="5">
        <v>56.366666666666667</v>
      </c>
      <c r="O68" s="5">
        <v>7.0999999999999988</v>
      </c>
      <c r="P68" s="3">
        <v>5.9466666666666663</v>
      </c>
      <c r="Q68" s="3">
        <v>10.443333333333333</v>
      </c>
      <c r="R68" s="3">
        <v>25.88</v>
      </c>
      <c r="S68" s="3">
        <v>2.4003333333333337</v>
      </c>
      <c r="T68" s="3">
        <v>2.67</v>
      </c>
      <c r="U68" s="3">
        <v>0.17100000000000001</v>
      </c>
      <c r="V68" s="3">
        <v>9.8000000000000018E-2</v>
      </c>
      <c r="W68" s="3">
        <v>6.66</v>
      </c>
      <c r="X68" s="3">
        <v>7.6099999999999994</v>
      </c>
      <c r="Y68" s="3">
        <v>1.3333333333333333</v>
      </c>
      <c r="Z68" s="3">
        <v>0.33333333333333331</v>
      </c>
      <c r="AA68" s="3">
        <v>0</v>
      </c>
      <c r="AB68" s="3">
        <v>-0.10000000000000002</v>
      </c>
      <c r="AC68" s="3">
        <v>5.2</v>
      </c>
      <c r="AD68" s="5">
        <v>2.1</v>
      </c>
      <c r="AE68" s="3">
        <v>111.4031825</v>
      </c>
      <c r="AF68" s="3">
        <v>2.4603185571549511</v>
      </c>
      <c r="AG68" s="3">
        <v>137.7788577792</v>
      </c>
      <c r="AH68" s="3">
        <v>0.8477869311252525</v>
      </c>
      <c r="AI68" s="12">
        <f>AE68*30.97/94.74</f>
        <v>36.417105362307367</v>
      </c>
      <c r="AJ68" s="3">
        <v>73.907618596062207</v>
      </c>
      <c r="AK68" s="3">
        <v>0.40761027737902328</v>
      </c>
      <c r="AL68" s="3">
        <v>1098.3560545308744</v>
      </c>
      <c r="AM68" s="3">
        <v>13.628013612282837</v>
      </c>
      <c r="AN68" s="3">
        <v>14.861202070843001</v>
      </c>
      <c r="AP68" s="3">
        <v>0.86199999999999999</v>
      </c>
      <c r="AQ68" s="3">
        <v>0.58749999999999991</v>
      </c>
      <c r="AR68" s="3">
        <v>3.4664999999999999</v>
      </c>
      <c r="AS68" s="3">
        <v>8.4544999999999995</v>
      </c>
      <c r="AV68" s="4">
        <v>3.8192363525880531</v>
      </c>
      <c r="AW68" s="4">
        <v>6.6714904303283196E-2</v>
      </c>
      <c r="AX68" s="4">
        <v>0.98065046453678806</v>
      </c>
      <c r="AY68" s="4">
        <v>1.4306580475829235E-2</v>
      </c>
      <c r="BC68" s="3" t="s">
        <v>216</v>
      </c>
      <c r="BD68" s="3" t="s">
        <v>95</v>
      </c>
      <c r="BE68" s="3" t="s">
        <v>157</v>
      </c>
      <c r="BF68" s="1">
        <v>42091</v>
      </c>
      <c r="BG68" s="3">
        <v>10.043289355755926</v>
      </c>
      <c r="BH68" s="3">
        <v>3478.2411325560292</v>
      </c>
      <c r="BI68" s="3">
        <v>20.30399259019191</v>
      </c>
      <c r="BJ68" s="3">
        <v>73.692076879148573</v>
      </c>
      <c r="BK68" s="3">
        <f>BJ68/BK$1</f>
        <v>1.3413192005669563</v>
      </c>
      <c r="BL68" s="3">
        <v>178.76610299461785</v>
      </c>
      <c r="BM68" s="3">
        <f>BL68/BM$1</f>
        <v>3.200825478865136</v>
      </c>
      <c r="BR68" s="1"/>
      <c r="BW68" s="3"/>
      <c r="BY68" s="3"/>
      <c r="BZ68" s="14"/>
      <c r="CA68" s="24"/>
    </row>
    <row r="69" spans="2:80">
      <c r="D69" s="1">
        <v>42091</v>
      </c>
      <c r="E69" s="3">
        <v>2.8239999999999998</v>
      </c>
      <c r="F69" s="3">
        <f t="shared" si="24"/>
        <v>2.6239999999999997</v>
      </c>
      <c r="G69" s="3">
        <v>3.4466666666666668</v>
      </c>
      <c r="H69" s="3">
        <v>96.600000000000009</v>
      </c>
      <c r="I69" s="3">
        <v>166.20000000000002</v>
      </c>
      <c r="J69" s="3">
        <v>164.23333333333335</v>
      </c>
      <c r="K69" s="3">
        <v>107</v>
      </c>
      <c r="L69" s="3">
        <v>32.833333333333336</v>
      </c>
      <c r="M69" s="3">
        <v>4.3633333333333342</v>
      </c>
      <c r="N69" s="3">
        <v>32.800000000000004</v>
      </c>
      <c r="O69" s="3">
        <v>7.0333333333333341</v>
      </c>
      <c r="P69" s="3">
        <v>5.9066666666666663</v>
      </c>
      <c r="Q69" s="3">
        <v>10.18</v>
      </c>
      <c r="R69" s="3">
        <v>25.256666666666671</v>
      </c>
      <c r="S69" s="3">
        <v>2.6446666666666663</v>
      </c>
      <c r="T69" s="3">
        <v>3.5400000000000005</v>
      </c>
      <c r="U69" s="3">
        <v>0.17499999999999996</v>
      </c>
      <c r="V69" s="3">
        <v>0.10299999999999999</v>
      </c>
      <c r="W69" s="3">
        <v>6.5966666666666667</v>
      </c>
      <c r="X69" s="3">
        <v>4.58</v>
      </c>
      <c r="Y69" s="3">
        <v>0.76666666666666661</v>
      </c>
      <c r="Z69" s="3">
        <v>0.16666666666666666</v>
      </c>
      <c r="AA69" s="3">
        <v>0</v>
      </c>
      <c r="AB69" s="3">
        <v>0</v>
      </c>
      <c r="AC69" s="3">
        <v>5.1000000000000005</v>
      </c>
      <c r="AD69" s="5">
        <v>2.6</v>
      </c>
      <c r="AE69" s="3">
        <v>54.900625499999997</v>
      </c>
      <c r="AF69" s="3">
        <v>1.6916344176144167</v>
      </c>
      <c r="AG69" s="3">
        <v>62.502176658240003</v>
      </c>
      <c r="AH69" s="3">
        <v>7.0736886281966225</v>
      </c>
      <c r="AI69" s="12">
        <f>AE69*30.97/94.74</f>
        <v>17.946721255383153</v>
      </c>
      <c r="AJ69" s="3">
        <v>41.146158261173362</v>
      </c>
      <c r="AK69" s="3">
        <v>1.3587009245967165</v>
      </c>
      <c r="AL69" s="3">
        <v>863.43223736968741</v>
      </c>
      <c r="AM69" s="3">
        <v>29.769932648190686</v>
      </c>
      <c r="AN69" s="3">
        <v>20.98451651036509</v>
      </c>
      <c r="AP69" s="3">
        <v>0.44750000000000001</v>
      </c>
      <c r="AQ69" s="3">
        <v>0.39800000000000002</v>
      </c>
      <c r="AR69" s="3">
        <v>2.8660000000000001</v>
      </c>
      <c r="AS69" s="3">
        <v>6.99</v>
      </c>
      <c r="AV69" s="4">
        <v>2.7317570865331149</v>
      </c>
      <c r="AW69" s="4">
        <v>0.1844961837121728</v>
      </c>
      <c r="AX69" s="4">
        <v>0.75657804902027748</v>
      </c>
      <c r="AY69" s="4">
        <v>3.2823298964102951E-2</v>
      </c>
      <c r="BC69" s="3" t="s">
        <v>217</v>
      </c>
      <c r="BD69" s="3" t="s">
        <v>95</v>
      </c>
      <c r="BE69" s="3" t="s">
        <v>159</v>
      </c>
      <c r="BF69" s="1">
        <v>42091</v>
      </c>
      <c r="BG69" s="3">
        <v>7.5148265768427143</v>
      </c>
      <c r="BH69" s="3">
        <v>3556.893656722842</v>
      </c>
      <c r="BI69" s="3">
        <v>17.937037077873217</v>
      </c>
      <c r="BJ69" s="3">
        <v>517.56369209041873</v>
      </c>
      <c r="BK69" s="3">
        <f>BJ69/BK$1</f>
        <v>9.4205258844269881</v>
      </c>
      <c r="BL69" s="3">
        <v>168.1901743447138</v>
      </c>
      <c r="BM69" s="3">
        <f>BL69/BM$1</f>
        <v>3.0114623875508291</v>
      </c>
      <c r="BR69" s="1"/>
      <c r="BW69" s="3"/>
      <c r="BY69" s="3"/>
      <c r="BZ69" s="14"/>
      <c r="CA69" s="24"/>
    </row>
    <row r="70" spans="2:80">
      <c r="D70" s="1">
        <v>42091</v>
      </c>
      <c r="E70" s="3">
        <v>3.032</v>
      </c>
      <c r="F70" s="3">
        <f t="shared" si="24"/>
        <v>2.8319999999999999</v>
      </c>
      <c r="G70" s="3">
        <v>3.6539999999999999</v>
      </c>
      <c r="H70" s="3">
        <v>98.933333333333337</v>
      </c>
      <c r="I70" s="3">
        <v>169.1</v>
      </c>
      <c r="J70" s="3">
        <v>167.03333333333333</v>
      </c>
      <c r="K70" s="3">
        <v>109</v>
      </c>
      <c r="L70" s="3">
        <v>21.133333333333336</v>
      </c>
      <c r="M70" s="3">
        <v>2.7933333333333334</v>
      </c>
      <c r="N70" s="3">
        <v>21.133333333333336</v>
      </c>
      <c r="O70" s="3">
        <v>7.02</v>
      </c>
      <c r="P70" s="3">
        <v>6.4733333333333336</v>
      </c>
      <c r="Q70" s="3">
        <v>10.14</v>
      </c>
      <c r="R70" s="3">
        <v>25.163333333333338</v>
      </c>
      <c r="S70" s="3">
        <v>2.9260000000000002</v>
      </c>
      <c r="T70" s="3">
        <v>3.75</v>
      </c>
      <c r="U70" s="3">
        <v>0.17600000000000002</v>
      </c>
      <c r="V70" s="3">
        <v>0.104</v>
      </c>
      <c r="W70" s="3">
        <v>6.5999999999999988</v>
      </c>
      <c r="X70" s="3">
        <v>3.2833333333333332</v>
      </c>
      <c r="Y70" s="3">
        <v>0.23333333333333331</v>
      </c>
      <c r="Z70" s="3">
        <v>6.6666666666666666E-2</v>
      </c>
      <c r="AA70" s="3">
        <v>61.333333333333336</v>
      </c>
      <c r="AB70" s="3">
        <v>0</v>
      </c>
      <c r="AC70" s="3">
        <v>5.833333333333333</v>
      </c>
      <c r="AD70" s="5">
        <v>2.85</v>
      </c>
      <c r="AE70" s="3">
        <v>47.069686500000003</v>
      </c>
      <c r="AF70" s="3">
        <v>3.0830785115474546</v>
      </c>
      <c r="AG70" s="3">
        <v>58.755277606079986</v>
      </c>
      <c r="AH70" s="3">
        <v>2.840730924160193</v>
      </c>
      <c r="AI70" s="12">
        <f>AE70*30.97/94.74</f>
        <v>15.386829120804308</v>
      </c>
      <c r="AJ70" s="3">
        <v>45.901854116237871</v>
      </c>
      <c r="AK70" s="3">
        <v>3.6005574501812956</v>
      </c>
      <c r="AL70" s="3">
        <v>855.47981823041982</v>
      </c>
      <c r="AM70" s="3">
        <v>22.625148812624882</v>
      </c>
      <c r="AN70" s="3">
        <v>18.637151694658716</v>
      </c>
      <c r="AP70" s="3">
        <v>0.46900000000000003</v>
      </c>
      <c r="AQ70" s="3">
        <v>0.41199999999999998</v>
      </c>
      <c r="AR70" s="3">
        <v>2.9350000000000001</v>
      </c>
      <c r="AS70" s="3">
        <v>7.1594999999999995</v>
      </c>
      <c r="AV70" s="4">
        <v>2.5765467687827108</v>
      </c>
      <c r="AW70" s="4">
        <v>0.15325599749494759</v>
      </c>
      <c r="AX70" s="4">
        <v>0.72433126823114902</v>
      </c>
      <c r="AY70" s="4">
        <v>1.1736145151353636E-2</v>
      </c>
      <c r="BC70" s="3" t="s">
        <v>117</v>
      </c>
      <c r="BD70" s="3" t="s">
        <v>95</v>
      </c>
      <c r="BE70" s="3" t="s">
        <v>156</v>
      </c>
      <c r="BF70" s="1">
        <v>42091</v>
      </c>
      <c r="BG70" s="3">
        <v>8.3270034928600385</v>
      </c>
      <c r="BH70" s="3">
        <v>3632.1969425174361</v>
      </c>
      <c r="BI70" s="3">
        <v>14.217630292910249</v>
      </c>
      <c r="BJ70" s="3">
        <v>467.95284629400629</v>
      </c>
      <c r="BK70" s="3">
        <f>BJ70/BK$1</f>
        <v>8.517525414889084</v>
      </c>
      <c r="BL70" s="3">
        <v>180.39605301883273</v>
      </c>
      <c r="BM70" s="3">
        <f>BL70/BM$1</f>
        <v>3.2300099018591357</v>
      </c>
      <c r="BO70" t="s">
        <v>218</v>
      </c>
      <c r="BP70" t="s">
        <v>95</v>
      </c>
      <c r="BQ70" t="s">
        <v>156</v>
      </c>
      <c r="BR70" s="1">
        <v>42091</v>
      </c>
      <c r="BS70">
        <v>34.376420428936576</v>
      </c>
      <c r="BT70">
        <v>3126.5779729090514</v>
      </c>
      <c r="BU70">
        <v>23.510678828342851</v>
      </c>
      <c r="BV70">
        <v>474.15387348791899</v>
      </c>
      <c r="BW70" s="3">
        <f>BV70/BW$1</f>
        <v>8.6303944937735526</v>
      </c>
      <c r="BX70">
        <v>4.4304157479168298</v>
      </c>
      <c r="BY70" s="3">
        <f>BX70/BY$1</f>
        <v>7.9327050096988899E-2</v>
      </c>
      <c r="BZ70" s="14">
        <f t="shared" ref="BZ70:BZ115" si="25">BM70-BY70</f>
        <v>3.1506828517621468</v>
      </c>
      <c r="CA70" s="24">
        <f t="shared" ref="CA70:CA115" si="26">BW70-BK70</f>
        <v>0.11286907888446862</v>
      </c>
      <c r="CB70" s="24">
        <f t="shared" ref="CB70:CB71" si="27">BK70/BW70*100</f>
        <v>98.692190965709642</v>
      </c>
    </row>
    <row r="71" spans="2:80">
      <c r="D71" s="1">
        <v>42091</v>
      </c>
      <c r="E71" s="3">
        <v>3.1779999999999999</v>
      </c>
      <c r="F71" s="3">
        <f>E71-0.2</f>
        <v>2.9779999999999998</v>
      </c>
      <c r="G71" s="3">
        <v>3.8832499999999999</v>
      </c>
      <c r="H71" s="3">
        <v>99.9</v>
      </c>
      <c r="I71" s="3">
        <v>169.6</v>
      </c>
      <c r="J71" s="3">
        <v>167.45</v>
      </c>
      <c r="K71" s="3">
        <v>109</v>
      </c>
      <c r="L71" s="3">
        <v>18.049999999999997</v>
      </c>
      <c r="M71" s="3">
        <v>2.3725000000000001</v>
      </c>
      <c r="N71" s="3">
        <v>18.049999999999997</v>
      </c>
      <c r="O71" s="3">
        <v>7.02</v>
      </c>
      <c r="P71" s="3">
        <v>6.21</v>
      </c>
      <c r="Q71" s="3">
        <v>10.095000000000001</v>
      </c>
      <c r="R71" s="3">
        <v>25.057499999999997</v>
      </c>
      <c r="AD71" s="5">
        <v>3.12</v>
      </c>
      <c r="AE71" s="3">
        <v>55.273185749999996</v>
      </c>
      <c r="AF71" s="3">
        <v>1.7221973233831971</v>
      </c>
      <c r="AG71" s="3">
        <v>57.234189217919997</v>
      </c>
      <c r="AH71" s="3">
        <v>4.8117146568594213</v>
      </c>
      <c r="AI71" s="12">
        <f>AE71*30.97/94.74</f>
        <v>18.068509211288788</v>
      </c>
      <c r="AJ71" s="3">
        <v>43.115688867816246</v>
      </c>
      <c r="AK71" s="3">
        <v>2.785336895423264</v>
      </c>
      <c r="AL71" s="3">
        <v>800.23389468056678</v>
      </c>
      <c r="AM71" s="3">
        <v>0.99233108827308303</v>
      </c>
      <c r="AN71" s="3">
        <v>18.560155611427614</v>
      </c>
      <c r="AP71" s="3">
        <v>0.46750000000000003</v>
      </c>
      <c r="AQ71" s="3">
        <v>0.2455</v>
      </c>
      <c r="AR71" s="3">
        <v>2.6094999999999997</v>
      </c>
      <c r="AS71" s="3">
        <v>6.3639999999999999</v>
      </c>
      <c r="AV71" s="4">
        <v>2.248125261069164</v>
      </c>
      <c r="AW71" s="4">
        <v>3.5731806504262179E-2</v>
      </c>
      <c r="AX71" s="4">
        <v>0.71760429078176136</v>
      </c>
      <c r="AY71" s="4">
        <v>2.3357252456993677E-2</v>
      </c>
      <c r="BC71" s="3" t="s">
        <v>118</v>
      </c>
      <c r="BD71" s="3" t="s">
        <v>95</v>
      </c>
      <c r="BE71" s="3" t="s">
        <v>158</v>
      </c>
      <c r="BF71" s="1">
        <v>42091</v>
      </c>
      <c r="BG71" s="3">
        <v>4.8878896963430316</v>
      </c>
      <c r="BH71" s="3">
        <v>3907.6661150282334</v>
      </c>
      <c r="BI71" s="3">
        <v>17.24158183673152</v>
      </c>
      <c r="BJ71" s="3">
        <v>888.18304366488655</v>
      </c>
      <c r="BK71" s="3">
        <f>BJ71/BK$1</f>
        <v>16.166418705221815</v>
      </c>
      <c r="BL71" s="3">
        <v>168.7264240630528</v>
      </c>
      <c r="BM71" s="3">
        <f>BL71/BM$1</f>
        <v>3.0210639939669255</v>
      </c>
      <c r="BO71" t="s">
        <v>219</v>
      </c>
      <c r="BP71" t="s">
        <v>95</v>
      </c>
      <c r="BQ71" t="s">
        <v>158</v>
      </c>
      <c r="BR71" s="1">
        <v>42091</v>
      </c>
      <c r="BS71">
        <v>19.717121693917772</v>
      </c>
      <c r="BT71">
        <v>3506.5193123859099</v>
      </c>
      <c r="BU71">
        <v>28.989970541363814</v>
      </c>
      <c r="BV71">
        <v>916.21385116629119</v>
      </c>
      <c r="BW71" s="3">
        <f>BV71/BW$1</f>
        <v>16.676626340849857</v>
      </c>
      <c r="BX71">
        <v>3.6727468682526374</v>
      </c>
      <c r="BY71" s="3">
        <f>BX71/BY$1</f>
        <v>6.5760910801300573E-2</v>
      </c>
      <c r="BZ71" s="14">
        <f t="shared" si="25"/>
        <v>2.9553030831656248</v>
      </c>
      <c r="CA71" s="24">
        <f t="shared" si="26"/>
        <v>0.51020763562804206</v>
      </c>
      <c r="CB71" s="24">
        <f t="shared" si="27"/>
        <v>96.940582434360394</v>
      </c>
    </row>
    <row r="72" spans="2:80">
      <c r="Y72" s="31">
        <f>AVERAGE(Y61:Y70)</f>
        <v>1.4761904761904763</v>
      </c>
      <c r="AD72" s="5"/>
      <c r="AI72" s="12"/>
      <c r="AJ72" s="31">
        <f>AVERAGE(AJ61:AJ70)</f>
        <v>58.943989718763262</v>
      </c>
      <c r="AV72" s="4"/>
      <c r="AW72" s="4"/>
      <c r="AX72" s="4"/>
      <c r="AY72" s="4"/>
      <c r="BF72" s="1"/>
      <c r="BG72" s="3"/>
      <c r="BH72" s="3"/>
      <c r="BI72" s="3"/>
      <c r="BJ72" s="3"/>
      <c r="BK72" s="3"/>
      <c r="BL72" s="3"/>
      <c r="BM72" s="3"/>
      <c r="BR72" s="1"/>
      <c r="BW72" s="3"/>
      <c r="BY72" s="3"/>
      <c r="BZ72" s="14"/>
      <c r="CA72" s="24"/>
      <c r="CB72" s="24"/>
    </row>
    <row r="73" spans="2:80">
      <c r="B73" s="2">
        <v>3.38</v>
      </c>
      <c r="C73" s="2">
        <v>60</v>
      </c>
      <c r="D73" s="1">
        <v>42100</v>
      </c>
      <c r="E73" s="3">
        <v>0.755</v>
      </c>
      <c r="G73" s="3">
        <v>0.38166666666666665</v>
      </c>
      <c r="H73" s="3">
        <v>44</v>
      </c>
      <c r="I73" s="3">
        <v>83.433333333333337</v>
      </c>
      <c r="J73" s="3">
        <v>83.033333333333331</v>
      </c>
      <c r="K73" s="3">
        <v>54</v>
      </c>
      <c r="L73" s="3">
        <v>98.633333333333326</v>
      </c>
      <c r="M73" s="3">
        <v>14.263333333333334</v>
      </c>
      <c r="N73" s="3">
        <v>97.766666666666666</v>
      </c>
      <c r="O73" s="3">
        <v>7.3933333333333335</v>
      </c>
      <c r="P73" s="39">
        <v>27.066666666666663</v>
      </c>
      <c r="Q73" s="3">
        <v>14.083333333333334</v>
      </c>
      <c r="R73" s="3">
        <v>34.51</v>
      </c>
      <c r="S73" s="3">
        <v>0.5063333333333333</v>
      </c>
      <c r="T73" s="3">
        <v>0.24333333333333332</v>
      </c>
      <c r="U73" s="3">
        <v>8.8000000000000009E-2</v>
      </c>
      <c r="V73" s="3">
        <v>4.6000000000000006E-2</v>
      </c>
      <c r="W73" s="3">
        <v>6.7666666666666657</v>
      </c>
      <c r="X73" s="3">
        <v>14.583333333333334</v>
      </c>
      <c r="Y73" s="3">
        <v>2.9666666666666668</v>
      </c>
      <c r="Z73" s="3">
        <v>0.73333333333333339</v>
      </c>
      <c r="AA73" s="3">
        <v>168.66666666666666</v>
      </c>
      <c r="AB73" s="3">
        <v>0.10000000000000002</v>
      </c>
      <c r="AC73" s="3">
        <v>29.600000000000005</v>
      </c>
      <c r="AD73" s="3">
        <f>0.6</f>
        <v>0.6</v>
      </c>
      <c r="AE73" s="3">
        <v>41.1179025</v>
      </c>
      <c r="AF73" s="3">
        <v>2.3944071037742272</v>
      </c>
      <c r="AG73" s="3">
        <v>77.238220931520004</v>
      </c>
      <c r="AH73" s="3">
        <v>1.494237897460148</v>
      </c>
      <c r="AI73" s="12">
        <f>AE73*30.97/94.74</f>
        <v>13.441222719284356</v>
      </c>
      <c r="AJ73" s="3">
        <v>72.418461308112711</v>
      </c>
      <c r="AK73" s="3">
        <v>0.33967523114917791</v>
      </c>
      <c r="AL73" s="3">
        <v>1049.8930767174554</v>
      </c>
      <c r="AM73" s="3">
        <v>26.99140560102629</v>
      </c>
      <c r="AN73" s="3">
        <v>14.497588843410577</v>
      </c>
      <c r="AP73" s="10">
        <v>0.76449999999999996</v>
      </c>
      <c r="AQ73" s="10">
        <v>0.46100000000000002</v>
      </c>
      <c r="AR73" s="10">
        <v>4.2389999999999999</v>
      </c>
      <c r="AS73" s="10">
        <v>10.3385</v>
      </c>
      <c r="AT73" s="7"/>
      <c r="AU73" s="7"/>
      <c r="AV73" s="10">
        <v>3.9270287641450317</v>
      </c>
      <c r="AW73" s="10">
        <v>2.9934903874940674E-2</v>
      </c>
      <c r="AX73" s="10">
        <v>0.89986066155522948</v>
      </c>
      <c r="AY73" s="10">
        <v>1.6721178338920267E-2</v>
      </c>
      <c r="AZ73">
        <v>0</v>
      </c>
      <c r="BA73">
        <v>2020</v>
      </c>
      <c r="BB73"/>
      <c r="BC73" s="3" t="s">
        <v>228</v>
      </c>
      <c r="BD73" s="3" t="s">
        <v>95</v>
      </c>
      <c r="BE73" s="3" t="s">
        <v>155</v>
      </c>
      <c r="BF73" s="1">
        <v>42100</v>
      </c>
      <c r="BG73" s="3">
        <v>25.172141727444092</v>
      </c>
      <c r="BH73" s="3">
        <v>2258.9544452313794</v>
      </c>
      <c r="BI73" s="3">
        <v>15.082889626097785</v>
      </c>
      <c r="BJ73" s="3">
        <v>41.146886654075438</v>
      </c>
      <c r="BK73" s="3">
        <f>BJ73/BK$1</f>
        <v>0.74894223979023367</v>
      </c>
      <c r="BL73" s="3">
        <v>99.869697154451231</v>
      </c>
      <c r="BM73" s="3">
        <f>BL73/BM$1</f>
        <v>1.7881772095694042</v>
      </c>
      <c r="BW73" s="3"/>
      <c r="BY73" s="3"/>
      <c r="BZ73" s="14"/>
      <c r="CA73" s="24"/>
    </row>
    <row r="74" spans="2:80">
      <c r="B74" s="2">
        <f>B73-C73/100</f>
        <v>2.78</v>
      </c>
      <c r="D74" s="1">
        <v>42100</v>
      </c>
      <c r="E74" s="3">
        <v>1.0229999999999999</v>
      </c>
      <c r="G74" s="3">
        <v>0.22900000000000001</v>
      </c>
      <c r="H74" s="3">
        <v>43.9</v>
      </c>
      <c r="I74" s="3">
        <v>83.7</v>
      </c>
      <c r="J74" s="3">
        <v>83.36666666666666</v>
      </c>
      <c r="K74" s="3">
        <v>54</v>
      </c>
      <c r="L74" s="3">
        <v>99.066666666666663</v>
      </c>
      <c r="M74" s="3">
        <v>14.386666666666668</v>
      </c>
      <c r="N74" s="3">
        <v>98.2</v>
      </c>
      <c r="O74" s="3">
        <v>7.3499999999999988</v>
      </c>
      <c r="P74" s="39">
        <v>30.693333333333332</v>
      </c>
      <c r="Q74" s="3">
        <v>14.043333333333331</v>
      </c>
      <c r="R74" s="3">
        <v>34.413333333333334</v>
      </c>
      <c r="S74" s="3">
        <v>0.97399999999999987</v>
      </c>
      <c r="T74" s="3">
        <v>0.27</v>
      </c>
      <c r="U74" s="3">
        <v>8.8000000000000009E-2</v>
      </c>
      <c r="V74" s="3">
        <v>4.6666666666666669E-2</v>
      </c>
      <c r="W74" s="3">
        <v>6.793333333333333</v>
      </c>
      <c r="X74" s="3">
        <v>14.593333333333334</v>
      </c>
      <c r="Y74" s="3">
        <v>2.9333333333333331</v>
      </c>
      <c r="Z74" s="3">
        <v>0.69999999999999984</v>
      </c>
      <c r="AA74" s="3">
        <v>392.66666666666669</v>
      </c>
      <c r="AB74" s="3">
        <v>0.20000000000000004</v>
      </c>
      <c r="AC74" s="3">
        <v>30.833333333333332</v>
      </c>
      <c r="AI74" s="12"/>
      <c r="AZ74">
        <v>0.6</v>
      </c>
      <c r="BA74">
        <v>76</v>
      </c>
      <c r="BB74"/>
      <c r="BK74" s="3"/>
      <c r="BM74" s="3"/>
      <c r="BW74" s="3"/>
      <c r="BY74" s="3"/>
      <c r="BZ74" s="14"/>
      <c r="CA74" s="24"/>
    </row>
    <row r="75" spans="2:80">
      <c r="D75" s="1">
        <v>42100</v>
      </c>
      <c r="E75" s="3">
        <v>1.3036666666666668</v>
      </c>
      <c r="G75" s="3">
        <v>0.22033333333333335</v>
      </c>
      <c r="H75" s="3">
        <v>43.9</v>
      </c>
      <c r="I75" s="3">
        <v>83.7</v>
      </c>
      <c r="J75" s="3">
        <v>83.4</v>
      </c>
      <c r="K75" s="3">
        <v>54</v>
      </c>
      <c r="L75" s="3">
        <v>99.3</v>
      </c>
      <c r="M75" s="3">
        <v>14.43</v>
      </c>
      <c r="N75" s="3">
        <v>98.40000000000002</v>
      </c>
      <c r="O75" s="3">
        <v>7.3499999999999988</v>
      </c>
      <c r="P75" s="39">
        <v>27.033333333333331</v>
      </c>
      <c r="Q75" s="3">
        <v>14.126666666666667</v>
      </c>
      <c r="R75" s="3">
        <v>34.616666666666667</v>
      </c>
      <c r="S75" s="3">
        <v>1.4916666666666665</v>
      </c>
      <c r="T75" s="3">
        <v>0.23</v>
      </c>
      <c r="U75" s="3">
        <v>8.8000000000000009E-2</v>
      </c>
      <c r="V75" s="3">
        <v>4.6666666666666669E-2</v>
      </c>
      <c r="W75" s="3">
        <v>6.78</v>
      </c>
      <c r="X75" s="3">
        <v>14.646666666666667</v>
      </c>
      <c r="Y75" s="3">
        <v>2.6666666666666665</v>
      </c>
      <c r="Z75" s="3">
        <v>0.66666666666666663</v>
      </c>
      <c r="AA75" s="3">
        <v>416.33333333333331</v>
      </c>
      <c r="AB75" s="3">
        <v>0.20000000000000004</v>
      </c>
      <c r="AC75" s="3">
        <v>29.366666666666664</v>
      </c>
      <c r="AI75" s="12"/>
      <c r="AZ75">
        <v>1</v>
      </c>
      <c r="BA75">
        <v>16.2</v>
      </c>
      <c r="BB75"/>
      <c r="BK75" s="3"/>
      <c r="BM75" s="3"/>
      <c r="BW75" s="3"/>
      <c r="BY75" s="3"/>
      <c r="BZ75" s="14"/>
      <c r="CA75" s="24"/>
    </row>
    <row r="76" spans="2:80">
      <c r="D76" s="1">
        <v>42100</v>
      </c>
      <c r="E76" s="3">
        <v>1.5599999999999998</v>
      </c>
      <c r="G76" s="3">
        <v>0.25166666666666665</v>
      </c>
      <c r="H76" s="3">
        <v>43.966666666666669</v>
      </c>
      <c r="I76" s="3">
        <v>83.7</v>
      </c>
      <c r="J76" s="3">
        <v>83.36666666666666</v>
      </c>
      <c r="K76" s="3">
        <v>54</v>
      </c>
      <c r="L76" s="3">
        <v>99.433333333333337</v>
      </c>
      <c r="M76" s="3">
        <v>14.433333333333332</v>
      </c>
      <c r="N76" s="3">
        <v>98.59999999999998</v>
      </c>
      <c r="O76" s="3">
        <v>7.36</v>
      </c>
      <c r="P76" s="39">
        <v>29.143333333333331</v>
      </c>
      <c r="Q76" s="3">
        <v>13.953333333333333</v>
      </c>
      <c r="R76" s="3">
        <v>34.20333333333334</v>
      </c>
      <c r="S76" s="3">
        <v>2.093</v>
      </c>
      <c r="T76" s="3">
        <v>0.23</v>
      </c>
      <c r="U76" s="3">
        <v>8.8000000000000009E-2</v>
      </c>
      <c r="V76" s="3">
        <v>4.7000000000000007E-2</v>
      </c>
      <c r="W76" s="3">
        <v>6.82</v>
      </c>
      <c r="X76" s="3">
        <v>14.643333333333333</v>
      </c>
      <c r="Y76" s="3">
        <v>3</v>
      </c>
      <c r="Z76" s="3">
        <v>0.69999999999999984</v>
      </c>
      <c r="AA76" s="3">
        <v>225.33333333333334</v>
      </c>
      <c r="AB76" s="3">
        <v>0.10000000000000002</v>
      </c>
      <c r="AC76" s="3">
        <v>31.366666666666664</v>
      </c>
      <c r="AI76" s="12"/>
      <c r="AZ76">
        <v>1.5</v>
      </c>
      <c r="BA76">
        <v>3.2</v>
      </c>
      <c r="BB76"/>
      <c r="BK76" s="3"/>
      <c r="BM76" s="3"/>
      <c r="BW76" s="3"/>
      <c r="BY76" s="3"/>
      <c r="BZ76" s="14"/>
      <c r="CA76" s="24"/>
    </row>
    <row r="77" spans="2:80">
      <c r="D77" s="1">
        <v>42100</v>
      </c>
      <c r="E77" s="3">
        <v>1.8029999999999999</v>
      </c>
      <c r="G77" s="3">
        <v>0.218</v>
      </c>
      <c r="H77" s="3">
        <v>44</v>
      </c>
      <c r="I77" s="3">
        <v>83.8</v>
      </c>
      <c r="J77" s="3">
        <v>83.5</v>
      </c>
      <c r="K77" s="3">
        <v>54</v>
      </c>
      <c r="L77" s="3">
        <v>99.40000000000002</v>
      </c>
      <c r="M77" s="3">
        <v>14.44</v>
      </c>
      <c r="N77" s="3">
        <v>98.5</v>
      </c>
      <c r="O77" s="3">
        <v>7.3499999999999988</v>
      </c>
      <c r="P77" s="39">
        <v>29.216666666666669</v>
      </c>
      <c r="Q77" s="3">
        <v>14.103333333333333</v>
      </c>
      <c r="R77" s="3">
        <v>34.57</v>
      </c>
      <c r="AI77" s="12"/>
      <c r="AZ77">
        <v>2</v>
      </c>
      <c r="BA77">
        <v>0.6</v>
      </c>
      <c r="BB77"/>
      <c r="BF77" s="1"/>
      <c r="BG77" s="3"/>
      <c r="BH77" s="3"/>
      <c r="BI77" s="3"/>
      <c r="BJ77" s="3"/>
      <c r="BK77" s="3"/>
      <c r="BL77" s="3"/>
      <c r="BM77" s="3"/>
      <c r="BW77" s="3"/>
      <c r="BY77" s="3"/>
      <c r="BZ77" s="14"/>
      <c r="CA77" s="24"/>
    </row>
    <row r="78" spans="2:80">
      <c r="D78" s="1">
        <v>42100</v>
      </c>
      <c r="E78" s="3">
        <v>2.0696666666666665</v>
      </c>
      <c r="G78" s="3">
        <v>0.215</v>
      </c>
      <c r="H78" s="3">
        <v>44</v>
      </c>
      <c r="I78" s="3">
        <v>83.8</v>
      </c>
      <c r="J78" s="3">
        <v>83.5</v>
      </c>
      <c r="K78" s="3">
        <v>54</v>
      </c>
      <c r="L78" s="3">
        <v>99.3</v>
      </c>
      <c r="M78" s="3">
        <v>14.42</v>
      </c>
      <c r="N78" s="3">
        <v>98.40000000000002</v>
      </c>
      <c r="O78" s="3">
        <v>7.36</v>
      </c>
      <c r="P78" s="39">
        <v>25.676666666666666</v>
      </c>
      <c r="Q78" s="3">
        <v>14.166666666666666</v>
      </c>
      <c r="R78" s="3">
        <v>34.706666666666671</v>
      </c>
      <c r="AI78" s="12"/>
      <c r="AZ78">
        <v>2.5</v>
      </c>
      <c r="BA78">
        <v>0.11</v>
      </c>
      <c r="BB78"/>
      <c r="BF78" s="1"/>
      <c r="BG78" s="3"/>
      <c r="BH78" s="3"/>
      <c r="BI78" s="3"/>
      <c r="BJ78" s="3"/>
      <c r="BK78" s="3"/>
      <c r="BL78" s="3"/>
      <c r="BM78" s="3"/>
      <c r="BW78" s="3"/>
      <c r="BY78" s="3"/>
      <c r="BZ78" s="14"/>
      <c r="CA78" s="24"/>
    </row>
    <row r="79" spans="2:80">
      <c r="D79" s="1">
        <v>42100</v>
      </c>
      <c r="E79" s="3">
        <v>2.2876666666666665</v>
      </c>
      <c r="G79" s="3">
        <v>0.21433333333333335</v>
      </c>
      <c r="H79" s="3">
        <v>44</v>
      </c>
      <c r="I79" s="3">
        <v>83.866666666666674</v>
      </c>
      <c r="J79" s="3">
        <v>83.533333333333331</v>
      </c>
      <c r="K79" s="3">
        <v>54</v>
      </c>
      <c r="L79" s="3">
        <v>99.2</v>
      </c>
      <c r="M79" s="3">
        <v>14.410000000000002</v>
      </c>
      <c r="N79" s="3">
        <v>98.3</v>
      </c>
      <c r="O79" s="3">
        <v>7.36</v>
      </c>
      <c r="P79" s="39">
        <v>28.376666666666665</v>
      </c>
      <c r="Q79" s="3">
        <v>14.173333333333334</v>
      </c>
      <c r="R79" s="3">
        <v>34.729999999999997</v>
      </c>
      <c r="AI79" s="12"/>
      <c r="BF79" s="1"/>
      <c r="BG79" s="3"/>
      <c r="BH79" s="3"/>
      <c r="BI79" s="3"/>
      <c r="BJ79" s="3"/>
      <c r="BK79" s="3"/>
      <c r="BL79" s="3"/>
      <c r="BM79" s="3"/>
      <c r="BW79" s="3"/>
      <c r="BY79" s="3"/>
      <c r="BZ79" s="14"/>
      <c r="CA79" s="24"/>
    </row>
    <row r="80" spans="2:80">
      <c r="D80" s="1">
        <v>42100</v>
      </c>
      <c r="E80" s="3">
        <v>2.5369999999999999</v>
      </c>
      <c r="G80" s="3">
        <v>0.22966666666666669</v>
      </c>
      <c r="H80" s="3">
        <v>44</v>
      </c>
      <c r="I80" s="3">
        <v>83.9</v>
      </c>
      <c r="J80" s="3">
        <v>83.6</v>
      </c>
      <c r="K80" s="3">
        <v>54</v>
      </c>
      <c r="L80" s="3">
        <v>99.2</v>
      </c>
      <c r="M80" s="3">
        <v>14.4</v>
      </c>
      <c r="N80" s="3">
        <v>98.3</v>
      </c>
      <c r="O80" s="3">
        <v>7.3499999999999988</v>
      </c>
      <c r="P80" s="39">
        <v>27.076666666666668</v>
      </c>
      <c r="Q80" s="3">
        <v>14.160000000000002</v>
      </c>
      <c r="R80" s="3">
        <v>34.69</v>
      </c>
      <c r="S80" s="3">
        <v>2.5963333333333334</v>
      </c>
      <c r="T80" s="3">
        <v>0.28333333333333338</v>
      </c>
      <c r="U80" s="3">
        <v>8.8000000000000009E-2</v>
      </c>
      <c r="V80" s="3">
        <v>4.7000000000000007E-2</v>
      </c>
      <c r="W80" s="3">
        <v>6.830000000000001</v>
      </c>
      <c r="X80" s="3">
        <v>14.593333333333334</v>
      </c>
      <c r="Y80" s="3">
        <v>2.2000000000000002</v>
      </c>
      <c r="Z80" s="3">
        <v>0.5</v>
      </c>
      <c r="AA80" s="3">
        <v>221.33333333333334</v>
      </c>
      <c r="AB80" s="3">
        <v>0.10000000000000002</v>
      </c>
      <c r="AC80" s="3">
        <v>31.700000000000003</v>
      </c>
      <c r="AD80" s="3">
        <f>AD81-0.5</f>
        <v>2.38</v>
      </c>
      <c r="AE80" s="3">
        <v>33.233437000000002</v>
      </c>
      <c r="AF80" s="3">
        <v>0.48409095925455797</v>
      </c>
      <c r="AG80" s="3">
        <v>45.819666847680004</v>
      </c>
      <c r="AH80" s="3">
        <v>5.6940201623349971</v>
      </c>
      <c r="AI80" s="12">
        <f>AE80*30.97/94.74</f>
        <v>10.863833057736965</v>
      </c>
      <c r="AJ80" s="3">
        <v>72.850797294936754</v>
      </c>
      <c r="AK80" s="3">
        <v>6.2500242531448933</v>
      </c>
      <c r="AL80" s="3">
        <v>970.74311681368636</v>
      </c>
      <c r="AM80" s="3">
        <v>8.8648243885722735</v>
      </c>
      <c r="AN80" s="3">
        <v>13.325085693758831</v>
      </c>
      <c r="AP80" s="10">
        <v>0.59899999999999998</v>
      </c>
      <c r="AQ80" s="10">
        <v>0.46150000000000002</v>
      </c>
      <c r="AR80" s="10">
        <v>4.3365</v>
      </c>
      <c r="AS80" s="10">
        <v>10.576499999999999</v>
      </c>
      <c r="AT80" s="7"/>
      <c r="AU80" s="7"/>
      <c r="AV80" s="10">
        <v>4.1167061411744079</v>
      </c>
      <c r="AW80" s="10">
        <v>2.9848242313502527E-2</v>
      </c>
      <c r="AX80" s="10">
        <v>0.94512950611373969</v>
      </c>
      <c r="AY80" s="10">
        <v>2.2633094238311717E-2</v>
      </c>
      <c r="BF80" s="1"/>
      <c r="BG80" s="3"/>
      <c r="BH80" s="3"/>
      <c r="BI80" s="3"/>
      <c r="BJ80" s="3"/>
      <c r="BK80" s="3"/>
      <c r="BL80" s="3"/>
      <c r="BM80" s="3"/>
      <c r="BW80" s="3"/>
      <c r="BY80" s="3"/>
      <c r="BZ80" s="14"/>
      <c r="CA80" s="24"/>
    </row>
    <row r="81" spans="1:80">
      <c r="D81" s="1">
        <v>42100</v>
      </c>
      <c r="E81" s="3">
        <v>2.7959999999999998</v>
      </c>
      <c r="G81" s="3">
        <v>0.30499999999999999</v>
      </c>
      <c r="H81" s="3">
        <v>44.2</v>
      </c>
      <c r="I81" s="3">
        <v>84</v>
      </c>
      <c r="J81" s="3">
        <v>83.6</v>
      </c>
      <c r="K81" s="3">
        <v>54</v>
      </c>
      <c r="L81" s="3">
        <v>99.1</v>
      </c>
      <c r="M81" s="3">
        <v>14.36</v>
      </c>
      <c r="N81" s="3">
        <v>98.2</v>
      </c>
      <c r="O81" s="3">
        <v>7.35</v>
      </c>
      <c r="P81" s="39">
        <v>27.41</v>
      </c>
      <c r="Q81" s="3">
        <v>14.14</v>
      </c>
      <c r="R81" s="3">
        <v>34.659999999999997</v>
      </c>
      <c r="S81" s="3">
        <v>2.8606666666666669</v>
      </c>
      <c r="T81" s="3">
        <v>0.3833333333333333</v>
      </c>
      <c r="U81" s="3">
        <v>8.8000000000000009E-2</v>
      </c>
      <c r="V81" s="3">
        <v>4.7000000000000007E-2</v>
      </c>
      <c r="W81" s="3">
        <v>6.8533333333333326</v>
      </c>
      <c r="X81" s="3">
        <v>14.443333333333333</v>
      </c>
      <c r="Y81" s="3">
        <v>2.9</v>
      </c>
      <c r="Z81" s="3">
        <v>0.69999999999999984</v>
      </c>
      <c r="AA81" s="3">
        <v>373.66666666666669</v>
      </c>
      <c r="AB81" s="3">
        <v>0.16666666666666666</v>
      </c>
      <c r="AC81" s="3">
        <v>36.733333333333327</v>
      </c>
      <c r="AD81" s="3">
        <f>AD82-0.25</f>
        <v>2.88</v>
      </c>
      <c r="AE81" s="3">
        <v>42.497411</v>
      </c>
      <c r="AF81" s="3">
        <v>2.268095912344096</v>
      </c>
      <c r="AG81" s="3">
        <v>72.404089919040004</v>
      </c>
      <c r="AH81" s="3">
        <v>2.1870941845656033</v>
      </c>
      <c r="AI81" s="12">
        <f>AE81*30.97/94.74</f>
        <v>13.892176680071776</v>
      </c>
      <c r="AJ81" s="3">
        <v>77.126119831307875</v>
      </c>
      <c r="AK81" s="3">
        <v>1.0190256934475337</v>
      </c>
      <c r="AL81" s="3">
        <v>984.63646083934793</v>
      </c>
      <c r="AM81" s="3">
        <v>65.030763984825413</v>
      </c>
      <c r="AN81" s="3">
        <v>12.766575875889631</v>
      </c>
      <c r="AP81" s="10">
        <v>1.3959999999999999</v>
      </c>
      <c r="AQ81" s="10">
        <v>0.44550000000000001</v>
      </c>
      <c r="AR81" s="10">
        <v>4.2795000000000005</v>
      </c>
      <c r="AS81" s="10">
        <v>10.437999999999999</v>
      </c>
      <c r="AT81" s="7"/>
      <c r="AU81" s="7"/>
      <c r="AV81" s="10">
        <v>4.8705422616468095</v>
      </c>
      <c r="AW81" s="10">
        <v>4.3882982519315335E-2</v>
      </c>
      <c r="AX81" s="10">
        <v>0.96208177800111527</v>
      </c>
      <c r="AY81" s="10">
        <v>1.1986079777652496E-2</v>
      </c>
      <c r="BC81" s="3" t="s">
        <v>229</v>
      </c>
      <c r="BD81" s="3" t="s">
        <v>95</v>
      </c>
      <c r="BE81" s="3" t="s">
        <v>159</v>
      </c>
      <c r="BF81" s="1">
        <v>42100</v>
      </c>
      <c r="BG81" s="3">
        <v>26.188317700190964</v>
      </c>
      <c r="BH81" s="3">
        <v>2231.363948724902</v>
      </c>
      <c r="BI81" s="3">
        <v>16.284272951240233</v>
      </c>
      <c r="BJ81" s="3">
        <v>40.723504857118108</v>
      </c>
      <c r="BK81" s="3">
        <f>BJ81/BK$1</f>
        <v>0.74123598210990371</v>
      </c>
      <c r="BL81" s="3">
        <v>102.99760235727781</v>
      </c>
      <c r="BM81" s="3">
        <f>BL81/BM$1</f>
        <v>1.8441826742574361</v>
      </c>
      <c r="BW81" s="3"/>
      <c r="BY81" s="3"/>
      <c r="BZ81" s="14"/>
      <c r="CA81" s="24"/>
    </row>
    <row r="82" spans="1:80">
      <c r="D82" s="1">
        <v>42100</v>
      </c>
      <c r="E82" s="3">
        <v>3.0489999999999999</v>
      </c>
      <c r="G82" s="3">
        <v>0.7</v>
      </c>
      <c r="H82" s="3">
        <v>45</v>
      </c>
      <c r="I82" s="3">
        <v>84.4</v>
      </c>
      <c r="J82" s="3">
        <v>84</v>
      </c>
      <c r="K82" s="3">
        <v>55</v>
      </c>
      <c r="L82" s="3">
        <v>97.5</v>
      </c>
      <c r="M82" s="3">
        <v>13.97</v>
      </c>
      <c r="N82" s="3">
        <v>96.7</v>
      </c>
      <c r="O82" s="3">
        <v>7.32</v>
      </c>
      <c r="P82" s="39">
        <v>30.86</v>
      </c>
      <c r="Q82" s="3">
        <v>13.77</v>
      </c>
      <c r="R82" s="3">
        <v>33.770000000000003</v>
      </c>
      <c r="S82" s="3">
        <v>3.0503333333333331</v>
      </c>
      <c r="T82" s="3">
        <v>0.61</v>
      </c>
      <c r="U82" s="3">
        <v>8.900000000000001E-2</v>
      </c>
      <c r="V82" s="3">
        <v>4.7000000000000007E-2</v>
      </c>
      <c r="W82" s="3">
        <v>6.8633333333333333</v>
      </c>
      <c r="X82" s="3">
        <v>14.223333333333334</v>
      </c>
      <c r="Y82" s="3">
        <v>3.1999999999999997</v>
      </c>
      <c r="Z82" s="3">
        <v>0.73333333333333339</v>
      </c>
      <c r="AA82" s="3">
        <v>306.66666666666669</v>
      </c>
      <c r="AB82" s="3">
        <v>0.13333333333333333</v>
      </c>
      <c r="AC82" s="3">
        <v>35.966666666666669</v>
      </c>
      <c r="AD82" s="3">
        <f>AD83-0.25</f>
        <v>3.13</v>
      </c>
      <c r="AE82" s="3">
        <v>33.450025500000002</v>
      </c>
      <c r="AF82" s="3">
        <v>1.7258376421623496</v>
      </c>
      <c r="AG82" s="3">
        <v>96.040550422080017</v>
      </c>
      <c r="AH82" s="3">
        <v>10.806127004153481</v>
      </c>
      <c r="AI82" s="12">
        <f>AE82*30.97/94.74</f>
        <v>10.934634681602281</v>
      </c>
      <c r="AJ82" s="3">
        <v>108.59057220572457</v>
      </c>
      <c r="AK82" s="3">
        <v>23.233785810603887</v>
      </c>
      <c r="AL82" s="3">
        <v>999.37182571504957</v>
      </c>
      <c r="AM82" s="3">
        <v>66.155405884868173</v>
      </c>
      <c r="AN82" s="3">
        <v>9.2031177791543648</v>
      </c>
      <c r="AP82" s="10">
        <v>0.81800000000000006</v>
      </c>
      <c r="AQ82" s="10">
        <v>0.45100000000000001</v>
      </c>
      <c r="AR82" s="10">
        <v>4.2460000000000004</v>
      </c>
      <c r="AS82" s="10">
        <v>10.355499999999999</v>
      </c>
      <c r="AT82" s="7"/>
      <c r="AU82" s="7"/>
      <c r="AV82" s="10">
        <v>4.186600779768737</v>
      </c>
      <c r="AW82" s="10">
        <v>4.5904201424040877E-2</v>
      </c>
      <c r="AX82" s="10">
        <v>0.92736101372808322</v>
      </c>
      <c r="AY82" s="10">
        <v>9.71219391500335E-3</v>
      </c>
      <c r="BC82" s="3" t="s">
        <v>230</v>
      </c>
      <c r="BD82" s="3" t="s">
        <v>95</v>
      </c>
      <c r="BE82" s="3" t="s">
        <v>156</v>
      </c>
      <c r="BF82" s="1">
        <v>42100</v>
      </c>
      <c r="BG82" s="3">
        <v>24.221207911439066</v>
      </c>
      <c r="BH82" s="3">
        <v>2334.2310052850517</v>
      </c>
      <c r="BI82" s="3">
        <v>16.542200167131877</v>
      </c>
      <c r="BJ82" s="3">
        <v>50.981334188646763</v>
      </c>
      <c r="BK82" s="3">
        <f>BJ82/BK$1</f>
        <v>0.92794565323346856</v>
      </c>
      <c r="BL82" s="3">
        <v>104.21011301330131</v>
      </c>
      <c r="BM82" s="3">
        <f>BL82/BM$1</f>
        <v>1.8658928023867736</v>
      </c>
      <c r="BW82" s="3"/>
      <c r="BY82" s="3"/>
      <c r="BZ82" s="14"/>
      <c r="CA82" s="24"/>
    </row>
    <row r="83" spans="1:80">
      <c r="D83" s="1">
        <v>42100</v>
      </c>
      <c r="E83" s="3">
        <v>3.234</v>
      </c>
      <c r="G83" s="3">
        <v>0.85299999999999998</v>
      </c>
      <c r="H83" s="3">
        <v>45.6</v>
      </c>
      <c r="I83" s="3">
        <v>85.1</v>
      </c>
      <c r="J83" s="3">
        <v>84.6</v>
      </c>
      <c r="K83" s="3">
        <v>55</v>
      </c>
      <c r="L83" s="3">
        <v>95.7</v>
      </c>
      <c r="M83" s="3">
        <v>13.66</v>
      </c>
      <c r="N83" s="3">
        <v>94.9</v>
      </c>
      <c r="O83" s="3">
        <v>7.25</v>
      </c>
      <c r="P83" s="39">
        <v>30.37</v>
      </c>
      <c r="Q83" s="3">
        <v>13.67</v>
      </c>
      <c r="R83" s="3">
        <v>33.53</v>
      </c>
      <c r="AD83" s="3">
        <v>3.38</v>
      </c>
      <c r="AE83" s="3">
        <v>27.579396000000003</v>
      </c>
      <c r="AF83" s="3">
        <v>0.89653078837148747</v>
      </c>
      <c r="AG83" s="3">
        <v>87.819418631999994</v>
      </c>
      <c r="AH83" s="3">
        <v>22.186511458247775</v>
      </c>
      <c r="AI83" s="12">
        <f>AE83*30.97/94.74</f>
        <v>9.0155572526915773</v>
      </c>
      <c r="AJ83" s="3">
        <v>85.19639158535675</v>
      </c>
      <c r="AK83" s="3">
        <v>3.6005574501812951</v>
      </c>
      <c r="AL83" s="3">
        <v>954.65116279069787</v>
      </c>
      <c r="AM83" s="3">
        <v>20.375865012539332</v>
      </c>
      <c r="AN83" s="3">
        <v>11.205300424422903</v>
      </c>
      <c r="AP83" s="10">
        <v>0.747</v>
      </c>
      <c r="AQ83" s="10">
        <v>0.45100000000000001</v>
      </c>
      <c r="AR83" s="10">
        <v>4.1120000000000001</v>
      </c>
      <c r="AS83" s="10">
        <v>10.030000000000001</v>
      </c>
      <c r="AT83" s="7"/>
      <c r="AU83" s="7"/>
      <c r="AV83" s="10">
        <v>4.1923718967168924</v>
      </c>
      <c r="AW83" s="10">
        <v>4.0161396545337479E-2</v>
      </c>
      <c r="AX83" s="10">
        <v>0.90400455023881021</v>
      </c>
      <c r="AY83" s="10">
        <v>2.0071460218459562E-2</v>
      </c>
      <c r="BC83" s="3" t="s">
        <v>231</v>
      </c>
      <c r="BD83" s="3" t="s">
        <v>95</v>
      </c>
      <c r="BE83" s="3" t="s">
        <v>158</v>
      </c>
      <c r="BF83" s="1">
        <v>42100</v>
      </c>
      <c r="BG83" s="3">
        <v>27.732036855934144</v>
      </c>
      <c r="BH83" s="3">
        <v>2327.7530559153515</v>
      </c>
      <c r="BI83" s="3">
        <v>15.620531536221522</v>
      </c>
      <c r="BJ83" s="3">
        <v>61.375533093472797</v>
      </c>
      <c r="BK83" s="3">
        <f>BJ83/BK$1</f>
        <v>1.1171374789492683</v>
      </c>
      <c r="BL83" s="3">
        <v>106.53085772515783</v>
      </c>
      <c r="BM83" s="3">
        <f>BL83/BM$1</f>
        <v>1.9074459753833093</v>
      </c>
      <c r="BW83" s="3"/>
      <c r="BY83" s="3"/>
      <c r="BZ83" s="14"/>
      <c r="CA83" s="24"/>
    </row>
    <row r="84" spans="1:80">
      <c r="Y84" s="31">
        <f>AVERAGE(Y73:Y82)</f>
        <v>2.8380952380952378</v>
      </c>
      <c r="AI84" s="12"/>
      <c r="AJ84" s="31">
        <f>AVERAGE(AJ73:AJ82)</f>
        <v>82.746487660020478</v>
      </c>
      <c r="BF84" s="1"/>
      <c r="BG84" s="3"/>
      <c r="BH84" s="3"/>
      <c r="BI84" s="3"/>
      <c r="BJ84" s="3"/>
      <c r="BK84" s="3"/>
      <c r="BL84" s="3"/>
      <c r="BM84" s="3"/>
      <c r="BW84" s="3"/>
      <c r="BY84" s="3"/>
      <c r="BZ84" s="14"/>
      <c r="CA84" s="24"/>
    </row>
    <row r="85" spans="1:80">
      <c r="A85" s="16"/>
      <c r="B85" s="16"/>
      <c r="C85" s="16"/>
      <c r="D85" s="1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16"/>
      <c r="BG85" s="8"/>
      <c r="BH85" s="8"/>
      <c r="BI85" s="8"/>
      <c r="BJ85" s="8"/>
      <c r="BK85" s="3"/>
      <c r="BL85" s="8"/>
      <c r="BM85" s="3"/>
      <c r="BN85" s="16"/>
      <c r="BO85" s="16"/>
      <c r="BP85" s="16"/>
      <c r="BQ85" s="16"/>
      <c r="BR85" s="16"/>
      <c r="BS85" s="16"/>
      <c r="BT85" s="16"/>
      <c r="BU85" s="16"/>
      <c r="BV85" s="16"/>
      <c r="BW85" s="3"/>
      <c r="BX85" s="16"/>
      <c r="BY85" s="3"/>
      <c r="BZ85" s="14"/>
      <c r="CA85" s="24"/>
    </row>
    <row r="86" spans="1:80">
      <c r="A86" s="16"/>
      <c r="B86" s="16"/>
      <c r="C86" s="16"/>
      <c r="D86" s="1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17"/>
      <c r="BG86" s="8"/>
      <c r="BH86" s="8"/>
      <c r="BI86" s="8"/>
      <c r="BJ86" s="8"/>
      <c r="BK86" s="3"/>
      <c r="BL86" s="8"/>
      <c r="BM86" s="3"/>
      <c r="BN86" s="16"/>
      <c r="BO86" s="16"/>
      <c r="BP86" s="16"/>
      <c r="BQ86" s="16"/>
      <c r="BR86" s="17"/>
      <c r="BS86" s="16"/>
      <c r="BT86" s="16"/>
      <c r="BU86" s="16"/>
      <c r="BV86" s="16"/>
      <c r="BW86" s="3"/>
      <c r="BX86" s="16"/>
      <c r="BY86" s="3"/>
      <c r="BZ86" s="14"/>
      <c r="CA86" s="24"/>
    </row>
    <row r="87" spans="1:80">
      <c r="A87" t="s">
        <v>17</v>
      </c>
      <c r="B87" s="2" t="s">
        <v>20</v>
      </c>
      <c r="C87" s="2" t="s">
        <v>21</v>
      </c>
      <c r="D87" s="1" t="s">
        <v>71</v>
      </c>
      <c r="E87" s="3" t="s">
        <v>238</v>
      </c>
      <c r="F87" s="3" t="s">
        <v>22</v>
      </c>
      <c r="G87" s="3" t="s">
        <v>239</v>
      </c>
      <c r="H87" s="3" t="s">
        <v>23</v>
      </c>
      <c r="I87" s="3" t="s">
        <v>240</v>
      </c>
      <c r="J87" s="3" t="s">
        <v>241</v>
      </c>
      <c r="K87" s="3" t="s">
        <v>1</v>
      </c>
      <c r="L87" s="3" t="s">
        <v>41</v>
      </c>
      <c r="M87" s="3" t="s">
        <v>242</v>
      </c>
      <c r="N87" s="3" t="s">
        <v>243</v>
      </c>
      <c r="O87" s="3" t="s">
        <v>244</v>
      </c>
      <c r="S87" s="3" t="s">
        <v>2</v>
      </c>
      <c r="T87" s="3" t="s">
        <v>3</v>
      </c>
      <c r="U87" s="3" t="s">
        <v>4</v>
      </c>
      <c r="V87" s="3" t="s">
        <v>5</v>
      </c>
      <c r="W87" s="3" t="s">
        <v>1</v>
      </c>
      <c r="X87" s="3" t="s">
        <v>6</v>
      </c>
      <c r="Y87" s="3" t="s">
        <v>7</v>
      </c>
      <c r="Z87" s="3" t="s">
        <v>8</v>
      </c>
      <c r="AA87" s="3" t="s">
        <v>9</v>
      </c>
      <c r="AB87" s="3" t="s">
        <v>10</v>
      </c>
      <c r="AC87" s="3" t="s">
        <v>11</v>
      </c>
      <c r="AD87" s="5" t="s">
        <v>19</v>
      </c>
      <c r="AE87" s="3" t="s">
        <v>14</v>
      </c>
      <c r="AF87" s="3" t="s">
        <v>15</v>
      </c>
      <c r="AG87" s="3" t="s">
        <v>47</v>
      </c>
      <c r="AH87" s="3" t="s">
        <v>48</v>
      </c>
      <c r="AI87" s="12"/>
      <c r="AJ87" s="3" t="s">
        <v>56</v>
      </c>
      <c r="AK87" s="3" t="s">
        <v>57</v>
      </c>
      <c r="AL87" s="3" t="s">
        <v>58</v>
      </c>
      <c r="AM87" s="3" t="s">
        <v>59</v>
      </c>
      <c r="AN87" s="3" t="s">
        <v>60</v>
      </c>
      <c r="AP87" s="3" t="s">
        <v>41</v>
      </c>
      <c r="AQ87" s="3" t="s">
        <v>42</v>
      </c>
      <c r="AR87" s="3" t="s">
        <v>43</v>
      </c>
      <c r="AS87" s="3" t="s">
        <v>44</v>
      </c>
      <c r="BD87" s="3" t="s">
        <v>68</v>
      </c>
      <c r="BE87" s="3" t="s">
        <v>13</v>
      </c>
      <c r="BF87" s="1" t="s">
        <v>69</v>
      </c>
      <c r="BG87" s="3" t="s">
        <v>62</v>
      </c>
      <c r="BH87" s="3" t="s">
        <v>63</v>
      </c>
      <c r="BI87" s="3" t="s">
        <v>64</v>
      </c>
      <c r="BJ87" s="3" t="s">
        <v>65</v>
      </c>
      <c r="BK87" s="3"/>
      <c r="BL87" s="3" t="s">
        <v>66</v>
      </c>
      <c r="BM87" s="3"/>
      <c r="BO87" t="s">
        <v>70</v>
      </c>
      <c r="BP87" t="s">
        <v>68</v>
      </c>
      <c r="BQ87" t="s">
        <v>13</v>
      </c>
      <c r="BR87" s="1" t="s">
        <v>69</v>
      </c>
      <c r="BS87" t="s">
        <v>62</v>
      </c>
      <c r="BT87" t="s">
        <v>63</v>
      </c>
      <c r="BU87" t="s">
        <v>64</v>
      </c>
      <c r="BV87" t="s">
        <v>65</v>
      </c>
      <c r="BW87" s="3"/>
      <c r="BX87" t="s">
        <v>66</v>
      </c>
      <c r="BY87" s="3"/>
      <c r="BZ87" s="14"/>
      <c r="CA87" s="24"/>
    </row>
    <row r="88" spans="1:80">
      <c r="A88" t="s">
        <v>20</v>
      </c>
      <c r="B88" s="2">
        <v>4.8</v>
      </c>
      <c r="C88" s="2">
        <v>34</v>
      </c>
      <c r="D88" s="1">
        <v>42019.611871141977</v>
      </c>
      <c r="E88" s="3">
        <v>0.69199999999999995</v>
      </c>
      <c r="F88" s="3">
        <f t="shared" ref="F88:F101" si="28">E88</f>
        <v>0.69199999999999995</v>
      </c>
      <c r="G88" s="3">
        <v>2.86</v>
      </c>
      <c r="H88" s="3">
        <f>U88*1000</f>
        <v>363.66666666666663</v>
      </c>
      <c r="I88" s="3">
        <v>105.4</v>
      </c>
      <c r="J88" s="3">
        <v>14.23</v>
      </c>
      <c r="K88" s="3">
        <v>7.26</v>
      </c>
      <c r="L88" s="3">
        <v>4.93</v>
      </c>
      <c r="M88" s="3">
        <v>22.37</v>
      </c>
      <c r="N88" s="3">
        <v>54.14</v>
      </c>
      <c r="O88" s="3">
        <v>211</v>
      </c>
      <c r="S88" s="3">
        <v>0.49466666666666664</v>
      </c>
      <c r="T88" s="3">
        <v>2.5333333333333332</v>
      </c>
      <c r="U88" s="3">
        <v>0.36366666666666664</v>
      </c>
      <c r="V88" s="3">
        <v>0.20766666666666667</v>
      </c>
      <c r="W88" s="3">
        <v>7.5</v>
      </c>
      <c r="X88" s="3">
        <v>14.603333333333333</v>
      </c>
      <c r="Y88" s="3">
        <v>22.966666666666669</v>
      </c>
      <c r="Z88" s="3">
        <v>5.5333333333333341</v>
      </c>
      <c r="AA88" s="3">
        <v>3077</v>
      </c>
      <c r="AB88" s="3">
        <v>1.4666666666666668</v>
      </c>
      <c r="AC88" s="3">
        <v>1.4333333333333333</v>
      </c>
      <c r="AD88" s="5">
        <v>0.4</v>
      </c>
      <c r="AE88" s="3">
        <v>2.4560205000000002</v>
      </c>
      <c r="AF88" s="3">
        <v>2.56946952463323</v>
      </c>
      <c r="AI88" s="12">
        <f t="shared" si="1"/>
        <v>0.80285998400886638</v>
      </c>
      <c r="AJ88" s="3">
        <v>24.546877037423393</v>
      </c>
      <c r="AK88" s="3">
        <v>1.613557004924316</v>
      </c>
      <c r="AL88" s="3">
        <v>790.97088623829688</v>
      </c>
      <c r="AM88" s="3">
        <v>38.724457556323742</v>
      </c>
      <c r="AN88" s="3">
        <v>32.222872385452852</v>
      </c>
      <c r="AP88" s="3">
        <v>1.05</v>
      </c>
      <c r="AQ88" s="3">
        <v>0.1</v>
      </c>
      <c r="AR88" s="3">
        <v>6.95</v>
      </c>
      <c r="AS88" s="3">
        <v>16.95</v>
      </c>
      <c r="AV88" s="3">
        <f>AR88</f>
        <v>6.95</v>
      </c>
      <c r="BC88" s="3" t="s">
        <v>120</v>
      </c>
      <c r="BD88" s="3" t="s">
        <v>119</v>
      </c>
      <c r="BE88" s="3" t="s">
        <v>155</v>
      </c>
      <c r="BF88" s="1">
        <v>42019</v>
      </c>
      <c r="BG88" s="3">
        <v>1.5088711052972463</v>
      </c>
      <c r="BH88" s="3">
        <v>914.12159622894046</v>
      </c>
      <c r="BI88" s="3">
        <v>10.764243676230073</v>
      </c>
      <c r="BJ88" s="3">
        <v>1.3200269952859767</v>
      </c>
      <c r="BK88" s="3">
        <f>BJ88/BK$1</f>
        <v>2.4026701770767687E-2</v>
      </c>
      <c r="BL88" s="3">
        <v>6.8201600052975744</v>
      </c>
      <c r="BM88" s="3">
        <f>BL88/BM$1</f>
        <v>0.12211566705993866</v>
      </c>
      <c r="BO88" t="s">
        <v>155</v>
      </c>
      <c r="BP88" t="s">
        <v>119</v>
      </c>
      <c r="BQ88" t="s">
        <v>155</v>
      </c>
      <c r="BR88" s="1">
        <v>42019</v>
      </c>
      <c r="BS88">
        <v>77.069051468593926</v>
      </c>
      <c r="BT88">
        <v>705.77627766721093</v>
      </c>
      <c r="BU88">
        <v>34.340624957686437</v>
      </c>
      <c r="BV88">
        <v>0.80585612244766436</v>
      </c>
      <c r="BW88" s="3">
        <f>BV88/BW$1</f>
        <v>1.4667930878188285E-2</v>
      </c>
      <c r="BX88">
        <v>0.9041049144534451</v>
      </c>
      <c r="BY88" s="3">
        <f>BX88/BY$1</f>
        <v>1.6188091574815489E-2</v>
      </c>
      <c r="BZ88" s="14">
        <f t="shared" si="25"/>
        <v>0.10592757548512317</v>
      </c>
      <c r="CA88" s="24">
        <f t="shared" si="26"/>
        <v>-9.3587708925794016E-3</v>
      </c>
      <c r="CB88" s="24">
        <f t="shared" ref="CB88" si="29">BK88/BW88*100</f>
        <v>163.80430184939181</v>
      </c>
    </row>
    <row r="89" spans="1:80">
      <c r="A89" t="s">
        <v>21</v>
      </c>
      <c r="B89" s="2">
        <f>B88-C88/100</f>
        <v>4.46</v>
      </c>
      <c r="D89" s="1">
        <v>42019.614907407406</v>
      </c>
      <c r="E89" s="3">
        <v>0.94</v>
      </c>
      <c r="F89" s="3">
        <f t="shared" si="28"/>
        <v>0.94</v>
      </c>
      <c r="G89" s="3">
        <v>2.88</v>
      </c>
      <c r="H89" s="3">
        <f t="shared" ref="H89" si="30">U89*1000</f>
        <v>363.49999999999994</v>
      </c>
      <c r="I89" s="3">
        <v>105.4</v>
      </c>
      <c r="J89" s="3">
        <v>14.22</v>
      </c>
      <c r="K89" s="3">
        <v>7.34</v>
      </c>
      <c r="L89" s="3">
        <v>2.4300000000000002</v>
      </c>
      <c r="M89" s="3">
        <v>22.39</v>
      </c>
      <c r="N89" s="3">
        <v>54.2</v>
      </c>
      <c r="O89" s="3">
        <v>212</v>
      </c>
      <c r="S89" s="3">
        <v>1.0116666666666665</v>
      </c>
      <c r="T89" s="3">
        <v>2.8266666666666667</v>
      </c>
      <c r="U89" s="3">
        <v>0.36349999999999993</v>
      </c>
      <c r="V89" s="3">
        <v>0.20949999999999999</v>
      </c>
      <c r="W89" s="3">
        <v>7.6899999999999986</v>
      </c>
      <c r="X89" s="3">
        <v>14.424999999999999</v>
      </c>
      <c r="Y89" s="3">
        <v>22.383333333333336</v>
      </c>
      <c r="Z89" s="3">
        <v>5.3500000000000005</v>
      </c>
      <c r="AA89" s="3">
        <v>3743.6666666666665</v>
      </c>
      <c r="AB89" s="3">
        <v>1.7999999999999998</v>
      </c>
      <c r="AC89" s="3">
        <v>1.9166666666666667</v>
      </c>
      <c r="AD89" s="5"/>
      <c r="AI89" s="12"/>
      <c r="BK89" s="3"/>
      <c r="BM89" s="3"/>
      <c r="BW89" s="3"/>
      <c r="BY89" s="3"/>
      <c r="BZ89" s="14"/>
      <c r="CA89" s="24"/>
    </row>
    <row r="90" spans="1:80">
      <c r="D90" s="1">
        <v>42019.612939814811</v>
      </c>
      <c r="E90" s="3">
        <v>1.23</v>
      </c>
      <c r="F90" s="3">
        <f t="shared" si="28"/>
        <v>1.23</v>
      </c>
      <c r="G90" s="3">
        <v>2.88</v>
      </c>
      <c r="I90" s="3">
        <v>105.5</v>
      </c>
      <c r="J90" s="3">
        <v>14.24</v>
      </c>
      <c r="K90" s="3">
        <v>7.14</v>
      </c>
      <c r="L90" s="3">
        <v>2.77</v>
      </c>
      <c r="M90" s="3">
        <v>22.38</v>
      </c>
      <c r="N90" s="3">
        <v>54.2</v>
      </c>
      <c r="O90" s="3">
        <v>212</v>
      </c>
      <c r="S90" s="3">
        <v>1.484</v>
      </c>
      <c r="T90" s="3">
        <v>2.8800000000000003</v>
      </c>
      <c r="U90" s="3">
        <v>0.36400000000000005</v>
      </c>
      <c r="V90" s="3">
        <v>0.21</v>
      </c>
      <c r="W90" s="3">
        <v>7.7600000000000007</v>
      </c>
      <c r="X90" s="3">
        <v>14.116666666666667</v>
      </c>
      <c r="Y90" s="3">
        <v>21.900000000000002</v>
      </c>
      <c r="Z90" s="3">
        <v>5.2333333333333334</v>
      </c>
      <c r="AA90" s="3">
        <v>3818.3333333333335</v>
      </c>
      <c r="AB90" s="3">
        <v>1.8333333333333333</v>
      </c>
      <c r="AC90" s="3">
        <v>2.0666666666666664</v>
      </c>
      <c r="AD90" s="5"/>
      <c r="AI90" s="12"/>
      <c r="BK90" s="3"/>
      <c r="BM90" s="3"/>
      <c r="BW90" s="3"/>
      <c r="BY90" s="3"/>
      <c r="BZ90" s="14"/>
      <c r="CA90" s="24"/>
    </row>
    <row r="91" spans="1:80">
      <c r="D91" s="1">
        <v>42019.615960648145</v>
      </c>
      <c r="E91" s="3">
        <v>1.4370000000000001</v>
      </c>
      <c r="F91" s="3">
        <f t="shared" si="28"/>
        <v>1.4370000000000001</v>
      </c>
      <c r="G91" s="3">
        <v>2.9060000000000001</v>
      </c>
      <c r="H91" s="3">
        <f>U90*1000</f>
        <v>364.00000000000006</v>
      </c>
      <c r="I91" s="3">
        <v>105.6</v>
      </c>
      <c r="J91" s="3">
        <v>14.23</v>
      </c>
      <c r="K91" s="3">
        <v>7.47</v>
      </c>
      <c r="L91" s="3">
        <v>3.05</v>
      </c>
      <c r="M91" s="3">
        <v>22.38</v>
      </c>
      <c r="N91" s="3">
        <v>54.2</v>
      </c>
      <c r="O91" s="3">
        <v>212</v>
      </c>
      <c r="S91" s="3">
        <v>1.9953333333333336</v>
      </c>
      <c r="T91" s="3">
        <v>2.8800000000000003</v>
      </c>
      <c r="U91" s="3">
        <v>0.36400000000000005</v>
      </c>
      <c r="V91" s="3">
        <v>0.21</v>
      </c>
      <c r="W91" s="3">
        <v>7.79</v>
      </c>
      <c r="X91" s="3">
        <v>14.126666666666667</v>
      </c>
      <c r="Y91" s="3">
        <v>21.5</v>
      </c>
      <c r="Z91" s="3">
        <v>5.2</v>
      </c>
      <c r="AA91" s="3">
        <v>3351.3333333333335</v>
      </c>
      <c r="AB91" s="3">
        <v>1.6000000000000003</v>
      </c>
      <c r="AC91" s="3">
        <v>1.7</v>
      </c>
      <c r="AD91" s="5"/>
      <c r="AI91" s="12"/>
      <c r="BK91" s="3"/>
      <c r="BM91" s="3"/>
      <c r="BW91" s="3"/>
      <c r="BY91" s="3"/>
      <c r="BZ91" s="14"/>
      <c r="CA91" s="24"/>
    </row>
    <row r="92" spans="1:80">
      <c r="D92" s="1">
        <v>42019.614837962959</v>
      </c>
      <c r="E92" s="3">
        <v>1.7669999999999999</v>
      </c>
      <c r="F92" s="3">
        <f t="shared" si="28"/>
        <v>1.7669999999999999</v>
      </c>
      <c r="G92" s="3">
        <v>2.9140000000000001</v>
      </c>
      <c r="I92" s="3">
        <v>105.7</v>
      </c>
      <c r="J92" s="3">
        <v>14.24</v>
      </c>
      <c r="K92" s="3">
        <v>7.54</v>
      </c>
      <c r="L92" s="3">
        <v>2.09</v>
      </c>
      <c r="M92" s="3">
        <v>22.4</v>
      </c>
      <c r="N92" s="3">
        <v>54.25</v>
      </c>
      <c r="O92" s="3">
        <v>212</v>
      </c>
      <c r="S92" s="3">
        <v>2.5020000000000002</v>
      </c>
      <c r="T92" s="3">
        <v>2.8800000000000003</v>
      </c>
      <c r="U92" s="3">
        <v>0.36400000000000005</v>
      </c>
      <c r="V92" s="3">
        <v>0.21</v>
      </c>
      <c r="W92" s="3">
        <v>7.79</v>
      </c>
      <c r="X92" s="3">
        <v>14.156666666666666</v>
      </c>
      <c r="Y92" s="3">
        <v>23.333333333333332</v>
      </c>
      <c r="Z92" s="3">
        <v>5.5666666666666664</v>
      </c>
      <c r="AA92" s="3">
        <v>2783.6666666666665</v>
      </c>
      <c r="AB92" s="3">
        <v>1.3333333333333333</v>
      </c>
      <c r="AC92" s="3">
        <v>1.3666666666666665</v>
      </c>
      <c r="AD92" s="5"/>
      <c r="AI92" s="12"/>
      <c r="BK92" s="3"/>
      <c r="BM92" s="3"/>
      <c r="BW92" s="3"/>
      <c r="BY92" s="3"/>
      <c r="BZ92" s="14"/>
      <c r="CA92" s="24"/>
    </row>
    <row r="93" spans="1:80">
      <c r="D93" s="1">
        <v>42019.615960648145</v>
      </c>
      <c r="E93" s="3">
        <v>2.0289999999999999</v>
      </c>
      <c r="F93" s="3">
        <f t="shared" si="28"/>
        <v>2.0289999999999999</v>
      </c>
      <c r="G93" s="3">
        <v>2.92</v>
      </c>
      <c r="H93" s="3">
        <f>U91*1000</f>
        <v>364.00000000000006</v>
      </c>
      <c r="I93" s="3">
        <v>105.7</v>
      </c>
      <c r="J93" s="3">
        <v>14.24</v>
      </c>
      <c r="K93" s="3">
        <v>7.57</v>
      </c>
      <c r="L93" s="3">
        <v>1.9</v>
      </c>
      <c r="M93" s="3">
        <v>22.38</v>
      </c>
      <c r="N93" s="3">
        <v>54.18</v>
      </c>
      <c r="O93" s="3">
        <v>213</v>
      </c>
      <c r="S93" s="3">
        <v>2.9906666666666673</v>
      </c>
      <c r="T93" s="3">
        <v>2.89</v>
      </c>
      <c r="U93" s="3">
        <v>0.36333333333333329</v>
      </c>
      <c r="V93" s="3">
        <v>0.21</v>
      </c>
      <c r="W93" s="3">
        <v>7.78</v>
      </c>
      <c r="X93" s="3">
        <v>14.023333333333332</v>
      </c>
      <c r="Y93" s="3">
        <v>21.733333333333334</v>
      </c>
      <c r="Z93" s="3">
        <v>5.2</v>
      </c>
      <c r="AA93" s="3">
        <v>2954.6666666666665</v>
      </c>
      <c r="AB93" s="3">
        <v>1.4333333333333333</v>
      </c>
      <c r="AC93" s="3">
        <v>1.9333333333333333</v>
      </c>
      <c r="AD93" s="5"/>
      <c r="AI93" s="12"/>
      <c r="AV93" s="11"/>
      <c r="BF93" s="1"/>
      <c r="BG93" s="3"/>
      <c r="BH93" s="3"/>
      <c r="BI93" s="3"/>
      <c r="BJ93" s="3"/>
      <c r="BK93" s="3"/>
      <c r="BL93" s="3"/>
      <c r="BM93" s="3"/>
      <c r="BR93" s="1"/>
      <c r="BW93" s="3"/>
      <c r="BY93" s="3"/>
      <c r="BZ93" s="14"/>
      <c r="CA93" s="24"/>
    </row>
    <row r="94" spans="1:80">
      <c r="D94" s="1">
        <v>42019.614976851852</v>
      </c>
      <c r="E94" s="3">
        <v>2.34</v>
      </c>
      <c r="F94" s="3">
        <f t="shared" si="28"/>
        <v>2.34</v>
      </c>
      <c r="G94" s="3">
        <v>2.919</v>
      </c>
      <c r="I94" s="3">
        <v>105.6</v>
      </c>
      <c r="J94" s="3">
        <v>14.23</v>
      </c>
      <c r="K94" s="3">
        <v>7.59</v>
      </c>
      <c r="L94" s="3">
        <v>2.65</v>
      </c>
      <c r="M94" s="3">
        <v>22.4</v>
      </c>
      <c r="N94" s="3">
        <v>54.26</v>
      </c>
      <c r="O94" s="3">
        <v>212</v>
      </c>
      <c r="AD94" s="5"/>
      <c r="AI94" s="12"/>
      <c r="BF94" s="1"/>
      <c r="BG94" s="3"/>
      <c r="BH94" s="3"/>
      <c r="BI94" s="3"/>
      <c r="BJ94" s="3"/>
      <c r="BK94" s="3"/>
      <c r="BL94" s="3"/>
      <c r="BM94" s="3"/>
      <c r="BR94" s="1"/>
      <c r="BW94" s="3"/>
      <c r="BY94" s="3"/>
      <c r="BZ94" s="14"/>
      <c r="CA94" s="24"/>
    </row>
    <row r="95" spans="1:80">
      <c r="D95" s="1">
        <v>42019.617118055554</v>
      </c>
      <c r="E95" s="3">
        <v>2.6749999999999998</v>
      </c>
      <c r="F95" s="3">
        <f t="shared" si="28"/>
        <v>2.6749999999999998</v>
      </c>
      <c r="G95" s="3">
        <v>2.9220000000000002</v>
      </c>
      <c r="H95" s="3">
        <f>U92*1000</f>
        <v>364.00000000000006</v>
      </c>
      <c r="I95" s="3">
        <v>105.7</v>
      </c>
      <c r="J95" s="3">
        <v>14.24</v>
      </c>
      <c r="K95" s="3">
        <v>7.62</v>
      </c>
      <c r="L95" s="3">
        <v>2.25</v>
      </c>
      <c r="M95" s="3">
        <v>22.4</v>
      </c>
      <c r="N95" s="3">
        <v>54.23</v>
      </c>
      <c r="O95" s="3">
        <v>213</v>
      </c>
      <c r="AD95" s="5"/>
      <c r="AI95" s="12"/>
      <c r="BF95" s="1"/>
      <c r="BG95" s="3"/>
      <c r="BH95" s="3"/>
      <c r="BI95" s="3"/>
      <c r="BJ95" s="3"/>
      <c r="BK95" s="3"/>
      <c r="BL95" s="3"/>
      <c r="BM95" s="3"/>
      <c r="BR95" s="1"/>
      <c r="BW95" s="3"/>
      <c r="BY95" s="3"/>
      <c r="BZ95" s="14"/>
      <c r="CA95" s="24"/>
    </row>
    <row r="96" spans="1:80">
      <c r="D96" s="1">
        <v>42019.615902777776</v>
      </c>
      <c r="E96" s="3">
        <v>2.9569999999999999</v>
      </c>
      <c r="F96" s="3">
        <f t="shared" si="28"/>
        <v>2.9569999999999999</v>
      </c>
      <c r="G96" s="3">
        <v>2.9409999999999998</v>
      </c>
      <c r="I96" s="3">
        <v>101.7</v>
      </c>
      <c r="J96" s="3">
        <v>13.67</v>
      </c>
      <c r="K96" s="3">
        <v>7.63</v>
      </c>
      <c r="L96" s="3">
        <v>2.09</v>
      </c>
      <c r="M96" s="3">
        <v>22.33</v>
      </c>
      <c r="N96" s="3">
        <v>54.06</v>
      </c>
      <c r="O96" s="3">
        <v>212</v>
      </c>
      <c r="AD96" s="5"/>
      <c r="AI96" s="12"/>
      <c r="BF96" s="1"/>
      <c r="BG96" s="3"/>
      <c r="BH96" s="3"/>
      <c r="BI96" s="3"/>
      <c r="BJ96" s="3"/>
      <c r="BK96" s="3"/>
      <c r="BL96" s="3"/>
      <c r="BM96" s="3"/>
      <c r="BR96" s="1"/>
      <c r="BW96" s="3"/>
      <c r="BY96" s="3"/>
      <c r="BZ96" s="14"/>
      <c r="CA96" s="24"/>
    </row>
    <row r="97" spans="1:80">
      <c r="D97" s="1">
        <v>42019.617114197528</v>
      </c>
      <c r="E97" s="3">
        <v>3.2210000000000001</v>
      </c>
      <c r="F97" s="3">
        <f t="shared" si="28"/>
        <v>3.2210000000000001</v>
      </c>
      <c r="G97" s="3">
        <v>3.0840000000000001</v>
      </c>
      <c r="H97" s="3">
        <f>U93*1000</f>
        <v>363.33333333333326</v>
      </c>
      <c r="I97" s="3">
        <v>91.5</v>
      </c>
      <c r="J97" s="3">
        <v>12.25</v>
      </c>
      <c r="K97" s="3">
        <v>7.61</v>
      </c>
      <c r="L97" s="3">
        <v>2.66</v>
      </c>
      <c r="M97" s="3">
        <v>22.16</v>
      </c>
      <c r="N97" s="3">
        <v>53.67</v>
      </c>
      <c r="O97" s="3">
        <v>211</v>
      </c>
      <c r="AD97" s="5"/>
      <c r="AI97" s="12"/>
      <c r="BF97" s="1"/>
      <c r="BG97" s="3"/>
      <c r="BH97" s="3"/>
      <c r="BI97" s="3"/>
      <c r="BJ97" s="3"/>
      <c r="BK97" s="3"/>
      <c r="BL97" s="3"/>
      <c r="BM97" s="3"/>
      <c r="BR97" s="1"/>
      <c r="BW97" s="3"/>
      <c r="BY97" s="3"/>
      <c r="BZ97" s="14"/>
      <c r="CA97" s="24"/>
    </row>
    <row r="98" spans="1:80">
      <c r="D98" s="1">
        <v>42019.616018518522</v>
      </c>
      <c r="E98" s="3">
        <v>3.484</v>
      </c>
      <c r="F98" s="3">
        <f t="shared" si="28"/>
        <v>3.484</v>
      </c>
      <c r="G98" s="3">
        <v>3.2679999999999998</v>
      </c>
      <c r="I98" s="3">
        <v>55.5</v>
      </c>
      <c r="J98" s="3">
        <v>7.38</v>
      </c>
      <c r="K98" s="3">
        <v>7.54</v>
      </c>
      <c r="L98" s="3">
        <v>1.75</v>
      </c>
      <c r="M98" s="3">
        <v>22.8</v>
      </c>
      <c r="N98" s="3">
        <v>55.22</v>
      </c>
      <c r="O98" s="3">
        <v>210</v>
      </c>
      <c r="S98" s="3">
        <v>3.4760000000000004</v>
      </c>
      <c r="T98" s="3">
        <v>3.2900000000000005</v>
      </c>
      <c r="U98" s="3">
        <v>0.36133333333333334</v>
      </c>
      <c r="V98" s="3">
        <v>0.21133333333333335</v>
      </c>
      <c r="W98" s="3">
        <v>7.3933333333333335</v>
      </c>
      <c r="X98" s="3">
        <v>7.4866666666666672</v>
      </c>
      <c r="Y98" s="3">
        <v>9.9666666666666668</v>
      </c>
      <c r="Z98" s="3">
        <v>2.4</v>
      </c>
      <c r="AA98" s="3">
        <v>4248.666666666667</v>
      </c>
      <c r="AB98" s="3">
        <v>2.0666666666666664</v>
      </c>
      <c r="AC98" s="3">
        <v>2.6</v>
      </c>
      <c r="AD98" s="5">
        <v>3.8</v>
      </c>
      <c r="AE98" s="3">
        <v>1.1027070000000001</v>
      </c>
      <c r="AF98" s="3">
        <v>5.5647843623989599E-4</v>
      </c>
      <c r="AI98" s="12">
        <f t="shared" si="1"/>
        <v>0.36046902881570619</v>
      </c>
      <c r="AJ98" s="3">
        <v>19.389750945364451</v>
      </c>
      <c r="AK98" s="3">
        <v>0.38725368118183395</v>
      </c>
      <c r="AL98" s="3">
        <v>819.87944081056833</v>
      </c>
      <c r="AM98" s="3">
        <v>4.8246865152141156</v>
      </c>
      <c r="AN98" s="3">
        <v>42.28416564610793</v>
      </c>
      <c r="AP98" s="3">
        <v>0.15000000000000002</v>
      </c>
      <c r="AQ98" s="3">
        <v>0.1</v>
      </c>
      <c r="AR98" s="3">
        <v>6.3</v>
      </c>
      <c r="AS98" s="3">
        <v>15.3</v>
      </c>
      <c r="AV98" s="3">
        <f>AR98</f>
        <v>6.3</v>
      </c>
      <c r="BC98" s="3" t="s">
        <v>163</v>
      </c>
      <c r="BD98" s="3" t="s">
        <v>119</v>
      </c>
      <c r="BE98" s="3" t="s">
        <v>157</v>
      </c>
      <c r="BF98" s="1">
        <v>42019</v>
      </c>
      <c r="BG98" s="3">
        <v>0.70431672953395219</v>
      </c>
      <c r="BH98" s="3">
        <v>1512.9485316604057</v>
      </c>
      <c r="BI98" s="3">
        <v>8.7641368790357213</v>
      </c>
      <c r="BJ98" s="3">
        <v>3.1405795655479651</v>
      </c>
      <c r="BK98" s="3">
        <f>BJ98/BK$1</f>
        <v>5.7163807163231987E-2</v>
      </c>
      <c r="BL98" s="3">
        <v>3.704549251164245</v>
      </c>
      <c r="BM98" s="3">
        <f>BL98/BM$1</f>
        <v>6.6330335741526317E-2</v>
      </c>
      <c r="BR98" s="1"/>
      <c r="BW98" s="3"/>
      <c r="BY98" s="3"/>
      <c r="BZ98" s="14"/>
      <c r="CA98" s="24"/>
    </row>
    <row r="99" spans="1:80">
      <c r="D99" s="1">
        <v>42019.618541666663</v>
      </c>
      <c r="E99" s="3">
        <v>3.7810000000000001</v>
      </c>
      <c r="F99" s="3">
        <f t="shared" si="28"/>
        <v>3.7810000000000001</v>
      </c>
      <c r="G99" s="3">
        <v>3.5230000000000001</v>
      </c>
      <c r="H99" s="3">
        <f>U98*1000</f>
        <v>361.33333333333331</v>
      </c>
      <c r="I99" s="3">
        <v>42.4</v>
      </c>
      <c r="J99" s="3">
        <v>5.62</v>
      </c>
      <c r="K99" s="3">
        <v>7.4</v>
      </c>
      <c r="L99" s="3">
        <v>2.1800000000000002</v>
      </c>
      <c r="M99" s="3">
        <v>23.33</v>
      </c>
      <c r="N99" s="3">
        <v>56.43</v>
      </c>
      <c r="O99" s="3">
        <v>211</v>
      </c>
      <c r="S99" s="3">
        <v>4.0053333333333336</v>
      </c>
      <c r="T99" s="3">
        <v>3.6433333333333331</v>
      </c>
      <c r="U99" s="3">
        <v>0.36566666666666664</v>
      </c>
      <c r="V99" s="3">
        <v>0.216</v>
      </c>
      <c r="W99" s="3">
        <v>7.253333333333333</v>
      </c>
      <c r="X99" s="3">
        <v>4.9933333333333332</v>
      </c>
      <c r="Y99" s="3">
        <v>9.2000000000000011</v>
      </c>
      <c r="Z99" s="3">
        <v>2.2000000000000002</v>
      </c>
      <c r="AA99" s="3">
        <v>4220.666666666667</v>
      </c>
      <c r="AB99" s="3">
        <v>2.0333333333333332</v>
      </c>
      <c r="AC99" s="3">
        <v>2.4333333333333331</v>
      </c>
      <c r="AD99" s="5"/>
      <c r="AI99" s="12"/>
      <c r="BK99" s="3"/>
      <c r="BM99" s="3"/>
      <c r="BW99" s="3"/>
      <c r="BY99" s="3"/>
      <c r="BZ99" s="14"/>
      <c r="CA99" s="24"/>
    </row>
    <row r="100" spans="1:80">
      <c r="D100" s="1">
        <v>42019.617060185185</v>
      </c>
      <c r="E100" s="3">
        <v>4.0999999999999996</v>
      </c>
      <c r="F100" s="3">
        <f t="shared" si="28"/>
        <v>4.0999999999999996</v>
      </c>
      <c r="G100" s="3">
        <v>3.6640000000000001</v>
      </c>
      <c r="H100" s="3">
        <f>U99*1000</f>
        <v>365.66666666666663</v>
      </c>
      <c r="I100" s="3">
        <v>35.9</v>
      </c>
      <c r="J100" s="3">
        <v>4.75</v>
      </c>
      <c r="K100" s="3">
        <v>7.34</v>
      </c>
      <c r="L100" s="3">
        <v>3.86</v>
      </c>
      <c r="M100" s="3">
        <v>23.56</v>
      </c>
      <c r="N100" s="3">
        <v>56.99</v>
      </c>
      <c r="O100" s="3">
        <v>213</v>
      </c>
      <c r="S100" s="3">
        <v>4.2426666666666675</v>
      </c>
      <c r="T100" s="3">
        <v>3.76</v>
      </c>
      <c r="U100" s="3">
        <v>0.37033333333333335</v>
      </c>
      <c r="V100" s="3">
        <v>0.22</v>
      </c>
      <c r="W100" s="3">
        <v>7.2166666666666659</v>
      </c>
      <c r="X100" s="3">
        <v>4.456666666666667</v>
      </c>
      <c r="Y100" s="3">
        <v>9.8333333333333339</v>
      </c>
      <c r="Z100" s="3">
        <v>2.3333333333333335</v>
      </c>
      <c r="AA100" s="3">
        <v>5730.666666666667</v>
      </c>
      <c r="AB100" s="3">
        <v>2.7666666666666671</v>
      </c>
      <c r="AC100" s="3">
        <v>4.5</v>
      </c>
      <c r="AD100" s="5">
        <v>4.3</v>
      </c>
      <c r="AE100" s="3">
        <v>1.8415879999999998</v>
      </c>
      <c r="AF100" s="3">
        <v>2.0208202471441306</v>
      </c>
      <c r="AI100" s="12">
        <f t="shared" si="1"/>
        <v>0.60200528140173104</v>
      </c>
      <c r="AJ100" s="3">
        <v>21.534750293388964</v>
      </c>
      <c r="AK100" s="3">
        <v>0.19362684059092067</v>
      </c>
      <c r="AL100" s="3">
        <v>872.48941900731074</v>
      </c>
      <c r="AM100" s="3">
        <v>13.966197807198675</v>
      </c>
      <c r="AN100" s="3">
        <v>40.515418433951361</v>
      </c>
      <c r="AP100" s="3">
        <v>0.15000000000000002</v>
      </c>
      <c r="AQ100" s="3">
        <v>0.1</v>
      </c>
      <c r="AR100" s="3">
        <v>6.45</v>
      </c>
      <c r="AS100" s="3">
        <v>15.55</v>
      </c>
      <c r="AV100" s="3">
        <f>AR100</f>
        <v>6.45</v>
      </c>
      <c r="BC100" s="3" t="s">
        <v>121</v>
      </c>
      <c r="BD100" s="3" t="s">
        <v>119</v>
      </c>
      <c r="BE100" s="3" t="s">
        <v>159</v>
      </c>
      <c r="BF100" s="1">
        <v>42019</v>
      </c>
      <c r="BG100" s="3">
        <v>0.83223940530480334</v>
      </c>
      <c r="BH100" s="3">
        <v>1527.4571916582629</v>
      </c>
      <c r="BI100" s="3">
        <v>8.6571528591871001</v>
      </c>
      <c r="BJ100" s="3">
        <v>10.106031473850104</v>
      </c>
      <c r="BK100" s="3">
        <f>BJ100/BK$1</f>
        <v>0.18394669592009655</v>
      </c>
      <c r="BL100" s="3">
        <v>4.3348180518360175</v>
      </c>
      <c r="BM100" s="3">
        <f>BL100/BM$1</f>
        <v>7.7615363506464058E-2</v>
      </c>
      <c r="BO100" t="s">
        <v>157</v>
      </c>
      <c r="BP100" t="s">
        <v>119</v>
      </c>
      <c r="BQ100" t="s">
        <v>159</v>
      </c>
      <c r="BR100" s="1">
        <v>42019</v>
      </c>
      <c r="BS100">
        <v>84.689657443754953</v>
      </c>
      <c r="BT100">
        <v>1128.8727081952948</v>
      </c>
      <c r="BU100">
        <v>37.988629276266714</v>
      </c>
      <c r="BV100">
        <v>6.4822097586246166</v>
      </c>
      <c r="BW100" s="3">
        <f>BV100/BW$1</f>
        <v>0.11798707241763044</v>
      </c>
      <c r="BX100">
        <v>0.43171822804867022</v>
      </c>
      <c r="BY100" s="3">
        <f>BX100/BY$1</f>
        <v>7.7299593204775332E-3</v>
      </c>
      <c r="BZ100" s="14">
        <f t="shared" si="25"/>
        <v>6.988540418598653E-2</v>
      </c>
      <c r="CA100" s="24">
        <f t="shared" si="26"/>
        <v>-6.5959623502466105E-2</v>
      </c>
      <c r="CB100" s="24">
        <f t="shared" ref="CB100" si="31">BK100/BW100*100</f>
        <v>155.90411063764131</v>
      </c>
    </row>
    <row r="101" spans="1:80">
      <c r="D101" s="1">
        <v>42019.618541666663</v>
      </c>
      <c r="E101" s="4">
        <v>4.3920000000000003</v>
      </c>
      <c r="F101" s="3">
        <f t="shared" si="28"/>
        <v>4.3920000000000003</v>
      </c>
      <c r="G101" s="3">
        <v>3.7650000000000001</v>
      </c>
      <c r="H101" s="3">
        <f>U100*1000</f>
        <v>370.33333333333337</v>
      </c>
      <c r="I101" s="3">
        <v>33.5</v>
      </c>
      <c r="J101" s="3">
        <v>4.41</v>
      </c>
      <c r="K101" s="3">
        <v>7.31</v>
      </c>
      <c r="L101" s="3">
        <v>2.4300000000000002</v>
      </c>
      <c r="M101" s="3">
        <v>23.78</v>
      </c>
      <c r="N101" s="3">
        <v>57.49</v>
      </c>
      <c r="O101" s="3">
        <v>215</v>
      </c>
      <c r="S101" s="3">
        <v>4.4640000000000004</v>
      </c>
      <c r="T101" s="3">
        <v>3.84</v>
      </c>
      <c r="U101" s="3">
        <v>0.37799999999999995</v>
      </c>
      <c r="V101" s="3">
        <v>0.22500000000000001</v>
      </c>
      <c r="W101" s="3">
        <v>7.19</v>
      </c>
      <c r="X101" s="3">
        <v>4.3266666666666671</v>
      </c>
      <c r="Y101" s="3">
        <v>11.633333333333333</v>
      </c>
      <c r="Z101" s="3">
        <v>2.7999999999999994</v>
      </c>
      <c r="AA101" s="3">
        <v>9561.3333333333339</v>
      </c>
      <c r="AB101" s="3">
        <v>4.5999999999999996</v>
      </c>
      <c r="AC101" s="3">
        <v>4.7666666666666666</v>
      </c>
      <c r="AD101" s="5">
        <v>4.5</v>
      </c>
      <c r="AE101" s="3">
        <v>2.2214304999999999</v>
      </c>
      <c r="AF101" s="3">
        <v>1.1447981368236935</v>
      </c>
      <c r="AI101" s="12">
        <f t="shared" si="1"/>
        <v>0.72617376593835758</v>
      </c>
      <c r="AJ101" s="3">
        <v>19.754857217368627</v>
      </c>
      <c r="AK101" s="3">
        <v>1.0326764831515638</v>
      </c>
      <c r="AL101" s="3">
        <v>829.35103244837774</v>
      </c>
      <c r="AM101" s="3">
        <v>25.202638770263164</v>
      </c>
      <c r="AN101" s="3">
        <v>41.982132461033721</v>
      </c>
      <c r="AP101" s="3">
        <v>0.35</v>
      </c>
      <c r="AQ101" s="3">
        <v>0.1</v>
      </c>
      <c r="AR101" s="3">
        <v>6.4</v>
      </c>
      <c r="AS101" s="3">
        <v>15.649999999999999</v>
      </c>
      <c r="AV101" s="3">
        <f t="shared" ref="AV101:AV102" si="32">AR101</f>
        <v>6.4</v>
      </c>
      <c r="BC101" s="3" t="s">
        <v>164</v>
      </c>
      <c r="BD101" s="3" t="s">
        <v>119</v>
      </c>
      <c r="BE101" s="3" t="s">
        <v>156</v>
      </c>
      <c r="BF101" s="1">
        <v>42019</v>
      </c>
      <c r="BG101" s="3">
        <v>0.80868131210441163</v>
      </c>
      <c r="BH101" s="3">
        <v>1793.87125561479</v>
      </c>
      <c r="BI101" s="3">
        <v>8.5867723397956226</v>
      </c>
      <c r="BJ101" s="3">
        <v>18.951193449011541</v>
      </c>
      <c r="BK101" s="3">
        <f>BJ101/BK$1</f>
        <v>0.34494345556992251</v>
      </c>
      <c r="BL101" s="3">
        <v>4.572822339234464</v>
      </c>
      <c r="BM101" s="3">
        <f>BL101/BM$1</f>
        <v>8.1876854775908031E-2</v>
      </c>
      <c r="BR101" s="1"/>
      <c r="BW101" s="3"/>
      <c r="BY101" s="3"/>
      <c r="BZ101" s="14"/>
      <c r="CA101" s="24"/>
    </row>
    <row r="102" spans="1:80">
      <c r="D102" s="1">
        <v>42019.617164351854</v>
      </c>
      <c r="E102" s="3">
        <v>4.5369999999999999</v>
      </c>
      <c r="F102" s="3">
        <f>E102</f>
        <v>4.5369999999999999</v>
      </c>
      <c r="G102" s="3">
        <v>3.88</v>
      </c>
      <c r="H102" s="3">
        <f>U101*1000</f>
        <v>377.99999999999994</v>
      </c>
      <c r="I102" s="3">
        <v>31.6</v>
      </c>
      <c r="J102" s="3">
        <v>4.17</v>
      </c>
      <c r="K102" s="3">
        <v>7.23</v>
      </c>
      <c r="L102" s="6">
        <v>32.770000000000003</v>
      </c>
      <c r="M102" s="3">
        <v>22.8</v>
      </c>
      <c r="N102" s="3">
        <v>55.9</v>
      </c>
      <c r="O102" s="3">
        <v>228</v>
      </c>
      <c r="Y102" s="31"/>
      <c r="AD102" s="5">
        <v>4.8</v>
      </c>
      <c r="AE102" s="3">
        <v>4.2234189999999998</v>
      </c>
      <c r="AF102" s="3">
        <v>2.5293715014594702</v>
      </c>
      <c r="AI102" s="12">
        <f t="shared" si="1"/>
        <v>1.3806131141017521</v>
      </c>
      <c r="AJ102" s="3">
        <v>26.783152953448948</v>
      </c>
      <c r="AK102" s="3">
        <v>1.5490147247273434</v>
      </c>
      <c r="AL102" s="3">
        <v>822.52789534436329</v>
      </c>
      <c r="AM102" s="3">
        <v>13.140922482227879</v>
      </c>
      <c r="AN102" s="3">
        <v>30.710644739025913</v>
      </c>
      <c r="AP102" s="3">
        <v>0.15000000000000002</v>
      </c>
      <c r="AQ102" s="3">
        <v>0.1</v>
      </c>
      <c r="AR102" s="3">
        <v>6.6999999999999993</v>
      </c>
      <c r="AS102" s="3">
        <v>16.350000000000001</v>
      </c>
      <c r="AV102" s="3">
        <f t="shared" si="32"/>
        <v>6.6999999999999993</v>
      </c>
      <c r="BC102" s="3" t="s">
        <v>122</v>
      </c>
      <c r="BD102" s="3" t="s">
        <v>119</v>
      </c>
      <c r="BE102" s="3" t="s">
        <v>158</v>
      </c>
      <c r="BF102" s="1">
        <v>42019</v>
      </c>
      <c r="BG102" s="3">
        <v>0.90450971540653324</v>
      </c>
      <c r="BH102" s="3">
        <v>2395.9423675413741</v>
      </c>
      <c r="BI102" s="3">
        <v>10.80053693842873</v>
      </c>
      <c r="BJ102" s="3">
        <v>5.4903901538570272</v>
      </c>
      <c r="BK102" s="3">
        <f>BJ102/BK$1</f>
        <v>9.9934294755315387E-2</v>
      </c>
      <c r="BL102" s="3">
        <v>4.5703579220431436</v>
      </c>
      <c r="BM102" s="3">
        <f>BL102/BM$1</f>
        <v>8.1832729132374993E-2</v>
      </c>
      <c r="BO102" t="s">
        <v>159</v>
      </c>
      <c r="BP102" t="s">
        <v>119</v>
      </c>
      <c r="BQ102" t="s">
        <v>158</v>
      </c>
      <c r="BR102" s="1">
        <v>42019</v>
      </c>
      <c r="BS102">
        <v>35.82908989481993</v>
      </c>
      <c r="BT102">
        <v>1715.1143473674581</v>
      </c>
      <c r="BU102">
        <v>39.177847938108663</v>
      </c>
      <c r="BV102">
        <v>4.3089696481897235</v>
      </c>
      <c r="BW102" s="3">
        <f>BV102/BW$1</f>
        <v>7.8430463199667344E-2</v>
      </c>
      <c r="BX102">
        <v>1.0449838152647903</v>
      </c>
      <c r="BY102" s="3">
        <f>BX102/BY$1</f>
        <v>1.8710542797937157E-2</v>
      </c>
      <c r="BZ102" s="14">
        <f t="shared" si="25"/>
        <v>6.3122186334437835E-2</v>
      </c>
      <c r="CA102" s="24">
        <f t="shared" si="26"/>
        <v>-2.1503831555648042E-2</v>
      </c>
      <c r="CB102" s="24">
        <f t="shared" ref="CB102" si="33">BK102/BW102*100</f>
        <v>127.41770311990106</v>
      </c>
    </row>
    <row r="103" spans="1:80">
      <c r="L103" s="6"/>
      <c r="Y103" s="31">
        <f>AVERAGE(Y88:Y101)</f>
        <v>17.445</v>
      </c>
      <c r="AD103" s="5"/>
      <c r="AI103" s="12"/>
      <c r="AJ103" s="31">
        <f>AVERAGE(AJ88:AJ101)</f>
        <v>21.306558873386358</v>
      </c>
      <c r="BF103" s="1"/>
      <c r="BG103" s="3"/>
      <c r="BH103" s="3"/>
      <c r="BI103" s="3"/>
      <c r="BJ103" s="3"/>
      <c r="BK103" s="3"/>
      <c r="BL103" s="3"/>
      <c r="BM103" s="3"/>
      <c r="BR103" s="1"/>
      <c r="BW103" s="3"/>
      <c r="BY103" s="3"/>
      <c r="BZ103" s="14"/>
      <c r="CA103" s="24"/>
      <c r="CB103" s="24"/>
    </row>
    <row r="104" spans="1:80">
      <c r="A104" t="s">
        <v>72</v>
      </c>
      <c r="B104" s="2">
        <v>4.74</v>
      </c>
      <c r="C104" s="2">
        <v>44</v>
      </c>
      <c r="D104" s="1">
        <v>42041</v>
      </c>
      <c r="E104" s="3">
        <v>0.498</v>
      </c>
      <c r="F104" s="3">
        <f t="shared" ref="F104:F114" si="34">E104</f>
        <v>0.498</v>
      </c>
      <c r="G104" s="3">
        <v>2.8193333333333332</v>
      </c>
      <c r="H104" s="3">
        <v>199.20000000000002</v>
      </c>
      <c r="I104" s="3">
        <v>349.40000000000003</v>
      </c>
      <c r="J104" s="3">
        <v>345.63333333333338</v>
      </c>
      <c r="K104" s="3">
        <v>224.66666666666666</v>
      </c>
      <c r="L104" s="3">
        <v>104.60000000000001</v>
      </c>
      <c r="M104" s="3">
        <v>14.133333333333333</v>
      </c>
      <c r="N104" s="3">
        <v>105.63333333333333</v>
      </c>
      <c r="O104" s="3">
        <v>6.8066666666666658</v>
      </c>
      <c r="P104" s="3">
        <v>2.9966666666666661</v>
      </c>
      <c r="Q104" s="3">
        <v>22.513333333333335</v>
      </c>
      <c r="R104" s="3">
        <v>54.49666666666667</v>
      </c>
      <c r="S104" s="3">
        <v>0.51233333333333331</v>
      </c>
      <c r="T104" s="3">
        <v>2.1933333333333334</v>
      </c>
      <c r="U104" s="3">
        <v>0.37566666666666665</v>
      </c>
      <c r="V104" s="3">
        <v>0.21199999999999999</v>
      </c>
      <c r="W104" s="3">
        <v>6.4666666666666659</v>
      </c>
      <c r="X104" s="3">
        <v>14.956666666666669</v>
      </c>
      <c r="Y104" s="3">
        <v>22.7</v>
      </c>
      <c r="Z104" s="3">
        <v>5.4333333333333336</v>
      </c>
      <c r="AA104" s="3">
        <v>7410.666666666667</v>
      </c>
      <c r="AB104" s="3">
        <v>3.5333333333333332</v>
      </c>
      <c r="AC104" s="3">
        <v>1.9666666666666668</v>
      </c>
      <c r="AD104" s="5">
        <v>0.5</v>
      </c>
      <c r="AE104" s="3">
        <v>10.512499999999999</v>
      </c>
      <c r="AF104" s="3">
        <v>2.8650698071774801</v>
      </c>
      <c r="AG104" s="3">
        <v>50.398981884704007</v>
      </c>
      <c r="AH104" s="3">
        <v>4.7794157246363831</v>
      </c>
      <c r="AI104" s="12">
        <f t="shared" si="1"/>
        <v>3.4364801034409962</v>
      </c>
      <c r="AJ104" s="3">
        <v>41.843786673621068</v>
      </c>
      <c r="AK104" s="3">
        <v>0.77450736236367279</v>
      </c>
      <c r="AL104" s="3">
        <v>1065.6470437347698</v>
      </c>
      <c r="AM104" s="3">
        <v>14.791473132169315</v>
      </c>
      <c r="AN104" s="3">
        <v>25.467270733567936</v>
      </c>
      <c r="AP104" s="3">
        <v>0.15000000000000002</v>
      </c>
      <c r="AQ104" s="3">
        <v>0.2</v>
      </c>
      <c r="AR104" s="3">
        <v>7.15</v>
      </c>
      <c r="AS104" s="3">
        <v>17.5</v>
      </c>
      <c r="AT104" s="3" t="s">
        <v>264</v>
      </c>
      <c r="AV104" s="4">
        <v>11.251345653614122</v>
      </c>
      <c r="AW104" s="4">
        <v>0.19783327543123616</v>
      </c>
      <c r="AX104" s="4">
        <v>0.81057869628171886</v>
      </c>
      <c r="AY104" s="4">
        <v>4.485149557154363E-2</v>
      </c>
      <c r="BC104" s="3" t="s">
        <v>123</v>
      </c>
      <c r="BD104" s="3" t="s">
        <v>119</v>
      </c>
      <c r="BE104" s="3" t="s">
        <v>155</v>
      </c>
      <c r="BF104" s="1">
        <v>42041</v>
      </c>
      <c r="BG104" s="3">
        <v>1.0095325562230577</v>
      </c>
      <c r="BH104" s="3">
        <v>1179.5088457225322</v>
      </c>
      <c r="BI104" s="3">
        <v>16.934189621910129</v>
      </c>
      <c r="BJ104" s="3">
        <v>2.1097353193960307</v>
      </c>
      <c r="BK104" s="3">
        <f>BJ104/BK$1</f>
        <v>3.8400715678850214E-2</v>
      </c>
      <c r="BL104" s="3">
        <v>5.5183803858876699</v>
      </c>
      <c r="BM104" s="3">
        <f>BL104/BM$1</f>
        <v>9.8807168950540189E-2</v>
      </c>
      <c r="BO104" t="s">
        <v>170</v>
      </c>
      <c r="BP104" t="s">
        <v>119</v>
      </c>
      <c r="BQ104" t="s">
        <v>155</v>
      </c>
      <c r="BR104" s="1">
        <v>42041</v>
      </c>
      <c r="BS104">
        <v>57.051772729792553</v>
      </c>
      <c r="BT104">
        <v>730.94233915102291</v>
      </c>
      <c r="BU104">
        <v>40.965620836065781</v>
      </c>
      <c r="BV104">
        <v>1.2594091188631853</v>
      </c>
      <c r="BW104" s="3">
        <f>BV104/BW$1</f>
        <v>2.2923354911961874E-2</v>
      </c>
      <c r="BX104">
        <v>0.47768991569535452</v>
      </c>
      <c r="BY104" s="3">
        <f>BX104/BY$1</f>
        <v>8.5530871207762666E-3</v>
      </c>
      <c r="BZ104" s="14">
        <f t="shared" si="25"/>
        <v>9.0254081829763924E-2</v>
      </c>
      <c r="CA104" s="24">
        <f t="shared" si="26"/>
        <v>-1.547736076688834E-2</v>
      </c>
      <c r="CB104" s="24">
        <f t="shared" ref="CB104" si="35">BK104/BW104*100</f>
        <v>167.51786911789225</v>
      </c>
    </row>
    <row r="105" spans="1:80">
      <c r="A105" t="s">
        <v>252</v>
      </c>
      <c r="B105" s="2">
        <f>B104-C104/100</f>
        <v>4.3</v>
      </c>
      <c r="D105" s="1">
        <v>42041</v>
      </c>
      <c r="E105" s="3">
        <v>0.89699999999999991</v>
      </c>
      <c r="F105" s="3">
        <f t="shared" si="34"/>
        <v>0.89699999999999991</v>
      </c>
      <c r="G105" s="3">
        <v>2.9319999999999999</v>
      </c>
      <c r="H105" s="3">
        <v>196.13333333333333</v>
      </c>
      <c r="I105" s="3">
        <v>342.8</v>
      </c>
      <c r="J105" s="3">
        <v>339</v>
      </c>
      <c r="K105" s="3">
        <v>220</v>
      </c>
      <c r="L105" s="3">
        <v>107.56666666666666</v>
      </c>
      <c r="M105" s="3">
        <v>14.493333333333334</v>
      </c>
      <c r="N105" s="3">
        <v>108.66666666666667</v>
      </c>
      <c r="O105" s="3">
        <v>7.3433333333333337</v>
      </c>
      <c r="P105" s="3">
        <v>2.6633333333333336</v>
      </c>
      <c r="Q105" s="3">
        <v>22.313333333333333</v>
      </c>
      <c r="R105" s="3">
        <v>54.026666666666671</v>
      </c>
      <c r="S105" s="3">
        <v>1.0046666666666666</v>
      </c>
      <c r="T105" s="3">
        <v>3.1266666666666669</v>
      </c>
      <c r="U105" s="3">
        <v>0.37233333333333335</v>
      </c>
      <c r="V105" s="3">
        <v>0.21666666666666667</v>
      </c>
      <c r="W105" s="3">
        <v>6.8133333333333326</v>
      </c>
      <c r="X105" s="3">
        <v>14.79</v>
      </c>
      <c r="Y105" s="3">
        <v>21.399999999999995</v>
      </c>
      <c r="Z105" s="3">
        <v>5.1333333333333329</v>
      </c>
      <c r="AA105" s="3">
        <v>5842.333333333333</v>
      </c>
      <c r="AB105" s="3">
        <v>2.8000000000000003</v>
      </c>
      <c r="AC105" s="3">
        <v>1.2000000000000002</v>
      </c>
      <c r="AD105" s="5"/>
      <c r="AI105" s="12"/>
      <c r="AV105" s="4"/>
      <c r="AW105" s="4"/>
      <c r="AX105" s="4"/>
      <c r="AY105" s="4"/>
      <c r="BK105" s="3"/>
      <c r="BM105" s="3"/>
      <c r="BW105" s="3"/>
      <c r="BY105" s="3"/>
      <c r="BZ105" s="14"/>
      <c r="CA105" s="24"/>
    </row>
    <row r="106" spans="1:80">
      <c r="D106" s="1">
        <v>42041</v>
      </c>
      <c r="E106" s="3">
        <v>1.359</v>
      </c>
      <c r="F106" s="3">
        <f t="shared" si="34"/>
        <v>1.359</v>
      </c>
      <c r="G106" s="3">
        <v>3.3936666666666668</v>
      </c>
      <c r="H106" s="3">
        <v>198.46666666666667</v>
      </c>
      <c r="I106" s="3">
        <v>341.9666666666667</v>
      </c>
      <c r="J106" s="3">
        <v>337.9</v>
      </c>
      <c r="K106" s="3">
        <v>220</v>
      </c>
      <c r="L106" s="3">
        <v>107.59999999999998</v>
      </c>
      <c r="M106" s="3">
        <v>14.316666666666668</v>
      </c>
      <c r="N106" s="3">
        <v>108.63333333333333</v>
      </c>
      <c r="O106" s="3">
        <v>7.4233333333333329</v>
      </c>
      <c r="P106" s="3">
        <v>2.7766666666666668</v>
      </c>
      <c r="Q106" s="3">
        <v>22.206666666666667</v>
      </c>
      <c r="R106" s="3">
        <v>53.77</v>
      </c>
      <c r="S106" s="3">
        <v>1.4930000000000001</v>
      </c>
      <c r="T106" s="3">
        <v>3.6</v>
      </c>
      <c r="U106" s="3">
        <v>0.371</v>
      </c>
      <c r="V106" s="3">
        <v>0.219</v>
      </c>
      <c r="W106" s="3">
        <v>7.02</v>
      </c>
      <c r="X106" s="3">
        <v>14.576666666666668</v>
      </c>
      <c r="Y106" s="3">
        <v>20.433333333333334</v>
      </c>
      <c r="Z106" s="3">
        <v>4.8999999999999995</v>
      </c>
      <c r="AA106" s="3">
        <v>3487</v>
      </c>
      <c r="AB106" s="3">
        <v>1.7</v>
      </c>
      <c r="AC106" s="3">
        <v>2.1999999999999997</v>
      </c>
      <c r="AD106" s="5"/>
      <c r="AI106" s="12"/>
      <c r="AV106" s="4"/>
      <c r="AW106" s="4"/>
      <c r="AX106" s="4"/>
      <c r="AY106" s="4"/>
      <c r="BK106" s="3"/>
      <c r="BM106" s="3"/>
      <c r="BW106" s="3"/>
      <c r="BY106" s="3"/>
      <c r="BZ106" s="14"/>
      <c r="CA106" s="24"/>
    </row>
    <row r="107" spans="1:80">
      <c r="D107" s="1">
        <v>42041</v>
      </c>
      <c r="E107" s="3">
        <v>1.8360000000000001</v>
      </c>
      <c r="F107" s="3">
        <f t="shared" si="34"/>
        <v>1.8360000000000001</v>
      </c>
      <c r="G107" s="3">
        <v>3.5586666666666669</v>
      </c>
      <c r="H107" s="3">
        <v>199.5</v>
      </c>
      <c r="I107" s="3">
        <v>342</v>
      </c>
      <c r="J107" s="3">
        <v>337.8</v>
      </c>
      <c r="K107" s="3">
        <v>220</v>
      </c>
      <c r="L107" s="3">
        <v>105.83333333333333</v>
      </c>
      <c r="M107" s="3">
        <v>14.019999999999998</v>
      </c>
      <c r="N107" s="3">
        <v>106.86666666666667</v>
      </c>
      <c r="O107" s="3">
        <v>7.4633333333333338</v>
      </c>
      <c r="P107" s="3">
        <v>3.0033333333333334</v>
      </c>
      <c r="Q107" s="3">
        <v>22.22</v>
      </c>
      <c r="R107" s="3">
        <v>53.803333333333335</v>
      </c>
      <c r="S107" s="3">
        <v>1.9930000000000001</v>
      </c>
      <c r="T107" s="3">
        <v>3.7733333333333334</v>
      </c>
      <c r="U107" s="3">
        <v>0.371</v>
      </c>
      <c r="V107" s="3">
        <v>0.221</v>
      </c>
      <c r="W107" s="3">
        <v>7.1500000000000012</v>
      </c>
      <c r="X107" s="3">
        <v>14.223333333333334</v>
      </c>
      <c r="Y107" s="3">
        <v>18.933333333333334</v>
      </c>
      <c r="Z107" s="3">
        <v>4.5666666666666664</v>
      </c>
      <c r="AA107" s="3">
        <v>2762.3333333333335</v>
      </c>
      <c r="AB107" s="3">
        <v>1.3</v>
      </c>
      <c r="AC107" s="3">
        <v>1.3666666666666665</v>
      </c>
      <c r="AD107" s="5"/>
      <c r="AI107" s="12"/>
      <c r="AV107" s="4"/>
      <c r="AW107" s="4"/>
      <c r="AX107" s="4"/>
      <c r="AY107" s="4"/>
      <c r="BK107" s="3"/>
      <c r="BM107" s="3"/>
      <c r="BW107" s="3"/>
      <c r="BY107" s="3"/>
      <c r="BZ107" s="14"/>
      <c r="CA107" s="24"/>
    </row>
    <row r="108" spans="1:80">
      <c r="D108" s="1">
        <v>42041</v>
      </c>
      <c r="E108" s="3">
        <v>2.3260000000000001</v>
      </c>
      <c r="F108" s="3">
        <f t="shared" si="34"/>
        <v>2.3260000000000001</v>
      </c>
      <c r="G108" s="3">
        <v>3.6869999999999998</v>
      </c>
      <c r="H108" s="3">
        <v>200.4</v>
      </c>
      <c r="I108" s="3">
        <v>342.16666666666669</v>
      </c>
      <c r="J108" s="3">
        <v>337.9</v>
      </c>
      <c r="K108" s="3">
        <v>220</v>
      </c>
      <c r="L108" s="3">
        <v>93.3</v>
      </c>
      <c r="M108" s="3">
        <v>12.313333333333333</v>
      </c>
      <c r="N108" s="3">
        <v>94.2</v>
      </c>
      <c r="O108" s="3">
        <v>7.41</v>
      </c>
      <c r="P108" s="3">
        <v>1.9400000000000002</v>
      </c>
      <c r="Q108" s="3">
        <v>22.586666666666662</v>
      </c>
      <c r="R108" s="3">
        <v>54.68</v>
      </c>
      <c r="S108" s="3">
        <v>2.4986666666666668</v>
      </c>
      <c r="T108" s="3">
        <v>3.8833333333333329</v>
      </c>
      <c r="U108" s="3">
        <v>0.37133333333333329</v>
      </c>
      <c r="V108" s="3">
        <v>0.22133333333333335</v>
      </c>
      <c r="W108" s="3">
        <v>7.19</v>
      </c>
      <c r="X108" s="3">
        <v>12.786666666666667</v>
      </c>
      <c r="Y108" s="3">
        <v>15.566666666666668</v>
      </c>
      <c r="Z108" s="3">
        <v>3.7333333333333329</v>
      </c>
      <c r="AA108" s="3">
        <v>2349</v>
      </c>
      <c r="AB108" s="3">
        <v>1.1333333333333333</v>
      </c>
      <c r="AC108" s="3">
        <v>1.3999999999999997</v>
      </c>
      <c r="AD108" s="5"/>
      <c r="AI108" s="12"/>
      <c r="AV108" s="4"/>
      <c r="AW108" s="4"/>
      <c r="AX108" s="4"/>
      <c r="AY108" s="4"/>
      <c r="BK108" s="3"/>
      <c r="BM108" s="3"/>
      <c r="BW108" s="3"/>
      <c r="BY108" s="3"/>
      <c r="BZ108" s="14"/>
      <c r="CA108" s="24"/>
    </row>
    <row r="109" spans="1:80">
      <c r="D109" s="1">
        <v>42041</v>
      </c>
      <c r="E109" s="3">
        <v>2.6920000000000002</v>
      </c>
      <c r="F109" s="3">
        <f t="shared" si="34"/>
        <v>2.6920000000000002</v>
      </c>
      <c r="G109" s="3">
        <v>3.7746666666666671</v>
      </c>
      <c r="H109" s="3">
        <v>201.56666666666669</v>
      </c>
      <c r="I109" s="3">
        <v>343.26666666666665</v>
      </c>
      <c r="J109" s="3">
        <v>338.96666666666664</v>
      </c>
      <c r="K109" s="3">
        <v>220</v>
      </c>
      <c r="L109" s="3">
        <v>93.7</v>
      </c>
      <c r="M109" s="3">
        <v>12.339999999999998</v>
      </c>
      <c r="N109" s="3">
        <v>94.59999999999998</v>
      </c>
      <c r="O109" s="3">
        <v>7.43</v>
      </c>
      <c r="P109" s="3">
        <v>1.7166666666666668</v>
      </c>
      <c r="Q109" s="3">
        <v>22.596666666666664</v>
      </c>
      <c r="R109" s="3">
        <v>54.693333333333335</v>
      </c>
      <c r="S109" s="3">
        <v>2.9916666666666667</v>
      </c>
      <c r="T109" s="3">
        <v>3.9266666666666663</v>
      </c>
      <c r="U109" s="3">
        <v>0.375</v>
      </c>
      <c r="V109" s="3">
        <v>0.224</v>
      </c>
      <c r="W109" s="3">
        <v>7.2566666666666668</v>
      </c>
      <c r="X109" s="3">
        <v>13.186666666666666</v>
      </c>
      <c r="Y109" s="3">
        <v>16.433333333333334</v>
      </c>
      <c r="Z109" s="3">
        <v>3.9333333333333336</v>
      </c>
      <c r="AA109" s="3">
        <v>2349.6666666666665</v>
      </c>
      <c r="AB109" s="3">
        <v>1.1333333333333333</v>
      </c>
      <c r="AC109" s="3">
        <v>1.3999999999999997</v>
      </c>
      <c r="AD109" s="5"/>
      <c r="AI109" s="12"/>
      <c r="AV109" s="4"/>
      <c r="AW109" s="4"/>
      <c r="AX109" s="4"/>
      <c r="AY109" s="4"/>
      <c r="BF109" s="1"/>
      <c r="BG109" s="3"/>
      <c r="BH109" s="3"/>
      <c r="BI109" s="3"/>
      <c r="BJ109" s="3"/>
      <c r="BK109" s="3"/>
      <c r="BL109" s="3"/>
      <c r="BM109" s="3"/>
      <c r="BR109" s="1"/>
      <c r="BW109" s="3"/>
      <c r="BY109" s="3"/>
      <c r="BZ109" s="14"/>
      <c r="CA109" s="24"/>
    </row>
    <row r="110" spans="1:80">
      <c r="D110" s="1">
        <v>42041</v>
      </c>
      <c r="E110" s="3">
        <v>2.9323333333333337</v>
      </c>
      <c r="F110" s="3">
        <f t="shared" si="34"/>
        <v>2.9323333333333337</v>
      </c>
      <c r="G110" s="3">
        <v>3.795666666666667</v>
      </c>
      <c r="H110" s="3">
        <v>202.73333333333335</v>
      </c>
      <c r="I110" s="3">
        <v>345.10000000000008</v>
      </c>
      <c r="J110" s="3">
        <v>340.7</v>
      </c>
      <c r="K110" s="3">
        <v>221</v>
      </c>
      <c r="L110" s="3">
        <v>96.333333333333329</v>
      </c>
      <c r="M110" s="3">
        <v>12.683333333333332</v>
      </c>
      <c r="N110" s="3">
        <v>97.3</v>
      </c>
      <c r="O110" s="3">
        <v>7.44</v>
      </c>
      <c r="P110" s="3">
        <v>2.4733333333333332</v>
      </c>
      <c r="Q110" s="3">
        <v>22.526666666666667</v>
      </c>
      <c r="R110" s="3">
        <v>54.54</v>
      </c>
      <c r="AD110" s="5"/>
      <c r="AI110" s="12"/>
      <c r="AV110" s="4"/>
      <c r="AW110" s="4"/>
      <c r="AX110" s="4"/>
      <c r="AY110" s="4"/>
      <c r="BF110" s="1"/>
      <c r="BG110" s="3"/>
      <c r="BH110" s="3"/>
      <c r="BI110" s="3"/>
      <c r="BJ110" s="3"/>
      <c r="BK110" s="3"/>
      <c r="BL110" s="3"/>
      <c r="BM110" s="3"/>
      <c r="BR110" s="1"/>
      <c r="BW110" s="3"/>
      <c r="BY110" s="3"/>
      <c r="BZ110" s="14"/>
      <c r="CA110" s="24"/>
    </row>
    <row r="111" spans="1:80">
      <c r="D111" s="1">
        <v>42041</v>
      </c>
      <c r="E111" s="3">
        <v>3.3340000000000001</v>
      </c>
      <c r="F111" s="3">
        <f t="shared" si="34"/>
        <v>3.3340000000000001</v>
      </c>
      <c r="G111" s="3">
        <v>3.7919999999999998</v>
      </c>
      <c r="H111" s="3">
        <v>203.33333333333334</v>
      </c>
      <c r="I111" s="3">
        <v>346.16666666666669</v>
      </c>
      <c r="J111" s="3">
        <v>341.8</v>
      </c>
      <c r="K111" s="3">
        <v>222</v>
      </c>
      <c r="L111" s="3">
        <v>95.133333333333326</v>
      </c>
      <c r="M111" s="3">
        <v>12.526666666666666</v>
      </c>
      <c r="N111" s="3">
        <v>96.066666666666663</v>
      </c>
      <c r="O111" s="3">
        <v>7.44</v>
      </c>
      <c r="P111" s="3">
        <v>2.5433333333333334</v>
      </c>
      <c r="Q111" s="3">
        <v>22.543333333333333</v>
      </c>
      <c r="R111" s="3">
        <v>54.57</v>
      </c>
      <c r="AD111" s="5"/>
      <c r="AI111" s="12"/>
      <c r="AV111" s="4"/>
      <c r="AW111" s="4"/>
      <c r="AX111" s="4"/>
      <c r="AY111" s="4"/>
      <c r="BF111" s="1"/>
      <c r="BG111" s="3"/>
      <c r="BH111" s="3"/>
      <c r="BI111" s="3"/>
      <c r="BJ111" s="3"/>
      <c r="BK111" s="3"/>
      <c r="BL111" s="3"/>
      <c r="BM111" s="3"/>
      <c r="BR111" s="1"/>
      <c r="BW111" s="3"/>
      <c r="BY111" s="3"/>
      <c r="BZ111" s="14"/>
      <c r="CA111" s="24"/>
    </row>
    <row r="112" spans="1:80">
      <c r="D112" s="1">
        <v>42041</v>
      </c>
      <c r="E112" s="3">
        <v>3.8151666666666664</v>
      </c>
      <c r="F112" s="3">
        <f t="shared" si="34"/>
        <v>3.8151666666666664</v>
      </c>
      <c r="G112" s="3">
        <v>3.8570000000000007</v>
      </c>
      <c r="H112" s="3">
        <v>204.93333333333331</v>
      </c>
      <c r="I112" s="3">
        <v>348.16666666666669</v>
      </c>
      <c r="J112" s="3">
        <v>343.73333333333329</v>
      </c>
      <c r="K112" s="3">
        <v>223</v>
      </c>
      <c r="L112" s="3">
        <v>86.05</v>
      </c>
      <c r="M112" s="3">
        <v>11.311666666666667</v>
      </c>
      <c r="N112" s="3">
        <v>86.916666666666671</v>
      </c>
      <c r="O112" s="3">
        <v>7.39</v>
      </c>
      <c r="P112" s="3">
        <v>2.2283333333333335</v>
      </c>
      <c r="Q112" s="3">
        <v>22.72666666666667</v>
      </c>
      <c r="R112" s="3">
        <v>55.008333333333333</v>
      </c>
      <c r="S112" s="3">
        <v>3.4936666666666665</v>
      </c>
      <c r="T112" s="3">
        <v>3.81</v>
      </c>
      <c r="U112" s="3">
        <v>0.379</v>
      </c>
      <c r="V112" s="3">
        <v>0.22533333333333336</v>
      </c>
      <c r="W112" s="3">
        <v>7.2766666666666673</v>
      </c>
      <c r="X112" s="3">
        <v>12.783333333333333</v>
      </c>
      <c r="Y112" s="3">
        <v>18.333333333333332</v>
      </c>
      <c r="Z112" s="3">
        <v>4.4000000000000004</v>
      </c>
      <c r="AA112" s="3">
        <v>2022</v>
      </c>
      <c r="AB112" s="3">
        <v>0.96666666666666667</v>
      </c>
      <c r="AC112" s="3">
        <v>1.3999999999999997</v>
      </c>
      <c r="AD112" s="5">
        <v>3.8</v>
      </c>
      <c r="AE112" s="3">
        <v>3.4649999999999999</v>
      </c>
      <c r="AF112" s="3">
        <v>1.859300943903379</v>
      </c>
      <c r="AG112" s="3">
        <v>31.091250678432004</v>
      </c>
      <c r="AH112" s="3">
        <v>4.5201305748145257</v>
      </c>
      <c r="AI112" s="12">
        <f>AE112*(30.97/94.74)</f>
        <v>1.1326899936668777</v>
      </c>
      <c r="AJ112" s="3">
        <v>19.389750945364455</v>
      </c>
      <c r="AK112" s="3">
        <v>2.4526066474849642</v>
      </c>
      <c r="AL112" s="3">
        <v>771.93792484288838</v>
      </c>
      <c r="AM112" s="3">
        <v>12.5695780264788</v>
      </c>
      <c r="AN112" s="3">
        <v>39.811647246940893</v>
      </c>
      <c r="AP112" s="3">
        <v>0</v>
      </c>
      <c r="AQ112" s="3">
        <v>0.1</v>
      </c>
      <c r="AR112" s="3">
        <v>6.75</v>
      </c>
      <c r="AS112" s="3">
        <v>16.450000000000003</v>
      </c>
      <c r="AT112" s="3" t="s">
        <v>265</v>
      </c>
      <c r="AV112" s="4">
        <v>9.6277380855330392</v>
      </c>
      <c r="AW112" s="4">
        <v>4.8054151719958416E-2</v>
      </c>
      <c r="AX112" s="4">
        <v>0.72631962638224501</v>
      </c>
      <c r="AY112" s="4">
        <v>4.2842088184812032E-3</v>
      </c>
      <c r="BC112" s="3" t="s">
        <v>171</v>
      </c>
      <c r="BD112" s="3" t="s">
        <v>119</v>
      </c>
      <c r="BE112" s="3" t="s">
        <v>157</v>
      </c>
      <c r="BF112" s="1">
        <v>42041</v>
      </c>
      <c r="BG112" s="3">
        <v>0.82292590532284293</v>
      </c>
      <c r="BH112" s="3">
        <v>1438.5017704701472</v>
      </c>
      <c r="BI112" s="3">
        <v>9.8263762682920497</v>
      </c>
      <c r="BJ112" s="3">
        <v>11.288899374605707</v>
      </c>
      <c r="BK112" s="3">
        <f>BJ112/BK$1</f>
        <v>0.20547687249009297</v>
      </c>
      <c r="BL112" s="3">
        <v>5.4330140839126884</v>
      </c>
      <c r="BM112" s="3">
        <f>BL112/BM$1</f>
        <v>9.7278676524846702E-2</v>
      </c>
      <c r="BR112" s="1"/>
      <c r="BW112" s="3"/>
      <c r="BY112" s="3"/>
      <c r="BZ112" s="14"/>
      <c r="CA112" s="24"/>
    </row>
    <row r="113" spans="1:80">
      <c r="D113" s="1">
        <v>42041</v>
      </c>
      <c r="E113" s="3">
        <v>4.1669999999999998</v>
      </c>
      <c r="F113" s="3">
        <f t="shared" si="34"/>
        <v>4.1669999999999998</v>
      </c>
      <c r="G113" s="3">
        <v>4.1336666666666666</v>
      </c>
      <c r="H113" s="3">
        <v>209.73333333333335</v>
      </c>
      <c r="I113" s="3">
        <v>353.36666666666662</v>
      </c>
      <c r="J113" s="3">
        <v>348.7</v>
      </c>
      <c r="K113" s="3">
        <v>227</v>
      </c>
      <c r="L113" s="3">
        <v>53.79999999999999</v>
      </c>
      <c r="M113" s="3">
        <v>7.0233333333333334</v>
      </c>
      <c r="N113" s="3">
        <v>54.29999999999999</v>
      </c>
      <c r="O113" s="3">
        <v>7.2600000000000007</v>
      </c>
      <c r="P113" s="3">
        <v>2.7966666666666669</v>
      </c>
      <c r="Q113" s="3">
        <v>24.350000000000005</v>
      </c>
      <c r="R113" s="3">
        <v>58.860000000000007</v>
      </c>
      <c r="S113" s="3">
        <v>4</v>
      </c>
      <c r="T113" s="3">
        <v>4.0599999999999996</v>
      </c>
      <c r="U113" s="3">
        <v>0.38199999999999995</v>
      </c>
      <c r="V113" s="3">
        <v>0.22900000000000001</v>
      </c>
      <c r="W113" s="3">
        <v>7.14</v>
      </c>
      <c r="X113" s="3">
        <v>8.5499999999999989</v>
      </c>
      <c r="Y113" s="3">
        <v>18.033333333333335</v>
      </c>
      <c r="Z113" s="3">
        <v>4.3333333333333339</v>
      </c>
      <c r="AA113" s="3">
        <v>2882</v>
      </c>
      <c r="AB113" s="3">
        <v>1.3666666666666665</v>
      </c>
      <c r="AC113" s="3">
        <v>2.0333333333333332</v>
      </c>
      <c r="AD113" s="5">
        <v>4.2</v>
      </c>
      <c r="AE113" s="3">
        <v>5.8975</v>
      </c>
      <c r="AF113" s="3">
        <v>0.56548651619645196</v>
      </c>
      <c r="AG113" s="3">
        <v>28.558371038144003</v>
      </c>
      <c r="AH113" s="3">
        <v>1.3046858043871796</v>
      </c>
      <c r="AI113" s="12">
        <f t="shared" ref="AI113:AI115" si="36">AE113*(30.97/94.74)</f>
        <v>1.9278612518471607</v>
      </c>
      <c r="AJ113" s="3">
        <v>21.397835441387404</v>
      </c>
      <c r="AK113" s="3">
        <v>0.90359192275762079</v>
      </c>
      <c r="AL113" s="3">
        <v>821.85455944594082</v>
      </c>
      <c r="AM113" s="3">
        <v>30.34473887200441</v>
      </c>
      <c r="AN113" s="3">
        <v>38.408303573375505</v>
      </c>
      <c r="AP113" s="3">
        <v>0.25</v>
      </c>
      <c r="AQ113" s="3">
        <v>0.1</v>
      </c>
      <c r="AR113" s="3">
        <v>6.8000000000000007</v>
      </c>
      <c r="AS113" s="3">
        <v>16.600000000000001</v>
      </c>
      <c r="AT113" s="3" t="s">
        <v>266</v>
      </c>
      <c r="AV113" s="4">
        <v>8.5966318574625884</v>
      </c>
      <c r="AW113" s="4">
        <v>0.1498022087022752</v>
      </c>
      <c r="AX113" s="4">
        <v>0.83192600162137675</v>
      </c>
      <c r="AY113" s="4">
        <v>7.6958559927247918E-3</v>
      </c>
      <c r="BC113" s="3" t="s">
        <v>124</v>
      </c>
      <c r="BD113" s="3" t="s">
        <v>119</v>
      </c>
      <c r="BE113" s="3" t="s">
        <v>159</v>
      </c>
      <c r="BF113" s="1">
        <v>42041</v>
      </c>
      <c r="BG113" s="3">
        <v>0.33565947388262862</v>
      </c>
      <c r="BH113" s="3">
        <v>1970.6856024706055</v>
      </c>
      <c r="BI113" s="3">
        <v>8.4977564781398431</v>
      </c>
      <c r="BJ113" s="3">
        <v>77.804119215108983</v>
      </c>
      <c r="BK113" s="3">
        <f>BJ113/BK$1</f>
        <v>1.4161652569186201</v>
      </c>
      <c r="BL113" s="3">
        <v>3.0309063326106749</v>
      </c>
      <c r="BM113" s="3">
        <f>BL113/BM$1</f>
        <v>5.4268689930361234E-2</v>
      </c>
      <c r="BO113" t="s">
        <v>172</v>
      </c>
      <c r="BP113" t="s">
        <v>119</v>
      </c>
      <c r="BQ113" t="s">
        <v>159</v>
      </c>
      <c r="BR113" s="1">
        <v>42041</v>
      </c>
      <c r="BS113">
        <v>40.899546904791286</v>
      </c>
      <c r="BT113">
        <v>1532.5123194387625</v>
      </c>
      <c r="BU113">
        <v>21.705595356263824</v>
      </c>
      <c r="BV113">
        <v>67.876119707507584</v>
      </c>
      <c r="BW113" s="3">
        <f>BV113/BW$1</f>
        <v>1.2354590409084016</v>
      </c>
      <c r="BX113">
        <v>0.61290395426893673</v>
      </c>
      <c r="BY113" s="3">
        <f>BX113/BY$1</f>
        <v>1.0974108402308625E-2</v>
      </c>
      <c r="BZ113" s="14">
        <f t="shared" si="25"/>
        <v>4.3294581528052607E-2</v>
      </c>
      <c r="CA113" s="24">
        <f t="shared" si="26"/>
        <v>-0.18070621601021841</v>
      </c>
      <c r="CB113" s="24">
        <f t="shared" ref="CB113" si="37">BK113/BW113*100</f>
        <v>114.62664564560147</v>
      </c>
    </row>
    <row r="114" spans="1:80">
      <c r="D114" s="1">
        <v>42041</v>
      </c>
      <c r="E114" s="3">
        <v>4.4279999999999999</v>
      </c>
      <c r="F114" s="3">
        <f t="shared" si="34"/>
        <v>4.4279999999999999</v>
      </c>
      <c r="G114" s="3">
        <v>4.2436666666666669</v>
      </c>
      <c r="H114" s="3">
        <v>214.46666666666667</v>
      </c>
      <c r="I114" s="3">
        <v>360.13333333333338</v>
      </c>
      <c r="J114" s="3">
        <v>355.33333333333331</v>
      </c>
      <c r="K114" s="3">
        <v>231</v>
      </c>
      <c r="L114" s="3">
        <v>46.066666666666663</v>
      </c>
      <c r="M114" s="3">
        <v>5.9899999999999993</v>
      </c>
      <c r="N114" s="3">
        <v>46.466666666666669</v>
      </c>
      <c r="O114" s="3">
        <v>7.21</v>
      </c>
      <c r="P114" s="3">
        <v>3.9166666666666674</v>
      </c>
      <c r="Q114" s="3">
        <v>24.553333333333331</v>
      </c>
      <c r="R114" s="3">
        <v>59.336666666666666</v>
      </c>
      <c r="S114" s="3">
        <v>4.2750000000000004</v>
      </c>
      <c r="T114" s="3">
        <v>4.2866666666666662</v>
      </c>
      <c r="U114" s="3">
        <v>0.38633333333333336</v>
      </c>
      <c r="V114" s="3">
        <v>0.23333333333333336</v>
      </c>
      <c r="W114" s="3">
        <v>7.07</v>
      </c>
      <c r="X114" s="3">
        <v>6.330000000000001</v>
      </c>
      <c r="Y114" s="3">
        <v>14.1</v>
      </c>
      <c r="Z114" s="3">
        <v>3.3666666666666667</v>
      </c>
      <c r="AA114" s="3">
        <v>2204.6666666666665</v>
      </c>
      <c r="AB114" s="3">
        <v>1.0333333333333334</v>
      </c>
      <c r="AC114" s="3">
        <v>1.9666666666666668</v>
      </c>
      <c r="AD114" s="5">
        <v>4.4000000000000004</v>
      </c>
      <c r="AE114" s="3">
        <v>6.9824999999999999</v>
      </c>
      <c r="AF114" s="3">
        <v>3.0014593672634189</v>
      </c>
      <c r="AG114" s="3">
        <v>25.748038151040006</v>
      </c>
      <c r="AH114" s="3">
        <v>2.9297677366686967</v>
      </c>
      <c r="AI114" s="12">
        <f t="shared" si="36"/>
        <v>2.2825419569347689</v>
      </c>
      <c r="AJ114" s="3">
        <v>20.530708045377487</v>
      </c>
      <c r="AK114" s="3">
        <v>0.58088052177275218</v>
      </c>
      <c r="AL114" s="3">
        <v>806.14338848274986</v>
      </c>
      <c r="AM114" s="3">
        <v>0.88875804227628441</v>
      </c>
      <c r="AN114" s="3">
        <v>39.265250214507532</v>
      </c>
      <c r="AP114" s="3">
        <v>0.2</v>
      </c>
      <c r="AQ114" s="3">
        <v>0.1</v>
      </c>
      <c r="AR114" s="3">
        <v>6.65</v>
      </c>
      <c r="AS114" s="3">
        <v>16.2</v>
      </c>
      <c r="AT114" s="3" t="s">
        <v>267</v>
      </c>
      <c r="AV114" s="4">
        <v>9.8124138278740141</v>
      </c>
      <c r="AW114" s="4">
        <v>0.13482418368364524</v>
      </c>
      <c r="AX114" s="4">
        <v>0.85000842496791063</v>
      </c>
      <c r="AY114" s="4">
        <v>1.5993111048995527E-2</v>
      </c>
      <c r="BC114" s="3" t="s">
        <v>173</v>
      </c>
      <c r="BD114" s="3" t="s">
        <v>119</v>
      </c>
      <c r="BE114" s="3" t="s">
        <v>156</v>
      </c>
      <c r="BF114" s="1">
        <v>42041</v>
      </c>
      <c r="BG114" s="3">
        <v>0.4348702546758228</v>
      </c>
      <c r="BH114" s="3">
        <v>2362.3661660008115</v>
      </c>
      <c r="BI114" s="3">
        <v>8.7780386196027145</v>
      </c>
      <c r="BJ114" s="3">
        <v>129.01931615153615</v>
      </c>
      <c r="BK114" s="3">
        <f>BJ114/BK$1</f>
        <v>2.3483676037775054</v>
      </c>
      <c r="BL114" s="3">
        <v>3.8336511878894437</v>
      </c>
      <c r="BM114" s="3">
        <f>BL114/BM$1</f>
        <v>6.864191921019594E-2</v>
      </c>
      <c r="BR114" s="1"/>
      <c r="BW114" s="3"/>
      <c r="BY114" s="3"/>
      <c r="BZ114" s="14"/>
      <c r="CA114" s="24"/>
    </row>
    <row r="115" spans="1:80">
      <c r="D115" s="1">
        <v>42041</v>
      </c>
      <c r="E115" s="3">
        <v>4.5517500000000002</v>
      </c>
      <c r="F115" s="3">
        <f>E115</f>
        <v>4.5517500000000002</v>
      </c>
      <c r="G115" s="3">
        <v>4.3629999999999995</v>
      </c>
      <c r="H115" s="3">
        <v>219.52500000000001</v>
      </c>
      <c r="I115" s="3">
        <v>367.29999999999995</v>
      </c>
      <c r="J115" s="3">
        <v>362.32500000000005</v>
      </c>
      <c r="K115" s="3">
        <v>235.75</v>
      </c>
      <c r="L115" s="3">
        <v>33.950000000000003</v>
      </c>
      <c r="M115" s="3">
        <v>4.4075000000000006</v>
      </c>
      <c r="N115" s="3">
        <v>34.325000000000003</v>
      </c>
      <c r="O115" s="3">
        <v>7.1349999999999998</v>
      </c>
      <c r="P115" s="6">
        <v>147.92750000000001</v>
      </c>
      <c r="Q115" s="3">
        <v>16.852499999999999</v>
      </c>
      <c r="R115" s="3">
        <v>41.077500000000001</v>
      </c>
      <c r="S115" s="3">
        <v>4.4643333333333333</v>
      </c>
      <c r="T115" s="3">
        <v>4.3466666666666667</v>
      </c>
      <c r="U115" s="3">
        <v>0.40166666666666667</v>
      </c>
      <c r="V115" s="3">
        <v>0.24299999999999999</v>
      </c>
      <c r="W115" s="3">
        <v>7.03</v>
      </c>
      <c r="X115" s="3">
        <v>5.63</v>
      </c>
      <c r="Y115" s="3">
        <v>14.366666666666665</v>
      </c>
      <c r="Z115" s="3">
        <v>3.4333333333333336</v>
      </c>
      <c r="AA115" s="3">
        <v>5345.666666666667</v>
      </c>
      <c r="AB115" s="3">
        <v>2.6</v>
      </c>
      <c r="AC115" s="3">
        <v>3.9333333333333336</v>
      </c>
      <c r="AD115" s="5">
        <v>4.5999999999999996</v>
      </c>
      <c r="AE115" s="3">
        <v>6.6387499999999999</v>
      </c>
      <c r="AF115" s="3">
        <v>1.6438287370242266</v>
      </c>
      <c r="AG115" s="3">
        <v>30.473222393503999</v>
      </c>
      <c r="AH115" s="3">
        <v>3.2552004836349457</v>
      </c>
      <c r="AI115" s="12">
        <f t="shared" si="36"/>
        <v>2.170171917880515</v>
      </c>
      <c r="AJ115" s="3">
        <v>66.94484287390793</v>
      </c>
      <c r="AK115" s="3">
        <v>24.526066474849586</v>
      </c>
      <c r="AL115" s="3">
        <v>1400.5194305502121</v>
      </c>
      <c r="AM115" s="3">
        <v>369.40593200040558</v>
      </c>
      <c r="AN115" s="3">
        <v>20.920497687747524</v>
      </c>
      <c r="AP115" s="3">
        <v>0.23333333333333331</v>
      </c>
      <c r="AQ115" s="3">
        <v>0.10000000000000002</v>
      </c>
      <c r="AR115" s="3">
        <v>6.9333333333333336</v>
      </c>
      <c r="AS115" s="3">
        <v>16.900000000000002</v>
      </c>
      <c r="AT115" s="3" t="s">
        <v>268</v>
      </c>
      <c r="AV115" s="4">
        <v>10.32756360893775</v>
      </c>
      <c r="AW115" s="4">
        <v>6.1649731411762387E-2</v>
      </c>
      <c r="AX115" s="4">
        <v>0.56397640284169726</v>
      </c>
      <c r="AY115" s="4">
        <v>8.0811517203861778E-3</v>
      </c>
      <c r="BC115" s="3" t="s">
        <v>125</v>
      </c>
      <c r="BD115" s="3" t="s">
        <v>119</v>
      </c>
      <c r="BE115" s="3" t="s">
        <v>158</v>
      </c>
      <c r="BF115" s="1">
        <v>42041</v>
      </c>
      <c r="BG115" s="3">
        <v>0.40828833174731954</v>
      </c>
      <c r="BH115" s="3">
        <v>2412.8721884208653</v>
      </c>
      <c r="BI115" s="3">
        <v>9.4204576646687865</v>
      </c>
      <c r="BJ115" s="3">
        <v>108.30183873473003</v>
      </c>
      <c r="BK115" s="3">
        <f>BJ115/BK$1</f>
        <v>1.9712748222557341</v>
      </c>
      <c r="BL115" s="3">
        <v>3.6245320903588776</v>
      </c>
      <c r="BM115" s="3">
        <f>BL115/BM$1</f>
        <v>6.4897620239192072E-2</v>
      </c>
      <c r="BO115" t="s">
        <v>174</v>
      </c>
      <c r="BP115" t="s">
        <v>119</v>
      </c>
      <c r="BQ115" t="s">
        <v>158</v>
      </c>
      <c r="BR115" s="1">
        <v>42041</v>
      </c>
      <c r="BS115">
        <v>44.95814376724131</v>
      </c>
      <c r="BT115">
        <v>1857.789465966559</v>
      </c>
      <c r="BU115">
        <v>25.780261226621221</v>
      </c>
      <c r="BV115">
        <v>95.799949067574445</v>
      </c>
      <c r="BW115" s="3">
        <f>BV115/BW$1</f>
        <v>1.7437194952234156</v>
      </c>
      <c r="BX115">
        <v>0.99384759250878663</v>
      </c>
      <c r="BY115" s="3">
        <f>BX115/BY$1</f>
        <v>1.7794943464794745E-2</v>
      </c>
      <c r="BZ115" s="14">
        <f t="shared" si="25"/>
        <v>4.7102676774397327E-2</v>
      </c>
      <c r="CA115" s="24">
        <f t="shared" si="26"/>
        <v>-0.22755532703231851</v>
      </c>
      <c r="CB115" s="24">
        <f t="shared" ref="CB115" si="38">BK115/BW115*100</f>
        <v>113.04999615222877</v>
      </c>
    </row>
    <row r="116" spans="1:80">
      <c r="P116" s="6"/>
      <c r="Y116" s="31">
        <f>AVERAGE(Y104:Y114)</f>
        <v>18.437037037037037</v>
      </c>
      <c r="AD116" s="5"/>
      <c r="AI116" s="12"/>
      <c r="AJ116" s="31">
        <f>AVERAGE(AJ104:AJ114)</f>
        <v>25.790520276437604</v>
      </c>
      <c r="AV116" s="4"/>
      <c r="AW116" s="4"/>
      <c r="AX116" s="4"/>
      <c r="AY116" s="4"/>
      <c r="BF116" s="1"/>
      <c r="BG116" s="3"/>
      <c r="BH116" s="3"/>
      <c r="BI116" s="3"/>
      <c r="BJ116" s="3"/>
      <c r="BK116" s="3"/>
      <c r="BL116" s="3"/>
      <c r="BM116" s="3"/>
      <c r="BR116" s="1"/>
      <c r="BW116" s="3"/>
      <c r="BY116" s="3"/>
      <c r="BZ116" s="14"/>
      <c r="CA116" s="24"/>
      <c r="CB116" s="24"/>
    </row>
    <row r="117" spans="1:80">
      <c r="A117" t="s">
        <v>12</v>
      </c>
      <c r="B117" s="2">
        <v>4.6500000000000004</v>
      </c>
      <c r="C117" s="2">
        <v>45</v>
      </c>
      <c r="D117" s="1">
        <v>42053.460624961423</v>
      </c>
      <c r="E117" s="3">
        <v>0.56200000000000006</v>
      </c>
      <c r="F117" s="3">
        <f t="shared" ref="F117:F125" si="39">E117</f>
        <v>0.56200000000000006</v>
      </c>
      <c r="G117" s="3">
        <v>2.7173333333333338</v>
      </c>
      <c r="H117" s="3">
        <v>202.56666666666669</v>
      </c>
      <c r="I117" s="3">
        <v>356.36666666666662</v>
      </c>
      <c r="J117" s="3">
        <v>352.63333333333338</v>
      </c>
      <c r="K117" s="3">
        <v>229.33333333333334</v>
      </c>
      <c r="L117" s="3">
        <v>101.43333333333334</v>
      </c>
      <c r="M117" s="3">
        <v>13.746666666666668</v>
      </c>
      <c r="N117" s="3">
        <v>102.83333333333333</v>
      </c>
      <c r="O117" s="3">
        <v>6.75</v>
      </c>
      <c r="P117" s="3">
        <v>3.8800000000000003</v>
      </c>
      <c r="Q117" s="3">
        <v>22.95</v>
      </c>
      <c r="R117" s="3">
        <v>55.536666666666662</v>
      </c>
      <c r="S117" s="3">
        <v>0.47300000000000003</v>
      </c>
      <c r="T117" s="3">
        <v>1.7000000000000002</v>
      </c>
      <c r="U117" s="3">
        <v>0.39333333333333337</v>
      </c>
      <c r="V117" s="3">
        <v>0.21833333333333335</v>
      </c>
      <c r="W117" s="3">
        <v>6.44</v>
      </c>
      <c r="X117" s="3">
        <v>14.343333333333334</v>
      </c>
      <c r="Y117" s="3">
        <v>20.400000000000002</v>
      </c>
      <c r="Z117" s="3">
        <v>4.8666666666666671</v>
      </c>
      <c r="AA117" s="3">
        <v>4702</v>
      </c>
      <c r="AB117" s="3">
        <v>2.2333333333333334</v>
      </c>
      <c r="AC117" s="3">
        <v>1.1333333333333333</v>
      </c>
      <c r="AD117" s="5">
        <v>0.45</v>
      </c>
      <c r="AE117" s="3">
        <v>7.3964982499999996</v>
      </c>
      <c r="AF117" s="3">
        <v>2.8898061604923577</v>
      </c>
      <c r="AG117" s="3">
        <v>42.272757842559997</v>
      </c>
      <c r="AH117" s="3">
        <v>0.3167026072416067</v>
      </c>
      <c r="AI117" s="12">
        <f t="shared" ref="AI117:AI145" si="40">AE117*30.97/94.74</f>
        <v>2.41787577372282</v>
      </c>
      <c r="AJ117" s="3">
        <v>39.151127917590294</v>
      </c>
      <c r="AK117" s="3">
        <v>4.582501893985059</v>
      </c>
      <c r="AL117" s="3">
        <v>1059.2279081698091</v>
      </c>
      <c r="AM117" s="3">
        <v>49.008657759806383</v>
      </c>
      <c r="AN117" s="3">
        <v>27.054850383861005</v>
      </c>
      <c r="AP117" s="3">
        <v>0.183</v>
      </c>
      <c r="AQ117" s="3">
        <v>0.157</v>
      </c>
      <c r="AR117" s="3">
        <v>7.0145</v>
      </c>
      <c r="AS117" s="3">
        <v>17.108000000000001</v>
      </c>
      <c r="AV117" s="4">
        <v>7.7269886568972002</v>
      </c>
      <c r="AW117" s="4">
        <v>4.9264395279431897E-2</v>
      </c>
      <c r="AX117" s="4">
        <v>0.79714245115616933</v>
      </c>
      <c r="AY117" s="4">
        <v>5.0972953780239957E-3</v>
      </c>
      <c r="BC117" s="3" t="s">
        <v>126</v>
      </c>
      <c r="BD117" s="3" t="s">
        <v>119</v>
      </c>
      <c r="BE117" s="3" t="s">
        <v>155</v>
      </c>
      <c r="BF117" s="1">
        <v>42053</v>
      </c>
      <c r="BG117" s="3">
        <v>1.0070724818902976</v>
      </c>
      <c r="BH117" s="3">
        <v>1149.6199334637379</v>
      </c>
      <c r="BI117" s="3">
        <v>9.0267053992170236</v>
      </c>
      <c r="BJ117" s="3">
        <v>0.37935356736339176</v>
      </c>
      <c r="BK117" s="3">
        <f>BJ117/BK$1</f>
        <v>6.9048701740697452E-3</v>
      </c>
      <c r="BL117" s="3">
        <v>6.9012146176850795</v>
      </c>
      <c r="BM117" s="3">
        <f>BL117/BM$1</f>
        <v>0.12356695823966123</v>
      </c>
      <c r="BO117" t="s">
        <v>180</v>
      </c>
      <c r="BP117" t="s">
        <v>119</v>
      </c>
      <c r="BQ117" t="s">
        <v>155</v>
      </c>
      <c r="BR117" s="1">
        <v>42053</v>
      </c>
      <c r="BS117">
        <v>93.683567747641632</v>
      </c>
      <c r="BT117">
        <v>1665.9413519910825</v>
      </c>
      <c r="BU117">
        <v>105.70730330867383</v>
      </c>
      <c r="BV117">
        <v>0.49281367513722685</v>
      </c>
      <c r="BW117" s="3">
        <f>BV117/BW$1</f>
        <v>8.9700341306375476E-3</v>
      </c>
      <c r="BX117">
        <v>1.4</v>
      </c>
      <c r="BY117" s="3">
        <f>BX117/BY$1</f>
        <v>2.506714413607878E-2</v>
      </c>
      <c r="BZ117" s="14">
        <f t="shared" ref="BZ117:BZ162" si="41">BM117-BY117</f>
        <v>9.8499814103582439E-2</v>
      </c>
      <c r="CA117" s="24">
        <f t="shared" ref="CA117:CA162" si="42">BW117-BK117</f>
        <v>2.0651639565678025E-3</v>
      </c>
      <c r="CB117" s="24">
        <f t="shared" ref="CB117" si="43">BK117/BW117*100</f>
        <v>76.977078052421859</v>
      </c>
    </row>
    <row r="118" spans="1:80">
      <c r="A118" t="s">
        <v>13</v>
      </c>
      <c r="B118" s="2">
        <f>B117-C117/100</f>
        <v>4.2</v>
      </c>
      <c r="D118" s="1">
        <v>42053.460624961423</v>
      </c>
      <c r="E118" s="3">
        <v>1.1519999999999999</v>
      </c>
      <c r="F118" s="3">
        <f t="shared" si="39"/>
        <v>1.1519999999999999</v>
      </c>
      <c r="G118" s="3">
        <v>3.1166666666666667</v>
      </c>
      <c r="H118" s="3">
        <v>199.30000000000004</v>
      </c>
      <c r="I118" s="3">
        <v>346.3</v>
      </c>
      <c r="J118" s="3">
        <v>342.39999999999992</v>
      </c>
      <c r="K118" s="3">
        <v>223</v>
      </c>
      <c r="L118" s="3">
        <v>99.2</v>
      </c>
      <c r="M118" s="3">
        <v>13.296666666666667</v>
      </c>
      <c r="N118" s="3">
        <v>100.5</v>
      </c>
      <c r="O118" s="3">
        <v>6.9366666666666674</v>
      </c>
      <c r="P118" s="3">
        <v>1.27</v>
      </c>
      <c r="Q118" s="3">
        <v>22.540000000000003</v>
      </c>
      <c r="R118" s="3">
        <v>54.563333333333333</v>
      </c>
      <c r="S118" s="3">
        <v>1.038</v>
      </c>
      <c r="T118" s="3">
        <v>3.23</v>
      </c>
      <c r="U118" s="3">
        <v>0.38600000000000001</v>
      </c>
      <c r="V118" s="3">
        <v>0.22600000000000001</v>
      </c>
      <c r="W118" s="3">
        <v>6.88</v>
      </c>
      <c r="X118" s="3">
        <v>13.83</v>
      </c>
      <c r="Y118" s="3">
        <v>17.7</v>
      </c>
      <c r="Z118" s="3">
        <v>4.2</v>
      </c>
      <c r="AA118" s="3">
        <v>3232</v>
      </c>
      <c r="AB118" s="3">
        <v>1.5</v>
      </c>
      <c r="AC118" s="3">
        <v>0.6</v>
      </c>
      <c r="AD118" s="5"/>
      <c r="AI118" s="12"/>
      <c r="BK118" s="3"/>
      <c r="BM118" s="3"/>
      <c r="BW118" s="3"/>
      <c r="BY118" s="3"/>
      <c r="BZ118" s="14"/>
      <c r="CA118" s="24"/>
    </row>
    <row r="119" spans="1:80">
      <c r="D119" s="1">
        <v>42053.460624961423</v>
      </c>
      <c r="E119" s="3">
        <v>1.7012499999999999</v>
      </c>
      <c r="F119" s="3">
        <f t="shared" si="39"/>
        <v>1.7012499999999999</v>
      </c>
      <c r="G119" s="3">
        <v>3.4017499999999998</v>
      </c>
      <c r="H119" s="3">
        <v>200.64999999999998</v>
      </c>
      <c r="I119" s="3">
        <v>345.67499999999995</v>
      </c>
      <c r="J119" s="3">
        <v>341.57499999999999</v>
      </c>
      <c r="K119" s="3">
        <v>222</v>
      </c>
      <c r="L119" s="3">
        <v>98.8</v>
      </c>
      <c r="M119" s="3">
        <v>13.145</v>
      </c>
      <c r="N119" s="3">
        <v>100.125</v>
      </c>
      <c r="O119" s="3">
        <v>7.0125000000000002</v>
      </c>
      <c r="P119" s="3">
        <v>1.365</v>
      </c>
      <c r="Q119" s="3">
        <v>22.48</v>
      </c>
      <c r="R119" s="3">
        <v>54.427500000000002</v>
      </c>
      <c r="S119" s="3">
        <v>1.504</v>
      </c>
      <c r="T119" s="3">
        <v>3.46</v>
      </c>
      <c r="U119" s="3">
        <v>0.38600000000000001</v>
      </c>
      <c r="V119" s="3">
        <v>0.22700000000000001</v>
      </c>
      <c r="W119" s="3">
        <v>7.09</v>
      </c>
      <c r="X119" s="3">
        <v>13.54</v>
      </c>
      <c r="Y119" s="3">
        <v>17.399999999999999</v>
      </c>
      <c r="Z119" s="3">
        <v>4.2</v>
      </c>
      <c r="AA119" s="3">
        <v>3908</v>
      </c>
      <c r="AB119" s="3">
        <v>1.9</v>
      </c>
      <c r="AC119" s="3">
        <v>1.1000000000000001</v>
      </c>
      <c r="AD119" s="5"/>
      <c r="AI119" s="12"/>
      <c r="BK119" s="3"/>
      <c r="BM119" s="3"/>
      <c r="BW119" s="3"/>
      <c r="BY119" s="3"/>
      <c r="BZ119" s="14"/>
      <c r="CA119" s="24"/>
    </row>
    <row r="120" spans="1:80">
      <c r="D120" s="1">
        <v>42053.460624961423</v>
      </c>
      <c r="E120" s="3">
        <v>2.1647500000000002</v>
      </c>
      <c r="F120" s="3">
        <f t="shared" si="39"/>
        <v>2.1647500000000002</v>
      </c>
      <c r="G120" s="3">
        <v>3.6134999999999997</v>
      </c>
      <c r="H120" s="3">
        <v>201.6</v>
      </c>
      <c r="I120" s="3">
        <v>345.125</v>
      </c>
      <c r="J120" s="3">
        <v>340.875</v>
      </c>
      <c r="K120" s="3">
        <v>222</v>
      </c>
      <c r="L120" s="3">
        <v>97.649999999999991</v>
      </c>
      <c r="M120" s="3">
        <v>12.922500000000001</v>
      </c>
      <c r="N120" s="3">
        <v>99</v>
      </c>
      <c r="O120" s="3">
        <v>7.1099999999999994</v>
      </c>
      <c r="P120" s="3">
        <v>2.3149999999999999</v>
      </c>
      <c r="Q120" s="3">
        <v>22.547499999999999</v>
      </c>
      <c r="R120" s="3">
        <v>54.58</v>
      </c>
      <c r="S120" s="3">
        <v>2.5110000000000001</v>
      </c>
      <c r="T120" s="3">
        <v>3.93</v>
      </c>
      <c r="U120" s="3">
        <v>0.38500000000000001</v>
      </c>
      <c r="V120" s="3">
        <v>0.23</v>
      </c>
      <c r="W120" s="3">
        <v>7.12</v>
      </c>
      <c r="X120" s="3">
        <v>11.5</v>
      </c>
      <c r="Y120" s="3">
        <v>14.9</v>
      </c>
      <c r="Z120" s="3">
        <v>3.6</v>
      </c>
      <c r="AA120" s="3">
        <v>3463</v>
      </c>
      <c r="AB120" s="3">
        <v>1.7</v>
      </c>
      <c r="AC120" s="3">
        <v>0.5</v>
      </c>
      <c r="AD120" s="5"/>
      <c r="AI120" s="12"/>
      <c r="BK120" s="3"/>
      <c r="BM120" s="3"/>
      <c r="BW120" s="3"/>
      <c r="BY120" s="3"/>
      <c r="BZ120" s="14"/>
      <c r="CA120" s="24"/>
    </row>
    <row r="121" spans="1:80">
      <c r="D121" s="1">
        <v>42053.460624961423</v>
      </c>
      <c r="E121" s="3">
        <v>2.6560000000000001</v>
      </c>
      <c r="F121" s="3">
        <f t="shared" si="39"/>
        <v>2.6560000000000001</v>
      </c>
      <c r="G121" s="3">
        <v>3.786</v>
      </c>
      <c r="H121" s="3">
        <v>202.73333333333335</v>
      </c>
      <c r="I121" s="3">
        <v>345.13333333333338</v>
      </c>
      <c r="J121" s="3">
        <v>340.8</v>
      </c>
      <c r="K121" s="3">
        <v>222</v>
      </c>
      <c r="L121" s="3">
        <v>93.533333333333346</v>
      </c>
      <c r="M121" s="3">
        <v>12.316666666666668</v>
      </c>
      <c r="N121" s="3">
        <v>94.8</v>
      </c>
      <c r="O121" s="3">
        <v>7.1500000000000012</v>
      </c>
      <c r="P121" s="3">
        <v>1.24</v>
      </c>
      <c r="Q121" s="3">
        <v>22.763333333333332</v>
      </c>
      <c r="R121" s="3">
        <v>55.096666666666671</v>
      </c>
      <c r="AD121" s="5"/>
      <c r="AI121" s="12"/>
      <c r="BK121" s="3"/>
      <c r="BM121" s="3"/>
      <c r="BW121" s="3"/>
      <c r="BY121" s="3"/>
      <c r="BZ121" s="14"/>
      <c r="CA121" s="24"/>
    </row>
    <row r="122" spans="1:80">
      <c r="D122" s="1">
        <v>42053.460624961423</v>
      </c>
      <c r="E122" s="3">
        <v>3.17</v>
      </c>
      <c r="F122" s="3">
        <f t="shared" si="39"/>
        <v>3.17</v>
      </c>
      <c r="G122" s="3">
        <v>3.9516666666666667</v>
      </c>
      <c r="H122" s="3">
        <v>204.56666666666669</v>
      </c>
      <c r="I122" s="3">
        <v>346.60000000000008</v>
      </c>
      <c r="J122" s="3">
        <v>342.10000000000008</v>
      </c>
      <c r="K122" s="3">
        <v>222</v>
      </c>
      <c r="L122" s="3">
        <v>77.566666666666663</v>
      </c>
      <c r="M122" s="3">
        <v>10.17</v>
      </c>
      <c r="N122" s="3">
        <v>78.600000000000009</v>
      </c>
      <c r="O122" s="3">
        <v>7.12</v>
      </c>
      <c r="P122" s="3">
        <v>1.4766666666666666</v>
      </c>
      <c r="Q122" s="3">
        <v>23.596666666666668</v>
      </c>
      <c r="R122" s="3">
        <v>57.07</v>
      </c>
      <c r="S122" s="3">
        <v>3.4969999999999999</v>
      </c>
      <c r="T122" s="3">
        <v>4.2300000000000004</v>
      </c>
      <c r="U122" s="3">
        <v>0.39200000000000002</v>
      </c>
      <c r="V122" s="3">
        <v>0.23599999999999999</v>
      </c>
      <c r="W122" s="3">
        <v>7.01</v>
      </c>
      <c r="X122" s="3">
        <v>7.03</v>
      </c>
      <c r="Y122" s="3">
        <v>9.3000000000000007</v>
      </c>
      <c r="Z122" s="3">
        <v>2.2000000000000002</v>
      </c>
      <c r="AA122" s="3">
        <v>2071</v>
      </c>
      <c r="AB122" s="3">
        <v>1</v>
      </c>
      <c r="AC122" s="3">
        <v>1.5</v>
      </c>
      <c r="AD122" s="5">
        <v>3.6</v>
      </c>
      <c r="AE122" s="3">
        <v>5.9735367500000001</v>
      </c>
      <c r="AF122" s="3">
        <v>2.372588671820488</v>
      </c>
      <c r="AG122" s="3">
        <v>26.924741394752004</v>
      </c>
      <c r="AH122" s="3">
        <v>9.5242466649789872</v>
      </c>
      <c r="AI122" s="12">
        <f t="shared" si="40"/>
        <v>1.9527172593149673</v>
      </c>
      <c r="AJ122" s="3">
        <v>25.140174729430171</v>
      </c>
      <c r="AK122" s="3">
        <v>12.521202358212697</v>
      </c>
      <c r="AL122" s="3">
        <v>939.86789790945261</v>
      </c>
      <c r="AM122" s="3">
        <v>226.69678349775745</v>
      </c>
      <c r="AN122" s="3">
        <v>37.385098076076723</v>
      </c>
      <c r="AP122" s="3">
        <v>0.2145</v>
      </c>
      <c r="AQ122" s="3">
        <v>9.5000000000000001E-2</v>
      </c>
      <c r="AR122" s="3">
        <v>6.5735000000000001</v>
      </c>
      <c r="AS122" s="3">
        <v>16.032499999999999</v>
      </c>
      <c r="AV122" s="4">
        <v>6.92185371910786</v>
      </c>
      <c r="AW122" s="4">
        <v>5.3502078095764176E-2</v>
      </c>
      <c r="AX122" s="4">
        <v>0.9077089355771627</v>
      </c>
      <c r="AY122" s="4">
        <v>1.4008780007638161E-2</v>
      </c>
      <c r="BC122" s="3" t="s">
        <v>181</v>
      </c>
      <c r="BD122" s="3" t="s">
        <v>119</v>
      </c>
      <c r="BE122" s="3" t="s">
        <v>157</v>
      </c>
      <c r="BF122" s="1">
        <v>42053</v>
      </c>
      <c r="BG122" s="3">
        <v>0.56378275288388913</v>
      </c>
      <c r="BH122" s="3">
        <v>2179.3051654779001</v>
      </c>
      <c r="BI122" s="3">
        <v>5.8532235161840349</v>
      </c>
      <c r="BJ122" s="3">
        <v>0.98571602718463147</v>
      </c>
      <c r="BK122" s="3">
        <f>BJ122/BK$1</f>
        <v>1.7941682329534612E-2</v>
      </c>
      <c r="BL122" s="3">
        <v>6.2498365386803085</v>
      </c>
      <c r="BM122" s="3">
        <f>BL122/BM$1</f>
        <v>0.11190396667287929</v>
      </c>
      <c r="BR122" s="1"/>
      <c r="BW122" s="3"/>
      <c r="BY122" s="3"/>
      <c r="BZ122" s="14"/>
      <c r="CA122" s="24"/>
    </row>
    <row r="123" spans="1:80">
      <c r="D123" s="1">
        <v>42053.460624961423</v>
      </c>
      <c r="E123" s="3">
        <v>3.6549999999999998</v>
      </c>
      <c r="F123" s="3">
        <f t="shared" si="39"/>
        <v>3.6549999999999998</v>
      </c>
      <c r="G123" s="3">
        <v>4.1807499999999997</v>
      </c>
      <c r="H123" s="3">
        <v>208.07499999999999</v>
      </c>
      <c r="I123" s="3">
        <v>350.1</v>
      </c>
      <c r="J123" s="3">
        <v>345.45000000000005</v>
      </c>
      <c r="K123" s="3">
        <v>225</v>
      </c>
      <c r="L123" s="3">
        <v>48.325000000000003</v>
      </c>
      <c r="M123" s="3">
        <v>6.2974999999999994</v>
      </c>
      <c r="N123" s="3">
        <v>48.975000000000001</v>
      </c>
      <c r="O123" s="3">
        <v>7.0849999999999991</v>
      </c>
      <c r="P123" s="3">
        <v>2.1025</v>
      </c>
      <c r="Q123" s="3">
        <v>24.880000000000003</v>
      </c>
      <c r="R123" s="3">
        <v>60.107500000000002</v>
      </c>
      <c r="AD123" s="5"/>
      <c r="AI123" s="12"/>
      <c r="BK123" s="3"/>
      <c r="BM123" s="3"/>
      <c r="BW123" s="3"/>
      <c r="BY123" s="3"/>
      <c r="BZ123" s="14"/>
      <c r="CA123" s="24"/>
    </row>
    <row r="124" spans="1:80">
      <c r="D124" s="1">
        <v>42053.460624961423</v>
      </c>
      <c r="E124" s="3">
        <v>3.8540000000000005</v>
      </c>
      <c r="F124" s="3">
        <f t="shared" si="39"/>
        <v>3.8540000000000005</v>
      </c>
      <c r="G124" s="3">
        <v>4.3049999999999997</v>
      </c>
      <c r="H124" s="3">
        <v>213</v>
      </c>
      <c r="I124" s="3">
        <v>357</v>
      </c>
      <c r="J124" s="3">
        <v>352.2</v>
      </c>
      <c r="K124" s="3">
        <v>229</v>
      </c>
      <c r="L124" s="3">
        <v>37.56666666666667</v>
      </c>
      <c r="M124" s="3">
        <v>4.88</v>
      </c>
      <c r="N124" s="3">
        <v>38.06666666666667</v>
      </c>
      <c r="O124" s="3">
        <v>7.06</v>
      </c>
      <c r="P124" s="3">
        <v>2.1133333333333328</v>
      </c>
      <c r="Q124" s="3">
        <v>25.026666666666667</v>
      </c>
      <c r="R124" s="3">
        <v>60.463333333333331</v>
      </c>
      <c r="S124" s="3">
        <v>4.01</v>
      </c>
      <c r="T124" s="3">
        <v>4.3</v>
      </c>
      <c r="U124" s="3">
        <v>0.39600000000000002</v>
      </c>
      <c r="V124" s="3">
        <v>0.24</v>
      </c>
      <c r="W124" s="3">
        <v>6.99</v>
      </c>
      <c r="X124" s="3">
        <v>5.61</v>
      </c>
      <c r="Y124" s="3">
        <v>7.6</v>
      </c>
      <c r="Z124" s="3">
        <v>1.8</v>
      </c>
      <c r="AA124" s="3">
        <v>2449</v>
      </c>
      <c r="AB124" s="3">
        <v>1.2</v>
      </c>
      <c r="AC124" s="3">
        <v>2</v>
      </c>
      <c r="AD124" s="5">
        <v>4.0999999999999996</v>
      </c>
      <c r="AE124" s="3">
        <v>7.5996325000000002</v>
      </c>
      <c r="AF124" s="3">
        <v>1.6892175588590337</v>
      </c>
      <c r="AG124" s="3">
        <v>28.524925909919997</v>
      </c>
      <c r="AH124" s="3">
        <v>6.7770060034762745</v>
      </c>
      <c r="AI124" s="12">
        <f t="shared" si="40"/>
        <v>2.4842792751213851</v>
      </c>
      <c r="AJ124" s="3">
        <v>19.754857217368627</v>
      </c>
      <c r="AK124" s="3">
        <v>0.64542280196972734</v>
      </c>
      <c r="AL124" s="3">
        <v>905.39309991022196</v>
      </c>
      <c r="AM124" s="3">
        <v>38.914905708240049</v>
      </c>
      <c r="AN124" s="3">
        <v>45.831417050900939</v>
      </c>
      <c r="AP124" s="3">
        <v>0.23699999999999999</v>
      </c>
      <c r="AQ124" s="3">
        <v>8.7999999999999995E-2</v>
      </c>
      <c r="AR124" s="3">
        <v>6.5730000000000004</v>
      </c>
      <c r="AS124" s="3">
        <v>16.032</v>
      </c>
      <c r="AV124" s="4">
        <v>6.8936393695835445</v>
      </c>
      <c r="AW124" s="4">
        <v>4.9160121282329543E-2</v>
      </c>
      <c r="AX124" s="4">
        <v>0.89772593102126386</v>
      </c>
      <c r="AY124" s="4">
        <v>1.8397854257675466E-2</v>
      </c>
      <c r="BC124" s="3" t="s">
        <v>182</v>
      </c>
      <c r="BD124" s="3" t="s">
        <v>119</v>
      </c>
      <c r="BE124" s="3" t="s">
        <v>159</v>
      </c>
      <c r="BF124" s="1">
        <v>42053</v>
      </c>
      <c r="BG124" s="3">
        <v>0.51635487225440935</v>
      </c>
      <c r="BH124" s="3">
        <v>2337.8037666960054</v>
      </c>
      <c r="BI124" s="3">
        <v>5.5225075029886925</v>
      </c>
      <c r="BJ124" s="3">
        <v>15.11581064844081</v>
      </c>
      <c r="BK124" s="3">
        <f>BJ124/BK$1</f>
        <v>0.27513306604369875</v>
      </c>
      <c r="BL124" s="3">
        <v>7.5737978968049307</v>
      </c>
      <c r="BM124" s="3">
        <f>BL124/BM$1</f>
        <v>0.1356096310976711</v>
      </c>
      <c r="BR124" s="1"/>
      <c r="BW124" s="3"/>
      <c r="BY124" s="3"/>
      <c r="BZ124" s="14"/>
      <c r="CA124" s="24"/>
    </row>
    <row r="125" spans="1:80">
      <c r="D125" s="1">
        <v>42053.460624961423</v>
      </c>
      <c r="E125" s="3">
        <v>4.1769999999999996</v>
      </c>
      <c r="F125" s="3">
        <f t="shared" si="39"/>
        <v>4.1769999999999996</v>
      </c>
      <c r="G125" s="3">
        <v>4.4627999999999997</v>
      </c>
      <c r="H125" s="3">
        <v>216.45999999999998</v>
      </c>
      <c r="I125" s="3">
        <v>361.1</v>
      </c>
      <c r="J125" s="3">
        <v>356.2</v>
      </c>
      <c r="K125" s="3">
        <v>232</v>
      </c>
      <c r="L125" s="3">
        <v>28.3</v>
      </c>
      <c r="M125" s="3">
        <v>3.66</v>
      </c>
      <c r="N125" s="3">
        <v>28.68</v>
      </c>
      <c r="O125" s="3">
        <v>7.05</v>
      </c>
      <c r="P125" s="3">
        <v>2.3260000000000001</v>
      </c>
      <c r="Q125" s="3">
        <v>25.569999999999997</v>
      </c>
      <c r="R125" s="3">
        <v>61.75</v>
      </c>
      <c r="S125" s="3">
        <v>4.2460000000000004</v>
      </c>
      <c r="T125" s="3">
        <v>4.4800000000000004</v>
      </c>
      <c r="U125" s="3">
        <v>0.40200000000000002</v>
      </c>
      <c r="V125" s="3">
        <v>0.24399999999999999</v>
      </c>
      <c r="W125" s="3">
        <v>6.96</v>
      </c>
      <c r="X125" s="3">
        <v>4.2300000000000004</v>
      </c>
      <c r="Y125" s="3">
        <v>8</v>
      </c>
      <c r="Z125" s="3">
        <v>1.9</v>
      </c>
      <c r="AA125" s="3">
        <v>3133</v>
      </c>
      <c r="AB125" s="3">
        <v>1.5</v>
      </c>
      <c r="AC125" s="3">
        <v>1.9</v>
      </c>
      <c r="AD125" s="5">
        <v>4.3499999999999996</v>
      </c>
      <c r="AE125" s="3">
        <v>5.3981525000000001</v>
      </c>
      <c r="AF125" s="3">
        <v>2.9598628635124844</v>
      </c>
      <c r="AG125" s="3">
        <v>32.657519007231997</v>
      </c>
      <c r="AH125" s="3">
        <v>2.1060454761883038</v>
      </c>
      <c r="AI125" s="12">
        <f t="shared" si="40"/>
        <v>1.7646272210787417</v>
      </c>
      <c r="AJ125" s="3">
        <v>25.368366149432781</v>
      </c>
      <c r="AK125" s="3">
        <v>3.0334871692577159</v>
      </c>
      <c r="AL125" s="3">
        <v>997.19122739515205</v>
      </c>
      <c r="AM125" s="3">
        <v>25.266121487568419</v>
      </c>
      <c r="AN125" s="3">
        <v>39.308452957560633</v>
      </c>
      <c r="AP125" s="3">
        <v>0.21300000000000002</v>
      </c>
      <c r="AQ125" s="3">
        <v>9.0499999999999997E-2</v>
      </c>
      <c r="AR125" s="3">
        <v>6.6754999999999995</v>
      </c>
      <c r="AS125" s="3">
        <v>16.282499999999999</v>
      </c>
      <c r="AV125" s="4">
        <v>7.0280422709539216</v>
      </c>
      <c r="AW125" s="4">
        <v>3.6456463772259438E-2</v>
      </c>
      <c r="AX125" s="4">
        <v>0.92026617401225586</v>
      </c>
      <c r="AY125" s="4">
        <v>1.558792882917894E-2</v>
      </c>
      <c r="BC125" s="3" t="s">
        <v>127</v>
      </c>
      <c r="BD125" s="3" t="s">
        <v>119</v>
      </c>
      <c r="BE125" s="3" t="s">
        <v>156</v>
      </c>
      <c r="BF125" s="1">
        <v>42053</v>
      </c>
      <c r="BG125" s="3">
        <v>0.51822314935922575</v>
      </c>
      <c r="BH125" s="3">
        <v>2605.1313077911664</v>
      </c>
      <c r="BI125" s="3">
        <v>5.2251760255873023</v>
      </c>
      <c r="BJ125" s="3">
        <v>102.02031198168153</v>
      </c>
      <c r="BK125" s="3">
        <f>BJ125/BK$1</f>
        <v>1.8569405165941306</v>
      </c>
      <c r="BL125" s="3">
        <v>9.6153935545636262</v>
      </c>
      <c r="BM125" s="3">
        <f>BL125/BM$1</f>
        <v>0.17216461154097809</v>
      </c>
      <c r="BO125" t="s">
        <v>183</v>
      </c>
      <c r="BP125" t="s">
        <v>119</v>
      </c>
      <c r="BQ125" t="s">
        <v>156</v>
      </c>
      <c r="BR125" s="1">
        <v>42053</v>
      </c>
      <c r="BS125">
        <v>26.144578201894468</v>
      </c>
      <c r="BT125">
        <v>2295.8381398448391</v>
      </c>
      <c r="BU125">
        <v>42.175513215445697</v>
      </c>
      <c r="BV125">
        <v>103.74853407766344</v>
      </c>
      <c r="BW125" s="3">
        <f>BV125/BW$1</f>
        <v>1.8883970527423268</v>
      </c>
      <c r="BX125">
        <v>1.611252113622671</v>
      </c>
      <c r="BY125" s="3">
        <f>BX125/BY$1</f>
        <v>2.8849634979815058E-2</v>
      </c>
      <c r="BZ125" s="14">
        <f t="shared" si="41"/>
        <v>0.14331497656116304</v>
      </c>
      <c r="CA125" s="24">
        <f t="shared" si="42"/>
        <v>3.1456536148196212E-2</v>
      </c>
      <c r="CB125" s="24">
        <f t="shared" ref="CB125:CB126" si="44">BK125/BW125*100</f>
        <v>98.334220226487062</v>
      </c>
    </row>
    <row r="126" spans="1:80">
      <c r="D126" s="1">
        <v>42053.460624961423</v>
      </c>
      <c r="E126" s="3">
        <v>4.3920000000000003</v>
      </c>
      <c r="F126" s="3">
        <f>E126</f>
        <v>4.3920000000000003</v>
      </c>
      <c r="G126" s="3">
        <v>4.5582500000000001</v>
      </c>
      <c r="H126" s="3">
        <v>220.07499999999999</v>
      </c>
      <c r="I126" s="3">
        <v>366.1</v>
      </c>
      <c r="J126" s="3">
        <v>361.04999999999995</v>
      </c>
      <c r="K126" s="3">
        <v>235</v>
      </c>
      <c r="L126" s="3">
        <v>22</v>
      </c>
      <c r="M126" s="3">
        <v>2.8425000000000002</v>
      </c>
      <c r="N126" s="3">
        <v>22.3</v>
      </c>
      <c r="O126" s="3">
        <v>7.0374999999999996</v>
      </c>
      <c r="P126" s="6">
        <v>103.27999999999999</v>
      </c>
      <c r="Q126" s="3">
        <v>18.452499999999997</v>
      </c>
      <c r="R126" s="3">
        <v>44.875</v>
      </c>
      <c r="S126" s="3">
        <v>4.5766666666666671</v>
      </c>
      <c r="T126" s="3">
        <v>4.93</v>
      </c>
      <c r="U126" s="3">
        <v>0.43233333333333329</v>
      </c>
      <c r="V126" s="3">
        <v>0.26666666666666666</v>
      </c>
      <c r="W126" s="3">
        <v>6.8933333333333335</v>
      </c>
      <c r="X126" s="3">
        <v>1.9733333333333334</v>
      </c>
      <c r="Z126" s="3">
        <v>-6.6666666666666666E-2</v>
      </c>
      <c r="AA126" s="3">
        <v>10433</v>
      </c>
      <c r="AB126" s="3">
        <v>5.0333333333333332</v>
      </c>
      <c r="AC126" s="6">
        <v>792.33333333333337</v>
      </c>
      <c r="AD126" s="5">
        <v>4.6399999999999997</v>
      </c>
      <c r="AE126" s="3">
        <v>8.8456574999999997</v>
      </c>
      <c r="AF126" s="3">
        <v>2.3306034425114741</v>
      </c>
      <c r="AG126" s="3">
        <v>26.869156533760009</v>
      </c>
      <c r="AH126" s="3">
        <v>0.40192220193830003</v>
      </c>
      <c r="AI126" s="12">
        <f t="shared" si="40"/>
        <v>2.8915981926852439</v>
      </c>
      <c r="AJ126" s="3">
        <v>20.621984613378533</v>
      </c>
      <c r="AK126" s="3">
        <v>1.097218763348534</v>
      </c>
      <c r="AL126" s="3">
        <v>964.42221367192519</v>
      </c>
      <c r="AM126" s="3">
        <v>3.6819976037160353</v>
      </c>
      <c r="AN126" s="3">
        <v>46.766702223521946</v>
      </c>
      <c r="AP126" s="3">
        <v>9.9666666666666667E-2</v>
      </c>
      <c r="AQ126" s="3">
        <v>8.7000000000000008E-2</v>
      </c>
      <c r="AR126" s="3">
        <v>6.7339999999999991</v>
      </c>
      <c r="AS126" s="3">
        <v>16.425333333333331</v>
      </c>
      <c r="AV126" s="4">
        <v>6.8452902342623307</v>
      </c>
      <c r="AW126" s="4">
        <v>7.3661600689690257E-2</v>
      </c>
      <c r="AX126" s="4">
        <v>0.95335449728872557</v>
      </c>
      <c r="AY126" s="4">
        <v>2.2670945522383006E-2</v>
      </c>
      <c r="BC126" s="3" t="s">
        <v>128</v>
      </c>
      <c r="BD126" s="3" t="s">
        <v>119</v>
      </c>
      <c r="BE126" s="3" t="s">
        <v>158</v>
      </c>
      <c r="BF126" s="1">
        <v>42053</v>
      </c>
      <c r="BG126" s="3">
        <v>1.0851931137555739</v>
      </c>
      <c r="BH126" s="3">
        <v>2614.4219033949016</v>
      </c>
      <c r="BI126" s="3">
        <v>5.1200184601950562</v>
      </c>
      <c r="BJ126" s="3">
        <v>143.41905744398542</v>
      </c>
      <c r="BK126" s="3">
        <f>BJ126/BK$1</f>
        <v>2.6104670084453119</v>
      </c>
      <c r="BL126" s="3">
        <v>9.9188978088584658</v>
      </c>
      <c r="BM126" s="3">
        <f>BL126/BM$1</f>
        <v>0.17759888646120797</v>
      </c>
      <c r="BO126" t="s">
        <v>184</v>
      </c>
      <c r="BP126" t="s">
        <v>119</v>
      </c>
      <c r="BQ126" t="s">
        <v>158</v>
      </c>
      <c r="BR126" s="1">
        <v>42053</v>
      </c>
      <c r="BS126">
        <v>46.111841627630859</v>
      </c>
      <c r="BT126">
        <v>2837.7716209880487</v>
      </c>
      <c r="BU126">
        <v>25.417422471850372</v>
      </c>
      <c r="BV126">
        <v>180.71185601960076</v>
      </c>
      <c r="BW126" s="3">
        <f>BV126/BW$1</f>
        <v>3.2892583913287363</v>
      </c>
      <c r="BX126">
        <v>8.2301780627585828</v>
      </c>
      <c r="BY126" s="3">
        <f>BX126/BY$1</f>
        <v>0.14736218554625932</v>
      </c>
      <c r="BZ126" s="14">
        <f t="shared" si="41"/>
        <v>3.023670091494865E-2</v>
      </c>
      <c r="CA126" s="24">
        <f t="shared" si="42"/>
        <v>0.67879138288342444</v>
      </c>
      <c r="CB126" s="24">
        <f t="shared" si="44"/>
        <v>79.36339131419777</v>
      </c>
    </row>
    <row r="127" spans="1:80">
      <c r="P127" s="6"/>
      <c r="Y127" s="31">
        <f>AVERAGE(Y117:Y125)</f>
        <v>13.614285714285714</v>
      </c>
      <c r="AC127" s="6"/>
      <c r="AD127" s="5"/>
      <c r="AI127" s="12"/>
      <c r="AJ127" s="31">
        <f>AVERAGE(AJ117:AJ125)</f>
        <v>27.353631503455468</v>
      </c>
      <c r="AV127" s="4"/>
      <c r="AW127" s="4"/>
      <c r="AX127" s="4"/>
      <c r="AY127" s="4"/>
      <c r="BF127" s="1"/>
      <c r="BG127" s="3"/>
      <c r="BH127" s="3"/>
      <c r="BI127" s="3"/>
      <c r="BJ127" s="3"/>
      <c r="BK127" s="3"/>
      <c r="BL127" s="3"/>
      <c r="BM127" s="3"/>
      <c r="BR127" s="1"/>
      <c r="BW127" s="3"/>
      <c r="BY127" s="3"/>
      <c r="BZ127" s="14"/>
      <c r="CA127" s="24"/>
      <c r="CB127" s="24"/>
    </row>
    <row r="128" spans="1:80">
      <c r="A128" s="2" t="s">
        <v>13</v>
      </c>
      <c r="B128" s="2">
        <v>4.6500000000000004</v>
      </c>
      <c r="C128" s="2">
        <v>54</v>
      </c>
      <c r="D128" s="1">
        <v>42073</v>
      </c>
      <c r="E128" s="3">
        <v>0.74400000000000011</v>
      </c>
      <c r="F128" s="3">
        <f t="shared" ref="F128:F135" si="45">E128-0.1</f>
        <v>0.64400000000000013</v>
      </c>
      <c r="G128" s="3">
        <v>2.4576666666666669</v>
      </c>
      <c r="H128" s="3">
        <v>201.80000000000004</v>
      </c>
      <c r="I128" s="3">
        <v>357.89999999999992</v>
      </c>
      <c r="J128" s="3">
        <v>354.36666666666662</v>
      </c>
      <c r="K128" s="3">
        <v>230</v>
      </c>
      <c r="L128" s="3">
        <v>88.133333333333326</v>
      </c>
      <c r="M128" s="3">
        <v>12.03</v>
      </c>
      <c r="N128" s="3">
        <v>88.59999999999998</v>
      </c>
      <c r="O128" s="3">
        <v>7.3833333333333329</v>
      </c>
      <c r="P128" s="3">
        <v>1.2766666666666666</v>
      </c>
      <c r="Q128" s="3">
        <v>24.043333333333333</v>
      </c>
      <c r="R128" s="3">
        <v>58.133333333333333</v>
      </c>
      <c r="S128" s="3">
        <v>0.5046666666666666</v>
      </c>
      <c r="T128" s="3">
        <v>0.85</v>
      </c>
      <c r="U128" s="3">
        <v>0.40766666666666662</v>
      </c>
      <c r="V128" s="3">
        <v>0.21933333333333335</v>
      </c>
      <c r="W128" s="3">
        <v>7.1933333333333325</v>
      </c>
      <c r="X128" s="3">
        <v>13.686666666666667</v>
      </c>
      <c r="Y128" s="3">
        <v>48.233333333333327</v>
      </c>
      <c r="Z128" s="3">
        <v>11.566666666666668</v>
      </c>
      <c r="AA128" s="3">
        <v>6587.666666666667</v>
      </c>
      <c r="AB128" s="3">
        <v>3.1666666666666665</v>
      </c>
      <c r="AC128" s="3">
        <v>0.9</v>
      </c>
      <c r="AD128" s="5">
        <v>0.54</v>
      </c>
      <c r="AE128" s="3">
        <v>3.4987756666666674</v>
      </c>
      <c r="AF128" s="3">
        <v>2.8130559179977115</v>
      </c>
      <c r="AG128" s="3">
        <v>39.043183207296003</v>
      </c>
      <c r="AH128" s="3">
        <v>2.9295662719058222</v>
      </c>
      <c r="AI128" s="12">
        <f t="shared" si="40"/>
        <v>1.1437310787066359</v>
      </c>
      <c r="AJ128" s="3">
        <v>22.675707393402007</v>
      </c>
      <c r="AK128" s="3">
        <v>0.51633824157578434</v>
      </c>
      <c r="AL128" s="3">
        <v>888.42503526997575</v>
      </c>
      <c r="AM128" s="3">
        <v>41.83511070429077</v>
      </c>
      <c r="AN128" s="3">
        <v>39.179595143677084</v>
      </c>
      <c r="AP128" s="3">
        <v>0.16300000000000001</v>
      </c>
      <c r="AQ128" s="3">
        <v>0.155</v>
      </c>
      <c r="AR128" s="3">
        <v>7.0819999999999999</v>
      </c>
      <c r="AS128" s="3">
        <v>17.273499999999999</v>
      </c>
      <c r="AV128" s="4">
        <v>7.7761553535338708</v>
      </c>
      <c r="AW128" s="4">
        <v>0.20196398461913465</v>
      </c>
      <c r="AX128" s="4">
        <v>0.6730781067120043</v>
      </c>
      <c r="AY128" s="4">
        <v>2.8006457276913557E-2</v>
      </c>
      <c r="AZ128" s="3">
        <v>0</v>
      </c>
      <c r="BA128" s="3">
        <v>2494</v>
      </c>
      <c r="BC128" s="3" t="s">
        <v>129</v>
      </c>
      <c r="BD128" s="3" t="s">
        <v>119</v>
      </c>
      <c r="BE128" s="3" t="s">
        <v>155</v>
      </c>
      <c r="BF128" s="1">
        <v>42073</v>
      </c>
      <c r="BG128" s="3">
        <v>0.96237125734342088</v>
      </c>
      <c r="BH128" s="3">
        <v>1336.6922520642668</v>
      </c>
      <c r="BI128" s="3">
        <v>8.8408287018524394</v>
      </c>
      <c r="BJ128" s="3">
        <v>0.79668960872082228</v>
      </c>
      <c r="BK128" s="3">
        <f>BJ128/BK$1</f>
        <v>1.4501084978536992E-2</v>
      </c>
      <c r="BL128" s="3">
        <v>6.4557955735371646</v>
      </c>
      <c r="BM128" s="3">
        <f>BL128/BM$1</f>
        <v>0.1155916843963682</v>
      </c>
      <c r="BO128" t="s">
        <v>190</v>
      </c>
      <c r="BP128" t="s">
        <v>119</v>
      </c>
      <c r="BQ128" t="s">
        <v>155</v>
      </c>
      <c r="BR128" s="1">
        <v>42073</v>
      </c>
      <c r="BS128">
        <v>45.94698561037201</v>
      </c>
      <c r="BT128">
        <v>1092.2675858626483</v>
      </c>
      <c r="BU128">
        <v>20.110744156841616</v>
      </c>
      <c r="BV128">
        <v>0.39436776873684665</v>
      </c>
      <c r="BW128" s="3">
        <f>BV128/BW$1</f>
        <v>7.1781537811584761E-3</v>
      </c>
      <c r="BX128">
        <v>1.9966203103016422</v>
      </c>
      <c r="BY128" s="3">
        <f>BX128/BY$1</f>
        <v>3.5749692216681152E-2</v>
      </c>
      <c r="BZ128" s="14">
        <f t="shared" si="41"/>
        <v>7.9841992179687044E-2</v>
      </c>
      <c r="CA128" s="24">
        <f t="shared" si="42"/>
        <v>-7.3229311973785158E-3</v>
      </c>
      <c r="CB128" s="24">
        <f t="shared" ref="CB128" si="46">BK128/BW128*100</f>
        <v>202.01691717165571</v>
      </c>
    </row>
    <row r="129" spans="1:80">
      <c r="A129" s="2" t="s">
        <v>256</v>
      </c>
      <c r="B129" s="2">
        <f>B128-C128/100</f>
        <v>4.1100000000000003</v>
      </c>
      <c r="C129" s="2"/>
      <c r="D129" s="1">
        <v>42073</v>
      </c>
      <c r="E129" s="3">
        <v>0.99366666666666659</v>
      </c>
      <c r="F129" s="3">
        <f t="shared" si="45"/>
        <v>0.89366666666666661</v>
      </c>
      <c r="G129" s="3">
        <v>2.5299999999999998</v>
      </c>
      <c r="H129" s="3">
        <v>202.1</v>
      </c>
      <c r="I129" s="3">
        <v>357.66666666666669</v>
      </c>
      <c r="J129" s="3">
        <v>354.0333333333333</v>
      </c>
      <c r="K129" s="3">
        <v>230</v>
      </c>
      <c r="L129" s="3">
        <v>87.7</v>
      </c>
      <c r="M129" s="3">
        <v>11.943333333333333</v>
      </c>
      <c r="N129" s="3">
        <v>88.133333333333326</v>
      </c>
      <c r="O129" s="3">
        <v>7.413333333333334</v>
      </c>
      <c r="P129" s="3">
        <v>1.5166666666666666</v>
      </c>
      <c r="Q129" s="3">
        <v>23.956666666666667</v>
      </c>
      <c r="R129" s="3">
        <v>57.930000000000007</v>
      </c>
      <c r="S129" s="3">
        <v>1.0026666666666666</v>
      </c>
      <c r="T129" s="3">
        <v>2.6733333333333333</v>
      </c>
      <c r="U129" s="3">
        <v>0.39533333333333331</v>
      </c>
      <c r="V129" s="3">
        <v>0.22700000000000001</v>
      </c>
      <c r="W129" s="3">
        <v>7.3466666666666667</v>
      </c>
      <c r="X129" s="3">
        <v>12.39</v>
      </c>
      <c r="Y129" s="3">
        <v>13.466666666666667</v>
      </c>
      <c r="Z129" s="3">
        <v>3.1999999999999997</v>
      </c>
      <c r="AA129" s="3">
        <v>3663.3333333333335</v>
      </c>
      <c r="AB129" s="3">
        <v>1.7666666666666666</v>
      </c>
      <c r="AC129" s="3">
        <v>0.66666666666666663</v>
      </c>
      <c r="AD129" s="5"/>
      <c r="AI129" s="12"/>
      <c r="AZ129" s="3">
        <v>0.5</v>
      </c>
      <c r="BA129" s="3">
        <v>10.68</v>
      </c>
      <c r="BK129" s="3"/>
      <c r="BM129" s="3"/>
      <c r="BW129" s="3"/>
      <c r="BY129" s="3"/>
      <c r="BZ129" s="14"/>
      <c r="CA129" s="24"/>
    </row>
    <row r="130" spans="1:80">
      <c r="A130" s="2" t="s">
        <v>255</v>
      </c>
      <c r="B130" s="2"/>
      <c r="C130" s="2"/>
      <c r="D130" s="1">
        <v>42073</v>
      </c>
      <c r="E130" s="3">
        <v>1.3380000000000001</v>
      </c>
      <c r="F130" s="3">
        <f t="shared" si="45"/>
        <v>1.238</v>
      </c>
      <c r="G130" s="3">
        <v>2.8243333333333331</v>
      </c>
      <c r="H130" s="3">
        <v>203.66666666666666</v>
      </c>
      <c r="I130" s="3">
        <v>357.16666666666669</v>
      </c>
      <c r="J130" s="3">
        <v>353.33333333333331</v>
      </c>
      <c r="K130" s="3">
        <v>230</v>
      </c>
      <c r="L130" s="3">
        <v>86.8</v>
      </c>
      <c r="M130" s="3">
        <v>11.729999999999999</v>
      </c>
      <c r="N130" s="3">
        <v>87.233333333333348</v>
      </c>
      <c r="O130" s="3">
        <v>7.4366666666666674</v>
      </c>
      <c r="P130" s="3">
        <v>1.3933333333333333</v>
      </c>
      <c r="Q130" s="3">
        <v>23.943333333333339</v>
      </c>
      <c r="R130" s="3">
        <v>57.893333333333338</v>
      </c>
      <c r="S130" s="3">
        <v>1.502</v>
      </c>
      <c r="T130" s="3">
        <v>3.2866666666666666</v>
      </c>
      <c r="U130" s="3">
        <v>0.39500000000000002</v>
      </c>
      <c r="V130" s="3">
        <v>0.23100000000000001</v>
      </c>
      <c r="W130" s="3">
        <v>7.38</v>
      </c>
      <c r="X130" s="3">
        <v>11.483333333333334</v>
      </c>
      <c r="Y130" s="3">
        <v>9.6</v>
      </c>
      <c r="Z130" s="3">
        <v>2.333333333333333</v>
      </c>
      <c r="AA130" s="3">
        <v>2966</v>
      </c>
      <c r="AB130" s="3">
        <v>1.3999999999999997</v>
      </c>
      <c r="AC130" s="3">
        <v>0.83333333333333337</v>
      </c>
      <c r="AD130" s="5"/>
      <c r="AI130" s="12"/>
      <c r="AZ130" s="3">
        <v>1</v>
      </c>
      <c r="BA130" s="3">
        <v>6.53</v>
      </c>
      <c r="BK130" s="3"/>
      <c r="BM130" s="3"/>
      <c r="BW130" s="3"/>
      <c r="BY130" s="3"/>
      <c r="BZ130" s="14"/>
      <c r="CA130" s="24"/>
    </row>
    <row r="131" spans="1:80">
      <c r="D131" s="1">
        <v>42073</v>
      </c>
      <c r="E131" s="3">
        <v>1.514</v>
      </c>
      <c r="F131" s="3">
        <f t="shared" si="45"/>
        <v>1.4139999999999999</v>
      </c>
      <c r="G131" s="3">
        <v>3.0700000000000003</v>
      </c>
      <c r="H131" s="3">
        <v>204.9</v>
      </c>
      <c r="I131" s="3">
        <v>356.59999999999997</v>
      </c>
      <c r="J131" s="3">
        <v>352.59999999999997</v>
      </c>
      <c r="K131" s="3">
        <v>229</v>
      </c>
      <c r="L131" s="3">
        <v>85.166666666666671</v>
      </c>
      <c r="M131" s="3">
        <v>11.43</v>
      </c>
      <c r="N131" s="3">
        <v>85.600000000000009</v>
      </c>
      <c r="O131" s="3">
        <v>7.456666666666667</v>
      </c>
      <c r="P131" s="3">
        <v>1.4766666666666666</v>
      </c>
      <c r="Q131" s="3">
        <v>23.926666666666666</v>
      </c>
      <c r="R131" s="3">
        <v>57.856666666666662</v>
      </c>
      <c r="S131" s="3">
        <v>2.0116666666666667</v>
      </c>
      <c r="T131" s="3">
        <v>3.6</v>
      </c>
      <c r="U131" s="3">
        <v>0.39600000000000007</v>
      </c>
      <c r="V131" s="3">
        <v>0.23400000000000001</v>
      </c>
      <c r="W131" s="3">
        <v>7.39</v>
      </c>
      <c r="X131" s="3">
        <v>10.956666666666669</v>
      </c>
      <c r="Y131" s="3">
        <v>7.7666666666666657</v>
      </c>
      <c r="Z131" s="3">
        <v>1.8666666666666665</v>
      </c>
      <c r="AA131" s="3">
        <v>2309.6666666666665</v>
      </c>
      <c r="AB131" s="3">
        <v>1.1000000000000001</v>
      </c>
      <c r="AC131" s="3">
        <v>0.3666666666666667</v>
      </c>
      <c r="AD131" s="5"/>
      <c r="AI131" s="12"/>
      <c r="AZ131" s="3">
        <v>1.5</v>
      </c>
      <c r="BA131" s="3">
        <v>3.51</v>
      </c>
      <c r="BK131" s="3"/>
      <c r="BM131" s="3"/>
      <c r="BW131" s="3"/>
      <c r="BY131" s="3"/>
      <c r="BZ131" s="14"/>
      <c r="CA131" s="24"/>
    </row>
    <row r="132" spans="1:80">
      <c r="D132" s="1">
        <v>42073</v>
      </c>
      <c r="E132" s="3">
        <v>1.8063333333333336</v>
      </c>
      <c r="F132" s="3">
        <f t="shared" si="45"/>
        <v>1.7063333333333335</v>
      </c>
      <c r="G132" s="3">
        <v>3.2629999999999999</v>
      </c>
      <c r="H132" s="3">
        <v>206.13333333333333</v>
      </c>
      <c r="I132" s="3">
        <v>356.56666666666666</v>
      </c>
      <c r="J132" s="3">
        <v>352.4666666666667</v>
      </c>
      <c r="K132" s="3">
        <v>229</v>
      </c>
      <c r="L132" s="3">
        <v>83.533333333333331</v>
      </c>
      <c r="M132" s="3">
        <v>11.153333333333334</v>
      </c>
      <c r="N132" s="3">
        <v>83.966666666666669</v>
      </c>
      <c r="O132" s="3">
        <v>7.47</v>
      </c>
      <c r="P132" s="3">
        <v>2.0766666666666667</v>
      </c>
      <c r="Q132" s="3">
        <v>23.926666666666666</v>
      </c>
      <c r="R132" s="3">
        <v>57.853333333333332</v>
      </c>
      <c r="S132" s="3">
        <v>2.5163333333333333</v>
      </c>
      <c r="T132" s="3">
        <v>3.82</v>
      </c>
      <c r="U132" s="3">
        <v>0.39600000000000007</v>
      </c>
      <c r="V132" s="3">
        <v>0.23599999999999999</v>
      </c>
      <c r="W132" s="3">
        <v>7.39</v>
      </c>
      <c r="X132" s="3">
        <v>10.15</v>
      </c>
      <c r="Y132" s="3">
        <v>6.9333333333333336</v>
      </c>
      <c r="Z132" s="3">
        <v>1.6666666666666667</v>
      </c>
      <c r="AA132" s="3">
        <v>2702.3333333333335</v>
      </c>
      <c r="AB132" s="3">
        <v>1.2666666666666666</v>
      </c>
      <c r="AC132" s="3">
        <v>0.33333333333333331</v>
      </c>
      <c r="AD132" s="5"/>
      <c r="AI132" s="12"/>
      <c r="AZ132" s="3">
        <v>2</v>
      </c>
      <c r="BA132" s="3">
        <v>1.99</v>
      </c>
      <c r="BK132" s="3"/>
      <c r="BM132" s="3"/>
      <c r="BW132" s="3"/>
      <c r="BY132" s="3"/>
      <c r="BZ132" s="14"/>
      <c r="CA132" s="24"/>
    </row>
    <row r="133" spans="1:80">
      <c r="D133" s="1">
        <v>42073</v>
      </c>
      <c r="E133" s="3">
        <v>2.0169999999999999</v>
      </c>
      <c r="F133" s="3">
        <f t="shared" si="45"/>
        <v>1.9169999999999998</v>
      </c>
      <c r="G133" s="3">
        <v>3.625</v>
      </c>
      <c r="H133" s="3">
        <v>208</v>
      </c>
      <c r="I133" s="3">
        <v>355.86666666666662</v>
      </c>
      <c r="J133" s="3">
        <v>351.5</v>
      </c>
      <c r="K133" s="3">
        <v>228.33333333333334</v>
      </c>
      <c r="L133" s="3">
        <v>80.566666666666663</v>
      </c>
      <c r="M133" s="3">
        <v>10.653333333333334</v>
      </c>
      <c r="N133" s="3">
        <v>81.033333333333331</v>
      </c>
      <c r="O133" s="3">
        <v>7.4733333333333327</v>
      </c>
      <c r="P133" s="3">
        <v>0.95000000000000007</v>
      </c>
      <c r="Q133" s="3">
        <v>24.003333333333334</v>
      </c>
      <c r="R133" s="3">
        <v>58.03</v>
      </c>
      <c r="S133" s="3">
        <v>3.0073333333333334</v>
      </c>
      <c r="T133" s="3">
        <v>4.01</v>
      </c>
      <c r="U133" s="3">
        <v>0.39700000000000002</v>
      </c>
      <c r="V133" s="3">
        <v>0.23799999999999999</v>
      </c>
      <c r="W133" s="3">
        <v>7.29</v>
      </c>
      <c r="X133" s="3">
        <v>7.2166666666666659</v>
      </c>
      <c r="Y133" s="3">
        <v>5.6333333333333329</v>
      </c>
      <c r="Z133" s="3">
        <v>1.3666666666666665</v>
      </c>
      <c r="AA133" s="3">
        <v>2321.6666666666665</v>
      </c>
      <c r="AB133" s="3">
        <v>1.1333333333333333</v>
      </c>
      <c r="AC133" s="3">
        <v>0.5</v>
      </c>
      <c r="AD133" s="5"/>
      <c r="AI133" s="12"/>
      <c r="BF133" s="1"/>
      <c r="BG133" s="3"/>
      <c r="BH133" s="3"/>
      <c r="BI133" s="3"/>
      <c r="BJ133" s="3"/>
      <c r="BK133" s="3"/>
      <c r="BL133" s="3"/>
      <c r="BM133" s="3"/>
      <c r="BR133" s="1"/>
      <c r="BW133" s="3"/>
      <c r="BY133" s="3"/>
      <c r="BZ133" s="14"/>
      <c r="CA133" s="24"/>
    </row>
    <row r="134" spans="1:80">
      <c r="D134" s="1">
        <v>42073</v>
      </c>
      <c r="E134" s="3">
        <v>2.2782</v>
      </c>
      <c r="F134" s="3">
        <f t="shared" si="45"/>
        <v>2.1781999999999999</v>
      </c>
      <c r="G134" s="3">
        <v>3.7030000000000003</v>
      </c>
      <c r="H134" s="3">
        <v>208.6</v>
      </c>
      <c r="I134" s="3">
        <v>356.02</v>
      </c>
      <c r="J134" s="3">
        <v>351.62</v>
      </c>
      <c r="K134" s="3">
        <v>229</v>
      </c>
      <c r="L134" s="3">
        <v>79.680000000000007</v>
      </c>
      <c r="M134" s="3">
        <v>10.516</v>
      </c>
      <c r="N134" s="3">
        <v>80.14</v>
      </c>
      <c r="O134" s="3">
        <v>7.49</v>
      </c>
      <c r="P134" s="3">
        <v>1.266</v>
      </c>
      <c r="Q134" s="3">
        <v>24</v>
      </c>
      <c r="R134" s="3">
        <v>58.029999999999994</v>
      </c>
      <c r="AD134" s="5"/>
      <c r="AI134" s="12"/>
      <c r="BF134" s="1"/>
      <c r="BG134" s="3"/>
      <c r="BH134" s="3"/>
      <c r="BI134" s="3"/>
      <c r="BJ134" s="3"/>
      <c r="BK134" s="3"/>
      <c r="BL134" s="3"/>
      <c r="BM134" s="3"/>
      <c r="BR134" s="1"/>
      <c r="BW134" s="3"/>
      <c r="BY134" s="3"/>
      <c r="BZ134" s="14"/>
      <c r="CA134" s="24"/>
    </row>
    <row r="135" spans="1:80">
      <c r="D135" s="1">
        <v>42073</v>
      </c>
      <c r="E135" s="3">
        <v>2.5249999999999999</v>
      </c>
      <c r="F135" s="3">
        <f t="shared" si="45"/>
        <v>2.4249999999999998</v>
      </c>
      <c r="G135" s="3">
        <v>3.8232500000000003</v>
      </c>
      <c r="H135" s="3">
        <v>209.32499999999999</v>
      </c>
      <c r="I135" s="3">
        <v>355.97500000000002</v>
      </c>
      <c r="J135" s="3">
        <v>351.47500000000002</v>
      </c>
      <c r="K135" s="3">
        <v>228</v>
      </c>
      <c r="L135" s="3">
        <v>72.25</v>
      </c>
      <c r="M135" s="3">
        <v>9.5050000000000008</v>
      </c>
      <c r="N135" s="3">
        <v>72.650000000000006</v>
      </c>
      <c r="O135" s="3">
        <v>7.47</v>
      </c>
      <c r="P135" s="3">
        <v>1.31</v>
      </c>
      <c r="Q135" s="3">
        <v>24.05</v>
      </c>
      <c r="R135" s="3">
        <v>58.142499999999998</v>
      </c>
      <c r="AD135" s="5"/>
      <c r="AI135" s="12"/>
      <c r="BF135" s="1"/>
      <c r="BG135" s="3"/>
      <c r="BH135" s="3"/>
      <c r="BI135" s="3"/>
      <c r="BJ135" s="3"/>
      <c r="BK135" s="3"/>
      <c r="BL135" s="3"/>
      <c r="BM135" s="3"/>
      <c r="BR135" s="1"/>
      <c r="BW135" s="3"/>
      <c r="BY135" s="3"/>
      <c r="BZ135" s="14"/>
      <c r="CA135" s="24"/>
    </row>
    <row r="136" spans="1:80">
      <c r="D136" s="1">
        <v>42073</v>
      </c>
      <c r="E136" s="3">
        <v>2.8363333333333336</v>
      </c>
      <c r="F136" s="3">
        <f>E136-0.1</f>
        <v>2.7363333333333335</v>
      </c>
      <c r="G136" s="3">
        <v>3.9250000000000003</v>
      </c>
      <c r="H136" s="3">
        <v>210.03333333333333</v>
      </c>
      <c r="I136" s="3">
        <v>356.13333333333338</v>
      </c>
      <c r="J136" s="3">
        <v>351.5333333333333</v>
      </c>
      <c r="K136" s="3">
        <v>228.33333333333334</v>
      </c>
      <c r="L136" s="3">
        <v>68.233333333333334</v>
      </c>
      <c r="M136" s="3">
        <v>8.9500000000000011</v>
      </c>
      <c r="N136" s="3">
        <v>68.600000000000009</v>
      </c>
      <c r="O136" s="3">
        <v>7.4466666666666663</v>
      </c>
      <c r="P136" s="3">
        <v>1.5599999999999998</v>
      </c>
      <c r="Q136" s="3">
        <v>24.180000000000003</v>
      </c>
      <c r="R136" s="3">
        <v>58.453333333333326</v>
      </c>
      <c r="AD136" s="5"/>
      <c r="AI136" s="12"/>
      <c r="BF136" s="1"/>
      <c r="BG136" s="3"/>
      <c r="BH136" s="3"/>
      <c r="BI136" s="3"/>
      <c r="BJ136" s="3"/>
      <c r="BK136" s="3"/>
      <c r="BL136" s="3"/>
      <c r="BM136" s="3"/>
      <c r="BR136" s="1"/>
      <c r="BW136" s="3"/>
      <c r="BY136" s="3"/>
      <c r="BZ136" s="14"/>
      <c r="CA136" s="24"/>
    </row>
    <row r="137" spans="1:80">
      <c r="D137" s="1">
        <v>42073</v>
      </c>
      <c r="E137" s="3">
        <v>3.0690000000000004</v>
      </c>
      <c r="F137" s="3">
        <f t="shared" ref="F137:F143" si="47">E137-0.1</f>
        <v>2.9690000000000003</v>
      </c>
      <c r="G137" s="3">
        <v>4.1226666666666674</v>
      </c>
      <c r="H137" s="3">
        <v>212.19999999999996</v>
      </c>
      <c r="I137" s="3">
        <v>357.66666666666669</v>
      </c>
      <c r="J137" s="3">
        <v>352.9666666666667</v>
      </c>
      <c r="K137" s="3">
        <v>229</v>
      </c>
      <c r="L137" s="3">
        <v>49.266666666666673</v>
      </c>
      <c r="M137" s="3">
        <v>6.43</v>
      </c>
      <c r="N137" s="3">
        <v>49.533333333333331</v>
      </c>
      <c r="O137" s="3">
        <v>7.3833333333333329</v>
      </c>
      <c r="P137" s="3">
        <v>2.27</v>
      </c>
      <c r="Q137" s="3">
        <v>24.83</v>
      </c>
      <c r="R137" s="3">
        <v>60</v>
      </c>
      <c r="AD137" s="5"/>
      <c r="AI137" s="12"/>
      <c r="BF137" s="1"/>
      <c r="BG137" s="3"/>
      <c r="BH137" s="3"/>
      <c r="BI137" s="3"/>
      <c r="BJ137" s="3"/>
      <c r="BK137" s="3"/>
      <c r="BL137" s="3"/>
      <c r="BM137" s="3"/>
      <c r="BR137" s="1"/>
      <c r="BW137" s="3"/>
      <c r="BY137" s="3"/>
      <c r="BZ137" s="14"/>
      <c r="CA137" s="24"/>
    </row>
    <row r="138" spans="1:80">
      <c r="D138" s="1">
        <v>42073</v>
      </c>
      <c r="E138" s="3">
        <v>3.3743333333333339</v>
      </c>
      <c r="F138" s="3">
        <f t="shared" si="47"/>
        <v>3.2743333333333338</v>
      </c>
      <c r="G138" s="3">
        <v>4.2290000000000001</v>
      </c>
      <c r="H138" s="3">
        <v>213.69999999999996</v>
      </c>
      <c r="I138" s="3">
        <v>359</v>
      </c>
      <c r="J138" s="3">
        <v>354.2</v>
      </c>
      <c r="K138" s="3">
        <v>230</v>
      </c>
      <c r="L138" s="3">
        <v>40.6</v>
      </c>
      <c r="M138" s="3">
        <v>5.2866666666666662</v>
      </c>
      <c r="N138" s="3">
        <v>40.866666666666667</v>
      </c>
      <c r="O138" s="3">
        <v>7.36</v>
      </c>
      <c r="P138" s="3">
        <v>1.6966666666666665</v>
      </c>
      <c r="Q138" s="3">
        <v>25.070000000000004</v>
      </c>
      <c r="R138" s="3">
        <v>60.57</v>
      </c>
      <c r="AD138" s="5"/>
      <c r="AI138" s="12"/>
      <c r="BF138" s="1"/>
      <c r="BG138" s="3"/>
      <c r="BH138" s="3"/>
      <c r="BI138" s="3"/>
      <c r="BJ138" s="3"/>
      <c r="BK138" s="3"/>
      <c r="BL138" s="3"/>
      <c r="BM138" s="3"/>
      <c r="BR138" s="1"/>
      <c r="BW138" s="3"/>
      <c r="BY138" s="3"/>
      <c r="BZ138" s="14"/>
      <c r="CA138" s="24"/>
    </row>
    <row r="139" spans="1:80">
      <c r="D139" s="1">
        <v>42073</v>
      </c>
      <c r="E139" s="3">
        <v>3.5456666666666661</v>
      </c>
      <c r="F139" s="3">
        <f t="shared" si="47"/>
        <v>3.445666666666666</v>
      </c>
      <c r="G139" s="3">
        <v>4.394333333333333</v>
      </c>
      <c r="H139" s="3">
        <v>216.36666666666667</v>
      </c>
      <c r="I139" s="3">
        <v>361.7</v>
      </c>
      <c r="J139" s="3">
        <v>356.8</v>
      </c>
      <c r="K139" s="3">
        <v>232</v>
      </c>
      <c r="L139" s="3">
        <v>30.600000000000005</v>
      </c>
      <c r="M139" s="3">
        <v>3.9633333333333334</v>
      </c>
      <c r="N139" s="3">
        <v>30.766666666666666</v>
      </c>
      <c r="O139" s="3">
        <v>7.330000000000001</v>
      </c>
      <c r="P139" s="3">
        <v>2.25</v>
      </c>
      <c r="Q139" s="3">
        <v>25.150000000000002</v>
      </c>
      <c r="R139" s="3">
        <v>60.75</v>
      </c>
      <c r="AD139" s="5"/>
      <c r="AI139" s="12"/>
      <c r="BF139" s="1"/>
      <c r="BG139" s="3"/>
      <c r="BH139" s="3"/>
      <c r="BI139" s="3"/>
      <c r="BJ139" s="3"/>
      <c r="BK139" s="3"/>
      <c r="BL139" s="3"/>
      <c r="BM139" s="3"/>
      <c r="BR139" s="1"/>
      <c r="BW139" s="3"/>
      <c r="BY139" s="3"/>
      <c r="BZ139" s="14"/>
      <c r="CA139" s="24"/>
    </row>
    <row r="140" spans="1:80">
      <c r="D140" s="1">
        <v>42073</v>
      </c>
      <c r="E140" s="3">
        <v>3.762</v>
      </c>
      <c r="F140" s="3">
        <f t="shared" si="47"/>
        <v>3.6619999999999999</v>
      </c>
      <c r="G140" s="3">
        <v>4.530666666666666</v>
      </c>
      <c r="H140" s="3">
        <v>219.4</v>
      </c>
      <c r="I140" s="3">
        <v>365.3</v>
      </c>
      <c r="J140" s="3">
        <v>360.26666666666665</v>
      </c>
      <c r="K140" s="3">
        <v>234</v>
      </c>
      <c r="L140" s="3">
        <v>23</v>
      </c>
      <c r="M140" s="3">
        <v>2.9666666666666668</v>
      </c>
      <c r="N140" s="3">
        <v>23.099999999999998</v>
      </c>
      <c r="O140" s="3">
        <v>7.3</v>
      </c>
      <c r="P140" s="3">
        <v>1.9833333333333334</v>
      </c>
      <c r="Q140" s="3">
        <v>25.53</v>
      </c>
      <c r="R140" s="3">
        <v>61.66</v>
      </c>
      <c r="S140" s="3">
        <v>3.5046666666666666</v>
      </c>
      <c r="T140" s="3">
        <v>4.33</v>
      </c>
      <c r="U140" s="3">
        <v>0.40199999999999997</v>
      </c>
      <c r="V140" s="3">
        <v>0.24299999999999999</v>
      </c>
      <c r="W140" s="3">
        <v>7.19</v>
      </c>
      <c r="X140" s="3">
        <v>4.4466666666666663</v>
      </c>
      <c r="Y140" s="3">
        <v>3.9666666666666663</v>
      </c>
      <c r="Z140" s="3">
        <v>0.96666666666666667</v>
      </c>
      <c r="AA140" s="3">
        <v>1526.3333333333333</v>
      </c>
      <c r="AB140" s="3">
        <v>0.73333333333333339</v>
      </c>
      <c r="AC140" s="3">
        <v>0.8666666666666667</v>
      </c>
      <c r="AD140" s="5">
        <v>3.7</v>
      </c>
      <c r="AE140" s="3">
        <v>2.5722864666666667</v>
      </c>
      <c r="AF140" s="3">
        <v>3.716027295234599</v>
      </c>
      <c r="AG140" s="3">
        <v>23.754049027488001</v>
      </c>
      <c r="AH140" s="3">
        <v>8.7435707088331664</v>
      </c>
      <c r="AI140" s="12">
        <f t="shared" si="40"/>
        <v>0.84086670754345227</v>
      </c>
      <c r="AJ140" s="3">
        <v>16.103794497326898</v>
      </c>
      <c r="AK140" s="3">
        <v>1.4199301643333988</v>
      </c>
      <c r="AL140" s="3">
        <v>824.72745927921005</v>
      </c>
      <c r="AM140" s="3">
        <v>13.966197807198753</v>
      </c>
      <c r="AN140" s="3">
        <v>51.213237936941397</v>
      </c>
      <c r="AP140" s="3">
        <v>7.9500000000000001E-2</v>
      </c>
      <c r="AQ140" s="3">
        <v>0.1265</v>
      </c>
      <c r="AR140" s="3">
        <v>6.8040000000000003</v>
      </c>
      <c r="AS140" s="3">
        <v>16.594999999999999</v>
      </c>
      <c r="AV140" s="4">
        <v>7.4185296335590962</v>
      </c>
      <c r="AW140" s="4">
        <v>0.20277342151357661</v>
      </c>
      <c r="AX140" s="4">
        <v>0.76896422972073752</v>
      </c>
      <c r="AY140" s="4">
        <v>2.437340501241636E-2</v>
      </c>
      <c r="BC140" s="3" t="s">
        <v>191</v>
      </c>
      <c r="BD140" s="3" t="s">
        <v>119</v>
      </c>
      <c r="BE140" s="3" t="s">
        <v>157</v>
      </c>
      <c r="BF140" s="1">
        <v>42073</v>
      </c>
      <c r="BG140" s="3">
        <v>1.048220528885127</v>
      </c>
      <c r="BH140" s="3">
        <v>1770.6626912454055</v>
      </c>
      <c r="BI140" s="3">
        <v>6.1336804872074877</v>
      </c>
      <c r="BJ140" s="3">
        <v>2.2104199442803267</v>
      </c>
      <c r="BK140" s="3">
        <f>BJ140/BK$1</f>
        <v>4.0233344453591675E-2</v>
      </c>
      <c r="BL140" s="3">
        <v>6.0420802313394679</v>
      </c>
      <c r="BM140" s="3">
        <f>BL140/BM$1</f>
        <v>0.10818406860052762</v>
      </c>
      <c r="BR140" s="1"/>
      <c r="BW140" s="3"/>
      <c r="BY140" s="3"/>
      <c r="BZ140" s="14"/>
      <c r="CA140" s="24"/>
    </row>
    <row r="141" spans="1:80">
      <c r="D141" s="1">
        <v>42073</v>
      </c>
      <c r="E141" s="3">
        <v>4.008</v>
      </c>
      <c r="F141" s="3">
        <f t="shared" si="47"/>
        <v>3.9079999999999999</v>
      </c>
      <c r="G141" s="3">
        <v>4.55</v>
      </c>
      <c r="H141" s="3">
        <v>219.8</v>
      </c>
      <c r="I141" s="3">
        <v>365.75</v>
      </c>
      <c r="J141" s="3">
        <v>360.7</v>
      </c>
      <c r="K141" s="3">
        <v>234</v>
      </c>
      <c r="L141" s="3">
        <v>20.95</v>
      </c>
      <c r="M141" s="3">
        <v>2.7050000000000001</v>
      </c>
      <c r="N141" s="3">
        <v>21.05</v>
      </c>
      <c r="O141" s="3">
        <v>7.29</v>
      </c>
      <c r="P141" s="3">
        <v>2.7324999999999999</v>
      </c>
      <c r="Q141" s="3">
        <v>25.537499999999998</v>
      </c>
      <c r="R141" s="3">
        <v>61.677500000000002</v>
      </c>
      <c r="S141" s="3">
        <v>4.0043333333333333</v>
      </c>
      <c r="T141" s="3">
        <v>4.5999999999999996</v>
      </c>
      <c r="U141" s="3">
        <v>0.40799999999999997</v>
      </c>
      <c r="V141" s="3">
        <v>0.249</v>
      </c>
      <c r="W141" s="3">
        <v>7.1500000000000012</v>
      </c>
      <c r="X141" s="3">
        <v>3.2833333333333332</v>
      </c>
      <c r="Y141" s="3">
        <v>3.7999999999999994</v>
      </c>
      <c r="Z141" s="3">
        <v>0.9</v>
      </c>
      <c r="AA141" s="3">
        <v>2201.6666666666665</v>
      </c>
      <c r="AB141" s="3">
        <v>1.0666666666666667</v>
      </c>
      <c r="AC141" s="3">
        <v>1.6333333333333335</v>
      </c>
      <c r="AD141" s="5">
        <v>4.2</v>
      </c>
      <c r="AE141" s="3">
        <v>2.5425913000000007</v>
      </c>
      <c r="AF141" s="3">
        <v>1.6188668276467826</v>
      </c>
      <c r="AG141" s="3">
        <v>29.686555293024</v>
      </c>
      <c r="AH141" s="3">
        <v>2.4463194606864382</v>
      </c>
      <c r="AI141" s="12">
        <f t="shared" si="40"/>
        <v>0.83115951616001715</v>
      </c>
      <c r="AJ141" s="3">
        <v>15.054113965314903</v>
      </c>
      <c r="AK141" s="3">
        <v>0.32271140098486367</v>
      </c>
      <c r="AL141" s="3">
        <v>874.77876106194708</v>
      </c>
      <c r="AM141" s="3">
        <v>1.4601024980253636</v>
      </c>
      <c r="AN141" s="3">
        <v>58.108950355860308</v>
      </c>
      <c r="AP141" s="3">
        <v>0.11899999999999999</v>
      </c>
      <c r="AQ141" s="3">
        <v>8.7999999999999995E-2</v>
      </c>
      <c r="AR141" s="3">
        <v>6.5694999999999997</v>
      </c>
      <c r="AS141" s="3">
        <v>16.023499999999999</v>
      </c>
      <c r="AV141" s="4">
        <v>6.838221795092462</v>
      </c>
      <c r="AW141" s="4">
        <v>0.11426627247378628</v>
      </c>
      <c r="AX141" s="4">
        <v>0.82256649447617625</v>
      </c>
      <c r="AY141" s="4">
        <v>1.9135842346867198E-2</v>
      </c>
      <c r="BC141" s="3" t="s">
        <v>192</v>
      </c>
      <c r="BD141" s="3" t="s">
        <v>119</v>
      </c>
      <c r="BE141" s="3" t="s">
        <v>159</v>
      </c>
      <c r="BF141" s="1">
        <v>42073</v>
      </c>
      <c r="BG141" s="3">
        <v>0.43697176679955069</v>
      </c>
      <c r="BH141" s="3">
        <v>2463.3568261479704</v>
      </c>
      <c r="BI141" s="3">
        <v>5.8448107718416917</v>
      </c>
      <c r="BJ141" s="3">
        <v>13.742515728060159</v>
      </c>
      <c r="BK141" s="3">
        <f>BJ141/BK$1</f>
        <v>0.25013679883618783</v>
      </c>
      <c r="BL141" s="3">
        <v>5.7835089839622569</v>
      </c>
      <c r="BM141" s="3">
        <f>BL141/BM$1</f>
        <v>0.10355432379520603</v>
      </c>
      <c r="BR141" s="1"/>
      <c r="BW141" s="3"/>
      <c r="BY141" s="3"/>
      <c r="BZ141" s="14"/>
      <c r="CA141" s="24"/>
    </row>
    <row r="142" spans="1:80">
      <c r="D142" s="1">
        <v>42073</v>
      </c>
      <c r="E142" s="3">
        <v>4.2717499999999999</v>
      </c>
      <c r="F142" s="3">
        <f t="shared" si="47"/>
        <v>4.1717500000000003</v>
      </c>
      <c r="G142" s="3">
        <v>4.61775</v>
      </c>
      <c r="H142" s="3">
        <v>220.7</v>
      </c>
      <c r="I142" s="3">
        <v>366.42499999999995</v>
      </c>
      <c r="J142" s="3">
        <v>361.32499999999999</v>
      </c>
      <c r="K142" s="3">
        <v>235</v>
      </c>
      <c r="L142" s="3">
        <v>18.7</v>
      </c>
      <c r="M142" s="3">
        <v>2.4075000000000002</v>
      </c>
      <c r="N142" s="3">
        <v>18.8</v>
      </c>
      <c r="O142" s="3">
        <v>7.28</v>
      </c>
      <c r="P142" s="3">
        <v>2.1725000000000003</v>
      </c>
      <c r="Q142" s="3">
        <v>25.484999999999999</v>
      </c>
      <c r="R142" s="3">
        <v>61.55</v>
      </c>
      <c r="S142" s="3">
        <v>4.2050000000000001</v>
      </c>
      <c r="T142" s="3">
        <v>4.5999999999999996</v>
      </c>
      <c r="U142" s="3">
        <v>0.40966666666666662</v>
      </c>
      <c r="V142" s="3">
        <v>0.25</v>
      </c>
      <c r="W142" s="3">
        <v>7.1333333333333329</v>
      </c>
      <c r="X142" s="3">
        <v>3.0133333333333332</v>
      </c>
      <c r="Y142" s="3">
        <v>4.4333333333333336</v>
      </c>
      <c r="Z142" s="3">
        <v>1.1000000000000001</v>
      </c>
      <c r="AA142" s="3">
        <v>1984</v>
      </c>
      <c r="AB142" s="3">
        <v>0.96666666666666667</v>
      </c>
      <c r="AC142" s="3">
        <v>1.5666666666666667</v>
      </c>
      <c r="AD142" s="5">
        <v>4.45</v>
      </c>
      <c r="AE142" s="3">
        <v>10.242123800000002</v>
      </c>
      <c r="AF142" s="3">
        <v>2.0235631247374068</v>
      </c>
      <c r="AG142" s="3">
        <v>44.064191964192005</v>
      </c>
      <c r="AH142" s="3">
        <v>1.7072795555350639</v>
      </c>
      <c r="AI142" s="12">
        <f t="shared" si="40"/>
        <v>3.3480955677221877</v>
      </c>
      <c r="AJ142" s="3">
        <v>24.455600469422347</v>
      </c>
      <c r="AK142" s="3">
        <v>6.5187702998942312</v>
      </c>
      <c r="AL142" s="3">
        <v>965.09554957034766</v>
      </c>
      <c r="AM142" s="3">
        <v>34.978977235302295</v>
      </c>
      <c r="AN142" s="3">
        <v>39.463171259157541</v>
      </c>
      <c r="AP142" s="3">
        <v>3.7499999999999999E-2</v>
      </c>
      <c r="AQ142" s="3">
        <v>8.5999999999999993E-2</v>
      </c>
      <c r="AR142" s="3">
        <v>6.9059999999999997</v>
      </c>
      <c r="AS142" s="3">
        <v>16.844000000000001</v>
      </c>
      <c r="AV142" s="4">
        <v>7.3977593963905504</v>
      </c>
      <c r="AW142" s="4">
        <v>0.60747725626524407</v>
      </c>
      <c r="AX142" s="4">
        <v>0.91092480938678511</v>
      </c>
      <c r="AY142" s="4">
        <v>1.7599043841582798E-2</v>
      </c>
      <c r="BC142" s="3" t="s">
        <v>130</v>
      </c>
      <c r="BD142" s="3" t="s">
        <v>119</v>
      </c>
      <c r="BE142" s="3" t="s">
        <v>156</v>
      </c>
      <c r="BF142" s="1">
        <v>42073</v>
      </c>
      <c r="BG142" s="3">
        <v>0.42036019154130716</v>
      </c>
      <c r="BH142" s="3">
        <v>2968.5391202092278</v>
      </c>
      <c r="BI142" s="3">
        <v>7.3721892803277678</v>
      </c>
      <c r="BJ142" s="3">
        <v>210.55077275586945</v>
      </c>
      <c r="BK142" s="3">
        <f>BJ142/BK$1</f>
        <v>3.8323766428079624</v>
      </c>
      <c r="BL142" s="3">
        <v>8.7754566862820322</v>
      </c>
      <c r="BM142" s="3">
        <f>BL142/BM$1</f>
        <v>0.15712545543924855</v>
      </c>
      <c r="BO142" t="s">
        <v>193</v>
      </c>
      <c r="BP142" t="s">
        <v>119</v>
      </c>
      <c r="BQ142" t="s">
        <v>156</v>
      </c>
      <c r="BR142" s="1">
        <v>42073</v>
      </c>
      <c r="BS142">
        <v>20.500728816310605</v>
      </c>
      <c r="BT142">
        <v>2455.0159742404603</v>
      </c>
      <c r="BU142">
        <v>47.327479872792047</v>
      </c>
      <c r="BV142">
        <v>197.14326743124545</v>
      </c>
      <c r="BW142" s="3">
        <f>BV142/BW$1</f>
        <v>3.5883375943073434</v>
      </c>
      <c r="BX142">
        <v>2.6244305147426688</v>
      </c>
      <c r="BY142" s="3">
        <f>BX142/BY$1</f>
        <v>4.6990698562984219E-2</v>
      </c>
      <c r="BZ142" s="14">
        <f t="shared" si="41"/>
        <v>0.11013475687626434</v>
      </c>
      <c r="CA142" s="24">
        <f t="shared" si="42"/>
        <v>-0.24403904850061897</v>
      </c>
      <c r="CB142" s="24">
        <f t="shared" ref="CB142:CB143" si="48">BK142/BW142*100</f>
        <v>106.80089434416011</v>
      </c>
    </row>
    <row r="143" spans="1:80">
      <c r="D143" s="1">
        <v>42073</v>
      </c>
      <c r="E143" s="3">
        <v>4.5620000000000003</v>
      </c>
      <c r="F143" s="3">
        <f t="shared" si="47"/>
        <v>4.4620000000000006</v>
      </c>
      <c r="G143" s="3">
        <v>4.6586666666666661</v>
      </c>
      <c r="H143" s="3">
        <v>226.33333333333334</v>
      </c>
      <c r="I143" s="3">
        <v>375.36666666666662</v>
      </c>
      <c r="J143" s="3">
        <v>370.13333333333327</v>
      </c>
      <c r="K143" s="3">
        <v>240.66666666666666</v>
      </c>
      <c r="L143" s="3">
        <v>21.3</v>
      </c>
      <c r="M143" s="3">
        <v>2.74</v>
      </c>
      <c r="N143" s="3">
        <v>21.433333333333334</v>
      </c>
      <c r="O143" s="3">
        <v>7.27</v>
      </c>
      <c r="P143" s="6">
        <v>44.866666666666674</v>
      </c>
      <c r="Q143" s="3">
        <v>20.483333333333334</v>
      </c>
      <c r="R143" s="3">
        <v>49.686666666666667</v>
      </c>
      <c r="S143" s="3">
        <v>4.4456666666666669</v>
      </c>
      <c r="T143" s="3">
        <v>4.62</v>
      </c>
      <c r="U143" s="3">
        <v>0.41099999999999998</v>
      </c>
      <c r="V143" s="3">
        <v>0.251</v>
      </c>
      <c r="W143" s="3">
        <v>7.0466666666666669</v>
      </c>
      <c r="X143" s="3">
        <v>2.9533333333333331</v>
      </c>
      <c r="Y143" s="3">
        <v>5.6000000000000005</v>
      </c>
      <c r="Z143" s="3">
        <v>1.3666666666666665</v>
      </c>
      <c r="AA143" s="3">
        <v>2146.6666666666665</v>
      </c>
      <c r="AB143" s="3">
        <v>1</v>
      </c>
      <c r="AC143" s="3">
        <v>3.9333333333333336</v>
      </c>
      <c r="AD143" s="5">
        <v>4.6500000000000004</v>
      </c>
      <c r="AE143" s="3">
        <v>11.336602800000001</v>
      </c>
      <c r="AF143" s="3">
        <v>2.4279796232063311</v>
      </c>
      <c r="AG143" s="3">
        <v>46.503331033824004</v>
      </c>
      <c r="AH143" s="3">
        <v>4.2097405301430433</v>
      </c>
      <c r="AI143" s="12">
        <f t="shared" si="40"/>
        <v>3.705874907283091</v>
      </c>
      <c r="AJ143" s="3">
        <v>26.463684965445299</v>
      </c>
      <c r="AK143" s="3">
        <v>7.035108541470021</v>
      </c>
      <c r="AL143" s="3">
        <v>1009.3561626266514</v>
      </c>
      <c r="AM143" s="3">
        <v>16.061127478278529</v>
      </c>
      <c r="AN143" s="3">
        <v>38.141179655993049</v>
      </c>
      <c r="AP143" s="3">
        <v>0.159</v>
      </c>
      <c r="AQ143" s="3">
        <v>9.5000000000000001E-2</v>
      </c>
      <c r="AR143" s="3">
        <v>6.8914999999999997</v>
      </c>
      <c r="AS143" s="3">
        <v>16.808999999999997</v>
      </c>
      <c r="AV143" s="4">
        <v>7.2718791711266384</v>
      </c>
      <c r="AW143" s="4">
        <v>0.50009474347215632</v>
      </c>
      <c r="AX143" s="4">
        <v>0.91743823199650976</v>
      </c>
      <c r="AY143" s="4">
        <v>1.4815381431001811E-2</v>
      </c>
      <c r="BC143" s="3" t="s">
        <v>131</v>
      </c>
      <c r="BD143" s="3" t="s">
        <v>119</v>
      </c>
      <c r="BE143" s="3" t="s">
        <v>158</v>
      </c>
      <c r="BF143" s="1">
        <v>42073</v>
      </c>
      <c r="BG143" s="3">
        <v>0.73949504755722284</v>
      </c>
      <c r="BH143" s="3">
        <v>2612.043950249019</v>
      </c>
      <c r="BI143" s="3">
        <v>8.8055765539026751</v>
      </c>
      <c r="BJ143" s="3">
        <v>120.02100766665647</v>
      </c>
      <c r="BK143" s="3">
        <f>BJ143/BK$1</f>
        <v>2.1845833211986982</v>
      </c>
      <c r="BL143" s="3">
        <v>17.945973915758209</v>
      </c>
      <c r="BM143" s="3">
        <f>BL143/BM$1</f>
        <v>0.32132451057758654</v>
      </c>
      <c r="BO143" t="s">
        <v>194</v>
      </c>
      <c r="BP143" t="s">
        <v>119</v>
      </c>
      <c r="BQ143" t="s">
        <v>158</v>
      </c>
      <c r="BR143" s="1">
        <v>42073</v>
      </c>
      <c r="BS143">
        <v>40.139455568208476</v>
      </c>
      <c r="BT143">
        <v>3003.9251554859929</v>
      </c>
      <c r="BU143">
        <v>42.320619789373779</v>
      </c>
      <c r="BV143">
        <v>158.22524717739637</v>
      </c>
      <c r="BW143" s="3">
        <f>BV143/BW$1</f>
        <v>2.8799644553585071</v>
      </c>
      <c r="BX143">
        <v>10.117426792479757</v>
      </c>
      <c r="BY143" s="3">
        <f>BX143/BY$1</f>
        <v>0.18115356835236807</v>
      </c>
      <c r="BZ143" s="14">
        <f t="shared" si="41"/>
        <v>0.14017094222521848</v>
      </c>
      <c r="CA143" s="24">
        <f t="shared" si="42"/>
        <v>0.69538113415980884</v>
      </c>
      <c r="CB143" s="24">
        <f t="shared" si="48"/>
        <v>75.854523729764381</v>
      </c>
    </row>
    <row r="144" spans="1:80">
      <c r="P144" s="6"/>
      <c r="Y144" s="31">
        <f>AVERAGE(Y128:Y142)</f>
        <v>11.537037037037036</v>
      </c>
      <c r="AD144" s="5"/>
      <c r="AI144" s="12"/>
      <c r="AJ144" s="31">
        <f>AVERAGE(AJ128:AJ142)</f>
        <v>19.572304081366539</v>
      </c>
      <c r="AV144" s="4"/>
      <c r="AW144" s="4"/>
      <c r="AX144" s="4"/>
      <c r="AY144" s="4"/>
      <c r="BF144" s="1"/>
      <c r="BG144" s="3"/>
      <c r="BH144" s="3"/>
      <c r="BI144" s="3"/>
      <c r="BJ144" s="3"/>
      <c r="BK144" s="3"/>
      <c r="BL144" s="3"/>
      <c r="BM144" s="3"/>
      <c r="BR144" s="1"/>
      <c r="BW144" s="3"/>
      <c r="BY144" s="3"/>
      <c r="BZ144" s="14"/>
      <c r="CA144" s="24"/>
      <c r="CB144" s="24"/>
    </row>
    <row r="145" spans="1:80">
      <c r="A145" s="1" t="s">
        <v>13</v>
      </c>
      <c r="B145" s="2">
        <v>4.7</v>
      </c>
      <c r="C145" s="2">
        <v>52</v>
      </c>
      <c r="D145" s="1">
        <v>42082</v>
      </c>
      <c r="E145" s="3">
        <v>0.65300000000000002</v>
      </c>
      <c r="F145" s="3">
        <f t="shared" ref="F145:F160" si="49">E145</f>
        <v>0.65300000000000002</v>
      </c>
      <c r="G145" s="3">
        <v>3.7105000000000001</v>
      </c>
      <c r="H145" s="3">
        <v>188.6</v>
      </c>
      <c r="I145" s="3">
        <v>321.89999999999998</v>
      </c>
      <c r="J145" s="3">
        <v>317.89999999999998</v>
      </c>
      <c r="K145" s="3">
        <v>206.5</v>
      </c>
      <c r="L145" s="3">
        <v>99.45</v>
      </c>
      <c r="M145" s="3">
        <v>13.13</v>
      </c>
      <c r="N145" s="3">
        <v>99.45</v>
      </c>
      <c r="O145" s="3">
        <v>7.415</v>
      </c>
      <c r="P145" s="3">
        <v>1.04</v>
      </c>
      <c r="Q145" s="3">
        <v>2.8449999999999998</v>
      </c>
      <c r="R145" s="3">
        <v>7.8550000000000004</v>
      </c>
      <c r="S145" s="3">
        <v>0.49266666666666664</v>
      </c>
      <c r="T145" s="3">
        <v>2.3966666666666665</v>
      </c>
      <c r="U145" s="3">
        <v>0.34</v>
      </c>
      <c r="V145" s="3">
        <v>0.19299999999999998</v>
      </c>
      <c r="W145" s="3">
        <v>7.1166666666666671</v>
      </c>
      <c r="X145" s="3">
        <v>14.196666666666665</v>
      </c>
      <c r="Y145" s="3">
        <v>7.5666666666666673</v>
      </c>
      <c r="Z145" s="3">
        <v>1.8333333333333333</v>
      </c>
      <c r="AA145" s="3">
        <v>1533.6666666666667</v>
      </c>
      <c r="AB145" s="3">
        <v>0.73333333333333339</v>
      </c>
      <c r="AC145" s="3">
        <v>0.23333333333333331</v>
      </c>
      <c r="AD145" s="5">
        <v>0.7</v>
      </c>
      <c r="AE145" s="3">
        <v>5.6392392499999993</v>
      </c>
      <c r="AF145" s="3">
        <v>2.1795057115077556</v>
      </c>
      <c r="AG145" s="3">
        <v>36.962048327104007</v>
      </c>
      <c r="AH145" s="3">
        <v>0.3297978168285689</v>
      </c>
      <c r="AI145" s="12">
        <f t="shared" si="40"/>
        <v>1.8434371920255435</v>
      </c>
      <c r="AJ145" s="3">
        <v>29.612726561481285</v>
      </c>
      <c r="AK145" s="3">
        <v>2.06535296630312</v>
      </c>
      <c r="AL145" s="3">
        <v>917.96203668077476</v>
      </c>
      <c r="AM145" s="3">
        <v>65.958543280361184</v>
      </c>
      <c r="AN145" s="3">
        <v>30.998902947181254</v>
      </c>
      <c r="AP145" s="3">
        <v>0.93299999999999994</v>
      </c>
      <c r="AQ145" s="3">
        <v>0.13950000000000001</v>
      </c>
      <c r="AR145" s="3">
        <v>6.8170000000000002</v>
      </c>
      <c r="AS145" s="3">
        <v>16.627000000000002</v>
      </c>
      <c r="AV145" s="4">
        <v>7.5152056465617809</v>
      </c>
      <c r="AW145" s="4">
        <v>0.10703671869637699</v>
      </c>
      <c r="AX145" s="4">
        <v>0.66394863731640674</v>
      </c>
      <c r="AY145" s="4">
        <v>2.9658684960542692E-2</v>
      </c>
      <c r="AZ145" s="3">
        <v>0</v>
      </c>
      <c r="BA145" s="3">
        <v>4600</v>
      </c>
      <c r="BC145" s="3" t="s">
        <v>132</v>
      </c>
      <c r="BD145" s="3" t="s">
        <v>119</v>
      </c>
      <c r="BE145" s="3" t="s">
        <v>155</v>
      </c>
      <c r="BF145" s="1">
        <v>42082</v>
      </c>
      <c r="BG145" s="3">
        <v>1.2908987150115461</v>
      </c>
      <c r="BH145" s="3">
        <v>1538.0673540771427</v>
      </c>
      <c r="BI145" s="3">
        <v>9.7184459674402213</v>
      </c>
      <c r="BJ145" s="3">
        <v>2.4388532833860119</v>
      </c>
      <c r="BK145" s="3">
        <f>BJ145/BK$1</f>
        <v>4.4391213749290351E-2</v>
      </c>
      <c r="BL145" s="3">
        <v>5.8893251139561782</v>
      </c>
      <c r="BM145" s="3">
        <f>BL145/BM$1</f>
        <v>0.10544897249697723</v>
      </c>
      <c r="BO145" t="s">
        <v>200</v>
      </c>
      <c r="BP145" t="s">
        <v>119</v>
      </c>
      <c r="BQ145" t="s">
        <v>155</v>
      </c>
      <c r="BR145" s="1">
        <v>42082</v>
      </c>
      <c r="BS145">
        <v>30.711048537077886</v>
      </c>
      <c r="BT145">
        <v>1207.2684663527616</v>
      </c>
      <c r="BU145">
        <v>15.01077613058532</v>
      </c>
      <c r="BV145">
        <v>3.4430323223462493</v>
      </c>
      <c r="BW145" s="3">
        <f>BV145/BW$1</f>
        <v>6.2668953810452302E-2</v>
      </c>
      <c r="BX145">
        <v>2.1210802517356382</v>
      </c>
      <c r="BY145" s="3">
        <f>BX145/BY$1</f>
        <v>3.7978160281748219E-2</v>
      </c>
      <c r="BZ145" s="14">
        <f t="shared" si="41"/>
        <v>6.7470812215229006E-2</v>
      </c>
      <c r="CA145" s="24">
        <f t="shared" si="42"/>
        <v>1.8277740061161951E-2</v>
      </c>
      <c r="CB145" s="24">
        <f t="shared" ref="CB145" si="50">BK145/BW145*100</f>
        <v>70.83445797348945</v>
      </c>
    </row>
    <row r="146" spans="1:80">
      <c r="A146" s="1" t="s">
        <v>256</v>
      </c>
      <c r="B146" s="2">
        <f>B145-C145/100</f>
        <v>4.18</v>
      </c>
      <c r="C146" s="2"/>
      <c r="D146" s="1">
        <v>42082</v>
      </c>
      <c r="E146" s="3">
        <v>0.96399999999999997</v>
      </c>
      <c r="F146" s="3">
        <f t="shared" si="49"/>
        <v>0.96399999999999997</v>
      </c>
      <c r="G146" s="3">
        <v>4.0346666666666673</v>
      </c>
      <c r="H146" s="3">
        <v>205.80000000000004</v>
      </c>
      <c r="I146" s="3">
        <v>347.8</v>
      </c>
      <c r="J146" s="3">
        <v>343.26666666666665</v>
      </c>
      <c r="K146" s="3">
        <v>223</v>
      </c>
      <c r="L146" s="3">
        <v>100.33333333333333</v>
      </c>
      <c r="M146" s="3">
        <v>13.126666666666667</v>
      </c>
      <c r="N146" s="3">
        <v>100.3</v>
      </c>
      <c r="O146" s="3">
        <v>7.4733333333333327</v>
      </c>
      <c r="P146" s="3">
        <v>1.5733333333333333</v>
      </c>
      <c r="Q146" s="3">
        <v>2.9</v>
      </c>
      <c r="R146" s="3">
        <v>7.996666666666667</v>
      </c>
      <c r="S146" s="3">
        <v>0.97866666666666668</v>
      </c>
      <c r="T146" s="3">
        <v>4</v>
      </c>
      <c r="U146" s="3">
        <v>0.36400000000000005</v>
      </c>
      <c r="V146" s="3">
        <v>0.218</v>
      </c>
      <c r="W146" s="3">
        <v>7.21</v>
      </c>
      <c r="X146" s="3">
        <v>13.459999999999999</v>
      </c>
      <c r="Y146" s="3">
        <v>13</v>
      </c>
      <c r="Z146" s="3">
        <v>3.1</v>
      </c>
      <c r="AA146" s="3">
        <v>2556.3333333333335</v>
      </c>
      <c r="AB146" s="3">
        <v>1.2</v>
      </c>
      <c r="AC146" s="3">
        <v>0.70000000000000007</v>
      </c>
      <c r="AD146" s="5"/>
      <c r="AI146" s="12"/>
      <c r="AZ146" s="3">
        <v>1</v>
      </c>
      <c r="BA146" s="3">
        <v>268.10000000000002</v>
      </c>
      <c r="BK146" s="3"/>
      <c r="BM146" s="3"/>
      <c r="BW146" s="3"/>
      <c r="BY146" s="3"/>
      <c r="BZ146" s="14"/>
      <c r="CA146" s="24"/>
    </row>
    <row r="147" spans="1:80">
      <c r="A147" s="1" t="s">
        <v>255</v>
      </c>
      <c r="B147" s="1"/>
      <c r="C147" s="1"/>
      <c r="D147" s="1">
        <v>42082</v>
      </c>
      <c r="E147" s="3">
        <v>1.2869999999999999</v>
      </c>
      <c r="F147" s="3">
        <f t="shared" si="49"/>
        <v>1.2869999999999999</v>
      </c>
      <c r="G147" s="3">
        <v>4.1403333333333334</v>
      </c>
      <c r="H147" s="3">
        <v>209.19999999999996</v>
      </c>
      <c r="I147" s="3">
        <v>352.43333333333334</v>
      </c>
      <c r="J147" s="3">
        <v>347.76666666666665</v>
      </c>
      <c r="K147" s="3">
        <v>226</v>
      </c>
      <c r="L147" s="3">
        <v>100.46666666666665</v>
      </c>
      <c r="M147" s="3">
        <v>13.11</v>
      </c>
      <c r="N147" s="3">
        <v>100.43333333333334</v>
      </c>
      <c r="O147" s="3">
        <v>7.54</v>
      </c>
      <c r="P147" s="3">
        <v>1.3</v>
      </c>
      <c r="Q147" s="3">
        <v>2.93</v>
      </c>
      <c r="R147" s="3">
        <v>8.0633333333333344</v>
      </c>
      <c r="S147" s="3">
        <v>1.4933333333333334</v>
      </c>
      <c r="T147" s="3">
        <v>4.1633333333333331</v>
      </c>
      <c r="U147" s="3">
        <v>0.36833333333333335</v>
      </c>
      <c r="V147" s="3">
        <v>0.222</v>
      </c>
      <c r="W147" s="3">
        <v>7.34</v>
      </c>
      <c r="X147" s="3">
        <v>13.38</v>
      </c>
      <c r="Y147" s="3">
        <v>25.900000000000002</v>
      </c>
      <c r="Z147" s="3">
        <v>6.2</v>
      </c>
      <c r="AA147" s="3">
        <v>4617</v>
      </c>
      <c r="AB147" s="3">
        <v>2.2000000000000002</v>
      </c>
      <c r="AC147" s="3">
        <v>1</v>
      </c>
      <c r="AD147" s="5"/>
      <c r="AI147" s="12"/>
      <c r="AZ147" s="3">
        <v>1.5</v>
      </c>
      <c r="BA147" s="3">
        <v>153.1</v>
      </c>
      <c r="BK147" s="3"/>
      <c r="BM147" s="3"/>
      <c r="BW147" s="3"/>
      <c r="BY147" s="3"/>
      <c r="BZ147" s="14"/>
      <c r="CA147" s="24"/>
    </row>
    <row r="148" spans="1:80">
      <c r="D148" s="1">
        <v>42082</v>
      </c>
      <c r="E148" s="3">
        <v>1.5369999999999999</v>
      </c>
      <c r="F148" s="3">
        <f t="shared" si="49"/>
        <v>1.5369999999999999</v>
      </c>
      <c r="G148" s="3">
        <v>4.1795</v>
      </c>
      <c r="H148" s="3">
        <v>209.8</v>
      </c>
      <c r="I148" s="3">
        <v>353</v>
      </c>
      <c r="J148" s="3">
        <v>348.3</v>
      </c>
      <c r="K148" s="3">
        <v>226</v>
      </c>
      <c r="L148" s="3">
        <v>100.5</v>
      </c>
      <c r="M148" s="3">
        <v>13.1</v>
      </c>
      <c r="N148" s="3">
        <v>100.4</v>
      </c>
      <c r="O148" s="3">
        <v>7.6074999999999999</v>
      </c>
      <c r="P148" s="3">
        <v>1.2625</v>
      </c>
      <c r="Q148" s="3">
        <v>2.9075000000000002</v>
      </c>
      <c r="R148" s="3">
        <v>8.0174999999999983</v>
      </c>
      <c r="S148" s="3">
        <v>2.0136666666666665</v>
      </c>
      <c r="T148" s="3">
        <v>4.1433333333333335</v>
      </c>
      <c r="U148" s="3">
        <v>0.36800000000000005</v>
      </c>
      <c r="V148" s="3">
        <v>0.22166666666666668</v>
      </c>
      <c r="W148" s="3">
        <v>7.3900000000000006</v>
      </c>
      <c r="X148" s="3">
        <v>12.626666666666667</v>
      </c>
      <c r="Y148" s="3">
        <v>26.233333333333334</v>
      </c>
      <c r="Z148" s="3">
        <v>6.2666666666666657</v>
      </c>
      <c r="AA148" s="3">
        <v>5487.666666666667</v>
      </c>
      <c r="AB148" s="3">
        <v>2.6666666666666665</v>
      </c>
      <c r="AC148" s="3">
        <v>0.93333333333333324</v>
      </c>
      <c r="AD148" s="5"/>
      <c r="AI148" s="12"/>
      <c r="AZ148" s="3">
        <v>2</v>
      </c>
      <c r="BA148" s="3">
        <v>82.44</v>
      </c>
      <c r="BK148" s="3"/>
      <c r="BM148" s="3"/>
      <c r="BW148" s="3"/>
      <c r="BY148" s="3"/>
      <c r="BZ148" s="14"/>
      <c r="CA148" s="24"/>
    </row>
    <row r="149" spans="1:80">
      <c r="D149" s="1">
        <v>42082</v>
      </c>
      <c r="E149" s="3">
        <v>1.8070000000000002</v>
      </c>
      <c r="F149" s="3">
        <f t="shared" si="49"/>
        <v>1.8070000000000002</v>
      </c>
      <c r="G149" s="3">
        <v>4.2276666666666669</v>
      </c>
      <c r="H149" s="3">
        <v>210.69999999999996</v>
      </c>
      <c r="I149" s="3">
        <v>354</v>
      </c>
      <c r="J149" s="3">
        <v>349.26666666666665</v>
      </c>
      <c r="K149" s="3">
        <v>227</v>
      </c>
      <c r="L149" s="3">
        <v>100.09999999999998</v>
      </c>
      <c r="M149" s="3">
        <v>13.026666666666666</v>
      </c>
      <c r="N149" s="3">
        <v>100</v>
      </c>
      <c r="O149" s="3">
        <v>7.68</v>
      </c>
      <c r="P149" s="3">
        <v>1.3533333333333335</v>
      </c>
      <c r="Q149" s="3">
        <v>3.0033333333333334</v>
      </c>
      <c r="R149" s="3">
        <v>8.2333333333333325</v>
      </c>
      <c r="S149" s="3">
        <v>2.4816666666666669</v>
      </c>
      <c r="T149" s="3">
        <v>4.2</v>
      </c>
      <c r="U149" s="3">
        <v>0.36999999999999994</v>
      </c>
      <c r="V149" s="3">
        <v>0.223</v>
      </c>
      <c r="W149" s="3">
        <v>7.29</v>
      </c>
      <c r="X149" s="3">
        <v>10.086666666666668</v>
      </c>
      <c r="Y149" s="3">
        <v>14.533333333333333</v>
      </c>
      <c r="Z149" s="3">
        <v>3.5</v>
      </c>
      <c r="AA149" s="3">
        <v>2833.3333333333335</v>
      </c>
      <c r="AB149" s="3">
        <v>1.3999999999999997</v>
      </c>
      <c r="AC149" s="3">
        <v>0.3</v>
      </c>
      <c r="AD149" s="5"/>
      <c r="AI149" s="12"/>
      <c r="AZ149" s="3">
        <v>2.5</v>
      </c>
      <c r="BA149" s="3">
        <v>45.79</v>
      </c>
      <c r="BK149" s="3"/>
      <c r="BM149" s="3"/>
      <c r="BW149" s="3"/>
      <c r="BY149" s="3"/>
      <c r="BZ149" s="14"/>
      <c r="CA149" s="24"/>
    </row>
    <row r="150" spans="1:80">
      <c r="D150" s="1">
        <v>42082</v>
      </c>
      <c r="E150" s="3">
        <v>2.0219999999999998</v>
      </c>
      <c r="F150" s="3">
        <f t="shared" si="49"/>
        <v>2.0219999999999998</v>
      </c>
      <c r="G150" s="3">
        <v>4.2463333333333333</v>
      </c>
      <c r="H150" s="3">
        <v>211</v>
      </c>
      <c r="I150" s="3">
        <v>354.36666666666662</v>
      </c>
      <c r="J150" s="3">
        <v>349.60000000000008</v>
      </c>
      <c r="K150" s="3">
        <v>227</v>
      </c>
      <c r="L150" s="3">
        <v>97.433333333333323</v>
      </c>
      <c r="M150" s="3">
        <v>12.676666666666668</v>
      </c>
      <c r="N150" s="3">
        <v>97.366666666666674</v>
      </c>
      <c r="O150" s="3">
        <v>7.68</v>
      </c>
      <c r="P150" s="3">
        <v>1.61</v>
      </c>
      <c r="Q150" s="3">
        <v>3.063333333333333</v>
      </c>
      <c r="R150" s="3">
        <v>8.3833333333333329</v>
      </c>
      <c r="S150" s="3">
        <v>2.9966666666666666</v>
      </c>
      <c r="T150" s="3">
        <v>4.45</v>
      </c>
      <c r="U150" s="3">
        <v>0.3746666666666667</v>
      </c>
      <c r="V150" s="3">
        <v>0.22766666666666668</v>
      </c>
      <c r="W150" s="3">
        <v>7.13</v>
      </c>
      <c r="X150" s="3">
        <v>5.91</v>
      </c>
      <c r="Y150" s="3">
        <v>9.5666666666666664</v>
      </c>
      <c r="Z150" s="3">
        <v>2.2999999999999998</v>
      </c>
      <c r="AA150" s="3">
        <v>2248.3333333333335</v>
      </c>
      <c r="AB150" s="3">
        <v>1.0666666666666667</v>
      </c>
      <c r="AC150" s="3">
        <v>0.9</v>
      </c>
      <c r="AD150" s="5"/>
      <c r="AI150" s="12"/>
      <c r="AZ150" s="3">
        <v>3</v>
      </c>
      <c r="BA150" s="3">
        <v>28.17</v>
      </c>
      <c r="BF150" s="1"/>
      <c r="BG150" s="3"/>
      <c r="BH150" s="3"/>
      <c r="BI150" s="3"/>
      <c r="BJ150" s="3"/>
      <c r="BK150" s="3"/>
      <c r="BL150" s="3"/>
      <c r="BM150" s="3"/>
      <c r="BR150" s="1"/>
      <c r="BW150" s="3"/>
      <c r="BY150" s="3"/>
      <c r="BZ150" s="14"/>
      <c r="CA150" s="24"/>
    </row>
    <row r="151" spans="1:80">
      <c r="D151" s="1">
        <v>42082</v>
      </c>
      <c r="E151" s="3">
        <v>2.2970000000000002</v>
      </c>
      <c r="F151" s="3">
        <f t="shared" si="49"/>
        <v>2.2970000000000002</v>
      </c>
      <c r="G151" s="3">
        <v>4.2753333333333332</v>
      </c>
      <c r="H151" s="3">
        <v>211.80000000000004</v>
      </c>
      <c r="I151" s="3">
        <v>355.39999999999992</v>
      </c>
      <c r="J151" s="3">
        <v>350.60000000000008</v>
      </c>
      <c r="K151" s="3">
        <v>228</v>
      </c>
      <c r="L151" s="3">
        <v>86.733333333333334</v>
      </c>
      <c r="M151" s="3">
        <v>11.276666666666666</v>
      </c>
      <c r="N151" s="3">
        <v>86.7</v>
      </c>
      <c r="O151" s="3">
        <v>7.61</v>
      </c>
      <c r="P151" s="3">
        <v>1.74</v>
      </c>
      <c r="Q151" s="3">
        <v>3.1433333333333331</v>
      </c>
      <c r="R151" s="3">
        <v>8.5666666666666682</v>
      </c>
      <c r="AD151" s="5"/>
      <c r="AI151" s="12"/>
      <c r="BF151" s="1"/>
      <c r="BG151" s="3"/>
      <c r="BH151" s="3"/>
      <c r="BI151" s="3"/>
      <c r="BJ151" s="3"/>
      <c r="BK151" s="3"/>
      <c r="BL151" s="3"/>
      <c r="BM151" s="3"/>
      <c r="BR151" s="1"/>
      <c r="BW151" s="3"/>
      <c r="BY151" s="3"/>
      <c r="BZ151" s="14"/>
      <c r="CA151" s="24"/>
    </row>
    <row r="152" spans="1:80">
      <c r="D152" s="1">
        <v>42082</v>
      </c>
      <c r="E152" s="3">
        <v>2.5565000000000002</v>
      </c>
      <c r="F152" s="3">
        <f t="shared" si="49"/>
        <v>2.5565000000000002</v>
      </c>
      <c r="G152" s="3">
        <v>4.3105000000000002</v>
      </c>
      <c r="H152" s="3">
        <v>212.57500000000002</v>
      </c>
      <c r="I152" s="3">
        <v>356.22500000000002</v>
      </c>
      <c r="J152" s="3">
        <v>351.42499999999995</v>
      </c>
      <c r="K152" s="3">
        <v>228</v>
      </c>
      <c r="L152" s="3">
        <v>77.525000000000006</v>
      </c>
      <c r="M152" s="3">
        <v>10.067499999999999</v>
      </c>
      <c r="N152" s="3">
        <v>77.424999999999997</v>
      </c>
      <c r="O152" s="3">
        <v>7.56</v>
      </c>
      <c r="P152" s="3">
        <v>1.615</v>
      </c>
      <c r="Q152" s="3">
        <v>3.17</v>
      </c>
      <c r="R152" s="3">
        <v>8.6349999999999998</v>
      </c>
      <c r="AD152" s="5"/>
      <c r="AI152" s="12"/>
      <c r="BF152" s="1"/>
      <c r="BG152" s="3"/>
      <c r="BH152" s="3"/>
      <c r="BI152" s="3"/>
      <c r="BJ152" s="3"/>
      <c r="BK152" s="3"/>
      <c r="BL152" s="3"/>
      <c r="BM152" s="3"/>
      <c r="BR152" s="1"/>
      <c r="BW152" s="3"/>
      <c r="BY152" s="3"/>
      <c r="BZ152" s="14"/>
      <c r="CA152" s="24"/>
    </row>
    <row r="153" spans="1:80">
      <c r="D153" s="1">
        <v>42082</v>
      </c>
      <c r="E153" s="3">
        <v>2.8290000000000002</v>
      </c>
      <c r="F153" s="3">
        <f t="shared" si="49"/>
        <v>2.8290000000000002</v>
      </c>
      <c r="G153" s="3">
        <v>4.3840000000000003</v>
      </c>
      <c r="H153" s="3">
        <v>213.80000000000004</v>
      </c>
      <c r="I153" s="3">
        <v>357.5</v>
      </c>
      <c r="J153" s="3">
        <v>352.7</v>
      </c>
      <c r="K153" s="3">
        <v>229</v>
      </c>
      <c r="L153" s="3">
        <v>64.100000000000009</v>
      </c>
      <c r="M153" s="3">
        <v>8.3133333333333326</v>
      </c>
      <c r="N153" s="3">
        <v>64.100000000000009</v>
      </c>
      <c r="O153" s="3">
        <v>7.4899999999999993</v>
      </c>
      <c r="P153" s="3">
        <v>1.41</v>
      </c>
      <c r="Q153" s="3">
        <v>3.293333333333333</v>
      </c>
      <c r="R153" s="3">
        <v>8.9266666666666659</v>
      </c>
      <c r="AD153" s="5"/>
      <c r="AI153" s="12"/>
      <c r="BF153" s="1"/>
      <c r="BG153" s="3"/>
      <c r="BH153" s="3"/>
      <c r="BI153" s="3"/>
      <c r="BJ153" s="3"/>
      <c r="BK153" s="3"/>
      <c r="BL153" s="3"/>
      <c r="BM153" s="3"/>
      <c r="BR153" s="1"/>
      <c r="BW153" s="3"/>
      <c r="BY153" s="3"/>
      <c r="BZ153" s="14"/>
      <c r="CA153" s="24"/>
    </row>
    <row r="154" spans="1:80">
      <c r="D154" s="1">
        <v>42082</v>
      </c>
      <c r="E154" s="3">
        <v>3.0637500000000002</v>
      </c>
      <c r="F154" s="3">
        <f t="shared" si="49"/>
        <v>3.0637500000000002</v>
      </c>
      <c r="G154" s="3">
        <v>4.4497499999999999</v>
      </c>
      <c r="H154" s="3">
        <v>215.125</v>
      </c>
      <c r="I154" s="3">
        <v>359.02499999999998</v>
      </c>
      <c r="J154" s="3">
        <v>354.125</v>
      </c>
      <c r="K154" s="3">
        <v>230</v>
      </c>
      <c r="L154" s="3">
        <v>54.724999999999994</v>
      </c>
      <c r="M154" s="3">
        <v>7.0825000000000005</v>
      </c>
      <c r="N154" s="3">
        <v>54.65</v>
      </c>
      <c r="O154" s="3">
        <v>7.44</v>
      </c>
      <c r="P154" s="3">
        <v>1.97</v>
      </c>
      <c r="Q154" s="3">
        <v>3.3200000000000003</v>
      </c>
      <c r="R154" s="3">
        <v>8.9824999999999999</v>
      </c>
      <c r="AD154" s="5"/>
      <c r="AI154" s="12"/>
      <c r="BF154" s="1"/>
      <c r="BG154" s="3"/>
      <c r="BH154" s="3"/>
      <c r="BI154" s="3"/>
      <c r="BJ154" s="3"/>
      <c r="BK154" s="3"/>
      <c r="BL154" s="3"/>
      <c r="BM154" s="3"/>
      <c r="BR154" s="1"/>
      <c r="BW154" s="3"/>
      <c r="BY154" s="3"/>
      <c r="BZ154" s="14"/>
      <c r="CA154" s="24"/>
    </row>
    <row r="155" spans="1:80">
      <c r="D155" s="1">
        <v>42082</v>
      </c>
      <c r="E155" s="3">
        <v>3.3376666666666672</v>
      </c>
      <c r="F155" s="3">
        <f t="shared" si="49"/>
        <v>3.3376666666666672</v>
      </c>
      <c r="G155" s="3">
        <v>4.5040000000000004</v>
      </c>
      <c r="H155" s="3">
        <v>216.69999999999996</v>
      </c>
      <c r="I155" s="3">
        <v>361.0333333333333</v>
      </c>
      <c r="J155" s="3">
        <v>356.13333333333338</v>
      </c>
      <c r="K155" s="3">
        <v>231.33333333333334</v>
      </c>
      <c r="L155" s="3">
        <v>43.333333333333336</v>
      </c>
      <c r="M155" s="3">
        <v>5.6033333333333326</v>
      </c>
      <c r="N155" s="3">
        <v>43.300000000000004</v>
      </c>
      <c r="O155" s="3">
        <v>7.419999999999999</v>
      </c>
      <c r="P155" s="3">
        <v>1.91</v>
      </c>
      <c r="Q155" s="3">
        <v>3.3466666666666662</v>
      </c>
      <c r="R155" s="3">
        <v>9.0499999999999989</v>
      </c>
      <c r="AD155" s="5"/>
      <c r="AI155" s="12"/>
      <c r="BF155" s="1"/>
      <c r="BG155" s="3"/>
      <c r="BH155" s="3"/>
      <c r="BI155" s="3"/>
      <c r="BJ155" s="3"/>
      <c r="BK155" s="3"/>
      <c r="BL155" s="3"/>
      <c r="BM155" s="3"/>
      <c r="BR155" s="1"/>
      <c r="BW155" s="3"/>
      <c r="BY155" s="3"/>
      <c r="BZ155" s="14"/>
      <c r="CA155" s="24"/>
    </row>
    <row r="156" spans="1:80">
      <c r="D156" s="1">
        <v>42082</v>
      </c>
      <c r="E156" s="3">
        <v>3.6139999999999999</v>
      </c>
      <c r="F156" s="3">
        <f t="shared" si="49"/>
        <v>3.6139999999999999</v>
      </c>
      <c r="G156" s="3">
        <v>4.5255000000000001</v>
      </c>
      <c r="H156" s="3">
        <v>217.2</v>
      </c>
      <c r="I156" s="3">
        <v>361.67500000000001</v>
      </c>
      <c r="J156" s="3">
        <v>356.7</v>
      </c>
      <c r="K156" s="3">
        <v>232</v>
      </c>
      <c r="L156" s="3">
        <v>39.974999999999994</v>
      </c>
      <c r="M156" s="3">
        <v>5.1624999999999996</v>
      </c>
      <c r="N156" s="3">
        <v>39.974999999999994</v>
      </c>
      <c r="O156" s="3">
        <v>7.4</v>
      </c>
      <c r="P156" s="3">
        <v>2.0125000000000002</v>
      </c>
      <c r="Q156" s="3">
        <v>3.3825000000000003</v>
      </c>
      <c r="R156" s="3">
        <v>9.14</v>
      </c>
      <c r="S156" s="3">
        <v>3.4926666666666666</v>
      </c>
      <c r="T156" s="3">
        <v>4.4800000000000004</v>
      </c>
      <c r="U156" s="3">
        <v>0.37866666666666671</v>
      </c>
      <c r="V156" s="3">
        <v>0.23</v>
      </c>
      <c r="W156" s="3">
        <v>7.09</v>
      </c>
      <c r="X156" s="3">
        <v>5.0133333333333328</v>
      </c>
      <c r="Y156" s="3">
        <v>8.5333333333333332</v>
      </c>
      <c r="Z156" s="3">
        <v>2.0333333333333332</v>
      </c>
      <c r="AA156" s="3">
        <v>1630.6666666666667</v>
      </c>
      <c r="AB156" s="3">
        <v>0.80000000000000016</v>
      </c>
      <c r="AC156" s="3">
        <v>1.5333333333333332</v>
      </c>
      <c r="AD156" s="5">
        <v>3.6</v>
      </c>
      <c r="AE156" s="3">
        <v>1.321701</v>
      </c>
      <c r="AF156" s="3">
        <v>1.1308291071222552</v>
      </c>
      <c r="AG156" s="3">
        <v>29.346451313056001</v>
      </c>
      <c r="AH156" s="3">
        <v>3.2489550759857786</v>
      </c>
      <c r="AI156" s="12">
        <f t="shared" ref="AI156:AI180" si="51">AE156*30.97/94.74</f>
        <v>0.43205699778340728</v>
      </c>
      <c r="AJ156" s="3">
        <v>18.522623549354542</v>
      </c>
      <c r="AK156" s="3">
        <v>6.7769394206821163</v>
      </c>
      <c r="AL156" s="3">
        <v>1021.8802103373092</v>
      </c>
      <c r="AM156" s="3">
        <v>3.3011012998833413</v>
      </c>
      <c r="AN156" s="3">
        <v>55.169301887200461</v>
      </c>
      <c r="AP156" s="3">
        <v>0.77400000000000002</v>
      </c>
      <c r="AQ156" s="3">
        <v>0.1105</v>
      </c>
      <c r="AR156" s="3">
        <v>6.7814999999999994</v>
      </c>
      <c r="AS156" s="3">
        <v>16.5395</v>
      </c>
      <c r="AV156" s="4">
        <v>6.9571786079668589</v>
      </c>
      <c r="AW156" s="4">
        <v>0.12518698216489502</v>
      </c>
      <c r="AX156" s="4">
        <v>0.90654693517369156</v>
      </c>
      <c r="AY156" s="4">
        <v>1.5390178859951403E-2</v>
      </c>
      <c r="BC156" s="3" t="s">
        <v>201</v>
      </c>
      <c r="BD156" s="3" t="s">
        <v>119</v>
      </c>
      <c r="BE156" s="3" t="s">
        <v>157</v>
      </c>
      <c r="BF156" s="1">
        <v>42082</v>
      </c>
      <c r="BG156" s="3">
        <v>0.44028743995842184</v>
      </c>
      <c r="BH156" s="3">
        <v>2504.7499899033919</v>
      </c>
      <c r="BI156" s="3">
        <v>6.4203391517119517</v>
      </c>
      <c r="BJ156" s="3">
        <v>31.304852763894182</v>
      </c>
      <c r="BK156" s="3">
        <f>BJ156/BK$1</f>
        <v>0.5698007419711355</v>
      </c>
      <c r="BL156" s="3">
        <v>5.6492504324420176</v>
      </c>
      <c r="BM156" s="3">
        <f>BL156/BM$1</f>
        <v>0.10115041060773532</v>
      </c>
      <c r="BR156" s="1"/>
      <c r="BW156" s="3"/>
      <c r="BY156" s="3"/>
      <c r="BZ156" s="14"/>
      <c r="CA156" s="24"/>
    </row>
    <row r="157" spans="1:80">
      <c r="D157" s="1">
        <v>42082</v>
      </c>
      <c r="E157" s="3">
        <v>3.8660000000000001</v>
      </c>
      <c r="F157" s="3">
        <f t="shared" si="49"/>
        <v>3.8660000000000001</v>
      </c>
      <c r="G157" s="3">
        <v>4.535333333333333</v>
      </c>
      <c r="H157" s="3">
        <v>218.06666666666669</v>
      </c>
      <c r="I157" s="3">
        <v>363</v>
      </c>
      <c r="J157" s="3">
        <v>358</v>
      </c>
      <c r="K157" s="3">
        <v>233</v>
      </c>
      <c r="L157" s="3">
        <v>37.833333333333336</v>
      </c>
      <c r="M157" s="3">
        <v>4.8833333333333329</v>
      </c>
      <c r="N157" s="3">
        <v>37.766666666666666</v>
      </c>
      <c r="O157" s="3">
        <v>7.39</v>
      </c>
      <c r="P157" s="3">
        <v>2.2466666666666666</v>
      </c>
      <c r="Q157" s="3">
        <v>3.4000000000000004</v>
      </c>
      <c r="R157" s="3">
        <v>9.173333333333332</v>
      </c>
      <c r="AD157" s="5"/>
      <c r="AI157" s="12"/>
      <c r="BK157" s="3"/>
      <c r="BM157" s="3"/>
      <c r="BW157" s="3"/>
      <c r="BY157" s="3"/>
      <c r="BZ157" s="14"/>
      <c r="CA157" s="24"/>
    </row>
    <row r="158" spans="1:80">
      <c r="D158" s="1">
        <v>42082</v>
      </c>
      <c r="E158" s="3">
        <v>4.0880000000000001</v>
      </c>
      <c r="F158" s="3">
        <f t="shared" si="49"/>
        <v>4.0880000000000001</v>
      </c>
      <c r="G158" s="3">
        <v>4.5060000000000002</v>
      </c>
      <c r="H158" s="3">
        <v>219.23333333333335</v>
      </c>
      <c r="I158" s="3">
        <v>365.3</v>
      </c>
      <c r="J158" s="3">
        <v>360.26666666666665</v>
      </c>
      <c r="K158" s="3">
        <v>234</v>
      </c>
      <c r="L158" s="3">
        <v>35.4</v>
      </c>
      <c r="M158" s="3">
        <v>4.5733333333333333</v>
      </c>
      <c r="N158" s="3">
        <v>35.366666666666667</v>
      </c>
      <c r="O158" s="3">
        <v>7.38</v>
      </c>
      <c r="P158" s="3">
        <v>2.4599999999999995</v>
      </c>
      <c r="Q158" s="3">
        <v>3.3699999999999997</v>
      </c>
      <c r="R158" s="3">
        <v>9.11</v>
      </c>
      <c r="S158" s="3">
        <v>3.9946666666666673</v>
      </c>
      <c r="T158" s="3">
        <v>4.4233333333333329</v>
      </c>
      <c r="U158" s="3">
        <v>0.38100000000000001</v>
      </c>
      <c r="V158" s="3">
        <v>0.23100000000000001</v>
      </c>
      <c r="W158" s="3">
        <v>7.080000000000001</v>
      </c>
      <c r="X158" s="3">
        <v>4.6399999999999997</v>
      </c>
      <c r="Y158" s="3">
        <v>8.6999999999999993</v>
      </c>
      <c r="Z158" s="3">
        <v>2.1</v>
      </c>
      <c r="AA158" s="3">
        <v>2704</v>
      </c>
      <c r="AB158" s="3">
        <v>1.2666666666666666</v>
      </c>
      <c r="AC158" s="3">
        <v>1.7333333333333334</v>
      </c>
      <c r="AD158" s="5">
        <v>4.0999999999999996</v>
      </c>
      <c r="AF158" s="3">
        <v>3.8429340667453897</v>
      </c>
      <c r="AG158" s="3">
        <v>192.10504805350402</v>
      </c>
      <c r="AH158" s="3">
        <v>6.5474704836391311</v>
      </c>
      <c r="AI158" s="12">
        <f t="shared" si="51"/>
        <v>0</v>
      </c>
      <c r="AJ158" s="3">
        <v>103.54674664232624</v>
      </c>
      <c r="AK158" s="3">
        <v>4.7761287345759724</v>
      </c>
      <c r="AL158" s="3">
        <v>1462.6458894446585</v>
      </c>
      <c r="AM158" s="3">
        <v>60.372064157481688</v>
      </c>
      <c r="AN158" s="3">
        <v>14.125464458067103</v>
      </c>
      <c r="AP158" s="3">
        <v>1.522</v>
      </c>
      <c r="AQ158" s="3">
        <v>0.46299999999999997</v>
      </c>
      <c r="AR158" s="3">
        <v>9.5485000000000007</v>
      </c>
      <c r="AS158" s="3">
        <v>23.2895</v>
      </c>
      <c r="AV158" s="4">
        <v>10.69632481920611</v>
      </c>
      <c r="AW158" s="4">
        <v>0.63323784259947957</v>
      </c>
      <c r="AX158" s="4">
        <v>1.1972484606650902</v>
      </c>
      <c r="AY158" s="4">
        <v>4.3108875732890559E-2</v>
      </c>
      <c r="BC158" s="3" t="s">
        <v>202</v>
      </c>
      <c r="BD158" s="3" t="s">
        <v>119</v>
      </c>
      <c r="BE158" s="3" t="s">
        <v>159</v>
      </c>
      <c r="BF158" s="1">
        <v>42082</v>
      </c>
      <c r="BG158" s="3">
        <v>4.0639788465915023</v>
      </c>
      <c r="BH158" s="3">
        <v>3752.5732333264064</v>
      </c>
      <c r="BI158" s="3">
        <v>56.777145282747639</v>
      </c>
      <c r="BJ158" s="3">
        <v>68.240533997335888</v>
      </c>
      <c r="BK158" s="3">
        <f>BJ158/BK$1</f>
        <v>1.242091991214705</v>
      </c>
      <c r="BL158" s="3">
        <v>78.835783718215481</v>
      </c>
      <c r="BM158" s="3">
        <f>BL158/BM$1</f>
        <v>1.4115628239608859</v>
      </c>
      <c r="BR158" s="1"/>
      <c r="BW158" s="3"/>
      <c r="BY158" s="3"/>
      <c r="BZ158" s="14"/>
      <c r="CA158" s="24"/>
    </row>
    <row r="159" spans="1:80">
      <c r="D159" s="1">
        <v>42082</v>
      </c>
      <c r="E159" s="3">
        <v>4.3559999999999999</v>
      </c>
      <c r="F159" s="3">
        <f t="shared" si="49"/>
        <v>4.3559999999999999</v>
      </c>
      <c r="G159" s="3">
        <v>4.426333333333333</v>
      </c>
      <c r="H159" s="3">
        <v>222.26666666666665</v>
      </c>
      <c r="I159" s="3">
        <v>371.20000000000005</v>
      </c>
      <c r="J159" s="3">
        <v>366.10000000000008</v>
      </c>
      <c r="K159" s="3">
        <v>238</v>
      </c>
      <c r="L159" s="3">
        <v>29.733333333333334</v>
      </c>
      <c r="M159" s="3">
        <v>3.85</v>
      </c>
      <c r="N159" s="3">
        <v>29.7</v>
      </c>
      <c r="O159" s="3">
        <v>7.3633333333333333</v>
      </c>
      <c r="P159" s="3">
        <v>3.6066666666666669</v>
      </c>
      <c r="Q159" s="3">
        <v>3.4500000000000006</v>
      </c>
      <c r="R159" s="3">
        <v>9.2899999999999991</v>
      </c>
      <c r="S159" s="3">
        <v>4.2519999999999998</v>
      </c>
      <c r="T159" s="3">
        <v>4.4800000000000004</v>
      </c>
      <c r="U159" s="3">
        <v>0.38766666666666666</v>
      </c>
      <c r="V159" s="3">
        <v>0.23599999999999999</v>
      </c>
      <c r="W159" s="3">
        <v>7.080000000000001</v>
      </c>
      <c r="X159" s="3">
        <v>3.6999999999999997</v>
      </c>
      <c r="Y159" s="3">
        <v>8.5666666666666664</v>
      </c>
      <c r="Z159" s="3">
        <v>2.0666666666666669</v>
      </c>
      <c r="AA159" s="3">
        <v>3904.6666666666665</v>
      </c>
      <c r="AB159" s="3">
        <v>1.8666666666666665</v>
      </c>
      <c r="AC159" s="3">
        <v>2.9666666666666668</v>
      </c>
      <c r="AD159" s="5">
        <v>4.3499999999999996</v>
      </c>
      <c r="AE159" s="3">
        <v>3.8233083333333333</v>
      </c>
      <c r="AF159" s="3">
        <v>2.5600731884309473</v>
      </c>
      <c r="AG159" s="13">
        <v>26.483830971968004</v>
      </c>
      <c r="AH159" s="3">
        <v>2.0047758553824631</v>
      </c>
      <c r="AI159" s="12">
        <f t="shared" si="51"/>
        <v>1.2498190741327142</v>
      </c>
      <c r="AJ159" s="3">
        <v>25.916025557439035</v>
      </c>
      <c r="AK159" s="3">
        <v>3.5498254108334932</v>
      </c>
      <c r="AL159" s="3">
        <v>1059.497242529178</v>
      </c>
      <c r="AM159" s="3">
        <v>18.663918887801891</v>
      </c>
      <c r="AN159" s="3">
        <v>40.881933851352294</v>
      </c>
      <c r="AP159" s="3">
        <v>0.68700000000000006</v>
      </c>
      <c r="AQ159" s="3">
        <v>9.4E-2</v>
      </c>
      <c r="AR159" s="3">
        <v>6.8450000000000006</v>
      </c>
      <c r="AS159" s="3">
        <v>16.695</v>
      </c>
      <c r="AV159" s="4">
        <v>7.5079045934964741</v>
      </c>
      <c r="AW159" s="4">
        <v>0.38268561555125241</v>
      </c>
      <c r="AX159" s="4">
        <v>0.98401395326148189</v>
      </c>
      <c r="AY159" s="4">
        <v>7.4237626019293512E-2</v>
      </c>
      <c r="BC159" s="3" t="s">
        <v>133</v>
      </c>
      <c r="BD159" s="3" t="s">
        <v>119</v>
      </c>
      <c r="BE159" s="3" t="s">
        <v>156</v>
      </c>
      <c r="BF159" s="1">
        <v>42082</v>
      </c>
      <c r="BG159" s="3">
        <v>4.9118397811704781</v>
      </c>
      <c r="BH159" s="3">
        <v>4402.4568331674791</v>
      </c>
      <c r="BI159" s="3">
        <v>83.277710892769889</v>
      </c>
      <c r="BJ159" s="3">
        <v>65.41265143638995</v>
      </c>
      <c r="BK159" s="3">
        <f>BJ159/BK$1</f>
        <v>1.1906197931632683</v>
      </c>
      <c r="BL159" s="3">
        <v>121.41567887033573</v>
      </c>
      <c r="BM159" s="3">
        <f>BL159/BM$1</f>
        <v>2.1739602304446861</v>
      </c>
      <c r="BO159" t="s">
        <v>203</v>
      </c>
      <c r="BP159" t="s">
        <v>119</v>
      </c>
      <c r="BQ159" t="s">
        <v>156</v>
      </c>
      <c r="BR159" s="1">
        <v>42082</v>
      </c>
      <c r="BS159">
        <v>17.056510060612442</v>
      </c>
      <c r="BT159">
        <v>3302.3676967235301</v>
      </c>
      <c r="BU159">
        <v>115.99500267908282</v>
      </c>
      <c r="BV159">
        <v>52.791806719157144</v>
      </c>
      <c r="BW159" s="3">
        <f>BV159/BW$1</f>
        <v>0.96089928502288213</v>
      </c>
      <c r="BX159">
        <v>53.273947134478639</v>
      </c>
      <c r="BY159" s="3">
        <f>BX159/BY$1</f>
        <v>0.95387550822701228</v>
      </c>
      <c r="BZ159" s="14">
        <f t="shared" si="41"/>
        <v>1.2200847222176738</v>
      </c>
      <c r="CA159" s="24">
        <f t="shared" si="42"/>
        <v>-0.22972050814038614</v>
      </c>
      <c r="CB159" s="24">
        <f t="shared" ref="CB159:CB160" si="52">BK159/BW159*100</f>
        <v>123.9068247547833</v>
      </c>
    </row>
    <row r="160" spans="1:80">
      <c r="D160" s="1">
        <v>42082</v>
      </c>
      <c r="E160" s="3">
        <v>4.562333333333334</v>
      </c>
      <c r="F160" s="3">
        <f t="shared" si="49"/>
        <v>4.562333333333334</v>
      </c>
      <c r="G160" s="3">
        <v>2.8559999999999999</v>
      </c>
      <c r="H160" s="3">
        <v>304.89999999999998</v>
      </c>
      <c r="I160" s="3">
        <v>534.54999999999995</v>
      </c>
      <c r="J160" s="3">
        <v>528.79999999999995</v>
      </c>
      <c r="K160" s="3">
        <v>343.83333333333331</v>
      </c>
      <c r="L160" s="3">
        <v>55.866666666666667</v>
      </c>
      <c r="M160" s="3">
        <v>7.5383333333333331</v>
      </c>
      <c r="N160" s="3">
        <v>55.800000000000004</v>
      </c>
      <c r="O160" s="3">
        <v>7.2799999999999985</v>
      </c>
      <c r="P160" s="3">
        <v>10.865</v>
      </c>
      <c r="Q160" s="3">
        <v>4.79</v>
      </c>
      <c r="R160" s="3">
        <v>12.475</v>
      </c>
      <c r="S160" s="3">
        <v>4.4793333333333329</v>
      </c>
      <c r="T160" s="3">
        <v>3.436666666666667</v>
      </c>
      <c r="U160" s="3">
        <v>0.47166666666666668</v>
      </c>
      <c r="V160" s="3">
        <v>0.27733333333333338</v>
      </c>
      <c r="W160" s="3">
        <v>7.0166666666666657</v>
      </c>
      <c r="X160" s="3">
        <v>6.4366666666666665</v>
      </c>
      <c r="Y160" s="3">
        <v>14.266666666666666</v>
      </c>
      <c r="Z160" s="3">
        <v>3.4</v>
      </c>
      <c r="AA160" s="3">
        <v>2658.3333333333335</v>
      </c>
      <c r="AB160" s="3">
        <v>1.3</v>
      </c>
      <c r="AC160" s="3">
        <v>9.9</v>
      </c>
      <c r="AD160" s="5">
        <v>4.5999999999999996</v>
      </c>
      <c r="AE160" s="3">
        <v>25.033450250000001</v>
      </c>
      <c r="AF160" s="3">
        <v>12.763931027708832</v>
      </c>
      <c r="AG160" s="3">
        <v>66.909569831904008</v>
      </c>
      <c r="AH160" s="3">
        <v>22.599847015021112</v>
      </c>
      <c r="AI160" s="12">
        <f t="shared" si="51"/>
        <v>8.1833011847424526</v>
      </c>
      <c r="AJ160" s="3">
        <v>54.850697613769718</v>
      </c>
      <c r="AK160" s="3">
        <v>10.262222551318635</v>
      </c>
      <c r="AL160" s="3">
        <v>1199.7755547005261</v>
      </c>
      <c r="AM160" s="3">
        <v>41.83511070429077</v>
      </c>
      <c r="AN160" s="3">
        <v>21.873478495182063</v>
      </c>
      <c r="AP160" s="3">
        <v>0.85250000000000004</v>
      </c>
      <c r="AQ160" s="3">
        <v>0.26650000000000001</v>
      </c>
      <c r="AR160" s="3">
        <v>7.7610000000000001</v>
      </c>
      <c r="AS160" s="3">
        <v>18.93</v>
      </c>
      <c r="AV160" s="4">
        <v>8.3599878383078963</v>
      </c>
      <c r="AW160" s="4">
        <v>0.53693545710257151</v>
      </c>
      <c r="AX160" s="4">
        <v>1.0057431581972025</v>
      </c>
      <c r="AY160" s="4">
        <v>2.4816138282336704E-2</v>
      </c>
      <c r="BC160" s="3" t="s">
        <v>134</v>
      </c>
      <c r="BD160" s="3" t="s">
        <v>119</v>
      </c>
      <c r="BE160" s="3" t="s">
        <v>158</v>
      </c>
      <c r="BF160" s="1">
        <v>42082</v>
      </c>
      <c r="BG160" s="3">
        <v>4.5711049859487334</v>
      </c>
      <c r="BH160" s="3">
        <v>4336.918400700587</v>
      </c>
      <c r="BI160" s="3">
        <v>72.008487727656913</v>
      </c>
      <c r="BJ160" s="3">
        <v>63.32814831159105</v>
      </c>
      <c r="BK160" s="3">
        <f>BJ160/BK$1</f>
        <v>1.1526783456787597</v>
      </c>
      <c r="BL160" s="3">
        <v>113.59826578967208</v>
      </c>
      <c r="BM160" s="3">
        <f>BL160/BM$1</f>
        <v>2.033988644398784</v>
      </c>
      <c r="BO160" t="s">
        <v>204</v>
      </c>
      <c r="BP160" t="s">
        <v>119</v>
      </c>
      <c r="BQ160" t="s">
        <v>158</v>
      </c>
      <c r="BR160" s="1">
        <v>42082</v>
      </c>
      <c r="BS160">
        <v>31.049163839532934</v>
      </c>
      <c r="BT160">
        <v>3415.2316244837498</v>
      </c>
      <c r="BU160">
        <v>93.291698427195527</v>
      </c>
      <c r="BV160">
        <v>53.993133506634763</v>
      </c>
      <c r="BW160" s="3">
        <f>BV160/BW$1</f>
        <v>0.98276544424162293</v>
      </c>
      <c r="BX160">
        <v>51.439047446237225</v>
      </c>
      <c r="BY160" s="3">
        <f>BX160/BY$1</f>
        <v>0.92102144039815981</v>
      </c>
      <c r="BZ160" s="14">
        <f t="shared" si="41"/>
        <v>1.1129672040006242</v>
      </c>
      <c r="CA160" s="24">
        <f t="shared" si="42"/>
        <v>-0.16991290143713678</v>
      </c>
      <c r="CB160" s="24">
        <f t="shared" si="52"/>
        <v>117.28926290934605</v>
      </c>
    </row>
    <row r="161" spans="1:80">
      <c r="Y161" s="31">
        <f>AVERAGE(Y145:Y159)</f>
        <v>13.622222222222222</v>
      </c>
      <c r="AD161" s="5"/>
      <c r="AI161" s="12"/>
      <c r="AJ161" s="31">
        <f>AVERAGE(AJ145:AJ159)</f>
        <v>44.399530577650275</v>
      </c>
      <c r="AV161" s="4"/>
      <c r="AW161" s="4"/>
      <c r="AX161" s="4"/>
      <c r="AY161" s="4"/>
      <c r="BF161" s="1"/>
      <c r="BG161" s="3"/>
      <c r="BH161" s="3"/>
      <c r="BI161" s="3"/>
      <c r="BJ161" s="3"/>
      <c r="BK161" s="3"/>
      <c r="BL161" s="3"/>
      <c r="BM161" s="3"/>
      <c r="BR161" s="1"/>
      <c r="BW161" s="3"/>
      <c r="BY161" s="3"/>
      <c r="BZ161" s="14"/>
      <c r="CA161" s="24"/>
      <c r="CB161" s="24"/>
    </row>
    <row r="162" spans="1:80">
      <c r="A162" t="s">
        <v>13</v>
      </c>
      <c r="B162" s="2">
        <v>4.75</v>
      </c>
      <c r="C162" s="2">
        <v>45</v>
      </c>
      <c r="D162" s="1">
        <v>42088</v>
      </c>
      <c r="E162" s="3">
        <v>0.51466666666666672</v>
      </c>
      <c r="F162" s="3">
        <f t="shared" ref="F162:F178" si="53">E162</f>
        <v>0.51466666666666672</v>
      </c>
      <c r="G162" s="3">
        <v>4.969333333333334</v>
      </c>
      <c r="H162" s="3">
        <v>198.23333333333335</v>
      </c>
      <c r="I162" s="3">
        <v>325.73333333333329</v>
      </c>
      <c r="J162" s="3">
        <v>321.03333333333336</v>
      </c>
      <c r="K162" s="3">
        <v>209</v>
      </c>
      <c r="L162" s="3">
        <v>123.96666666666665</v>
      </c>
      <c r="M162" s="3">
        <v>15.829999999999998</v>
      </c>
      <c r="N162" s="3">
        <v>124.16666666666667</v>
      </c>
      <c r="O162" s="3">
        <v>8.17</v>
      </c>
      <c r="P162" s="3">
        <v>1.8033333333333335</v>
      </c>
      <c r="Q162" s="3">
        <v>21.06</v>
      </c>
      <c r="R162" s="3">
        <v>51.053333333333335</v>
      </c>
      <c r="S162" s="3">
        <v>0.5083333333333333</v>
      </c>
      <c r="T162" s="3">
        <v>5.2866666666666662</v>
      </c>
      <c r="U162" s="3">
        <v>0.35466666666666669</v>
      </c>
      <c r="V162" s="3">
        <v>0.221</v>
      </c>
      <c r="W162" s="3">
        <v>7.87</v>
      </c>
      <c r="X162" s="3">
        <v>15.626666666666667</v>
      </c>
      <c r="Y162" s="3">
        <v>4.7666666666666666</v>
      </c>
      <c r="Z162" s="3">
        <v>1.1666666666666667</v>
      </c>
      <c r="AA162" s="3">
        <v>1066.3333333333333</v>
      </c>
      <c r="AB162" s="3">
        <v>0.53333333333333333</v>
      </c>
      <c r="AC162" s="3">
        <v>6.6666666666666666E-2</v>
      </c>
      <c r="AD162" s="5">
        <v>0.45</v>
      </c>
      <c r="AE162" s="3">
        <v>6.9742459999999999</v>
      </c>
      <c r="AF162" s="3">
        <v>1.6185397275558855</v>
      </c>
      <c r="AG162" s="3">
        <v>43.386810353119998</v>
      </c>
      <c r="AH162" s="3">
        <v>4.4869560438608884</v>
      </c>
      <c r="AI162" s="12">
        <f t="shared" si="51"/>
        <v>2.2798437684188304</v>
      </c>
      <c r="AJ162" s="3">
        <v>22.721345677402528</v>
      </c>
      <c r="AK162" s="3">
        <v>0.83904964256064063</v>
      </c>
      <c r="AL162" s="3">
        <v>882.76901372322698</v>
      </c>
      <c r="AM162" s="3">
        <v>190.51163463365103</v>
      </c>
      <c r="AN162" s="3">
        <v>38.851968816318099</v>
      </c>
      <c r="AP162" s="3">
        <v>0.95099999999999996</v>
      </c>
      <c r="AQ162" s="3">
        <v>9.6500000000000002E-2</v>
      </c>
      <c r="AR162" s="3">
        <v>6.7334999999999994</v>
      </c>
      <c r="AS162" s="3">
        <v>16.423500000000001</v>
      </c>
      <c r="AV162" s="4">
        <v>8.0046279623878718</v>
      </c>
      <c r="AW162" s="4">
        <v>0.50848864750056466</v>
      </c>
      <c r="AX162" s="4">
        <v>0.62876547748191047</v>
      </c>
      <c r="AY162" s="4">
        <v>4.8955496548480797E-2</v>
      </c>
      <c r="AZ162" s="3">
        <v>0</v>
      </c>
      <c r="BA162" s="3">
        <v>3766</v>
      </c>
      <c r="BC162" s="3" t="s">
        <v>135</v>
      </c>
      <c r="BD162" s="3" t="s">
        <v>119</v>
      </c>
      <c r="BE162" s="3" t="s">
        <v>155</v>
      </c>
      <c r="BF162" s="1">
        <v>42088</v>
      </c>
      <c r="BG162" s="3">
        <v>0.56486475263323055</v>
      </c>
      <c r="BH162" s="3">
        <v>1469.5670021192393</v>
      </c>
      <c r="BI162" s="3">
        <v>8.9248427602034219</v>
      </c>
      <c r="BJ162" s="3">
        <v>0.40515973211502759</v>
      </c>
      <c r="BK162" s="3">
        <f>BJ162/BK$1</f>
        <v>7.374585586367448E-3</v>
      </c>
      <c r="BL162" s="3">
        <v>4.5294897716343447</v>
      </c>
      <c r="BM162" s="3">
        <f>BL162/BM$1</f>
        <v>8.1100980691751923E-2</v>
      </c>
      <c r="BO162" t="s">
        <v>210</v>
      </c>
      <c r="BP162" t="s">
        <v>119</v>
      </c>
      <c r="BQ162" t="s">
        <v>155</v>
      </c>
      <c r="BR162" s="1">
        <v>42088</v>
      </c>
      <c r="BS162">
        <v>70.575892966120335</v>
      </c>
      <c r="BT162">
        <v>1264.4286284520529</v>
      </c>
      <c r="BU162">
        <v>24.092247591347711</v>
      </c>
      <c r="BV162">
        <v>0.17731736699053441</v>
      </c>
      <c r="BW162" s="3">
        <f>BV162/BW$1</f>
        <v>3.2274730067443466E-3</v>
      </c>
      <c r="BX162">
        <v>1.4402117245379951</v>
      </c>
      <c r="BY162" s="3">
        <f>BX162/BY$1</f>
        <v>2.5787139203903225E-2</v>
      </c>
      <c r="BZ162" s="14">
        <f t="shared" si="41"/>
        <v>5.5313841487848694E-2</v>
      </c>
      <c r="CA162" s="24">
        <f t="shared" si="42"/>
        <v>-4.1471125796231009E-3</v>
      </c>
      <c r="CB162" s="24">
        <f t="shared" ref="CB162" si="54">BK162/BW162*100</f>
        <v>228.49410578979325</v>
      </c>
    </row>
    <row r="163" spans="1:80">
      <c r="A163" t="s">
        <v>12</v>
      </c>
      <c r="B163" s="2">
        <f>B162-C162/100</f>
        <v>4.3</v>
      </c>
      <c r="D163" s="1">
        <v>42088</v>
      </c>
      <c r="E163" s="3">
        <v>0.77</v>
      </c>
      <c r="F163" s="3">
        <f t="shared" si="53"/>
        <v>0.77</v>
      </c>
      <c r="G163" s="3">
        <v>5.2670000000000003</v>
      </c>
      <c r="H163" s="3">
        <v>210.30000000000004</v>
      </c>
      <c r="I163" s="3">
        <v>342.56666666666666</v>
      </c>
      <c r="J163" s="3">
        <v>337.53333333333336</v>
      </c>
      <c r="K163" s="3">
        <v>219</v>
      </c>
      <c r="L163" s="3">
        <v>127</v>
      </c>
      <c r="M163" s="3">
        <v>16.09</v>
      </c>
      <c r="N163" s="3">
        <v>127.2</v>
      </c>
      <c r="O163" s="3">
        <v>8.24</v>
      </c>
      <c r="P163" s="3">
        <v>1.2033333333333334</v>
      </c>
      <c r="Q163" s="3">
        <v>21.47</v>
      </c>
      <c r="R163" s="3">
        <v>52.03</v>
      </c>
      <c r="S163" s="3">
        <v>0.75066666666666659</v>
      </c>
      <c r="T163" s="3">
        <v>5.2833333333333341</v>
      </c>
      <c r="U163" s="3">
        <v>0.36066666666666664</v>
      </c>
      <c r="V163" s="3">
        <v>0.22500000000000001</v>
      </c>
      <c r="W163" s="3">
        <v>8.0399999999999991</v>
      </c>
      <c r="X163" s="3">
        <v>16.11</v>
      </c>
      <c r="Y163" s="3">
        <v>5.8999999999999995</v>
      </c>
      <c r="Z163" s="3">
        <v>1.3999999999999997</v>
      </c>
      <c r="AA163" s="3">
        <v>1111.6666666666667</v>
      </c>
      <c r="AB163" s="3">
        <v>0.53333333333333333</v>
      </c>
      <c r="AC163" s="3">
        <v>0.33333333333333331</v>
      </c>
      <c r="AD163" s="5"/>
      <c r="AI163" s="12"/>
      <c r="AZ163" s="3">
        <v>0.5</v>
      </c>
      <c r="BA163" s="3">
        <v>621.5</v>
      </c>
      <c r="BK163" s="3"/>
      <c r="BM163" s="3"/>
      <c r="BW163" s="3"/>
      <c r="BY163" s="3"/>
      <c r="BZ163" s="14"/>
      <c r="CA163" s="24"/>
    </row>
    <row r="164" spans="1:80">
      <c r="D164" s="1">
        <v>42088</v>
      </c>
      <c r="E164" s="3">
        <v>1.0229999999999999</v>
      </c>
      <c r="F164" s="3">
        <f t="shared" si="53"/>
        <v>1.0229999999999999</v>
      </c>
      <c r="G164" s="3">
        <v>5.3034999999999997</v>
      </c>
      <c r="H164" s="3">
        <v>212.5</v>
      </c>
      <c r="I164" s="3">
        <v>345.8</v>
      </c>
      <c r="J164" s="3">
        <v>340.7</v>
      </c>
      <c r="K164" s="3">
        <v>221</v>
      </c>
      <c r="L164" s="3">
        <v>127.92500000000001</v>
      </c>
      <c r="M164" s="3">
        <v>16.195</v>
      </c>
      <c r="N164" s="3">
        <v>128.125</v>
      </c>
      <c r="O164" s="3">
        <v>8.26</v>
      </c>
      <c r="P164" s="3">
        <v>1.7775000000000001</v>
      </c>
      <c r="Q164" s="3">
        <v>21.572499999999998</v>
      </c>
      <c r="R164" s="3">
        <v>52.267499999999998</v>
      </c>
      <c r="S164" s="3">
        <v>0.9996666666666667</v>
      </c>
      <c r="T164" s="3">
        <v>5.2866666666666662</v>
      </c>
      <c r="U164" s="3">
        <v>0.36166666666666664</v>
      </c>
      <c r="V164" s="3">
        <v>0.22500000000000001</v>
      </c>
      <c r="W164" s="3">
        <v>8.0933333333333319</v>
      </c>
      <c r="X164" s="3">
        <v>16.260000000000002</v>
      </c>
      <c r="Y164" s="3">
        <v>8.9333333333333336</v>
      </c>
      <c r="Z164" s="3">
        <v>2.1333333333333333</v>
      </c>
      <c r="AA164" s="3">
        <v>1950</v>
      </c>
      <c r="AB164" s="3">
        <v>0.93333333333333324</v>
      </c>
      <c r="AC164" s="3">
        <v>0.6333333333333333</v>
      </c>
      <c r="AD164" s="5"/>
      <c r="AI164" s="12"/>
      <c r="AZ164" s="3">
        <v>1</v>
      </c>
      <c r="BA164" s="3">
        <v>391.5</v>
      </c>
      <c r="BK164" s="3"/>
      <c r="BM164" s="3"/>
      <c r="BW164" s="3"/>
      <c r="BY164" s="3"/>
      <c r="BZ164" s="14"/>
      <c r="CA164" s="24"/>
    </row>
    <row r="165" spans="1:80">
      <c r="D165" s="1">
        <v>42088</v>
      </c>
      <c r="E165" s="3">
        <v>1.2809999999999999</v>
      </c>
      <c r="F165" s="3">
        <f t="shared" si="53"/>
        <v>1.2809999999999999</v>
      </c>
      <c r="G165" s="3">
        <v>5.2889999999999997</v>
      </c>
      <c r="H165" s="3">
        <v>213.13333333333333</v>
      </c>
      <c r="I165" s="3">
        <v>346.9666666666667</v>
      </c>
      <c r="J165" s="3">
        <v>341.83333333333331</v>
      </c>
      <c r="K165" s="3">
        <v>222</v>
      </c>
      <c r="L165" s="3">
        <v>128.30000000000001</v>
      </c>
      <c r="M165" s="3">
        <v>16.25</v>
      </c>
      <c r="N165" s="3">
        <v>128.53333333333333</v>
      </c>
      <c r="O165" s="3">
        <v>8.293333333333333</v>
      </c>
      <c r="P165" s="3">
        <v>1.8633333333333333</v>
      </c>
      <c r="Q165" s="3">
        <v>21.663333333333338</v>
      </c>
      <c r="R165" s="3">
        <v>52.49</v>
      </c>
      <c r="S165" s="3">
        <v>1.2456666666666667</v>
      </c>
      <c r="T165" s="3">
        <v>5.2033333333333331</v>
      </c>
      <c r="U165" s="3">
        <v>0.36166666666666664</v>
      </c>
      <c r="V165" s="3">
        <v>0.22500000000000001</v>
      </c>
      <c r="W165" s="3">
        <v>8.1433333333333326</v>
      </c>
      <c r="X165" s="3">
        <v>16.350000000000001</v>
      </c>
      <c r="Y165" s="3">
        <v>11.966666666666667</v>
      </c>
      <c r="Z165" s="3">
        <v>2.8666666666666667</v>
      </c>
      <c r="AA165" s="3">
        <v>2523.3333333333335</v>
      </c>
      <c r="AB165" s="3">
        <v>1.2</v>
      </c>
      <c r="AC165" s="3">
        <v>1</v>
      </c>
      <c r="AD165" s="5"/>
      <c r="AI165" s="12"/>
      <c r="AZ165" s="3">
        <v>1.5</v>
      </c>
      <c r="BA165" s="3">
        <v>257.60000000000002</v>
      </c>
      <c r="BK165" s="3"/>
      <c r="BM165" s="3"/>
      <c r="BW165" s="3"/>
      <c r="BY165" s="3"/>
      <c r="BZ165" s="14"/>
      <c r="CA165" s="24"/>
    </row>
    <row r="166" spans="1:80">
      <c r="D166" s="1">
        <v>42088</v>
      </c>
      <c r="E166" s="3">
        <v>1.5229999999999999</v>
      </c>
      <c r="F166" s="3">
        <f t="shared" si="53"/>
        <v>1.5229999999999999</v>
      </c>
      <c r="G166" s="3">
        <v>5.2852499999999996</v>
      </c>
      <c r="H166" s="3">
        <v>213.22500000000002</v>
      </c>
      <c r="I166" s="3">
        <v>347.15</v>
      </c>
      <c r="J166" s="3">
        <v>342.02499999999998</v>
      </c>
      <c r="K166" s="3">
        <v>222</v>
      </c>
      <c r="L166" s="3">
        <v>128.47499999999999</v>
      </c>
      <c r="M166" s="3">
        <v>16.27</v>
      </c>
      <c r="N166" s="3">
        <v>128.69999999999999</v>
      </c>
      <c r="O166" s="3">
        <v>8.32</v>
      </c>
      <c r="P166" s="3">
        <v>1.61</v>
      </c>
      <c r="Q166" s="3">
        <v>21.7425</v>
      </c>
      <c r="R166" s="3">
        <v>52.672499999999999</v>
      </c>
      <c r="S166" s="3">
        <v>1.5376666666666665</v>
      </c>
      <c r="T166" s="3">
        <v>5.1833333333333336</v>
      </c>
      <c r="U166" s="3">
        <v>0.36433333333333334</v>
      </c>
      <c r="V166" s="3">
        <v>0.22633333333333336</v>
      </c>
      <c r="W166" s="3">
        <v>8.1566666666666681</v>
      </c>
      <c r="X166" s="3">
        <v>16.396666666666665</v>
      </c>
      <c r="Y166" s="3">
        <v>15.633333333333333</v>
      </c>
      <c r="Z166" s="3">
        <v>3.6999999999999997</v>
      </c>
      <c r="AA166" s="3">
        <v>3125.3333333333335</v>
      </c>
      <c r="AB166" s="3">
        <v>1.5</v>
      </c>
      <c r="AC166" s="3">
        <v>1.0999999999999999</v>
      </c>
      <c r="AD166" s="5"/>
      <c r="AI166" s="12"/>
      <c r="AZ166" s="3">
        <v>2</v>
      </c>
      <c r="BA166" s="3">
        <v>140.1</v>
      </c>
      <c r="BK166" s="3"/>
      <c r="BM166" s="3"/>
      <c r="BW166" s="3"/>
      <c r="BY166" s="3"/>
      <c r="BZ166" s="14"/>
      <c r="CA166" s="24"/>
    </row>
    <row r="167" spans="1:80">
      <c r="D167" s="1">
        <v>42088</v>
      </c>
      <c r="E167" s="3">
        <v>1.79</v>
      </c>
      <c r="F167" s="3">
        <f t="shared" si="53"/>
        <v>1.79</v>
      </c>
      <c r="G167" s="3">
        <v>5.2560000000000002</v>
      </c>
      <c r="H167" s="3">
        <v>213.4</v>
      </c>
      <c r="I167" s="3">
        <v>347.8</v>
      </c>
      <c r="J167" s="3">
        <v>342.66666666666669</v>
      </c>
      <c r="K167" s="3">
        <v>223</v>
      </c>
      <c r="L167" s="3">
        <v>128.33333333333334</v>
      </c>
      <c r="M167" s="3">
        <v>16.266666666666666</v>
      </c>
      <c r="N167" s="3">
        <v>128.56666666666669</v>
      </c>
      <c r="O167" s="3">
        <v>8.3233333333333324</v>
      </c>
      <c r="P167" s="3">
        <v>1.9333333333333333</v>
      </c>
      <c r="Q167" s="3">
        <v>21.930000000000003</v>
      </c>
      <c r="R167" s="3">
        <v>53.120000000000005</v>
      </c>
      <c r="S167" s="3">
        <v>1.7529999999999999</v>
      </c>
      <c r="T167" s="3">
        <v>5.0766666666666671</v>
      </c>
      <c r="U167" s="3">
        <v>0.36699999999999999</v>
      </c>
      <c r="V167" s="3">
        <v>0.22766666666666668</v>
      </c>
      <c r="W167" s="3">
        <v>8.18</v>
      </c>
      <c r="X167" s="3">
        <v>16.436666666666664</v>
      </c>
      <c r="Y167" s="3">
        <v>23.3</v>
      </c>
      <c r="Z167" s="3">
        <v>5.6000000000000005</v>
      </c>
      <c r="AA167" s="3">
        <v>4166.333333333333</v>
      </c>
      <c r="AB167" s="3">
        <v>2</v>
      </c>
      <c r="AC167" s="3">
        <v>1.8333333333333333</v>
      </c>
      <c r="AD167" s="5"/>
      <c r="AI167" s="12"/>
      <c r="AZ167" s="3">
        <v>2.5</v>
      </c>
      <c r="BA167" s="3">
        <v>84.12</v>
      </c>
      <c r="BF167" s="1"/>
      <c r="BG167" s="3"/>
      <c r="BH167" s="3"/>
      <c r="BI167" s="3"/>
      <c r="BJ167" s="3"/>
      <c r="BK167" s="3"/>
      <c r="BL167" s="3"/>
      <c r="BM167" s="3"/>
      <c r="BR167" s="1"/>
      <c r="BW167" s="3"/>
      <c r="BY167" s="3"/>
      <c r="BZ167" s="14"/>
      <c r="CA167" s="24"/>
    </row>
    <row r="168" spans="1:80">
      <c r="D168" s="1">
        <v>42088</v>
      </c>
      <c r="E168" s="3">
        <v>2.0270000000000001</v>
      </c>
      <c r="F168" s="3">
        <f t="shared" si="53"/>
        <v>2.0270000000000001</v>
      </c>
      <c r="G168" s="3">
        <v>5.1546666666666665</v>
      </c>
      <c r="H168" s="3">
        <v>214.5</v>
      </c>
      <c r="I168" s="3">
        <v>350.60000000000008</v>
      </c>
      <c r="J168" s="3">
        <v>345.4666666666667</v>
      </c>
      <c r="K168" s="3">
        <v>225</v>
      </c>
      <c r="L168" s="3">
        <v>128.1</v>
      </c>
      <c r="M168" s="3">
        <v>16.273333333333333</v>
      </c>
      <c r="N168" s="3">
        <v>128.30000000000001</v>
      </c>
      <c r="O168" s="3">
        <v>8.34</v>
      </c>
      <c r="P168" s="3">
        <v>2.11</v>
      </c>
      <c r="Q168" s="3">
        <v>24.443333333333332</v>
      </c>
      <c r="R168" s="3">
        <v>59.076666666666661</v>
      </c>
      <c r="S168" s="3">
        <v>1.9970000000000001</v>
      </c>
      <c r="T168" s="3">
        <v>5.0766666666666671</v>
      </c>
      <c r="U168" s="3">
        <v>0.36699999999999999</v>
      </c>
      <c r="V168" s="3">
        <v>0.22766666666666668</v>
      </c>
      <c r="W168" s="3">
        <v>8.1833333333333318</v>
      </c>
      <c r="X168" s="3">
        <v>16.246666666666666</v>
      </c>
      <c r="Y168" s="3">
        <v>28.033333333333331</v>
      </c>
      <c r="Z168" s="3">
        <v>6.7</v>
      </c>
      <c r="AA168" s="3">
        <v>5102.666666666667</v>
      </c>
      <c r="AB168" s="3">
        <v>2.4333333333333336</v>
      </c>
      <c r="AC168" s="3">
        <v>1.6000000000000003</v>
      </c>
      <c r="AD168" s="5"/>
      <c r="AI168" s="12"/>
      <c r="AZ168" s="3">
        <v>3</v>
      </c>
      <c r="BA168" s="3">
        <v>49.03</v>
      </c>
      <c r="BF168" s="1"/>
      <c r="BG168" s="3"/>
      <c r="BH168" s="3"/>
      <c r="BI168" s="3"/>
      <c r="BJ168" s="3"/>
      <c r="BK168" s="3"/>
      <c r="BL168" s="3"/>
      <c r="BM168" s="3"/>
      <c r="BR168" s="1"/>
      <c r="BW168" s="3"/>
      <c r="BY168" s="3"/>
      <c r="BZ168" s="14"/>
      <c r="CA168" s="24"/>
    </row>
    <row r="169" spans="1:80">
      <c r="D169" s="1">
        <v>42088</v>
      </c>
      <c r="E169" s="3">
        <v>2.286</v>
      </c>
      <c r="F169" s="3">
        <f t="shared" si="53"/>
        <v>2.286</v>
      </c>
      <c r="G169" s="3">
        <v>5.0773333333333328</v>
      </c>
      <c r="H169" s="3">
        <v>215.4</v>
      </c>
      <c r="I169" s="3">
        <v>352.90000000000003</v>
      </c>
      <c r="J169" s="3">
        <v>347.76666666666671</v>
      </c>
      <c r="K169" s="3">
        <v>226</v>
      </c>
      <c r="L169" s="3">
        <v>123.63333333333333</v>
      </c>
      <c r="M169" s="3">
        <v>15.743333333333332</v>
      </c>
      <c r="N169" s="3">
        <v>123.90000000000002</v>
      </c>
      <c r="O169" s="3">
        <v>8.2966666666666669</v>
      </c>
      <c r="P169" s="3">
        <v>2.6766666666666672</v>
      </c>
      <c r="Q169" s="3">
        <v>24.813333333333333</v>
      </c>
      <c r="R169" s="3">
        <v>59.95333333333334</v>
      </c>
      <c r="S169" s="3">
        <v>2.2280000000000002</v>
      </c>
      <c r="T169" s="3">
        <v>4.9233333333333329</v>
      </c>
      <c r="U169" s="3">
        <v>0.37033333333333335</v>
      </c>
      <c r="V169" s="3">
        <v>0.22800000000000001</v>
      </c>
      <c r="W169" s="3">
        <v>8.0566666666666666</v>
      </c>
      <c r="X169" s="3">
        <v>14.633333333333333</v>
      </c>
      <c r="Y169" s="3">
        <v>27.533333333333335</v>
      </c>
      <c r="Z169" s="3">
        <v>6.5666666666666664</v>
      </c>
      <c r="AA169" s="3">
        <v>4232</v>
      </c>
      <c r="AB169" s="3">
        <v>2.0333333333333332</v>
      </c>
      <c r="AC169" s="3">
        <v>2.0666666666666664</v>
      </c>
      <c r="AD169" s="5"/>
      <c r="AI169" s="12"/>
      <c r="AZ169" s="3">
        <v>3.5</v>
      </c>
      <c r="BA169" s="3">
        <v>23.65</v>
      </c>
      <c r="BF169" s="1"/>
      <c r="BG169" s="3"/>
      <c r="BH169" s="3"/>
      <c r="BI169" s="3"/>
      <c r="BJ169" s="3"/>
      <c r="BK169" s="3"/>
      <c r="BL169" s="3"/>
      <c r="BM169" s="3"/>
      <c r="BR169" s="1"/>
      <c r="BW169" s="3"/>
      <c r="BY169" s="3"/>
      <c r="BZ169" s="14"/>
      <c r="CA169" s="24"/>
    </row>
    <row r="170" spans="1:80">
      <c r="D170" s="1">
        <v>42088</v>
      </c>
      <c r="E170" s="3">
        <v>2.5030000000000001</v>
      </c>
      <c r="F170" s="3">
        <f t="shared" si="53"/>
        <v>2.5030000000000001</v>
      </c>
      <c r="G170" s="3">
        <v>4.9829999999999997</v>
      </c>
      <c r="H170" s="3">
        <v>216.66666666666666</v>
      </c>
      <c r="I170" s="3">
        <v>355.86666666666662</v>
      </c>
      <c r="J170" s="3">
        <v>350.76666666666665</v>
      </c>
      <c r="K170" s="3">
        <v>228</v>
      </c>
      <c r="L170" s="3">
        <v>115.63333333333333</v>
      </c>
      <c r="M170" s="3">
        <v>14.756666666666666</v>
      </c>
      <c r="N170" s="3">
        <v>115.83333333333333</v>
      </c>
      <c r="O170" s="3">
        <v>8.1300000000000008</v>
      </c>
      <c r="P170" s="3">
        <v>2.64</v>
      </c>
      <c r="Q170" s="3">
        <v>24.783333333333335</v>
      </c>
      <c r="R170" s="3">
        <v>59.883333333333333</v>
      </c>
      <c r="S170" s="3">
        <v>2.5029999999999997</v>
      </c>
      <c r="T170" s="3">
        <v>4.8133333333333326</v>
      </c>
      <c r="U170" s="3">
        <v>0.37200000000000005</v>
      </c>
      <c r="V170" s="3">
        <v>0.22800000000000001</v>
      </c>
      <c r="W170" s="3">
        <v>7.93</v>
      </c>
      <c r="X170" s="3">
        <v>14.203333333333333</v>
      </c>
      <c r="Y170" s="3">
        <v>25.866666666666664</v>
      </c>
      <c r="Z170" s="3">
        <v>6.2</v>
      </c>
      <c r="AA170" s="3">
        <v>4463.666666666667</v>
      </c>
      <c r="AB170" s="3">
        <v>2.1666666666666665</v>
      </c>
      <c r="AC170" s="3">
        <v>1.5999999999999999</v>
      </c>
      <c r="AD170" s="5"/>
      <c r="AI170" s="12"/>
      <c r="BF170" s="1"/>
      <c r="BG170" s="3"/>
      <c r="BH170" s="3"/>
      <c r="BI170" s="3"/>
      <c r="BJ170" s="3"/>
      <c r="BK170" s="3"/>
      <c r="BL170" s="3"/>
      <c r="BM170" s="3"/>
      <c r="BR170" s="1"/>
      <c r="BW170" s="3"/>
      <c r="BY170" s="3"/>
      <c r="BZ170" s="14"/>
      <c r="CA170" s="24"/>
    </row>
    <row r="171" spans="1:80">
      <c r="D171" s="1">
        <v>42088</v>
      </c>
      <c r="E171" s="3">
        <v>2.7789999999999999</v>
      </c>
      <c r="F171" s="3">
        <f t="shared" si="53"/>
        <v>2.7789999999999999</v>
      </c>
      <c r="G171" s="3">
        <v>4.851</v>
      </c>
      <c r="H171" s="3">
        <v>216.76666666666665</v>
      </c>
      <c r="I171" s="3">
        <v>357.43333333333334</v>
      </c>
      <c r="J171" s="3">
        <v>352.36666666666662</v>
      </c>
      <c r="K171" s="3">
        <v>229</v>
      </c>
      <c r="L171" s="3">
        <v>111.33333333333333</v>
      </c>
      <c r="M171" s="3">
        <v>14.263333333333334</v>
      </c>
      <c r="N171" s="3">
        <v>111.60000000000001</v>
      </c>
      <c r="O171" s="3">
        <v>8.06</v>
      </c>
      <c r="P171" s="3">
        <v>2.4966666666666666</v>
      </c>
      <c r="Q171" s="3">
        <v>24.826666666666664</v>
      </c>
      <c r="R171" s="3">
        <v>59.986666666666672</v>
      </c>
      <c r="S171" s="3">
        <v>2.7583333333333329</v>
      </c>
      <c r="T171" s="3">
        <v>4.6833333333333336</v>
      </c>
      <c r="U171" s="3">
        <v>0.37333333333333335</v>
      </c>
      <c r="V171" s="3">
        <v>0.22833333333333336</v>
      </c>
      <c r="W171" s="3">
        <v>7.7633333333333328</v>
      </c>
      <c r="X171" s="3">
        <v>12.546666666666667</v>
      </c>
      <c r="Y171" s="3">
        <v>23.433333333333334</v>
      </c>
      <c r="Z171" s="3">
        <v>5.6000000000000005</v>
      </c>
      <c r="AA171" s="3">
        <v>3723</v>
      </c>
      <c r="AB171" s="3">
        <v>1.7666666666666666</v>
      </c>
      <c r="AC171" s="3">
        <v>1.3333333333333333</v>
      </c>
      <c r="AD171" s="5"/>
      <c r="AI171" s="12"/>
      <c r="BF171" s="1"/>
      <c r="BG171" s="3"/>
      <c r="BH171" s="3"/>
      <c r="BI171" s="3"/>
      <c r="BJ171" s="3"/>
      <c r="BK171" s="3"/>
      <c r="BL171" s="3"/>
      <c r="BM171" s="3"/>
      <c r="BR171" s="1"/>
      <c r="BW171" s="3"/>
      <c r="BY171" s="3"/>
      <c r="BZ171" s="14"/>
      <c r="CA171" s="24"/>
    </row>
    <row r="172" spans="1:80">
      <c r="D172" s="1">
        <v>42088</v>
      </c>
      <c r="E172" s="3">
        <v>3.0289999999999999</v>
      </c>
      <c r="F172" s="3">
        <f t="shared" si="53"/>
        <v>3.0289999999999999</v>
      </c>
      <c r="G172" s="3">
        <v>4.7519999999999998</v>
      </c>
      <c r="H172" s="3">
        <v>216.76666666666665</v>
      </c>
      <c r="I172" s="3">
        <v>358.4666666666667</v>
      </c>
      <c r="J172" s="3">
        <v>353.43333333333334</v>
      </c>
      <c r="K172" s="3">
        <v>230</v>
      </c>
      <c r="L172" s="3">
        <v>92.566666666666663</v>
      </c>
      <c r="M172" s="3">
        <v>11.886666666666668</v>
      </c>
      <c r="N172" s="3">
        <v>92.766666666666666</v>
      </c>
      <c r="O172" s="3">
        <v>7.8933333333333335</v>
      </c>
      <c r="P172" s="3">
        <v>2.4366666666666665</v>
      </c>
      <c r="Q172" s="3">
        <v>25.49</v>
      </c>
      <c r="R172" s="3">
        <v>61.563333333333333</v>
      </c>
      <c r="S172" s="3">
        <v>3.0253333333333337</v>
      </c>
      <c r="T172" s="3">
        <v>4.6966666666666663</v>
      </c>
      <c r="U172" s="3">
        <v>0.375</v>
      </c>
      <c r="V172" s="3">
        <v>0.22966666666666669</v>
      </c>
      <c r="W172" s="3">
        <v>7.5566666666666658</v>
      </c>
      <c r="X172" s="3">
        <v>10.186666666666666</v>
      </c>
      <c r="Y172" s="3">
        <v>23.133333333333336</v>
      </c>
      <c r="Z172" s="3">
        <v>5.5333333333333341</v>
      </c>
      <c r="AA172" s="3">
        <v>3538.3333333333335</v>
      </c>
      <c r="AB172" s="3">
        <v>1.6666666666666667</v>
      </c>
      <c r="AC172" s="3">
        <v>1.4000000000000001</v>
      </c>
      <c r="AD172" s="5"/>
      <c r="AI172" s="12"/>
      <c r="BF172" s="1"/>
      <c r="BG172" s="3"/>
      <c r="BH172" s="3"/>
      <c r="BI172" s="3"/>
      <c r="BJ172" s="3"/>
      <c r="BK172" s="3"/>
      <c r="BL172" s="3"/>
      <c r="BM172" s="3"/>
      <c r="BR172" s="1"/>
      <c r="BW172" s="3"/>
      <c r="BY172" s="3"/>
      <c r="BZ172" s="14"/>
      <c r="CA172" s="24"/>
    </row>
    <row r="173" spans="1:80">
      <c r="D173" s="1">
        <v>42088</v>
      </c>
      <c r="E173" s="3">
        <v>3.294</v>
      </c>
      <c r="F173" s="3">
        <f t="shared" si="53"/>
        <v>3.294</v>
      </c>
      <c r="G173" s="3">
        <v>4.742</v>
      </c>
      <c r="H173" s="3">
        <v>217.9</v>
      </c>
      <c r="I173" s="3">
        <v>360.4666666666667</v>
      </c>
      <c r="J173" s="3">
        <v>355.39999999999992</v>
      </c>
      <c r="K173" s="3">
        <v>231</v>
      </c>
      <c r="L173" s="3">
        <v>69.866666666666674</v>
      </c>
      <c r="M173" s="3">
        <v>8.9733333333333345</v>
      </c>
      <c r="N173" s="3">
        <v>70.033333333333331</v>
      </c>
      <c r="O173" s="3">
        <v>7.666666666666667</v>
      </c>
      <c r="P173" s="3">
        <v>2.5033333333333334</v>
      </c>
      <c r="Q173" s="3">
        <v>25.563333333333333</v>
      </c>
      <c r="R173" s="3">
        <v>61.74</v>
      </c>
      <c r="S173" s="3">
        <v>3.254</v>
      </c>
      <c r="T173" s="3">
        <v>4.6333333333333329</v>
      </c>
      <c r="U173" s="3">
        <v>0.379</v>
      </c>
      <c r="V173" s="3">
        <v>0.23200000000000001</v>
      </c>
      <c r="W173" s="3">
        <v>7.373333333333334</v>
      </c>
      <c r="X173" s="3">
        <v>7.6966666666666681</v>
      </c>
      <c r="Y173" s="3">
        <v>19.366666666666664</v>
      </c>
      <c r="Z173" s="3">
        <v>4.6333333333333337</v>
      </c>
      <c r="AA173" s="3">
        <v>2615.3333333333335</v>
      </c>
      <c r="AB173" s="3">
        <v>1.2666666666666666</v>
      </c>
      <c r="AC173" s="3">
        <v>1.4333333333333333</v>
      </c>
      <c r="AD173" s="5"/>
      <c r="AI173" s="12"/>
      <c r="BF173" s="1"/>
      <c r="BG173" s="3"/>
      <c r="BH173" s="3"/>
      <c r="BI173" s="3"/>
      <c r="BJ173" s="3"/>
      <c r="BK173" s="3"/>
      <c r="BL173" s="3"/>
      <c r="BM173" s="3"/>
      <c r="BR173" s="1"/>
      <c r="BW173" s="3"/>
      <c r="BY173" s="3"/>
      <c r="BZ173" s="14"/>
      <c r="CA173" s="24"/>
    </row>
    <row r="174" spans="1:80">
      <c r="D174" s="1">
        <v>42088</v>
      </c>
      <c r="E174" s="3">
        <v>3.4919999999999995</v>
      </c>
      <c r="F174" s="3">
        <f t="shared" si="53"/>
        <v>3.4919999999999995</v>
      </c>
      <c r="G174" s="3">
        <v>4.708333333333333</v>
      </c>
      <c r="H174" s="3">
        <v>219.1</v>
      </c>
      <c r="I174" s="3">
        <v>362.83333333333331</v>
      </c>
      <c r="J174" s="3">
        <v>357.73333333333335</v>
      </c>
      <c r="K174" s="3">
        <v>232.66666666666666</v>
      </c>
      <c r="L174" s="3">
        <v>61.433333333333337</v>
      </c>
      <c r="M174" s="3">
        <v>7.9000000000000012</v>
      </c>
      <c r="N174" s="3">
        <v>61.6</v>
      </c>
      <c r="O174" s="3">
        <v>7.5999999999999988</v>
      </c>
      <c r="P174" s="3">
        <v>2.2933333333333334</v>
      </c>
      <c r="Q174" s="3">
        <v>25.83</v>
      </c>
      <c r="R174" s="3">
        <v>62.363333333333337</v>
      </c>
      <c r="S174" s="3">
        <v>3.4963333333333337</v>
      </c>
      <c r="T174" s="3">
        <v>4.5966666666666667</v>
      </c>
      <c r="U174" s="3">
        <v>0.38100000000000001</v>
      </c>
      <c r="V174" s="3">
        <v>0.23266666666666669</v>
      </c>
      <c r="W174" s="3">
        <v>7.2866666666666662</v>
      </c>
      <c r="X174" s="3">
        <v>6.4666666666666659</v>
      </c>
      <c r="Y174" s="3">
        <v>18.633333333333333</v>
      </c>
      <c r="Z174" s="3">
        <v>4.4666666666666668</v>
      </c>
      <c r="AA174" s="3">
        <v>2814.6666666666665</v>
      </c>
      <c r="AB174" s="3">
        <v>1.3666666666666665</v>
      </c>
      <c r="AC174" s="3">
        <v>1.7</v>
      </c>
      <c r="AD174" s="5">
        <v>3.8</v>
      </c>
      <c r="AE174" s="3">
        <v>5.7683660000000003</v>
      </c>
      <c r="AF174" s="3">
        <v>2.0441140954765702</v>
      </c>
      <c r="AG174" s="3">
        <v>45.447689733120008</v>
      </c>
      <c r="AH174" s="3">
        <v>7.5364610045991531</v>
      </c>
      <c r="AI174" s="12">
        <f t="shared" si="51"/>
        <v>1.8856480369432131</v>
      </c>
      <c r="AJ174" s="3">
        <v>27.422088929456248</v>
      </c>
      <c r="AK174" s="3">
        <v>3.0980294494546867</v>
      </c>
      <c r="AL174" s="3">
        <v>957.73374374759544</v>
      </c>
      <c r="AM174" s="3">
        <v>56.055239380711249</v>
      </c>
      <c r="AN174" s="3">
        <v>34.925630436520734</v>
      </c>
      <c r="AP174" s="3">
        <v>0.33399999999999996</v>
      </c>
      <c r="AQ174" s="3">
        <v>0.11199999999999999</v>
      </c>
      <c r="AR174" s="3">
        <v>6.8134999999999994</v>
      </c>
      <c r="AS174" s="3">
        <v>16.618499999999997</v>
      </c>
      <c r="AV174" s="4">
        <v>7.434894062843405</v>
      </c>
      <c r="AW174" s="4">
        <v>0.21121016827514236</v>
      </c>
      <c r="AX174" s="4">
        <v>0.76421263453823352</v>
      </c>
      <c r="AY174" s="4">
        <v>2.036466833908859E-2</v>
      </c>
      <c r="BC174" s="3" t="s">
        <v>211</v>
      </c>
      <c r="BD174" s="3" t="s">
        <v>119</v>
      </c>
      <c r="BE174" s="3" t="s">
        <v>157</v>
      </c>
      <c r="BF174" s="1">
        <v>42088</v>
      </c>
      <c r="BG174" s="3">
        <v>0.36543013213317804</v>
      </c>
      <c r="BH174" s="3">
        <v>2094.7726471669557</v>
      </c>
      <c r="BI174" s="3">
        <v>7.5508796771716531</v>
      </c>
      <c r="BJ174" s="3">
        <v>0.98346423338255984</v>
      </c>
      <c r="BK174" s="3">
        <f>BJ174/BK$1</f>
        <v>1.7900695911586457E-2</v>
      </c>
      <c r="BL174" s="3">
        <v>4.300636946291549</v>
      </c>
      <c r="BM174" s="3">
        <f>BL174/BM$1</f>
        <v>7.7003347292597113E-2</v>
      </c>
      <c r="BR174" s="1"/>
      <c r="BW174" s="3"/>
      <c r="BY174" s="3"/>
      <c r="BZ174" s="14"/>
      <c r="CA174" s="24"/>
      <c r="CB174" s="24"/>
    </row>
    <row r="175" spans="1:80">
      <c r="D175" s="1">
        <v>42088</v>
      </c>
      <c r="E175" s="3">
        <v>3.78</v>
      </c>
      <c r="F175" s="3">
        <f t="shared" si="53"/>
        <v>3.78</v>
      </c>
      <c r="G175" s="3">
        <v>4.6108333333333338</v>
      </c>
      <c r="H175" s="3">
        <v>221.66666666666663</v>
      </c>
      <c r="I175" s="3">
        <v>368.2</v>
      </c>
      <c r="J175" s="3">
        <v>363.08333333333331</v>
      </c>
      <c r="K175" s="3">
        <v>236</v>
      </c>
      <c r="L175" s="3">
        <v>43.416666666666664</v>
      </c>
      <c r="M175" s="3">
        <v>5.5933333333333337</v>
      </c>
      <c r="N175" s="3">
        <v>43.516666666666673</v>
      </c>
      <c r="O175" s="3">
        <v>7.504999999999999</v>
      </c>
      <c r="P175" s="3">
        <v>2.4</v>
      </c>
      <c r="Q175" s="3">
        <v>25.911666666666665</v>
      </c>
      <c r="R175" s="3">
        <v>62.563333333333333</v>
      </c>
      <c r="S175" s="3">
        <v>3.7520000000000002</v>
      </c>
      <c r="T175" s="3">
        <v>4.5533333333333337</v>
      </c>
      <c r="U175" s="3">
        <v>0.38366666666666666</v>
      </c>
      <c r="V175" s="3">
        <v>0.23400000000000001</v>
      </c>
      <c r="W175" s="3">
        <v>7.2333333333333343</v>
      </c>
      <c r="X175" s="3">
        <v>5.7100000000000009</v>
      </c>
      <c r="Y175" s="3">
        <v>17.833333333333332</v>
      </c>
      <c r="Z175" s="3">
        <v>4.2666666666666666</v>
      </c>
      <c r="AA175" s="3">
        <v>2683.6666666666665</v>
      </c>
      <c r="AB175" s="3">
        <v>1.2666666666666666</v>
      </c>
      <c r="AC175" s="3">
        <v>1.5</v>
      </c>
      <c r="AD175" s="5"/>
      <c r="AI175" s="12"/>
      <c r="BK175" s="3"/>
      <c r="BM175" s="3"/>
      <c r="BW175" s="3"/>
      <c r="BY175" s="3"/>
      <c r="BZ175" s="14"/>
      <c r="CA175" s="24"/>
    </row>
    <row r="176" spans="1:80">
      <c r="D176" s="1">
        <v>42088</v>
      </c>
      <c r="E176" s="3">
        <v>3.9919999999999995</v>
      </c>
      <c r="F176" s="3">
        <f t="shared" si="53"/>
        <v>3.9919999999999995</v>
      </c>
      <c r="G176" s="3">
        <v>4.6026666666666669</v>
      </c>
      <c r="H176" s="3">
        <v>222.80000000000004</v>
      </c>
      <c r="I176" s="3">
        <v>370.10000000000008</v>
      </c>
      <c r="J176" s="3">
        <v>365</v>
      </c>
      <c r="K176" s="3">
        <v>237</v>
      </c>
      <c r="L176" s="3">
        <v>38.233333333333341</v>
      </c>
      <c r="M176" s="3">
        <v>4.9266666666666667</v>
      </c>
      <c r="N176" s="3">
        <v>38.333333333333336</v>
      </c>
      <c r="O176" s="3">
        <v>7.47</v>
      </c>
      <c r="P176" s="3">
        <v>2.8766666666666665</v>
      </c>
      <c r="Q176" s="3">
        <v>25.840000000000003</v>
      </c>
      <c r="R176" s="3">
        <v>62.393333333333338</v>
      </c>
      <c r="S176" s="3">
        <v>4.0039999999999996</v>
      </c>
      <c r="T176" s="3">
        <v>4.5733333333333333</v>
      </c>
      <c r="U176" s="3">
        <v>0.38466666666666666</v>
      </c>
      <c r="V176" s="3">
        <v>0.23466666666666666</v>
      </c>
      <c r="W176" s="3">
        <v>7.1966666666666663</v>
      </c>
      <c r="X176" s="3">
        <v>5.1033333333333335</v>
      </c>
      <c r="Y176" s="3">
        <v>18.3</v>
      </c>
      <c r="Z176" s="3">
        <v>4.3666666666666671</v>
      </c>
      <c r="AA176" s="3">
        <v>2659.6666666666665</v>
      </c>
      <c r="AB176" s="3">
        <v>1.3</v>
      </c>
      <c r="AC176" s="3">
        <v>1.7666666666666666</v>
      </c>
      <c r="AD176" s="5">
        <v>4.25</v>
      </c>
      <c r="AE176" s="3">
        <v>5.7107224999999993</v>
      </c>
      <c r="AF176" s="3">
        <v>1.2727034013381449</v>
      </c>
      <c r="AG176" s="3">
        <v>34.530446187776</v>
      </c>
      <c r="AH176" s="3">
        <v>4.1797222804744738</v>
      </c>
      <c r="AI176" s="12">
        <f t="shared" si="51"/>
        <v>1.8668046846632889</v>
      </c>
      <c r="AJ176" s="3">
        <v>22.903898813404613</v>
      </c>
      <c r="AK176" s="3">
        <v>0.70996508216669763</v>
      </c>
      <c r="AL176" s="3">
        <v>940.13723226882155</v>
      </c>
      <c r="AM176" s="3">
        <v>59.229375245983618</v>
      </c>
      <c r="AN176" s="3">
        <v>41.047039193108986</v>
      </c>
      <c r="AP176" s="3">
        <v>0.14500000000000002</v>
      </c>
      <c r="AQ176" s="3">
        <v>0.11599999999999999</v>
      </c>
      <c r="AR176" s="3">
        <v>6.7590000000000003</v>
      </c>
      <c r="AS176" s="3">
        <v>16.485500000000002</v>
      </c>
      <c r="AV176" s="4">
        <v>7.1569505254606876</v>
      </c>
      <c r="AW176" s="4">
        <v>0.12977607766675539</v>
      </c>
      <c r="AX176" s="4">
        <v>0.77093961198762118</v>
      </c>
      <c r="AY176" s="4">
        <v>2.384787079543332E-2</v>
      </c>
      <c r="BC176" s="3" t="s">
        <v>212</v>
      </c>
      <c r="BD176" s="3" t="s">
        <v>119</v>
      </c>
      <c r="BE176" s="3" t="s">
        <v>159</v>
      </c>
      <c r="BF176" s="1">
        <v>42088</v>
      </c>
      <c r="BG176" s="3">
        <v>0.40760552662840388</v>
      </c>
      <c r="BH176" s="3">
        <v>2256.7595238074591</v>
      </c>
      <c r="BI176" s="3">
        <v>6.7337107648841119</v>
      </c>
      <c r="BJ176" s="3">
        <v>1.0125425586980736</v>
      </c>
      <c r="BK176" s="3">
        <f>BJ176/BK$1</f>
        <v>1.8429970125556493E-2</v>
      </c>
      <c r="BL176" s="3">
        <v>4.5843700058326808</v>
      </c>
      <c r="BM176" s="3">
        <f>BL176/BM$1</f>
        <v>8.2083616935231529E-2</v>
      </c>
      <c r="BR176" s="1"/>
      <c r="BW176" s="3"/>
      <c r="BY176" s="3"/>
      <c r="BZ176" s="14"/>
      <c r="CA176" s="24"/>
      <c r="CB176" s="24"/>
    </row>
    <row r="177" spans="1:80">
      <c r="D177" s="1">
        <v>42088</v>
      </c>
      <c r="E177" s="3">
        <v>4.2779999999999996</v>
      </c>
      <c r="F177" s="3">
        <f t="shared" si="53"/>
        <v>4.2779999999999996</v>
      </c>
      <c r="G177" s="3">
        <v>4.6230000000000002</v>
      </c>
      <c r="H177" s="3">
        <v>223.83333333333334</v>
      </c>
      <c r="I177" s="3">
        <v>371.63333333333338</v>
      </c>
      <c r="J177" s="3">
        <v>366.43333333333334</v>
      </c>
      <c r="K177" s="3">
        <v>238</v>
      </c>
      <c r="L177" s="3">
        <v>32.666666666666664</v>
      </c>
      <c r="M177" s="3">
        <v>4.206666666666667</v>
      </c>
      <c r="N177" s="3">
        <v>32.766666666666659</v>
      </c>
      <c r="O177" s="3">
        <v>7.4433333333333342</v>
      </c>
      <c r="P177" s="3">
        <v>2.8866666666666667</v>
      </c>
      <c r="Q177" s="3">
        <v>25.693333333333339</v>
      </c>
      <c r="R177" s="3">
        <v>62.050000000000004</v>
      </c>
      <c r="S177" s="3">
        <v>4.2553333333333327</v>
      </c>
      <c r="T177" s="3">
        <v>4.59</v>
      </c>
      <c r="U177" s="3">
        <v>0.39033333333333337</v>
      </c>
      <c r="V177" s="3">
        <v>0.23799999999999999</v>
      </c>
      <c r="W177" s="3">
        <v>7.169999999999999</v>
      </c>
      <c r="X177" s="3">
        <v>4.8</v>
      </c>
      <c r="Y177" s="3">
        <v>18.7</v>
      </c>
      <c r="Z177" s="3">
        <v>4.5</v>
      </c>
      <c r="AA177" s="3">
        <v>3964.3333333333335</v>
      </c>
      <c r="AB177" s="3">
        <v>1.8999999999999997</v>
      </c>
      <c r="AC177" s="3">
        <v>2.9333333333333331</v>
      </c>
      <c r="AD177" s="5">
        <v>4.5</v>
      </c>
      <c r="AE177" s="3">
        <v>3.6383112500000001</v>
      </c>
      <c r="AF177" s="3">
        <v>1.7206898328440592</v>
      </c>
      <c r="AG177" s="3">
        <v>36.292203646336006</v>
      </c>
      <c r="AH177" s="3">
        <v>1.6277009741989104</v>
      </c>
      <c r="AI177" s="12">
        <f t="shared" si="51"/>
        <v>1.1893445156480895</v>
      </c>
      <c r="AJ177" s="3">
        <v>27.513365497457297</v>
      </c>
      <c r="AK177" s="3">
        <v>1.0326764831515614</v>
      </c>
      <c r="AL177" s="3">
        <v>1050.6092086700014</v>
      </c>
      <c r="AM177" s="3">
        <v>78.337673154923593</v>
      </c>
      <c r="AN177" s="3">
        <v>38.185412423176494</v>
      </c>
      <c r="AP177" s="3">
        <v>0.21400000000000002</v>
      </c>
      <c r="AQ177" s="3">
        <v>0.10150000000000001</v>
      </c>
      <c r="AR177" s="3">
        <v>6.8115000000000006</v>
      </c>
      <c r="AS177" s="3">
        <v>16.613499999999998</v>
      </c>
      <c r="AV177" s="4">
        <v>7.3630164542177106</v>
      </c>
      <c r="AW177" s="4">
        <v>0.19798977101358348</v>
      </c>
      <c r="AX177" s="4">
        <v>0.84862018491507474</v>
      </c>
      <c r="AY177" s="4">
        <v>2.335813107768522E-2</v>
      </c>
      <c r="BC177" s="3" t="s">
        <v>136</v>
      </c>
      <c r="BD177" s="3" t="s">
        <v>119</v>
      </c>
      <c r="BE177" s="3" t="s">
        <v>156</v>
      </c>
      <c r="BF177" s="1">
        <v>42088</v>
      </c>
      <c r="BG177" s="3">
        <v>0.45748816578971302</v>
      </c>
      <c r="BH177" s="3">
        <v>2415.430444767368</v>
      </c>
      <c r="BI177" s="3">
        <v>6.2779196332617477</v>
      </c>
      <c r="BJ177" s="3">
        <v>1.0427475338217747</v>
      </c>
      <c r="BK177" s="3">
        <f>BJ177/BK$1</f>
        <v>1.8979751252671546E-2</v>
      </c>
      <c r="BL177" s="3">
        <v>4.9038007068879059</v>
      </c>
      <c r="BM177" s="3">
        <f>BL177/BM$1</f>
        <v>8.780305652440297E-2</v>
      </c>
      <c r="BO177" t="s">
        <v>213</v>
      </c>
      <c r="BP177" t="s">
        <v>119</v>
      </c>
      <c r="BQ177" t="s">
        <v>156</v>
      </c>
      <c r="BR177" s="1">
        <v>42088</v>
      </c>
      <c r="BS177">
        <v>32.964079873519744</v>
      </c>
      <c r="BT177">
        <v>2188.2525373894714</v>
      </c>
      <c r="BU177">
        <v>16.208091041529663</v>
      </c>
      <c r="BV177">
        <v>0.43254114711518016</v>
      </c>
      <c r="BW177" s="3">
        <f>BV177/BW$1</f>
        <v>7.8729731910298535E-3</v>
      </c>
      <c r="BX177">
        <v>2.140407642938341</v>
      </c>
      <c r="BY177" s="3">
        <f>BX177/BY$1</f>
        <v>3.8324219211071459E-2</v>
      </c>
      <c r="BZ177" s="14">
        <f t="shared" ref="BZ177:BZ199" si="55">BM177-BY177</f>
        <v>4.9478837313331511E-2</v>
      </c>
      <c r="CA177" s="24">
        <f t="shared" ref="CA177:CA199" si="56">BW177-BK177</f>
        <v>-1.1106778061641693E-2</v>
      </c>
      <c r="CB177" s="24">
        <f t="shared" ref="CB177:CB178" si="57">BK177/BW177*100</f>
        <v>241.0747603497025</v>
      </c>
    </row>
    <row r="178" spans="1:80">
      <c r="D178" s="1">
        <v>42088</v>
      </c>
      <c r="E178" s="3">
        <v>4.5490000000000004</v>
      </c>
      <c r="F178" s="3">
        <f t="shared" si="53"/>
        <v>4.5490000000000004</v>
      </c>
      <c r="G178" s="3">
        <v>4.5573333333333332</v>
      </c>
      <c r="H178" s="3">
        <v>261.16666666666663</v>
      </c>
      <c r="I178" s="3">
        <v>434.5333333333333</v>
      </c>
      <c r="J178" s="3">
        <v>428.51666666666665</v>
      </c>
      <c r="K178" s="3">
        <v>278.5</v>
      </c>
      <c r="L178" s="3">
        <v>42.81666666666667</v>
      </c>
      <c r="M178" s="3">
        <v>5.5250000000000012</v>
      </c>
      <c r="N178" s="3">
        <v>42.933333333333337</v>
      </c>
      <c r="O178" s="3">
        <v>7.3850000000000007</v>
      </c>
      <c r="P178" s="3">
        <v>5.583333333333333</v>
      </c>
      <c r="Q178" s="3">
        <v>27.28833333333333</v>
      </c>
      <c r="R178" s="3">
        <v>65.821666666666673</v>
      </c>
      <c r="S178" s="3">
        <v>4.5529999999999999</v>
      </c>
      <c r="T178" s="3">
        <v>4.4516666666666671</v>
      </c>
      <c r="U178" s="3">
        <v>0.53100000000000003</v>
      </c>
      <c r="V178" s="3">
        <v>0.32283333333333336</v>
      </c>
      <c r="W178" s="3">
        <v>7.0650000000000004</v>
      </c>
      <c r="X178" s="3">
        <v>1.0733333333333333</v>
      </c>
      <c r="Z178" s="3">
        <v>-0.13333333333333333</v>
      </c>
      <c r="AA178" s="3">
        <v>-222.5</v>
      </c>
      <c r="AB178" s="3">
        <v>-9.9999999999999992E-2</v>
      </c>
      <c r="AC178" s="6">
        <v>640.65000000000009</v>
      </c>
      <c r="AD178" s="5">
        <v>4.75</v>
      </c>
      <c r="AE178" s="3">
        <v>15.84690775</v>
      </c>
      <c r="AF178" s="3">
        <v>1.4710211069281944</v>
      </c>
      <c r="AG178" s="3">
        <v>70.111352036672002</v>
      </c>
      <c r="AH178" s="3">
        <v>6.468899226117367</v>
      </c>
      <c r="AI178" s="12">
        <f t="shared" si="51"/>
        <v>5.1802695062011823</v>
      </c>
      <c r="AJ178" s="3">
        <v>91.498239666188539</v>
      </c>
      <c r="AK178" s="3">
        <v>4.7761287345759724</v>
      </c>
      <c r="AL178" s="3">
        <v>1505.5598307041168</v>
      </c>
      <c r="AM178" s="3">
        <v>125.37836667826119</v>
      </c>
      <c r="AN178" s="3">
        <v>16.454522362362653</v>
      </c>
      <c r="AP178" s="3">
        <v>0.53800000000000003</v>
      </c>
      <c r="AQ178" s="3">
        <v>0.185</v>
      </c>
      <c r="AR178" s="3">
        <v>7.9485000000000001</v>
      </c>
      <c r="AS178" s="3">
        <v>19.386500000000002</v>
      </c>
      <c r="AV178" s="4">
        <v>8.6356655316358655</v>
      </c>
      <c r="AW178" s="4">
        <v>0.13636959849476088</v>
      </c>
      <c r="AX178" s="4">
        <v>0.73100485697062101</v>
      </c>
      <c r="AY178" s="4">
        <v>2.468817716536529E-2</v>
      </c>
      <c r="BC178" s="3" t="s">
        <v>137</v>
      </c>
      <c r="BD178" s="3" t="s">
        <v>119</v>
      </c>
      <c r="BE178" s="3" t="s">
        <v>158</v>
      </c>
      <c r="BF178" s="1">
        <v>42088</v>
      </c>
      <c r="BG178" s="3">
        <v>2.3169850569239419</v>
      </c>
      <c r="BH178" s="3">
        <v>2612.6366243241341</v>
      </c>
      <c r="BI178" s="3">
        <v>18.888861222196201</v>
      </c>
      <c r="BJ178" s="3">
        <v>10.647677667698701</v>
      </c>
      <c r="BK178" s="3">
        <f>BJ178/BK$1</f>
        <v>0.19380556366397347</v>
      </c>
      <c r="BL178" s="3">
        <v>32.569476248835485</v>
      </c>
      <c r="BM178" s="3">
        <f>BL178/BM$1</f>
        <v>0.58315982540439548</v>
      </c>
      <c r="BO178" t="s">
        <v>214</v>
      </c>
      <c r="BP178" t="s">
        <v>119</v>
      </c>
      <c r="BQ178" t="s">
        <v>158</v>
      </c>
      <c r="BR178" s="1">
        <v>42088</v>
      </c>
      <c r="BS178">
        <v>19.87376349878463</v>
      </c>
      <c r="BT178">
        <v>2229.6472251219202</v>
      </c>
      <c r="BU178">
        <v>26.664529365939913</v>
      </c>
      <c r="BV178">
        <v>9.2314700052416452</v>
      </c>
      <c r="BW178" s="3">
        <f>BV178/BW$1</f>
        <v>0.16802821269096552</v>
      </c>
      <c r="BX178">
        <v>10.367024615116424</v>
      </c>
      <c r="BY178" s="3">
        <f>BX178/BY$1</f>
        <v>0.1856226430638572</v>
      </c>
      <c r="BZ178" s="14">
        <f t="shared" si="55"/>
        <v>0.39753718234053825</v>
      </c>
      <c r="CA178" s="24">
        <f t="shared" si="56"/>
        <v>-2.5777350973007956E-2</v>
      </c>
      <c r="CB178" s="24">
        <f t="shared" si="57"/>
        <v>115.3410850238687</v>
      </c>
    </row>
    <row r="179" spans="1:80">
      <c r="Y179" s="31">
        <f>AVERAGE(Y162:Y177)</f>
        <v>18.208333333333332</v>
      </c>
      <c r="AC179" s="6"/>
      <c r="AD179" s="5"/>
      <c r="AI179" s="12"/>
      <c r="AJ179" s="31">
        <f>AVERAGE(AJ162:AJ177)</f>
        <v>25.140174729430171</v>
      </c>
      <c r="AV179" s="4"/>
      <c r="AW179" s="4"/>
      <c r="AX179" s="4"/>
      <c r="AY179" s="4"/>
      <c r="BF179" s="1"/>
      <c r="BG179" s="3"/>
      <c r="BH179" s="3"/>
      <c r="BI179" s="3"/>
      <c r="BJ179" s="3"/>
      <c r="BK179" s="3"/>
      <c r="BL179" s="3"/>
      <c r="BM179" s="3"/>
      <c r="BR179" s="1"/>
      <c r="BW179" s="3"/>
      <c r="BY179" s="3"/>
      <c r="BZ179" s="14"/>
      <c r="CA179" s="24"/>
      <c r="CB179" s="24"/>
    </row>
    <row r="180" spans="1:80">
      <c r="A180" t="s">
        <v>13</v>
      </c>
      <c r="B180" s="2">
        <v>4.75</v>
      </c>
      <c r="C180" s="2">
        <v>41</v>
      </c>
      <c r="D180" s="1">
        <v>42090</v>
      </c>
      <c r="E180" s="3">
        <v>0.35699999999999998</v>
      </c>
      <c r="F180" s="3">
        <f t="shared" ref="F180:F196" si="58">E180</f>
        <v>0.35699999999999998</v>
      </c>
      <c r="G180" s="3">
        <v>5.0539999999999994</v>
      </c>
      <c r="H180" s="3">
        <v>194.6</v>
      </c>
      <c r="I180" s="3">
        <v>318.96666666666664</v>
      </c>
      <c r="J180" s="3">
        <v>314.33333333333331</v>
      </c>
      <c r="K180" s="3">
        <v>204</v>
      </c>
      <c r="L180" s="3">
        <v>131.66666666666666</v>
      </c>
      <c r="M180" s="3">
        <v>16.783333333333331</v>
      </c>
      <c r="N180" s="3">
        <v>134.06666666666666</v>
      </c>
      <c r="O180" s="3">
        <v>8.6300000000000008</v>
      </c>
      <c r="P180" s="3">
        <v>2.9766666666666666</v>
      </c>
      <c r="Q180" s="3">
        <v>21.52333333333333</v>
      </c>
      <c r="R180" s="3">
        <v>52.166666666666664</v>
      </c>
      <c r="S180" s="3">
        <v>0.49300000000000005</v>
      </c>
      <c r="T180" s="3">
        <v>4.7366666666666672</v>
      </c>
      <c r="U180" s="3">
        <v>0.29833333333333334</v>
      </c>
      <c r="V180" s="3">
        <v>0.18299999999999997</v>
      </c>
      <c r="W180" s="3">
        <v>8.1733333333333338</v>
      </c>
      <c r="X180" s="3">
        <v>17.763333333333335</v>
      </c>
      <c r="Y180" s="3">
        <v>27.233333333333331</v>
      </c>
      <c r="Z180" s="3">
        <v>6.5333333333333341</v>
      </c>
      <c r="AA180" s="3">
        <v>8421.3333333333339</v>
      </c>
      <c r="AB180" s="3">
        <v>4.0666666666666664</v>
      </c>
      <c r="AC180" s="3">
        <v>2.5666666666666664</v>
      </c>
      <c r="AD180" s="5">
        <v>0.4</v>
      </c>
      <c r="AE180" s="3">
        <v>9.995787</v>
      </c>
      <c r="AF180" s="3">
        <v>6.6866297658324596</v>
      </c>
      <c r="AG180" s="3">
        <v>27.271440188736001</v>
      </c>
      <c r="AH180" s="3">
        <v>3.4238936450834028</v>
      </c>
      <c r="AI180" s="12">
        <f t="shared" si="51"/>
        <v>3.2675693834705508</v>
      </c>
      <c r="AJ180" s="3">
        <v>35.237566441244731</v>
      </c>
      <c r="AK180" s="3">
        <v>2.5135967105039216</v>
      </c>
      <c r="AL180" s="3">
        <v>849.44533547179924</v>
      </c>
      <c r="AM180" s="3">
        <v>43.199480042818905</v>
      </c>
      <c r="AN180" s="3">
        <v>24.106242889620884</v>
      </c>
      <c r="AP180" s="3">
        <v>0.505</v>
      </c>
      <c r="AQ180" s="3">
        <v>0.252</v>
      </c>
      <c r="AR180" s="3">
        <v>1.9935</v>
      </c>
      <c r="AS180" s="3">
        <v>4.8614999999999995</v>
      </c>
      <c r="AV180" s="4">
        <v>3.2497542134941142</v>
      </c>
      <c r="AW180" s="4">
        <v>4.0148017312099007E-2</v>
      </c>
      <c r="AX180" s="4">
        <v>0.54644008679178446</v>
      </c>
      <c r="AY180" s="4">
        <v>2.3461285724507588E-2</v>
      </c>
      <c r="AZ180" s="3">
        <v>0</v>
      </c>
      <c r="BA180" s="3">
        <v>1245</v>
      </c>
      <c r="BC180" s="3" t="s">
        <v>138</v>
      </c>
      <c r="BD180" s="3" t="s">
        <v>119</v>
      </c>
      <c r="BE180" s="3" t="s">
        <v>155</v>
      </c>
      <c r="BF180" s="1">
        <v>42090</v>
      </c>
      <c r="BG180" s="3">
        <v>1.3619416177694286</v>
      </c>
      <c r="BH180" s="3">
        <v>449.83604324777139</v>
      </c>
      <c r="BI180" s="3">
        <v>5.2660242907527985</v>
      </c>
      <c r="BJ180" s="3">
        <v>3.831796568250871</v>
      </c>
      <c r="BK180" s="3">
        <f>BJ180/BK$1</f>
        <v>6.9745114092662375E-2</v>
      </c>
      <c r="BL180" s="3">
        <v>2.6059209183138212</v>
      </c>
      <c r="BM180" s="3">
        <f>BL180/BM$1</f>
        <v>4.6659282333282384E-2</v>
      </c>
      <c r="BO180" t="s">
        <v>220</v>
      </c>
      <c r="BP180" t="s">
        <v>119</v>
      </c>
      <c r="BQ180" t="s">
        <v>155</v>
      </c>
      <c r="BR180" s="1">
        <v>42090</v>
      </c>
      <c r="BS180">
        <v>110.58169673432722</v>
      </c>
      <c r="BT180">
        <v>380.82896936316081</v>
      </c>
      <c r="BU180">
        <v>33.944910837093666</v>
      </c>
      <c r="BV180">
        <v>2.7457350928391309</v>
      </c>
      <c r="BW180" s="3">
        <f>BV180/BW$1</f>
        <v>4.9976976571516764E-2</v>
      </c>
      <c r="BX180">
        <v>0.37044973022307293</v>
      </c>
      <c r="BY180" s="3">
        <f>BX180/BY$1</f>
        <v>6.6329405590523352E-3</v>
      </c>
      <c r="BZ180" s="14">
        <f t="shared" si="55"/>
        <v>4.0026341774230048E-2</v>
      </c>
      <c r="CA180" s="24">
        <f t="shared" si="56"/>
        <v>-1.9768137521145611E-2</v>
      </c>
      <c r="CB180" s="24">
        <f t="shared" ref="CB180" si="59">BK180/BW180*100</f>
        <v>139.5544886410996</v>
      </c>
    </row>
    <row r="181" spans="1:80">
      <c r="A181" t="s">
        <v>12</v>
      </c>
      <c r="B181" s="2">
        <f>B180-C180/100</f>
        <v>4.34</v>
      </c>
      <c r="D181" s="1">
        <v>42090</v>
      </c>
      <c r="E181" s="3">
        <v>0.64400000000000002</v>
      </c>
      <c r="F181" s="3">
        <f t="shared" si="58"/>
        <v>0.64400000000000002</v>
      </c>
      <c r="G181" s="3">
        <v>5.1769999999999996</v>
      </c>
      <c r="H181" s="3">
        <v>205.16666666666666</v>
      </c>
      <c r="I181" s="3">
        <v>335.06666666666666</v>
      </c>
      <c r="J181" s="3">
        <v>330.16666666666669</v>
      </c>
      <c r="K181" s="3">
        <v>215</v>
      </c>
      <c r="L181" s="3">
        <v>137.9</v>
      </c>
      <c r="M181" s="3">
        <v>17.510000000000002</v>
      </c>
      <c r="N181" s="3">
        <v>140.33333333333334</v>
      </c>
      <c r="O181" s="3">
        <v>8.6600000000000019</v>
      </c>
      <c r="P181" s="3">
        <v>3.3233333333333337</v>
      </c>
      <c r="Q181" s="3">
        <v>22.236666666666665</v>
      </c>
      <c r="R181" s="3">
        <v>53.843333333333334</v>
      </c>
      <c r="S181" s="3">
        <v>1.0046666666666666</v>
      </c>
      <c r="T181" s="3">
        <v>5.1966666666666663</v>
      </c>
      <c r="U181" s="3">
        <v>0.35566666666666663</v>
      </c>
      <c r="V181" s="3">
        <v>0.221</v>
      </c>
      <c r="W181" s="3">
        <v>8.2666666666666675</v>
      </c>
      <c r="X181" s="3">
        <v>17.809999999999999</v>
      </c>
      <c r="Y181" s="3">
        <v>33.800000000000004</v>
      </c>
      <c r="Z181" s="3">
        <v>8.1</v>
      </c>
      <c r="AA181" s="3">
        <v>8830</v>
      </c>
      <c r="AB181" s="3">
        <v>4.2333333333333334</v>
      </c>
      <c r="AC181" s="3">
        <v>3.6</v>
      </c>
      <c r="AD181" s="5"/>
      <c r="AI181" s="12"/>
      <c r="AZ181" s="3">
        <v>0.41</v>
      </c>
      <c r="BA181" s="3">
        <v>306</v>
      </c>
      <c r="BK181" s="3"/>
      <c r="BM181" s="3"/>
      <c r="BW181" s="3"/>
      <c r="BY181" s="3"/>
      <c r="BZ181" s="14"/>
      <c r="CA181" s="24"/>
    </row>
    <row r="182" spans="1:80">
      <c r="D182" s="1">
        <v>42090</v>
      </c>
      <c r="E182" s="3">
        <v>0.87433333333333341</v>
      </c>
      <c r="F182" s="3">
        <f t="shared" si="58"/>
        <v>0.87433333333333341</v>
      </c>
      <c r="G182" s="3">
        <v>5.1930000000000005</v>
      </c>
      <c r="H182" s="3">
        <v>208.73333333333335</v>
      </c>
      <c r="I182" s="3">
        <v>340.76666666666665</v>
      </c>
      <c r="J182" s="3">
        <v>335.76666666666665</v>
      </c>
      <c r="K182" s="3">
        <v>218</v>
      </c>
      <c r="L182" s="3">
        <v>138.80000000000001</v>
      </c>
      <c r="M182" s="3">
        <v>17.62</v>
      </c>
      <c r="N182" s="3">
        <v>141.33333333333334</v>
      </c>
      <c r="O182" s="3">
        <v>8.66</v>
      </c>
      <c r="P182" s="3">
        <v>3.186666666666667</v>
      </c>
      <c r="Q182" s="3">
        <v>22.189999999999998</v>
      </c>
      <c r="R182" s="3">
        <v>53.74</v>
      </c>
      <c r="S182" s="3">
        <v>1.5093333333333332</v>
      </c>
      <c r="T182" s="3">
        <v>5.1033333333333326</v>
      </c>
      <c r="U182" s="3">
        <v>0.35799999999999993</v>
      </c>
      <c r="V182" s="3">
        <v>0.222</v>
      </c>
      <c r="W182" s="3">
        <v>8.2899999999999991</v>
      </c>
      <c r="X182" s="3">
        <v>17.873333333333335</v>
      </c>
      <c r="Y182" s="3">
        <v>32.366666666666667</v>
      </c>
      <c r="Z182" s="3">
        <v>7.7666666666666666</v>
      </c>
      <c r="AA182" s="3">
        <v>8245.3333333333339</v>
      </c>
      <c r="AB182" s="3">
        <v>3.9666666666666668</v>
      </c>
      <c r="AC182" s="3">
        <v>2.7999999999999994</v>
      </c>
      <c r="AD182" s="5"/>
      <c r="AI182" s="12"/>
      <c r="AZ182" s="3">
        <v>0.5</v>
      </c>
      <c r="BA182" s="3">
        <v>143</v>
      </c>
      <c r="BK182" s="3"/>
      <c r="BM182" s="3"/>
      <c r="BW182" s="3"/>
      <c r="BY182" s="3"/>
      <c r="BZ182" s="14"/>
      <c r="CA182" s="24"/>
    </row>
    <row r="183" spans="1:80">
      <c r="D183" s="1">
        <v>42090</v>
      </c>
      <c r="E183" s="3">
        <v>1.1393333333333333</v>
      </c>
      <c r="F183" s="3">
        <f t="shared" si="58"/>
        <v>1.1393333333333333</v>
      </c>
      <c r="G183" s="3">
        <v>5.1953333333333331</v>
      </c>
      <c r="H183" s="3">
        <v>209.86666666666667</v>
      </c>
      <c r="I183" s="3">
        <v>342.60000000000008</v>
      </c>
      <c r="J183" s="3">
        <v>337.56666666666666</v>
      </c>
      <c r="K183" s="3">
        <v>219</v>
      </c>
      <c r="L183" s="3">
        <v>139.30000000000001</v>
      </c>
      <c r="M183" s="3">
        <v>17.683333333333334</v>
      </c>
      <c r="N183" s="3">
        <v>141.80000000000001</v>
      </c>
      <c r="O183" s="3">
        <v>8.6566666666666663</v>
      </c>
      <c r="P183" s="3">
        <v>2.9600000000000004</v>
      </c>
      <c r="Q183" s="3">
        <v>22.186666666666667</v>
      </c>
      <c r="R183" s="3">
        <v>53.726666666666659</v>
      </c>
      <c r="S183" s="3">
        <v>2.0016666666666665</v>
      </c>
      <c r="T183" s="3">
        <v>5.1133333333333333</v>
      </c>
      <c r="U183" s="3">
        <v>0.35899999999999999</v>
      </c>
      <c r="V183" s="3">
        <v>0.222</v>
      </c>
      <c r="W183" s="3">
        <v>8.2799999999999994</v>
      </c>
      <c r="X183" s="3">
        <v>17.709999999999997</v>
      </c>
      <c r="Y183" s="3">
        <v>30.066666666666666</v>
      </c>
      <c r="Z183" s="3">
        <v>7.2</v>
      </c>
      <c r="AA183" s="3">
        <v>7082.333333333333</v>
      </c>
      <c r="AB183" s="3">
        <v>3.4</v>
      </c>
      <c r="AC183" s="3">
        <v>1.8333333333333333</v>
      </c>
      <c r="AD183" s="5"/>
      <c r="AI183" s="12"/>
      <c r="AZ183" s="3">
        <v>1</v>
      </c>
      <c r="BA183" s="3">
        <v>74</v>
      </c>
      <c r="BK183" s="3"/>
      <c r="BM183" s="3"/>
      <c r="BW183" s="3"/>
      <c r="BY183" s="3"/>
      <c r="BZ183" s="14"/>
      <c r="CA183" s="24"/>
    </row>
    <row r="184" spans="1:80">
      <c r="D184" s="1">
        <v>42090</v>
      </c>
      <c r="E184" s="3">
        <v>1.3760000000000001</v>
      </c>
      <c r="F184" s="3">
        <f t="shared" si="58"/>
        <v>1.3760000000000001</v>
      </c>
      <c r="G184" s="3">
        <v>5.174666666666667</v>
      </c>
      <c r="H184" s="3">
        <v>210.4</v>
      </c>
      <c r="I184" s="3">
        <v>343.66666666666669</v>
      </c>
      <c r="J184" s="3">
        <v>338.63333333333333</v>
      </c>
      <c r="K184" s="3">
        <v>220</v>
      </c>
      <c r="L184" s="3">
        <v>139.4</v>
      </c>
      <c r="M184" s="3">
        <v>17.706666666666667</v>
      </c>
      <c r="N184" s="3">
        <v>141.86666666666667</v>
      </c>
      <c r="O184" s="3">
        <v>8.66</v>
      </c>
      <c r="P184" s="3">
        <v>2.8766666666666669</v>
      </c>
      <c r="Q184" s="3">
        <v>22.183333333333337</v>
      </c>
      <c r="R184" s="3">
        <v>53.716666666666669</v>
      </c>
      <c r="S184" s="3">
        <v>2.4953333333333334</v>
      </c>
      <c r="T184" s="3">
        <v>5.07</v>
      </c>
      <c r="U184" s="3">
        <v>0.36533333333333334</v>
      </c>
      <c r="V184" s="3">
        <v>0.22600000000000001</v>
      </c>
      <c r="W184" s="3">
        <v>7.873333333333334</v>
      </c>
      <c r="X184" s="3">
        <v>14.94</v>
      </c>
      <c r="Y184" s="3">
        <v>18.566666666666666</v>
      </c>
      <c r="Z184" s="3">
        <v>4.4333333333333336</v>
      </c>
      <c r="AA184" s="3">
        <v>2854.3333333333335</v>
      </c>
      <c r="AB184" s="3">
        <v>1.3666666666666665</v>
      </c>
      <c r="AC184" s="3">
        <v>1.4666666666666668</v>
      </c>
      <c r="AD184" s="5"/>
      <c r="AI184" s="12"/>
      <c r="AZ184" s="3">
        <v>1.5</v>
      </c>
      <c r="BA184" s="3">
        <v>37</v>
      </c>
      <c r="BK184" s="3"/>
      <c r="BM184" s="3"/>
      <c r="BW184" s="3"/>
      <c r="BY184" s="3"/>
      <c r="BZ184" s="14"/>
      <c r="CA184" s="24"/>
    </row>
    <row r="185" spans="1:80">
      <c r="D185" s="1">
        <v>42090</v>
      </c>
      <c r="E185" s="3">
        <v>1.6236666666666668</v>
      </c>
      <c r="F185" s="3">
        <f t="shared" si="58"/>
        <v>1.6236666666666668</v>
      </c>
      <c r="G185" s="3">
        <v>5.1543333333333337</v>
      </c>
      <c r="H185" s="3">
        <v>210.6</v>
      </c>
      <c r="I185" s="3">
        <v>344.2</v>
      </c>
      <c r="J185" s="3">
        <v>339.16666666666669</v>
      </c>
      <c r="K185" s="3">
        <v>220</v>
      </c>
      <c r="L185" s="3">
        <v>139.19999999999999</v>
      </c>
      <c r="M185" s="3">
        <v>17.690000000000001</v>
      </c>
      <c r="N185" s="3">
        <v>141.69999999999999</v>
      </c>
      <c r="O185" s="3">
        <v>8.64</v>
      </c>
      <c r="P185" s="3">
        <v>2.4866666666666668</v>
      </c>
      <c r="Q185" s="3">
        <v>22.25</v>
      </c>
      <c r="R185" s="3">
        <v>53.876666666666665</v>
      </c>
      <c r="S185" s="3">
        <v>3.0050000000000003</v>
      </c>
      <c r="T185" s="3">
        <v>4.9000000000000004</v>
      </c>
      <c r="U185" s="3">
        <v>0.37133333333333329</v>
      </c>
      <c r="V185" s="3">
        <v>0.22900000000000001</v>
      </c>
      <c r="W185" s="3">
        <v>7.7600000000000007</v>
      </c>
      <c r="X185" s="3">
        <v>13.839999999999998</v>
      </c>
      <c r="Y185" s="3">
        <v>17.966666666666665</v>
      </c>
      <c r="Z185" s="3">
        <v>4.3</v>
      </c>
      <c r="AA185" s="3">
        <v>3419</v>
      </c>
      <c r="AB185" s="3">
        <v>1.6666666666666667</v>
      </c>
      <c r="AC185" s="3">
        <v>1.2666666666666666</v>
      </c>
      <c r="AD185" s="5"/>
      <c r="AI185" s="12"/>
      <c r="AZ185" s="3">
        <v>2</v>
      </c>
      <c r="BA185" s="3">
        <v>16.5</v>
      </c>
      <c r="BF185" s="1"/>
      <c r="BG185" s="3"/>
      <c r="BH185" s="3"/>
      <c r="BI185" s="3"/>
      <c r="BJ185" s="3"/>
      <c r="BK185" s="3"/>
      <c r="BL185" s="3"/>
      <c r="BM185" s="3"/>
      <c r="BW185" s="3"/>
      <c r="BY185" s="3"/>
      <c r="BZ185" s="14"/>
      <c r="CA185" s="24"/>
    </row>
    <row r="186" spans="1:80">
      <c r="D186" s="1">
        <v>42090</v>
      </c>
      <c r="E186" s="3">
        <v>1.8779999999999999</v>
      </c>
      <c r="F186" s="3">
        <f t="shared" si="58"/>
        <v>1.8779999999999999</v>
      </c>
      <c r="G186" s="3">
        <v>5.0893333333333333</v>
      </c>
      <c r="H186" s="3">
        <v>210.80000000000004</v>
      </c>
      <c r="I186" s="3">
        <v>345.2</v>
      </c>
      <c r="J186" s="3">
        <v>340.2</v>
      </c>
      <c r="K186" s="3">
        <v>221</v>
      </c>
      <c r="L186" s="3">
        <v>137.9</v>
      </c>
      <c r="M186" s="3">
        <v>17.553333333333331</v>
      </c>
      <c r="N186" s="3">
        <v>140.30000000000001</v>
      </c>
      <c r="O186" s="3">
        <v>8.6300000000000008</v>
      </c>
      <c r="P186" s="3">
        <v>2.4266666666666663</v>
      </c>
      <c r="Q186" s="3">
        <v>22.61</v>
      </c>
      <c r="R186" s="3">
        <v>54.733333333333341</v>
      </c>
      <c r="AD186" s="5"/>
      <c r="AI186" s="12"/>
      <c r="AZ186" s="3">
        <v>2.5</v>
      </c>
      <c r="BA186" s="3">
        <v>8.75</v>
      </c>
      <c r="BF186" s="1"/>
      <c r="BG186" s="3"/>
      <c r="BH186" s="3"/>
      <c r="BI186" s="3"/>
      <c r="BJ186" s="3"/>
      <c r="BK186" s="3"/>
      <c r="BL186" s="3"/>
      <c r="BM186" s="3"/>
      <c r="BW186" s="3"/>
      <c r="BY186" s="3"/>
      <c r="BZ186" s="14"/>
      <c r="CA186" s="24"/>
    </row>
    <row r="187" spans="1:80">
      <c r="D187" s="1">
        <v>42090</v>
      </c>
      <c r="E187" s="3">
        <v>2.157</v>
      </c>
      <c r="F187" s="3">
        <f t="shared" si="58"/>
        <v>2.157</v>
      </c>
      <c r="G187" s="3">
        <v>5.078666666666666</v>
      </c>
      <c r="H187" s="3">
        <v>211.80000000000004</v>
      </c>
      <c r="I187" s="3">
        <v>347</v>
      </c>
      <c r="J187" s="3">
        <v>341.89999999999992</v>
      </c>
      <c r="K187" s="3">
        <v>222</v>
      </c>
      <c r="L187" s="3">
        <v>133.83333333333334</v>
      </c>
      <c r="M187" s="3">
        <v>17.043333333333333</v>
      </c>
      <c r="N187" s="3">
        <v>136.19999999999999</v>
      </c>
      <c r="O187" s="3">
        <v>8.52</v>
      </c>
      <c r="P187" s="3">
        <v>2.7666666666666671</v>
      </c>
      <c r="Q187" s="3">
        <v>22.943333333333339</v>
      </c>
      <c r="R187" s="3">
        <v>55.523333333333333</v>
      </c>
      <c r="AD187" s="5"/>
      <c r="AI187" s="12"/>
      <c r="BF187" s="1"/>
      <c r="BG187" s="3"/>
      <c r="BH187" s="3"/>
      <c r="BI187" s="3"/>
      <c r="BJ187" s="3"/>
      <c r="BK187" s="3"/>
      <c r="BL187" s="3"/>
      <c r="BM187" s="3"/>
      <c r="BW187" s="3"/>
      <c r="BY187" s="3"/>
      <c r="BZ187" s="14"/>
      <c r="CA187" s="24"/>
    </row>
    <row r="188" spans="1:80">
      <c r="D188" s="1">
        <v>42090</v>
      </c>
      <c r="E188" s="3">
        <v>2.3809999999999998</v>
      </c>
      <c r="F188" s="3">
        <f t="shared" si="58"/>
        <v>2.3809999999999998</v>
      </c>
      <c r="G188" s="3">
        <v>5.0279999999999996</v>
      </c>
      <c r="H188" s="3">
        <v>213.43333333333331</v>
      </c>
      <c r="I188" s="3">
        <v>350.13333333333338</v>
      </c>
      <c r="J188" s="3">
        <v>345.06666666666666</v>
      </c>
      <c r="K188" s="3">
        <v>224</v>
      </c>
      <c r="L188" s="3">
        <v>122.60000000000001</v>
      </c>
      <c r="M188" s="3">
        <v>15.63</v>
      </c>
      <c r="N188" s="3">
        <v>124.76666666666665</v>
      </c>
      <c r="O188" s="3">
        <v>8.3866666666666685</v>
      </c>
      <c r="P188" s="3">
        <v>2.5066666666666664</v>
      </c>
      <c r="Q188" s="3">
        <v>23.19</v>
      </c>
      <c r="R188" s="3">
        <v>56.103333333333332</v>
      </c>
      <c r="AD188" s="5"/>
      <c r="AI188" s="12"/>
      <c r="BF188" s="1"/>
      <c r="BG188" s="3"/>
      <c r="BH188" s="3"/>
      <c r="BI188" s="3"/>
      <c r="BJ188" s="3"/>
      <c r="BK188" s="3"/>
      <c r="BL188" s="3"/>
      <c r="BM188" s="3"/>
      <c r="BW188" s="3"/>
      <c r="BY188" s="3"/>
      <c r="BZ188" s="14"/>
      <c r="CA188" s="24"/>
    </row>
    <row r="189" spans="1:80">
      <c r="D189" s="1">
        <v>42090</v>
      </c>
      <c r="E189" s="3">
        <v>2.6492499999999999</v>
      </c>
      <c r="F189" s="3">
        <f t="shared" si="58"/>
        <v>2.6492499999999999</v>
      </c>
      <c r="G189" s="3">
        <v>4.9842500000000003</v>
      </c>
      <c r="H189" s="3">
        <v>215.1</v>
      </c>
      <c r="I189" s="3">
        <v>353.32500000000005</v>
      </c>
      <c r="J189" s="3">
        <v>348.22499999999997</v>
      </c>
      <c r="K189" s="3">
        <v>226</v>
      </c>
      <c r="L189" s="3">
        <v>114.85</v>
      </c>
      <c r="M189" s="3">
        <v>14.652500000000002</v>
      </c>
      <c r="N189" s="3">
        <v>116.85</v>
      </c>
      <c r="O189" s="3">
        <v>8.2125000000000004</v>
      </c>
      <c r="P189" s="3">
        <v>3.1925000000000003</v>
      </c>
      <c r="Q189" s="3">
        <v>23.765000000000001</v>
      </c>
      <c r="R189" s="3">
        <v>57.467500000000001</v>
      </c>
      <c r="AD189" s="5"/>
      <c r="AI189" s="12"/>
      <c r="BF189" s="1"/>
      <c r="BG189" s="3"/>
      <c r="BH189" s="3"/>
      <c r="BI189" s="3"/>
      <c r="BJ189" s="3"/>
      <c r="BK189" s="3"/>
      <c r="BL189" s="3"/>
      <c r="BM189" s="3"/>
      <c r="BW189" s="3"/>
      <c r="BY189" s="3"/>
      <c r="BZ189" s="14"/>
      <c r="CA189" s="24"/>
    </row>
    <row r="190" spans="1:80">
      <c r="D190" s="1">
        <v>42090</v>
      </c>
      <c r="E190" s="3">
        <v>2.8793333333333333</v>
      </c>
      <c r="F190" s="3">
        <f t="shared" si="58"/>
        <v>2.8793333333333333</v>
      </c>
      <c r="G190" s="3">
        <v>4.8836666666666666</v>
      </c>
      <c r="H190" s="3">
        <v>216.23333333333335</v>
      </c>
      <c r="I190" s="3">
        <v>356.23333333333335</v>
      </c>
      <c r="J190" s="3">
        <v>351.13333333333338</v>
      </c>
      <c r="K190" s="3">
        <v>228</v>
      </c>
      <c r="L190" s="3">
        <v>116.2</v>
      </c>
      <c r="M190" s="3">
        <v>14.87</v>
      </c>
      <c r="N190" s="3">
        <v>118.23333333333333</v>
      </c>
      <c r="O190" s="3">
        <v>8.26</v>
      </c>
      <c r="P190" s="3">
        <v>2.293333333333333</v>
      </c>
      <c r="Q190" s="3">
        <v>24.196666666666669</v>
      </c>
      <c r="R190" s="3">
        <v>58.496666666666663</v>
      </c>
      <c r="AD190" s="5"/>
      <c r="AI190" s="12"/>
      <c r="BF190" s="1"/>
      <c r="BG190" s="3"/>
      <c r="BH190" s="3"/>
      <c r="BI190" s="3"/>
      <c r="BJ190" s="3"/>
      <c r="BK190" s="3"/>
      <c r="BL190" s="3"/>
      <c r="BM190" s="3"/>
      <c r="BW190" s="3"/>
      <c r="BY190" s="3"/>
      <c r="BZ190" s="14"/>
      <c r="CA190" s="24"/>
    </row>
    <row r="191" spans="1:80">
      <c r="D191" s="1">
        <v>42090</v>
      </c>
      <c r="E191" s="3">
        <v>3.141</v>
      </c>
      <c r="F191" s="3">
        <f t="shared" si="58"/>
        <v>3.141</v>
      </c>
      <c r="G191" s="3">
        <v>4.8433333333333328</v>
      </c>
      <c r="H191" s="3">
        <v>216.5</v>
      </c>
      <c r="I191" s="3">
        <v>357.16666666666669</v>
      </c>
      <c r="J191" s="3">
        <v>352.10000000000008</v>
      </c>
      <c r="K191" s="3">
        <v>229</v>
      </c>
      <c r="L191" s="3">
        <v>101.06666666666666</v>
      </c>
      <c r="M191" s="3">
        <v>12.946666666666665</v>
      </c>
      <c r="N191" s="3">
        <v>102.83333333333333</v>
      </c>
      <c r="O191" s="3">
        <v>8.0166666666666675</v>
      </c>
      <c r="P191" s="3">
        <v>2.4</v>
      </c>
      <c r="Q191" s="3">
        <v>24.286666666666665</v>
      </c>
      <c r="R191" s="3">
        <v>58.706666666666671</v>
      </c>
      <c r="AD191" s="5"/>
      <c r="AI191" s="12"/>
      <c r="BF191" s="1"/>
      <c r="BG191" s="3"/>
      <c r="BH191" s="3"/>
      <c r="BI191" s="3"/>
      <c r="BJ191" s="3"/>
      <c r="BK191" s="3"/>
      <c r="BL191" s="3"/>
      <c r="BM191" s="3"/>
      <c r="BW191" s="3"/>
      <c r="BY191" s="3"/>
      <c r="BZ191" s="14"/>
      <c r="CA191" s="24"/>
    </row>
    <row r="192" spans="1:80">
      <c r="D192" s="1">
        <v>42090</v>
      </c>
      <c r="E192" s="3">
        <v>3.3820000000000001</v>
      </c>
      <c r="F192" s="3">
        <f t="shared" si="58"/>
        <v>3.3820000000000001</v>
      </c>
      <c r="G192" s="3">
        <v>4.8033333333333337</v>
      </c>
      <c r="H192" s="3">
        <v>217.96666666666667</v>
      </c>
      <c r="I192" s="3">
        <v>359.93333333333334</v>
      </c>
      <c r="J192" s="3">
        <v>354.83333333333331</v>
      </c>
      <c r="K192" s="3">
        <v>231</v>
      </c>
      <c r="L192" s="3">
        <v>88.7</v>
      </c>
      <c r="M192" s="3">
        <v>11.373333333333335</v>
      </c>
      <c r="N192" s="3">
        <v>90.266666666666652</v>
      </c>
      <c r="O192" s="3">
        <v>7.8866666666666667</v>
      </c>
      <c r="P192" s="3">
        <v>2.0166666666666666</v>
      </c>
      <c r="Q192" s="3">
        <v>24.459999999999997</v>
      </c>
      <c r="R192" s="3">
        <v>59.113333333333337</v>
      </c>
      <c r="AD192" s="5"/>
      <c r="AI192" s="12"/>
      <c r="BF192" s="1"/>
      <c r="BG192" s="3"/>
      <c r="BH192" s="3"/>
      <c r="BI192" s="3"/>
      <c r="BJ192" s="3"/>
      <c r="BK192" s="3"/>
      <c r="BL192" s="3"/>
      <c r="BM192" s="3"/>
      <c r="BW192" s="3"/>
      <c r="BY192" s="3"/>
      <c r="BZ192" s="14"/>
      <c r="CA192" s="24"/>
    </row>
    <row r="193" spans="2:80">
      <c r="D193" s="1">
        <v>42090</v>
      </c>
      <c r="E193" s="3">
        <v>3.6469999999999998</v>
      </c>
      <c r="F193" s="3">
        <f t="shared" si="58"/>
        <v>3.6469999999999998</v>
      </c>
      <c r="G193" s="3">
        <v>4.7546666666666662</v>
      </c>
      <c r="H193" s="3">
        <v>221.13333333333333</v>
      </c>
      <c r="I193" s="3">
        <v>365.7</v>
      </c>
      <c r="J193" s="3">
        <v>360.56666666666666</v>
      </c>
      <c r="K193" s="3">
        <v>234</v>
      </c>
      <c r="L193" s="3">
        <v>81.3</v>
      </c>
      <c r="M193" s="3">
        <v>10.44</v>
      </c>
      <c r="N193" s="3">
        <v>82.766666666666666</v>
      </c>
      <c r="O193" s="3">
        <v>7.7733333333333334</v>
      </c>
      <c r="P193" s="3">
        <v>2.1266666666666669</v>
      </c>
      <c r="Q193" s="3">
        <v>24.72</v>
      </c>
      <c r="R193" s="3">
        <v>59.733333333333327</v>
      </c>
      <c r="S193" s="3">
        <v>3.4896666666666669</v>
      </c>
      <c r="T193" s="3">
        <v>4.833333333333333</v>
      </c>
      <c r="U193" s="3">
        <v>0.377</v>
      </c>
      <c r="V193" s="3">
        <v>0.23200000000000001</v>
      </c>
      <c r="W193" s="3">
        <v>7.52</v>
      </c>
      <c r="X193" s="3">
        <v>11.176666666666668</v>
      </c>
      <c r="Y193" s="3">
        <v>17.2</v>
      </c>
      <c r="Z193" s="3">
        <v>4.1333333333333337</v>
      </c>
      <c r="AA193" s="3">
        <v>1974.6666666666667</v>
      </c>
      <c r="AB193" s="3">
        <v>0.96666666666666667</v>
      </c>
      <c r="AC193" s="3">
        <v>1.3666666666666665</v>
      </c>
      <c r="AD193" s="5">
        <v>3.75</v>
      </c>
      <c r="AE193" s="3">
        <v>4.5410180000000002</v>
      </c>
      <c r="AF193" s="3">
        <v>2.2710906903090997</v>
      </c>
      <c r="AG193" s="3">
        <v>28.397740211040006</v>
      </c>
      <c r="AH193" s="3">
        <v>6.0842358388652228E-2</v>
      </c>
      <c r="AI193" s="12">
        <f t="shared" ref="AI193:AI216" si="60">AE193*30.97/94.74</f>
        <v>1.484434530926747</v>
      </c>
      <c r="AJ193" s="3">
        <v>29.569161280662794</v>
      </c>
      <c r="AK193" s="3">
        <v>0.74728550852819142</v>
      </c>
      <c r="AL193" s="3">
        <v>835.78588612670421</v>
      </c>
      <c r="AM193" s="3">
        <v>14.752655512325534</v>
      </c>
      <c r="AN193" s="3">
        <v>28.265457995025351</v>
      </c>
      <c r="AP193" s="3">
        <v>0.57550000000000001</v>
      </c>
      <c r="AQ193" s="3">
        <v>8.8499999999999995E-2</v>
      </c>
      <c r="AR193" s="3">
        <v>6.8055000000000003</v>
      </c>
      <c r="AS193" s="3">
        <v>16.599499999999999</v>
      </c>
      <c r="AV193" s="4">
        <v>7.6180497906023978</v>
      </c>
      <c r="AW193" s="4">
        <v>0.38110382373333362</v>
      </c>
      <c r="AX193" s="4">
        <v>0.59822713541008676</v>
      </c>
      <c r="AY193" s="4">
        <v>3.6082221538484657E-2</v>
      </c>
      <c r="BC193" s="3" t="s">
        <v>221</v>
      </c>
      <c r="BD193" s="3" t="s">
        <v>119</v>
      </c>
      <c r="BE193" s="3" t="s">
        <v>157</v>
      </c>
      <c r="BF193" s="1">
        <v>42090</v>
      </c>
      <c r="BG193" s="3">
        <v>0.99160060921822835</v>
      </c>
      <c r="BH193" s="3">
        <v>1611.426736208884</v>
      </c>
      <c r="BI193" s="3">
        <v>7.6084345738225307</v>
      </c>
      <c r="BJ193" s="3">
        <v>1.7884237501118987</v>
      </c>
      <c r="BK193" s="4">
        <f>BJ193/BK$1</f>
        <v>3.2552307064286475E-2</v>
      </c>
      <c r="BL193" s="3">
        <v>7.2159545782759569</v>
      </c>
      <c r="BM193" s="4">
        <f>BL193/BM$1</f>
        <v>0.12920240963788643</v>
      </c>
      <c r="BR193" s="1"/>
      <c r="BW193" s="4"/>
      <c r="BY193" s="4"/>
      <c r="BZ193" s="14"/>
      <c r="CA193" s="24"/>
      <c r="CB193" s="24"/>
    </row>
    <row r="194" spans="2:80">
      <c r="D194" s="1">
        <v>42090</v>
      </c>
      <c r="E194" s="3">
        <v>3.8770000000000002</v>
      </c>
      <c r="F194" s="3">
        <f t="shared" si="58"/>
        <v>3.8770000000000002</v>
      </c>
      <c r="G194" s="3">
        <v>4.7453333333333338</v>
      </c>
      <c r="H194" s="3">
        <v>223.56666666666669</v>
      </c>
      <c r="I194" s="3">
        <v>369.83333333333331</v>
      </c>
      <c r="J194" s="3">
        <v>364.63333333333338</v>
      </c>
      <c r="K194" s="3">
        <v>237</v>
      </c>
      <c r="L194" s="3">
        <v>75.8</v>
      </c>
      <c r="M194" s="3">
        <v>9.7333333333333343</v>
      </c>
      <c r="N194" s="3">
        <v>77.100000000000009</v>
      </c>
      <c r="O194" s="3">
        <v>7.71</v>
      </c>
      <c r="P194" s="3">
        <v>2.6733333333333333</v>
      </c>
      <c r="Q194" s="3">
        <v>24.73</v>
      </c>
      <c r="R194" s="3">
        <v>59.763333333333328</v>
      </c>
      <c r="AD194" s="5"/>
      <c r="AI194" s="12"/>
      <c r="BK194" s="3"/>
      <c r="BM194" s="3"/>
      <c r="BW194" s="3"/>
      <c r="BY194" s="3"/>
      <c r="BZ194" s="14"/>
      <c r="CA194" s="24"/>
    </row>
    <row r="195" spans="2:80">
      <c r="D195" s="1">
        <v>42090</v>
      </c>
      <c r="E195" s="3">
        <v>4.1496666666666666</v>
      </c>
      <c r="F195" s="3">
        <f t="shared" si="58"/>
        <v>4.1496666666666666</v>
      </c>
      <c r="G195" s="3">
        <v>4.7280000000000006</v>
      </c>
      <c r="H195" s="3">
        <v>227.4</v>
      </c>
      <c r="I195" s="3">
        <v>376.33333333333331</v>
      </c>
      <c r="J195" s="3">
        <v>371.0333333333333</v>
      </c>
      <c r="K195" s="3">
        <v>241</v>
      </c>
      <c r="L195" s="3">
        <v>53.70000000000001</v>
      </c>
      <c r="M195" s="3">
        <v>6.8999999999999995</v>
      </c>
      <c r="N195" s="3">
        <v>54.633333333333333</v>
      </c>
      <c r="O195" s="3">
        <v>7.59</v>
      </c>
      <c r="P195" s="3">
        <v>2.8266666666666667</v>
      </c>
      <c r="Q195" s="3">
        <v>25.22</v>
      </c>
      <c r="R195" s="3">
        <v>60.919999999999995</v>
      </c>
      <c r="S195" s="3">
        <v>3.9983333333333335</v>
      </c>
      <c r="T195" s="3">
        <v>4.75</v>
      </c>
      <c r="U195" s="3">
        <v>0.38566666666666666</v>
      </c>
      <c r="V195" s="3">
        <v>0.23599999999999999</v>
      </c>
      <c r="W195" s="3">
        <v>7.4000000000000012</v>
      </c>
      <c r="X195" s="3">
        <v>9.56</v>
      </c>
      <c r="Y195" s="3">
        <v>20.233333333333331</v>
      </c>
      <c r="Z195" s="3">
        <v>4.833333333333333</v>
      </c>
      <c r="AA195" s="3">
        <v>4779</v>
      </c>
      <c r="AB195" s="3">
        <v>2.2999999999999998</v>
      </c>
      <c r="AC195" s="3">
        <v>1.8999999999999997</v>
      </c>
      <c r="AD195" s="5">
        <v>4.25</v>
      </c>
      <c r="AE195" s="3">
        <v>4.6751125</v>
      </c>
      <c r="AF195" s="3">
        <v>1.0636046823710723</v>
      </c>
      <c r="AG195" s="3">
        <v>29.142483136704001</v>
      </c>
      <c r="AH195" s="3">
        <v>1.1647349491090797</v>
      </c>
      <c r="AI195" s="12">
        <f t="shared" si="60"/>
        <v>1.5282693067869961</v>
      </c>
      <c r="AJ195" s="3">
        <v>36.150275746762162</v>
      </c>
      <c r="AK195" s="3">
        <v>0.27174018491934232</v>
      </c>
      <c r="AL195" s="3">
        <v>856.55573376102666</v>
      </c>
      <c r="AM195" s="3">
        <v>3.9031689472072508</v>
      </c>
      <c r="AN195" s="3">
        <v>23.694307057609237</v>
      </c>
      <c r="AP195" s="3">
        <v>0.45499999999999996</v>
      </c>
      <c r="AQ195" s="3">
        <v>9.1499999999999998E-2</v>
      </c>
      <c r="AR195" s="3">
        <v>7.0469999999999997</v>
      </c>
      <c r="AS195" s="3">
        <v>17.187999999999999</v>
      </c>
      <c r="AV195" s="4">
        <v>7.4520137734792975</v>
      </c>
      <c r="AW195" s="4">
        <v>0.15802205502791297</v>
      </c>
      <c r="AX195" s="4">
        <v>0.61072009353037826</v>
      </c>
      <c r="AY195" s="4">
        <v>1.3131929717418707E-2</v>
      </c>
      <c r="BC195" s="3" t="s">
        <v>222</v>
      </c>
      <c r="BD195" s="3" t="s">
        <v>119</v>
      </c>
      <c r="BE195" s="3" t="s">
        <v>159</v>
      </c>
      <c r="BF195" s="1">
        <v>42090</v>
      </c>
      <c r="BG195" s="3">
        <v>0.69698874566830249</v>
      </c>
      <c r="BH195" s="3">
        <v>1953.3213157365333</v>
      </c>
      <c r="BI195" s="3">
        <v>7.2789941721141345</v>
      </c>
      <c r="BJ195" s="3">
        <v>2.5736803201992786</v>
      </c>
      <c r="BK195" s="4">
        <f>BJ195/BK$1</f>
        <v>4.684529159445356E-2</v>
      </c>
      <c r="BL195" s="3">
        <v>8.0847279707790847</v>
      </c>
      <c r="BM195" s="4">
        <f>BL195/BM$1</f>
        <v>0.1447578866746479</v>
      </c>
      <c r="BR195" s="1"/>
      <c r="BW195" s="4"/>
      <c r="BY195" s="4"/>
      <c r="BZ195" s="14"/>
      <c r="CA195" s="24"/>
      <c r="CB195" s="24"/>
    </row>
    <row r="196" spans="2:80">
      <c r="D196" s="1">
        <v>42090</v>
      </c>
      <c r="E196" s="3">
        <v>4.3470000000000004</v>
      </c>
      <c r="F196" s="3">
        <f t="shared" si="58"/>
        <v>4.3470000000000004</v>
      </c>
      <c r="G196" s="3">
        <v>4.7310000000000008</v>
      </c>
      <c r="H196" s="3">
        <v>235.43333333333331</v>
      </c>
      <c r="I196" s="3">
        <v>389.63333333333338</v>
      </c>
      <c r="J196" s="3">
        <v>384.2</v>
      </c>
      <c r="K196" s="3">
        <v>250</v>
      </c>
      <c r="L196" s="3">
        <v>59.666666666666664</v>
      </c>
      <c r="M196" s="3">
        <v>7.666666666666667</v>
      </c>
      <c r="N196" s="3">
        <v>60.733333333333327</v>
      </c>
      <c r="O196" s="3">
        <v>7.56</v>
      </c>
      <c r="P196" s="3">
        <v>4.956666666666667</v>
      </c>
      <c r="Q196" s="3">
        <v>25.173333333333336</v>
      </c>
      <c r="R196" s="3">
        <v>60.803333333333335</v>
      </c>
      <c r="S196" s="3">
        <v>4.2536666666666667</v>
      </c>
      <c r="T196" s="3">
        <v>4.746666666666667</v>
      </c>
      <c r="U196" s="3">
        <v>0.39366666666666666</v>
      </c>
      <c r="V196" s="3">
        <v>0.24099999999999999</v>
      </c>
      <c r="W196" s="3">
        <v>7.2399999999999993</v>
      </c>
      <c r="X196" s="3">
        <v>7.1733333333333329</v>
      </c>
      <c r="Y196" s="3">
        <v>20.7</v>
      </c>
      <c r="Z196" s="3">
        <v>4.9666666666666668</v>
      </c>
      <c r="AA196" s="3">
        <v>3683</v>
      </c>
      <c r="AB196" s="3">
        <v>1.7666666666666666</v>
      </c>
      <c r="AC196" s="3">
        <v>2.6</v>
      </c>
      <c r="AD196" s="5">
        <v>4.5</v>
      </c>
      <c r="AE196" s="3">
        <v>2.37212625</v>
      </c>
      <c r="AF196" s="3">
        <v>0.482519583763102</v>
      </c>
      <c r="AG196" s="3">
        <v>26.613843019712004</v>
      </c>
      <c r="AH196" s="3">
        <v>0.87697611280071197</v>
      </c>
      <c r="AI196" s="12">
        <f t="shared" si="60"/>
        <v>0.77543540175744141</v>
      </c>
      <c r="AJ196" s="3">
        <v>38.792328999575787</v>
      </c>
      <c r="AK196" s="3">
        <v>2.2418565255845788</v>
      </c>
      <c r="AL196" s="3">
        <v>978.13418871959391</v>
      </c>
      <c r="AM196" s="3">
        <v>15.744986600598695</v>
      </c>
      <c r="AN196" s="3">
        <v>25.214629127585773</v>
      </c>
      <c r="AP196" s="3">
        <v>0.65799999999999992</v>
      </c>
      <c r="AQ196" s="3">
        <v>9.7500000000000003E-2</v>
      </c>
      <c r="AR196" s="3">
        <v>7.17</v>
      </c>
      <c r="AS196" s="3">
        <v>17.488500000000002</v>
      </c>
      <c r="AV196" s="4">
        <v>7.9174355161863321</v>
      </c>
      <c r="AW196" s="4">
        <v>5.5807802759078547E-2</v>
      </c>
      <c r="AX196" s="4">
        <v>0.83431187692404463</v>
      </c>
      <c r="AY196" s="4">
        <v>2.8043718237940147E-3</v>
      </c>
      <c r="BC196" s="3" t="s">
        <v>223</v>
      </c>
      <c r="BD196" s="3" t="s">
        <v>119</v>
      </c>
      <c r="BE196" s="3" t="s">
        <v>156</v>
      </c>
      <c r="BF196" s="1">
        <v>42090</v>
      </c>
      <c r="BG196" s="3">
        <v>0.87047863354886046</v>
      </c>
      <c r="BH196" s="3">
        <v>2198.8289105766071</v>
      </c>
      <c r="BI196" s="3">
        <v>8.0077959237563245</v>
      </c>
      <c r="BJ196" s="3">
        <v>8.8680553237118289</v>
      </c>
      <c r="BK196" s="3">
        <f>BJ196/BK$1</f>
        <v>0.1614134569295928</v>
      </c>
      <c r="BL196" s="3">
        <v>10.452085556386081</v>
      </c>
      <c r="BM196" s="3">
        <f>BL196/BM$1</f>
        <v>0.18714566797468363</v>
      </c>
      <c r="BR196" s="1"/>
      <c r="BW196" s="3"/>
      <c r="BY196" s="3"/>
      <c r="BZ196" s="14"/>
      <c r="CA196" s="24"/>
      <c r="CB196" s="24"/>
    </row>
    <row r="197" spans="2:80">
      <c r="D197" s="1">
        <v>42090</v>
      </c>
      <c r="E197" s="3">
        <v>4.476</v>
      </c>
      <c r="F197" s="3">
        <f>E197</f>
        <v>4.476</v>
      </c>
      <c r="G197" s="3">
        <v>4.7096666666666662</v>
      </c>
      <c r="H197" s="3">
        <v>249.66666666666666</v>
      </c>
      <c r="I197" s="3">
        <v>413.40000000000003</v>
      </c>
      <c r="J197" s="3">
        <v>407.59999999999997</v>
      </c>
      <c r="K197" s="3">
        <v>265</v>
      </c>
      <c r="L197" s="3">
        <v>61.9</v>
      </c>
      <c r="M197" s="3">
        <v>7.956666666666667</v>
      </c>
      <c r="N197" s="3">
        <v>63</v>
      </c>
      <c r="O197" s="3">
        <v>7.5533333333333337</v>
      </c>
      <c r="P197" s="3">
        <v>37.763333333333328</v>
      </c>
      <c r="Q197" s="3">
        <v>21.456666666666667</v>
      </c>
      <c r="R197" s="3">
        <v>52</v>
      </c>
      <c r="S197" s="3">
        <v>4.5313333333333334</v>
      </c>
      <c r="T197" s="3">
        <v>4.7300000000000004</v>
      </c>
      <c r="U197" s="3">
        <v>0.40166666666666667</v>
      </c>
      <c r="V197" s="3">
        <v>0.246</v>
      </c>
      <c r="W197" s="3">
        <v>7.2</v>
      </c>
      <c r="X197" s="3">
        <v>7.29</v>
      </c>
      <c r="Y197" s="3">
        <v>25.166666666666668</v>
      </c>
      <c r="Z197" s="3">
        <v>6.0333333333333341</v>
      </c>
      <c r="AA197" s="3">
        <v>4330.333333333333</v>
      </c>
      <c r="AB197" s="3">
        <v>2.1</v>
      </c>
      <c r="AC197" s="3">
        <v>4.9000000000000004</v>
      </c>
      <c r="AD197" s="5">
        <v>4.75</v>
      </c>
      <c r="AE197" s="3">
        <v>7.8433213333333329</v>
      </c>
      <c r="AF197" s="3">
        <v>1.1622985446563829</v>
      </c>
      <c r="AG197" s="3">
        <v>35.897456921664009</v>
      </c>
      <c r="AH197" s="3">
        <v>5.755915430297998</v>
      </c>
      <c r="AI197" s="12">
        <f t="shared" si="60"/>
        <v>2.5639398532123003</v>
      </c>
      <c r="AJ197" s="3">
        <v>62.234546951812952</v>
      </c>
      <c r="AK197" s="3">
        <v>0.74728550852818654</v>
      </c>
      <c r="AL197" s="3">
        <v>1022.2467254744722</v>
      </c>
      <c r="AM197" s="3">
        <v>18.854290677187478</v>
      </c>
      <c r="AN197" s="3">
        <v>16.425711691385473</v>
      </c>
      <c r="AP197" s="3">
        <v>0.4335</v>
      </c>
      <c r="AQ197" s="3">
        <v>9.5000000000000001E-2</v>
      </c>
      <c r="AR197" s="3">
        <v>7.4314999999999998</v>
      </c>
      <c r="AS197" s="3">
        <v>18.125</v>
      </c>
      <c r="AV197" s="4">
        <v>8.1386616658656266</v>
      </c>
      <c r="AW197" s="4">
        <v>9.5521493768472895E-2</v>
      </c>
      <c r="AX197" s="4">
        <v>0.73598869997726679</v>
      </c>
      <c r="AY197" s="4">
        <v>1.1652379777299925E-2</v>
      </c>
      <c r="BC197" s="3" t="s">
        <v>139</v>
      </c>
      <c r="BD197" s="3" t="s">
        <v>119</v>
      </c>
      <c r="BE197" s="3" t="s">
        <v>158</v>
      </c>
      <c r="BF197" s="1">
        <v>42090</v>
      </c>
      <c r="BG197" s="3">
        <v>1.3443128800047348</v>
      </c>
      <c r="BH197" s="3">
        <v>1964.7718629054334</v>
      </c>
      <c r="BI197" s="3">
        <v>11.534338495685713</v>
      </c>
      <c r="BJ197" s="3">
        <v>22.924574523581679</v>
      </c>
      <c r="BK197" s="3">
        <f>BJ197/BK$1</f>
        <v>0.41726564476850531</v>
      </c>
      <c r="BL197" s="3">
        <v>21.20374160448867</v>
      </c>
      <c r="BM197" s="3">
        <f>BL197/BM$1</f>
        <v>0.37965517644563418</v>
      </c>
      <c r="BO197" t="s">
        <v>224</v>
      </c>
      <c r="BP197" t="s">
        <v>95</v>
      </c>
      <c r="BQ197" t="s">
        <v>155</v>
      </c>
      <c r="BR197" s="1">
        <v>42090</v>
      </c>
      <c r="BS197">
        <v>41.672211956546867</v>
      </c>
      <c r="BT197">
        <v>1894.7543999432498</v>
      </c>
      <c r="BU197">
        <v>34.462975317321927</v>
      </c>
      <c r="BV197">
        <v>7.9169142576481093</v>
      </c>
      <c r="BW197" s="3">
        <f>BV197/BW$1</f>
        <v>0.14410109679010027</v>
      </c>
      <c r="BX197">
        <v>3.0247736574655892</v>
      </c>
      <c r="BY197" s="3">
        <f>BX197/BY$1</f>
        <v>5.4158883750502942E-2</v>
      </c>
      <c r="BZ197" s="14">
        <f t="shared" si="55"/>
        <v>0.32549629269513125</v>
      </c>
      <c r="CA197" s="24">
        <f t="shared" si="56"/>
        <v>-0.27316454797840506</v>
      </c>
      <c r="CB197" s="24">
        <f t="shared" ref="CB197" si="61">BK197/BW197*100</f>
        <v>289.56451690045111</v>
      </c>
    </row>
    <row r="198" spans="2:80">
      <c r="Y198" s="31">
        <f>AVERAGE(Y180:Y196)</f>
        <v>24.237037037037034</v>
      </c>
      <c r="AD198" s="5"/>
      <c r="AI198" s="12"/>
      <c r="AJ198" s="31">
        <f>AVERAGE(AJ180:AJ196)</f>
        <v>34.937333117061371</v>
      </c>
      <c r="AV198" s="4"/>
      <c r="AW198" s="4"/>
      <c r="AX198" s="4"/>
      <c r="AY198" s="4"/>
      <c r="BF198" s="1"/>
      <c r="BG198" s="3"/>
      <c r="BH198" s="3"/>
      <c r="BI198" s="3"/>
      <c r="BJ198" s="3"/>
      <c r="BK198" s="3"/>
      <c r="BL198" s="3"/>
      <c r="BM198" s="3"/>
      <c r="BR198" s="1"/>
      <c r="BW198" s="3"/>
      <c r="BY198" s="3"/>
      <c r="BZ198" s="14"/>
      <c r="CA198" s="24"/>
      <c r="CB198" s="24"/>
    </row>
    <row r="199" spans="2:80">
      <c r="B199">
        <v>4.84</v>
      </c>
      <c r="C199">
        <v>28</v>
      </c>
      <c r="D199" s="1">
        <v>42100</v>
      </c>
      <c r="E199" s="3">
        <v>0.26233333333333336</v>
      </c>
      <c r="G199" s="3">
        <v>3.2746666666666671</v>
      </c>
      <c r="H199" s="3">
        <v>69.899999999999991</v>
      </c>
      <c r="I199" s="3">
        <v>120.89999999999999</v>
      </c>
      <c r="J199" s="3">
        <v>119.46666666666665</v>
      </c>
      <c r="K199" s="3">
        <v>77.666666666666671</v>
      </c>
      <c r="L199" s="3">
        <v>108.96666666666665</v>
      </c>
      <c r="M199" s="3">
        <v>14.556666666666667</v>
      </c>
      <c r="N199" s="3">
        <v>108.8</v>
      </c>
      <c r="O199" s="3">
        <v>9.2566666666666659</v>
      </c>
      <c r="P199" s="3">
        <v>1.2233333333333334</v>
      </c>
      <c r="Q199" s="3">
        <v>1.3233333333333335</v>
      </c>
      <c r="R199" s="3">
        <v>4.25</v>
      </c>
      <c r="S199" s="3">
        <v>0.12633333333333333</v>
      </c>
      <c r="T199" s="3">
        <v>2.4766666666666666</v>
      </c>
      <c r="U199" s="3">
        <v>0.08</v>
      </c>
      <c r="V199" s="3">
        <v>4.6000000000000006E-2</v>
      </c>
      <c r="W199" s="3">
        <v>5.22</v>
      </c>
      <c r="X199" s="3">
        <v>10.196666666666667</v>
      </c>
      <c r="Y199" s="3">
        <v>6.3999999999999995</v>
      </c>
      <c r="Z199" s="3">
        <v>1.5333333333333334</v>
      </c>
      <c r="AA199" s="3">
        <v>1108</v>
      </c>
      <c r="AB199" s="3">
        <v>0.53333333333333333</v>
      </c>
      <c r="AC199" s="3">
        <v>0.16666666666666666</v>
      </c>
      <c r="AD199" s="3">
        <v>0.3</v>
      </c>
      <c r="AE199" s="3">
        <v>5.6881684999999997</v>
      </c>
      <c r="AF199" s="3">
        <v>0.19236203586076939</v>
      </c>
      <c r="AG199" s="3">
        <v>48.377671388799996</v>
      </c>
      <c r="AH199" s="3">
        <v>6.3177334990391509</v>
      </c>
      <c r="AI199" s="12">
        <f t="shared" si="60"/>
        <v>1.8594319025226935</v>
      </c>
      <c r="AJ199" s="3">
        <v>40.905971601826671</v>
      </c>
      <c r="AK199" s="3">
        <v>0.3396752311491828</v>
      </c>
      <c r="AL199" s="3">
        <v>565.45041432771995</v>
      </c>
      <c r="AM199" s="3">
        <v>69.595486990881199</v>
      </c>
      <c r="AN199" s="3">
        <v>13.823175252546001</v>
      </c>
      <c r="AP199" s="10">
        <v>0.17</v>
      </c>
      <c r="AQ199" s="10">
        <v>0.06</v>
      </c>
      <c r="AR199" s="10">
        <v>1.8029999999999999</v>
      </c>
      <c r="AS199" s="10">
        <v>4.3975</v>
      </c>
      <c r="AT199" s="7"/>
      <c r="AU199" s="7"/>
      <c r="AV199" s="10">
        <v>2.4456471670751596</v>
      </c>
      <c r="AW199" s="10">
        <v>0</v>
      </c>
      <c r="AX199" s="10">
        <v>0.14331843893696711</v>
      </c>
      <c r="AY199" s="10">
        <v>1.598608460465904E-3</v>
      </c>
      <c r="AZ199">
        <v>0</v>
      </c>
      <c r="BA199">
        <v>387.9</v>
      </c>
      <c r="BB199"/>
      <c r="BC199" s="3" t="s">
        <v>140</v>
      </c>
      <c r="BD199" s="3" t="s">
        <v>119</v>
      </c>
      <c r="BE199" s="3" t="s">
        <v>155</v>
      </c>
      <c r="BF199" s="1">
        <v>42100</v>
      </c>
      <c r="BG199" s="3">
        <v>0.79696866795888743</v>
      </c>
      <c r="BH199" s="3">
        <v>293.25072582828932</v>
      </c>
      <c r="BI199" s="3">
        <v>5.0509597538590638</v>
      </c>
      <c r="BJ199" s="3">
        <v>2.6261969453353724</v>
      </c>
      <c r="BK199" s="4">
        <f>BJ199/BK$1</f>
        <v>4.7801182113858254E-2</v>
      </c>
      <c r="BL199" s="3">
        <v>3.0076842299753861</v>
      </c>
      <c r="BM199" s="4">
        <f>BL199/BM$1</f>
        <v>5.3852895791860089E-2</v>
      </c>
      <c r="BO199" t="s">
        <v>232</v>
      </c>
      <c r="BP199" t="s">
        <v>119</v>
      </c>
      <c r="BQ199" t="s">
        <v>155</v>
      </c>
      <c r="BR199">
        <v>42100</v>
      </c>
      <c r="BS199">
        <v>98.238520262275486</v>
      </c>
      <c r="BT199">
        <v>268.52041847452614</v>
      </c>
      <c r="BU199">
        <v>19.828499756211993</v>
      </c>
      <c r="BV199">
        <v>1.5361997006325616</v>
      </c>
      <c r="BW199" s="4">
        <f>BV199/BW$1</f>
        <v>2.7961407000956711E-2</v>
      </c>
      <c r="BX199">
        <v>0.24149514680214521</v>
      </c>
      <c r="BY199" s="25">
        <f>BX199/BY$1</f>
        <v>4.3239954664663419E-3</v>
      </c>
      <c r="BZ199" s="24">
        <f t="shared" si="55"/>
        <v>4.9528900325393747E-2</v>
      </c>
      <c r="CA199" s="24">
        <f t="shared" si="56"/>
        <v>-1.9839775112901543E-2</v>
      </c>
      <c r="CB199" s="24">
        <f t="shared" ref="CB199" si="62">BK199/BW199*100</f>
        <v>170.95413729438835</v>
      </c>
    </row>
    <row r="200" spans="2:80">
      <c r="B200" s="2">
        <f>B199-C199/100</f>
        <v>4.5599999999999996</v>
      </c>
      <c r="D200" s="1">
        <v>42100</v>
      </c>
      <c r="E200" s="3">
        <v>0.53033333333333343</v>
      </c>
      <c r="G200" s="3">
        <v>5.4753333333333343</v>
      </c>
      <c r="H200" s="3">
        <v>169.36666666666667</v>
      </c>
      <c r="I200" s="3">
        <v>274.2</v>
      </c>
      <c r="J200" s="3">
        <v>270.10000000000002</v>
      </c>
      <c r="K200" s="3">
        <v>175.66666666666666</v>
      </c>
      <c r="L200" s="3">
        <v>151.20000000000002</v>
      </c>
      <c r="M200" s="3">
        <v>19.060000000000002</v>
      </c>
      <c r="N200" s="3">
        <v>151.03333333333333</v>
      </c>
      <c r="O200" s="3">
        <v>8.99</v>
      </c>
      <c r="P200" s="3">
        <v>1.66</v>
      </c>
      <c r="Q200" s="3">
        <v>17.183333333333334</v>
      </c>
      <c r="R200" s="3">
        <v>41.870000000000005</v>
      </c>
      <c r="S200" s="3">
        <v>0.50866666666666671</v>
      </c>
      <c r="T200" s="3">
        <v>6.28</v>
      </c>
      <c r="U200" s="3">
        <v>0.30333333333333329</v>
      </c>
      <c r="V200" s="3">
        <v>0.19533333333333336</v>
      </c>
      <c r="W200" s="3">
        <v>7.5733333333333333</v>
      </c>
      <c r="X200" s="3">
        <v>18.913333333333334</v>
      </c>
      <c r="Y200" s="3">
        <v>9.9666666666666668</v>
      </c>
      <c r="Z200" s="3">
        <v>2.4</v>
      </c>
      <c r="AA200" s="3">
        <v>2028</v>
      </c>
      <c r="AB200" s="3">
        <v>1</v>
      </c>
      <c r="AC200" s="3">
        <v>0.6</v>
      </c>
      <c r="AI200" s="12"/>
      <c r="AZ200">
        <v>0.3</v>
      </c>
      <c r="BA200">
        <v>105.7</v>
      </c>
      <c r="BB200"/>
      <c r="BK200" s="3"/>
      <c r="BM200" s="3"/>
      <c r="BW200" s="3"/>
      <c r="BY200" s="3"/>
      <c r="BZ200" s="14"/>
      <c r="CA200" s="24"/>
    </row>
    <row r="201" spans="2:80">
      <c r="D201" s="1">
        <v>42100</v>
      </c>
      <c r="E201" s="3">
        <v>0.83233333333333326</v>
      </c>
      <c r="G201" s="3">
        <v>5.730666666666667</v>
      </c>
      <c r="H201" s="3">
        <v>188.03333333333333</v>
      </c>
      <c r="I201" s="3">
        <v>302.16666666666669</v>
      </c>
      <c r="J201" s="3">
        <v>297.56666666666666</v>
      </c>
      <c r="K201" s="3">
        <v>193</v>
      </c>
      <c r="L201" s="3">
        <v>155.9</v>
      </c>
      <c r="M201" s="3">
        <v>19.53</v>
      </c>
      <c r="N201" s="3">
        <v>155.76666666666668</v>
      </c>
      <c r="O201" s="3">
        <v>8.9866666666666664</v>
      </c>
      <c r="P201" s="3">
        <v>1.4400000000000002</v>
      </c>
      <c r="Q201" s="3">
        <v>17.41</v>
      </c>
      <c r="R201" s="3">
        <v>42.4</v>
      </c>
      <c r="S201" s="3">
        <v>0.99933333333333341</v>
      </c>
      <c r="T201" s="3">
        <v>6.083333333333333</v>
      </c>
      <c r="U201" s="3">
        <v>0.32600000000000001</v>
      </c>
      <c r="V201" s="3">
        <v>0.20833333333333334</v>
      </c>
      <c r="W201" s="3">
        <v>7.753333333333333</v>
      </c>
      <c r="X201" s="3">
        <v>19.59</v>
      </c>
      <c r="Y201" s="3">
        <v>12.300000000000002</v>
      </c>
      <c r="Z201" s="3">
        <v>2.9333333333333336</v>
      </c>
      <c r="AA201" s="3">
        <v>2468.3333333333335</v>
      </c>
      <c r="AB201" s="3">
        <v>1.2</v>
      </c>
      <c r="AC201" s="3">
        <v>1.0333333333333334</v>
      </c>
      <c r="AI201" s="12"/>
      <c r="AZ201">
        <v>0.5</v>
      </c>
      <c r="BA201">
        <v>90.7</v>
      </c>
      <c r="BB201"/>
      <c r="BK201" s="3"/>
      <c r="BM201" s="3"/>
      <c r="BW201" s="3"/>
      <c r="BY201" s="3"/>
      <c r="BZ201" s="14"/>
      <c r="CA201" s="24"/>
    </row>
    <row r="202" spans="2:80">
      <c r="D202" s="1">
        <v>42100</v>
      </c>
      <c r="E202" s="3">
        <v>1.0283333333333333</v>
      </c>
      <c r="G202" s="3">
        <v>5.8990000000000009</v>
      </c>
      <c r="H202" s="3">
        <v>194.30000000000004</v>
      </c>
      <c r="I202" s="3">
        <v>310.76666666666665</v>
      </c>
      <c r="J202" s="3">
        <v>305.93333333333334</v>
      </c>
      <c r="K202" s="3">
        <v>199</v>
      </c>
      <c r="L202" s="3">
        <v>157.4</v>
      </c>
      <c r="M202" s="3">
        <v>19.623333333333335</v>
      </c>
      <c r="N202" s="3">
        <v>157.13333333333335</v>
      </c>
      <c r="O202" s="3">
        <v>8.99</v>
      </c>
      <c r="P202" s="3">
        <v>1.4733333333333334</v>
      </c>
      <c r="Q202" s="3">
        <v>17.62</v>
      </c>
      <c r="R202" s="3">
        <v>42.903333333333329</v>
      </c>
      <c r="S202" s="3">
        <v>1.5109999999999999</v>
      </c>
      <c r="T202" s="3">
        <v>6.0233333333333334</v>
      </c>
      <c r="U202" s="3">
        <v>0.33566666666666672</v>
      </c>
      <c r="V202" s="3">
        <v>0.214</v>
      </c>
      <c r="W202" s="3">
        <v>7.7633333333333328</v>
      </c>
      <c r="X202" s="3">
        <v>19.309999999999999</v>
      </c>
      <c r="Y202" s="3">
        <v>15.433333333333332</v>
      </c>
      <c r="Z202" s="3">
        <v>3.6999999999999997</v>
      </c>
      <c r="AA202" s="3">
        <v>2420</v>
      </c>
      <c r="AB202" s="3">
        <v>1.1666666666666667</v>
      </c>
      <c r="AC202" s="3">
        <v>1.9666666666666668</v>
      </c>
      <c r="AI202" s="12"/>
      <c r="AZ202">
        <v>1</v>
      </c>
      <c r="BA202">
        <v>52.1</v>
      </c>
      <c r="BB202"/>
      <c r="BK202" s="3"/>
      <c r="BM202" s="3"/>
      <c r="BW202" s="3"/>
      <c r="BY202" s="3"/>
      <c r="BZ202" s="14"/>
      <c r="CA202" s="24"/>
    </row>
    <row r="203" spans="2:80">
      <c r="D203" s="1">
        <v>42100</v>
      </c>
      <c r="E203" s="3">
        <v>1.34</v>
      </c>
      <c r="G203" s="3">
        <v>6.0060000000000002</v>
      </c>
      <c r="H203" s="3">
        <v>198.9</v>
      </c>
      <c r="I203" s="3">
        <v>317.06666666666666</v>
      </c>
      <c r="J203" s="3">
        <v>312.13333333333333</v>
      </c>
      <c r="K203" s="3">
        <v>203</v>
      </c>
      <c r="L203" s="3">
        <v>158.63333333333333</v>
      </c>
      <c r="M203" s="3">
        <v>19.73</v>
      </c>
      <c r="N203" s="3">
        <v>158.4</v>
      </c>
      <c r="O203" s="3">
        <v>8.9533333333333331</v>
      </c>
      <c r="P203" s="3">
        <v>1.7066666666666663</v>
      </c>
      <c r="Q203" s="3">
        <v>19.963333333333335</v>
      </c>
      <c r="R203" s="3">
        <v>48.456666666666671</v>
      </c>
      <c r="S203" s="3">
        <v>2.004</v>
      </c>
      <c r="T203" s="3">
        <v>5.3433333333333337</v>
      </c>
      <c r="U203" s="3">
        <v>0.33766666666666673</v>
      </c>
      <c r="V203" s="3">
        <v>0.21099999999999999</v>
      </c>
      <c r="W203" s="3">
        <v>7.413333333333334</v>
      </c>
      <c r="X203" s="3">
        <v>16.503333333333334</v>
      </c>
      <c r="Y203" s="3">
        <v>14.666666666666666</v>
      </c>
      <c r="Z203" s="3">
        <v>3.5</v>
      </c>
      <c r="AA203" s="3">
        <v>2209</v>
      </c>
      <c r="AB203" s="3">
        <v>1.0666666666666667</v>
      </c>
      <c r="AC203" s="3">
        <v>3.2000000000000006</v>
      </c>
      <c r="AI203" s="12"/>
      <c r="AZ203">
        <v>1.5</v>
      </c>
      <c r="BA203">
        <v>30.7</v>
      </c>
      <c r="BB203"/>
      <c r="BK203" s="3"/>
      <c r="BM203" s="3"/>
      <c r="BW203" s="3"/>
      <c r="BY203" s="3"/>
      <c r="BZ203" s="14"/>
      <c r="CA203" s="24"/>
    </row>
    <row r="204" spans="2:80">
      <c r="D204" s="1">
        <v>42100</v>
      </c>
      <c r="E204" s="3">
        <v>1.5759999999999998</v>
      </c>
      <c r="G204" s="3">
        <v>5.9786666666666664</v>
      </c>
      <c r="H204" s="3">
        <v>203</v>
      </c>
      <c r="I204" s="3">
        <v>323.89999999999998</v>
      </c>
      <c r="J204" s="3">
        <v>318.83333333333331</v>
      </c>
      <c r="K204" s="3">
        <v>207</v>
      </c>
      <c r="L204" s="3">
        <v>156.5</v>
      </c>
      <c r="M204" s="3">
        <v>19.473333333333333</v>
      </c>
      <c r="N204" s="3">
        <v>156.26666666666665</v>
      </c>
      <c r="O204" s="3">
        <v>8.8800000000000008</v>
      </c>
      <c r="P204" s="3">
        <v>3.0166666666666671</v>
      </c>
      <c r="Q204" s="3">
        <v>21.576666666666668</v>
      </c>
      <c r="R204" s="3">
        <v>52.279999999999994</v>
      </c>
      <c r="S204" s="3">
        <v>2.4966666666666666</v>
      </c>
      <c r="T204" s="3">
        <v>4.8533333333333326</v>
      </c>
      <c r="U204" s="3">
        <v>0.34</v>
      </c>
      <c r="V204" s="3">
        <v>0.20899999999999999</v>
      </c>
      <c r="W204" s="3">
        <v>7.4333333333333336</v>
      </c>
      <c r="X204" s="3">
        <v>16.23</v>
      </c>
      <c r="Y204" s="3">
        <v>17.533333333333335</v>
      </c>
      <c r="Z204" s="3">
        <v>4.2</v>
      </c>
      <c r="AA204" s="3">
        <v>2513.6666666666665</v>
      </c>
      <c r="AB204" s="3">
        <v>1.2</v>
      </c>
      <c r="AC204" s="3">
        <v>4</v>
      </c>
      <c r="AI204" s="12"/>
      <c r="AZ204">
        <v>2</v>
      </c>
      <c r="BA204">
        <v>16.899999999999999</v>
      </c>
      <c r="BB204"/>
      <c r="BG204" s="3"/>
      <c r="BH204" s="3"/>
      <c r="BI204" s="3"/>
      <c r="BJ204" s="3"/>
      <c r="BK204" s="3"/>
      <c r="BL204" s="3"/>
      <c r="BM204" s="3"/>
      <c r="BW204" s="3"/>
      <c r="BY204" s="3"/>
      <c r="BZ204" s="14"/>
      <c r="CA204" s="24"/>
    </row>
    <row r="205" spans="2:80">
      <c r="D205" s="1">
        <v>42100</v>
      </c>
      <c r="E205" s="3">
        <v>1.8859999999999999</v>
      </c>
      <c r="G205" s="3">
        <v>5.5830000000000011</v>
      </c>
      <c r="H205" s="3">
        <v>201.56666666666669</v>
      </c>
      <c r="I205" s="3">
        <v>325.3</v>
      </c>
      <c r="J205" s="3">
        <v>320.36666666666667</v>
      </c>
      <c r="K205" s="3">
        <v>208</v>
      </c>
      <c r="L205" s="3">
        <v>143.9</v>
      </c>
      <c r="M205" s="3">
        <v>18.09</v>
      </c>
      <c r="N205" s="3">
        <v>143.73333333333332</v>
      </c>
      <c r="O205" s="3">
        <v>8.65</v>
      </c>
      <c r="P205" s="3">
        <v>4.1000000000000005</v>
      </c>
      <c r="Q205" s="3">
        <v>24.52</v>
      </c>
      <c r="R205" s="3">
        <v>59.256666666666668</v>
      </c>
      <c r="S205" s="3">
        <v>2.996</v>
      </c>
      <c r="T205" s="3">
        <v>4.6533333333333333</v>
      </c>
      <c r="U205" s="3">
        <v>0.34833333333333333</v>
      </c>
      <c r="V205" s="3">
        <v>0.21299999999999999</v>
      </c>
      <c r="W205" s="3">
        <v>7.23</v>
      </c>
      <c r="X205" s="3">
        <v>15.13</v>
      </c>
      <c r="Y205" s="3">
        <v>15.566666666666668</v>
      </c>
      <c r="Z205" s="3">
        <v>3.7333333333333329</v>
      </c>
      <c r="AA205" s="3">
        <v>2948.3333333333335</v>
      </c>
      <c r="AB205" s="3">
        <v>1.3999999999999997</v>
      </c>
      <c r="AC205" s="3">
        <v>2.6999999999999997</v>
      </c>
      <c r="AI205" s="12"/>
      <c r="AZ205">
        <v>2.5</v>
      </c>
      <c r="BA205">
        <v>8.8000000000000007</v>
      </c>
      <c r="BB205"/>
      <c r="BG205" s="3"/>
      <c r="BH205" s="3"/>
      <c r="BI205" s="3"/>
      <c r="BJ205" s="3"/>
      <c r="BK205" s="3"/>
      <c r="BL205" s="3"/>
      <c r="BM205" s="3"/>
      <c r="BW205" s="3"/>
      <c r="BY205" s="3"/>
      <c r="BZ205" s="14"/>
      <c r="CA205" s="24"/>
    </row>
    <row r="206" spans="2:80">
      <c r="D206" s="1">
        <v>42100</v>
      </c>
      <c r="E206" s="3">
        <v>2.0773333333333333</v>
      </c>
      <c r="G206" s="3">
        <v>5.1766666666666667</v>
      </c>
      <c r="H206" s="3">
        <v>198.93333333333331</v>
      </c>
      <c r="I206" s="3">
        <v>324.93333333333334</v>
      </c>
      <c r="J206" s="3">
        <v>320.13333333333338</v>
      </c>
      <c r="K206" s="3">
        <v>208</v>
      </c>
      <c r="L206" s="3">
        <v>132.96666666666667</v>
      </c>
      <c r="M206" s="3">
        <v>16.893333333333331</v>
      </c>
      <c r="N206" s="3">
        <v>132.76666666666665</v>
      </c>
      <c r="O206" s="3">
        <v>8.3600000000000012</v>
      </c>
      <c r="P206" s="3">
        <v>3.94</v>
      </c>
      <c r="Q206" s="3">
        <v>25.093333333333334</v>
      </c>
      <c r="R206" s="3">
        <v>60.616666666666674</v>
      </c>
      <c r="S206" s="3">
        <v>3.5020000000000002</v>
      </c>
      <c r="T206" s="3">
        <v>4.42</v>
      </c>
      <c r="U206" s="3">
        <v>0.377</v>
      </c>
      <c r="V206" s="3">
        <v>0.22900000000000001</v>
      </c>
      <c r="W206" s="3">
        <v>7.12</v>
      </c>
      <c r="X206" s="3">
        <v>13.676666666666668</v>
      </c>
      <c r="Y206" s="3">
        <v>23.433333333333337</v>
      </c>
      <c r="Z206" s="3">
        <v>5.6000000000000005</v>
      </c>
      <c r="AA206" s="3">
        <v>6610</v>
      </c>
      <c r="AB206" s="3">
        <v>3.1666666666666665</v>
      </c>
      <c r="AC206" s="3">
        <v>3.6333333333333333</v>
      </c>
      <c r="AI206" s="12"/>
      <c r="AZ206">
        <v>3</v>
      </c>
      <c r="BA206">
        <v>4.0999999999999996</v>
      </c>
      <c r="BB206"/>
      <c r="BG206" s="3"/>
      <c r="BH206" s="3"/>
      <c r="BI206" s="3"/>
      <c r="BJ206" s="3"/>
      <c r="BK206" s="3"/>
      <c r="BL206" s="3"/>
      <c r="BM206" s="3"/>
      <c r="BW206" s="3"/>
      <c r="BY206" s="3"/>
      <c r="BZ206" s="14"/>
      <c r="CA206" s="24"/>
    </row>
    <row r="207" spans="2:80">
      <c r="D207" s="1">
        <v>42100</v>
      </c>
      <c r="E207" s="3">
        <v>2.3713333333333333</v>
      </c>
      <c r="G207" s="3">
        <v>4.9550000000000001</v>
      </c>
      <c r="H207" s="3">
        <v>197.5</v>
      </c>
      <c r="I207" s="3">
        <v>324.7</v>
      </c>
      <c r="J207" s="3">
        <v>320.03333333333336</v>
      </c>
      <c r="K207" s="3">
        <v>208</v>
      </c>
      <c r="L207" s="3">
        <v>129.76666666666668</v>
      </c>
      <c r="M207" s="3">
        <v>16.576666666666664</v>
      </c>
      <c r="N207" s="3">
        <v>129.6</v>
      </c>
      <c r="O207" s="3">
        <v>8.35</v>
      </c>
      <c r="P207" s="3">
        <v>5.0133333333333336</v>
      </c>
      <c r="Q207" s="3">
        <v>25.06</v>
      </c>
      <c r="R207" s="3">
        <v>60.543333333333329</v>
      </c>
      <c r="AI207" s="12"/>
      <c r="AZ207">
        <v>3.5</v>
      </c>
      <c r="BA207">
        <v>1.9</v>
      </c>
      <c r="BB207"/>
      <c r="BG207" s="3"/>
      <c r="BH207" s="3"/>
      <c r="BI207" s="3"/>
      <c r="BJ207" s="3"/>
      <c r="BK207" s="3"/>
      <c r="BL207" s="3"/>
      <c r="BM207" s="3"/>
      <c r="BW207" s="3"/>
      <c r="BY207" s="3"/>
      <c r="BZ207" s="14"/>
      <c r="CA207" s="24"/>
    </row>
    <row r="208" spans="2:80">
      <c r="D208" s="1">
        <v>42100</v>
      </c>
      <c r="E208" s="3">
        <v>2.6223333333333332</v>
      </c>
      <c r="G208" s="3">
        <v>4.8566666666666665</v>
      </c>
      <c r="H208" s="3">
        <v>198.5</v>
      </c>
      <c r="I208" s="3">
        <v>327.33333333333331</v>
      </c>
      <c r="J208" s="3">
        <v>322.7</v>
      </c>
      <c r="K208" s="3">
        <v>210</v>
      </c>
      <c r="L208" s="3">
        <v>128.69999999999999</v>
      </c>
      <c r="M208" s="3">
        <v>16.48</v>
      </c>
      <c r="N208" s="3">
        <v>128.5</v>
      </c>
      <c r="O208" s="3">
        <v>8.2733333333333317</v>
      </c>
      <c r="P208" s="3">
        <v>4.7866666666666662</v>
      </c>
      <c r="Q208" s="3">
        <v>25.463333333333335</v>
      </c>
      <c r="R208" s="3">
        <v>61.49666666666667</v>
      </c>
      <c r="AI208" s="12"/>
      <c r="AZ208">
        <v>4</v>
      </c>
      <c r="BA208">
        <v>0.8</v>
      </c>
      <c r="BB208"/>
      <c r="BG208" s="3"/>
      <c r="BH208" s="3"/>
      <c r="BI208" s="3"/>
      <c r="BJ208" s="3"/>
      <c r="BK208" s="3"/>
      <c r="BL208" s="3"/>
      <c r="BM208" s="3"/>
      <c r="BW208" s="3"/>
      <c r="BY208" s="3"/>
      <c r="BZ208" s="14"/>
      <c r="CA208" s="24"/>
    </row>
    <row r="209" spans="4:79">
      <c r="D209" s="1">
        <v>42100</v>
      </c>
      <c r="E209" s="3">
        <v>2.8759999999999999</v>
      </c>
      <c r="G209" s="3">
        <v>4.6379999999999999</v>
      </c>
      <c r="H209" s="3">
        <v>199</v>
      </c>
      <c r="I209" s="3">
        <v>330.23333333333335</v>
      </c>
      <c r="J209" s="3">
        <v>325.63333333333333</v>
      </c>
      <c r="K209" s="3">
        <v>212</v>
      </c>
      <c r="L209" s="3">
        <v>124.23333333333335</v>
      </c>
      <c r="M209" s="3">
        <v>15.996666666666668</v>
      </c>
      <c r="N209" s="3">
        <v>124.03333333333335</v>
      </c>
      <c r="O209" s="3">
        <v>8.163333333333334</v>
      </c>
      <c r="P209" s="3">
        <v>5.03</v>
      </c>
      <c r="Q209" s="3">
        <v>25.706666666666667</v>
      </c>
      <c r="R209" s="3">
        <v>62.076666666666661</v>
      </c>
      <c r="AI209" s="12"/>
      <c r="BG209" s="3"/>
      <c r="BH209" s="3"/>
      <c r="BI209" s="3"/>
      <c r="BJ209" s="3"/>
      <c r="BK209" s="3"/>
      <c r="BL209" s="3"/>
      <c r="BM209" s="3"/>
      <c r="BW209" s="3"/>
      <c r="BY209" s="3"/>
      <c r="BZ209" s="14"/>
      <c r="CA209" s="24"/>
    </row>
    <row r="210" spans="4:79">
      <c r="D210" s="1">
        <v>42100</v>
      </c>
      <c r="E210" s="3">
        <v>3.0649999999999999</v>
      </c>
      <c r="G210" s="3">
        <v>4.6043333333333338</v>
      </c>
      <c r="H210" s="3">
        <v>207.1</v>
      </c>
      <c r="I210" s="3">
        <v>344.06666666666666</v>
      </c>
      <c r="J210" s="3">
        <v>339.26666666666665</v>
      </c>
      <c r="K210" s="3">
        <v>220.66666666666666</v>
      </c>
      <c r="L210" s="3">
        <v>100.76666666666665</v>
      </c>
      <c r="M210" s="3">
        <v>12.986666666666666</v>
      </c>
      <c r="N210" s="3">
        <v>100.60000000000001</v>
      </c>
      <c r="O210" s="3">
        <v>7.663333333333334</v>
      </c>
      <c r="P210" s="3">
        <v>3.4833333333333329</v>
      </c>
      <c r="Q210" s="3">
        <v>26.213333333333335</v>
      </c>
      <c r="R210" s="3">
        <v>63.276666666666671</v>
      </c>
      <c r="AI210" s="12"/>
      <c r="BG210" s="3"/>
      <c r="BH210" s="3"/>
      <c r="BI210" s="3"/>
      <c r="BJ210" s="3"/>
      <c r="BK210" s="3"/>
      <c r="BL210" s="3"/>
      <c r="BM210" s="3"/>
      <c r="BW210" s="3"/>
      <c r="BY210" s="3"/>
      <c r="BZ210" s="14"/>
      <c r="CA210" s="24"/>
    </row>
    <row r="211" spans="4:79">
      <c r="D211" s="1">
        <v>42100</v>
      </c>
      <c r="E211" s="3">
        <v>3.3319999999999994</v>
      </c>
      <c r="G211" s="3">
        <v>4.7169999999999996</v>
      </c>
      <c r="H211" s="3">
        <v>214.4</v>
      </c>
      <c r="I211" s="3">
        <v>354.89999999999992</v>
      </c>
      <c r="J211" s="3">
        <v>349.89999999999992</v>
      </c>
      <c r="K211" s="3">
        <v>227</v>
      </c>
      <c r="L211" s="3">
        <v>117.5</v>
      </c>
      <c r="M211" s="3">
        <v>15.106666666666664</v>
      </c>
      <c r="N211" s="3">
        <v>117.36666666666667</v>
      </c>
      <c r="O211" s="3">
        <v>7.97</v>
      </c>
      <c r="P211" s="3">
        <v>3.3066666666666666</v>
      </c>
      <c r="Q211" s="3">
        <v>28.226666666666663</v>
      </c>
      <c r="R211" s="3">
        <v>68.046666666666667</v>
      </c>
      <c r="AI211" s="12"/>
      <c r="BG211" s="3"/>
      <c r="BH211" s="3"/>
      <c r="BI211" s="3"/>
      <c r="BJ211" s="3"/>
      <c r="BK211" s="3"/>
      <c r="BL211" s="3"/>
      <c r="BM211" s="3"/>
      <c r="BW211" s="3"/>
      <c r="BY211" s="3"/>
      <c r="BZ211" s="14"/>
      <c r="CA211" s="24"/>
    </row>
    <row r="212" spans="4:79">
      <c r="D212" s="1">
        <v>42100</v>
      </c>
      <c r="E212" s="3">
        <v>3.5936666666666661</v>
      </c>
      <c r="G212" s="3">
        <v>4.4956666666666676</v>
      </c>
      <c r="H212" s="3">
        <v>217.96666666666667</v>
      </c>
      <c r="I212" s="3">
        <v>363.23333333333335</v>
      </c>
      <c r="J212" s="3">
        <v>358.26666666666665</v>
      </c>
      <c r="K212" s="3">
        <v>233</v>
      </c>
      <c r="L212" s="3">
        <v>105.7</v>
      </c>
      <c r="M212" s="3">
        <v>13.660000000000002</v>
      </c>
      <c r="N212" s="3">
        <v>105.5</v>
      </c>
      <c r="O212" s="3">
        <v>7.7266666666666666</v>
      </c>
      <c r="P212" s="3">
        <v>4.3866666666666667</v>
      </c>
      <c r="Q212" s="3">
        <v>30.48</v>
      </c>
      <c r="R212" s="3">
        <v>73.38333333333334</v>
      </c>
      <c r="AI212" s="12"/>
      <c r="BG212" s="3"/>
      <c r="BH212" s="3"/>
      <c r="BI212" s="3"/>
      <c r="BJ212" s="3"/>
      <c r="BK212" s="3"/>
      <c r="BL212" s="3"/>
      <c r="BM212" s="3"/>
      <c r="BW212" s="3"/>
      <c r="BY212" s="3"/>
      <c r="BZ212" s="14"/>
      <c r="CA212" s="3"/>
    </row>
    <row r="213" spans="4:79">
      <c r="D213" s="1">
        <v>42100</v>
      </c>
      <c r="E213" s="3">
        <v>3.8780000000000001</v>
      </c>
      <c r="G213" s="3">
        <v>4.2290000000000001</v>
      </c>
      <c r="H213" s="3">
        <v>225.19999999999996</v>
      </c>
      <c r="I213" s="3">
        <v>378.3</v>
      </c>
      <c r="J213" s="3">
        <v>373.26666666666665</v>
      </c>
      <c r="K213" s="3">
        <v>243</v>
      </c>
      <c r="L213" s="3">
        <v>93.40000000000002</v>
      </c>
      <c r="M213" s="3">
        <v>12.153333333333334</v>
      </c>
      <c r="N213" s="3">
        <v>93.266666666666666</v>
      </c>
      <c r="O213" s="3">
        <v>7.5733333333333333</v>
      </c>
      <c r="P213" s="3">
        <v>4.4333333333333327</v>
      </c>
      <c r="Q213" s="3">
        <v>29.47</v>
      </c>
      <c r="R213" s="3">
        <v>70.99666666666667</v>
      </c>
      <c r="S213" s="3">
        <v>4.0383333333333331</v>
      </c>
      <c r="T213" s="3">
        <v>4.33</v>
      </c>
      <c r="U213" s="3">
        <v>0.40100000000000002</v>
      </c>
      <c r="V213" s="3">
        <v>0.24299999999999999</v>
      </c>
      <c r="W213" s="3">
        <v>6.94</v>
      </c>
      <c r="X213" s="3">
        <v>10.143333333333333</v>
      </c>
      <c r="Y213" s="3">
        <v>13.433333333333332</v>
      </c>
      <c r="Z213" s="3">
        <v>3.2000000000000006</v>
      </c>
      <c r="AA213" s="3">
        <v>2392.6666666666665</v>
      </c>
      <c r="AB213" s="3">
        <v>1.1333333333333333</v>
      </c>
      <c r="AC213" s="3">
        <v>1.6000000000000003</v>
      </c>
      <c r="AD213" s="3">
        <f>3.8</f>
        <v>3.8</v>
      </c>
      <c r="AE213" s="3">
        <v>16.630698000000002</v>
      </c>
      <c r="AF213" s="3">
        <v>5.2802604276751888</v>
      </c>
      <c r="AG213" s="3">
        <v>99.603360316223998</v>
      </c>
      <c r="AH213" s="3">
        <v>4.5416873044423012</v>
      </c>
      <c r="AI213" s="12">
        <f t="shared" si="60"/>
        <v>5.4364863527549092</v>
      </c>
      <c r="AJ213" s="3">
        <v>46.286152771192583</v>
      </c>
      <c r="AK213" s="3">
        <v>2.6494668029635977</v>
      </c>
      <c r="AL213" s="3">
        <v>837.09569633787771</v>
      </c>
      <c r="AM213" s="3">
        <v>0.99233108827300454</v>
      </c>
      <c r="AN213" s="3">
        <v>18.085229517257837</v>
      </c>
      <c r="AP213" s="10">
        <v>0.86499999999999999</v>
      </c>
      <c r="AQ213" s="10">
        <v>5.7000000000000002E-2</v>
      </c>
      <c r="AR213" s="10">
        <v>7.8685</v>
      </c>
      <c r="AS213" s="10">
        <v>19.192</v>
      </c>
      <c r="AT213" s="7"/>
      <c r="AU213" s="7"/>
      <c r="AV213" s="10">
        <v>8.7069243146940032</v>
      </c>
      <c r="AW213" s="10">
        <v>3.6023496422869256E-2</v>
      </c>
      <c r="AX213" s="10">
        <v>0.6136184114272859</v>
      </c>
      <c r="AY213" s="10">
        <v>9.5352362907761036E-3</v>
      </c>
      <c r="BC213" s="3" t="s">
        <v>233</v>
      </c>
      <c r="BD213" s="3" t="s">
        <v>119</v>
      </c>
      <c r="BE213" s="3" t="s">
        <v>157</v>
      </c>
      <c r="BF213" s="1">
        <v>42100</v>
      </c>
      <c r="BG213" s="3">
        <v>5.3920419553264924</v>
      </c>
      <c r="BH213" s="3">
        <v>1927.8665343137966</v>
      </c>
      <c r="BI213" s="3">
        <v>22.217196453170164</v>
      </c>
      <c r="BJ213" s="3">
        <v>31.082972224674041</v>
      </c>
      <c r="BK213" s="3">
        <f>BJ213/BK$1</f>
        <v>0.56576214460637131</v>
      </c>
      <c r="BL213" s="3">
        <v>71.666609918361885</v>
      </c>
      <c r="BM213" s="3">
        <f>BL213/BM$1</f>
        <v>1.2831980289769362</v>
      </c>
      <c r="BW213" s="3"/>
      <c r="BY213" s="3"/>
      <c r="BZ213" s="14"/>
      <c r="CA213" s="3"/>
    </row>
    <row r="214" spans="4:79">
      <c r="D214" s="1">
        <v>42100</v>
      </c>
      <c r="E214" s="3">
        <v>4.0783333333333331</v>
      </c>
      <c r="G214" s="3">
        <v>4.2156666666666673</v>
      </c>
      <c r="H214" s="3">
        <v>229.66666666666666</v>
      </c>
      <c r="I214" s="3">
        <v>385.9666666666667</v>
      </c>
      <c r="J214" s="3">
        <v>380.8</v>
      </c>
      <c r="K214" s="3">
        <v>247.66666666666666</v>
      </c>
      <c r="L214" s="3">
        <v>81.666666666666671</v>
      </c>
      <c r="M214" s="3">
        <v>10.626666666666667</v>
      </c>
      <c r="N214" s="3">
        <v>81.533333333333331</v>
      </c>
      <c r="O214" s="3">
        <v>7.5766666666666671</v>
      </c>
      <c r="P214" s="3">
        <v>3.0933333333333333</v>
      </c>
      <c r="Q214" s="3">
        <v>27.790000000000003</v>
      </c>
      <c r="R214" s="3">
        <v>67.010000000000005</v>
      </c>
      <c r="AI214" s="12"/>
      <c r="BK214" s="3"/>
      <c r="BM214" s="3"/>
      <c r="BW214" s="3"/>
      <c r="BY214" s="3"/>
      <c r="BZ214" s="14"/>
      <c r="CA214" s="3"/>
    </row>
    <row r="215" spans="4:79">
      <c r="D215" s="1">
        <v>42100</v>
      </c>
      <c r="E215" s="3">
        <v>4.3410000000000002</v>
      </c>
      <c r="G215" s="3">
        <v>4.387666666666667</v>
      </c>
      <c r="H215" s="3">
        <v>232.23333333333335</v>
      </c>
      <c r="I215" s="3">
        <v>388.3</v>
      </c>
      <c r="J215" s="3">
        <v>383.0333333333333</v>
      </c>
      <c r="K215" s="3">
        <v>249</v>
      </c>
      <c r="L215" s="3">
        <v>74.033333333333331</v>
      </c>
      <c r="M215" s="3">
        <v>9.5966666666666658</v>
      </c>
      <c r="N215" s="3">
        <v>73.933333333333337</v>
      </c>
      <c r="O215" s="3">
        <v>7.54</v>
      </c>
      <c r="P215" s="3">
        <v>2.4700000000000002</v>
      </c>
      <c r="Q215" s="3">
        <v>27.3</v>
      </c>
      <c r="R215" s="3">
        <v>65.850000000000009</v>
      </c>
      <c r="S215" s="3">
        <v>4.2976666666666663</v>
      </c>
      <c r="T215" s="3">
        <v>4.46</v>
      </c>
      <c r="U215" s="3">
        <v>0.40366666666666667</v>
      </c>
      <c r="V215" s="3">
        <v>0.245</v>
      </c>
      <c r="W215" s="3">
        <v>6.93</v>
      </c>
      <c r="X215" s="3">
        <v>8.8066666666666666</v>
      </c>
      <c r="Y215" s="3">
        <v>12.700000000000001</v>
      </c>
      <c r="Z215" s="3">
        <v>3.0333333333333332</v>
      </c>
      <c r="AA215" s="3">
        <v>2567</v>
      </c>
      <c r="AB215" s="3">
        <v>1.2</v>
      </c>
      <c r="AC215" s="3">
        <v>1.5999999999999999</v>
      </c>
      <c r="AD215" s="3">
        <f>AD216-0.25</f>
        <v>4.3</v>
      </c>
      <c r="AE215" s="3">
        <v>8.5858907500000008</v>
      </c>
      <c r="AF215" s="3">
        <v>1.3480659203059253</v>
      </c>
      <c r="AG215" s="3">
        <v>85.735408556863987</v>
      </c>
      <c r="AH215" s="3">
        <v>11.125488600320134</v>
      </c>
      <c r="AI215" s="12">
        <f t="shared" si="60"/>
        <v>2.8066818295070721</v>
      </c>
      <c r="AJ215" s="3">
        <v>44.989144810720447</v>
      </c>
      <c r="AK215" s="3">
        <v>0.67935046229836071</v>
      </c>
      <c r="AL215" s="3">
        <v>942.81609195402314</v>
      </c>
      <c r="AM215" s="3">
        <v>112.79496703370002</v>
      </c>
      <c r="AN215" s="3">
        <v>20.956523977520902</v>
      </c>
      <c r="AP215" s="10">
        <v>0.77849999999999997</v>
      </c>
      <c r="AQ215" s="10">
        <v>5.6500000000000002E-2</v>
      </c>
      <c r="AR215" s="10">
        <v>8.6044999999999998</v>
      </c>
      <c r="AS215" s="10">
        <v>20.987000000000002</v>
      </c>
      <c r="AT215" s="7"/>
      <c r="AU215" s="7"/>
      <c r="AV215" s="10">
        <v>9.5071858648382346</v>
      </c>
      <c r="AW215" s="10">
        <v>7.4637134880338907E-2</v>
      </c>
      <c r="AX215" s="10">
        <v>0.68130192659243682</v>
      </c>
      <c r="AY215" s="10">
        <v>1.4606394928854705E-2</v>
      </c>
      <c r="BC215" s="3" t="s">
        <v>234</v>
      </c>
      <c r="BD215" s="3" t="s">
        <v>119</v>
      </c>
      <c r="BE215" s="3" t="s">
        <v>159</v>
      </c>
      <c r="BF215" s="1">
        <v>42100</v>
      </c>
      <c r="BG215" s="3">
        <v>4.8838149403686524</v>
      </c>
      <c r="BH215" s="3">
        <v>2010.0722087047566</v>
      </c>
      <c r="BI215" s="3">
        <v>19.485072637827198</v>
      </c>
      <c r="BJ215" s="3">
        <v>22.016913851541624</v>
      </c>
      <c r="BK215" s="3">
        <f>BJ215/BK$1</f>
        <v>0.40074470061051376</v>
      </c>
      <c r="BL215" s="3">
        <v>54.71507612649409</v>
      </c>
      <c r="BM215" s="3">
        <f>BL215/BM$1</f>
        <v>0.97967907119953601</v>
      </c>
      <c r="BW215" s="3"/>
      <c r="BY215" s="3"/>
      <c r="BZ215" s="14"/>
      <c r="CA215" s="3"/>
    </row>
    <row r="216" spans="4:79">
      <c r="D216" s="1">
        <v>42100</v>
      </c>
      <c r="E216" s="3">
        <v>4.5449999999999999</v>
      </c>
      <c r="G216" s="3">
        <v>4.5569999999999995</v>
      </c>
      <c r="H216" s="3">
        <v>235.4</v>
      </c>
      <c r="I216" s="3">
        <v>391.66666666666669</v>
      </c>
      <c r="J216" s="3">
        <v>386.23333333333329</v>
      </c>
      <c r="K216" s="3">
        <v>251</v>
      </c>
      <c r="L216" s="3">
        <v>59</v>
      </c>
      <c r="M216" s="3">
        <v>7.6133333333333333</v>
      </c>
      <c r="N216" s="3">
        <v>58.9</v>
      </c>
      <c r="O216" s="3">
        <v>7.5100000000000007</v>
      </c>
      <c r="P216" s="3">
        <v>2.7833333333333332</v>
      </c>
      <c r="Q216" s="3">
        <v>27.266666666666666</v>
      </c>
      <c r="R216" s="3">
        <v>65.776666666666657</v>
      </c>
      <c r="S216" s="3">
        <v>4.5953333333333326</v>
      </c>
      <c r="T216" s="3">
        <v>4.71</v>
      </c>
      <c r="U216" s="3">
        <v>0.41699999999999998</v>
      </c>
      <c r="V216" s="3">
        <v>0.25533333333333336</v>
      </c>
      <c r="W216" s="3">
        <v>6.830000000000001</v>
      </c>
      <c r="X216" s="3">
        <v>6.206666666666667</v>
      </c>
      <c r="Y216" s="3">
        <v>18.966666666666665</v>
      </c>
      <c r="Z216" s="3">
        <v>4.5666666666666664</v>
      </c>
      <c r="AA216" s="3">
        <v>3869.3333333333335</v>
      </c>
      <c r="AB216" s="3">
        <v>1.8333333333333333</v>
      </c>
      <c r="AC216" s="3">
        <v>3.0333333333333332</v>
      </c>
      <c r="AD216" s="3">
        <f>AD217-0.25</f>
        <v>4.55</v>
      </c>
      <c r="AE216" s="3">
        <v>7.6156573333333339</v>
      </c>
      <c r="AF216" s="3">
        <v>2.5600079963551523</v>
      </c>
      <c r="AG216" s="3">
        <v>83.622241722880005</v>
      </c>
      <c r="AH216" s="3">
        <v>5.0985359090324973</v>
      </c>
      <c r="AI216" s="12">
        <f t="shared" si="60"/>
        <v>2.4895177075504891</v>
      </c>
      <c r="AJ216" s="3">
        <v>41.290270256781383</v>
      </c>
      <c r="AK216" s="3">
        <v>3.0570770803426113</v>
      </c>
      <c r="AL216" s="3">
        <v>861.28040630847386</v>
      </c>
      <c r="AM216" s="3">
        <v>67.478514002565475</v>
      </c>
      <c r="AN216" s="3">
        <v>20.859161273399994</v>
      </c>
      <c r="AP216" s="10">
        <v>0.83750000000000002</v>
      </c>
      <c r="AQ216" s="10">
        <v>0.06</v>
      </c>
      <c r="AR216" s="10">
        <v>8.32</v>
      </c>
      <c r="AS216" s="10">
        <v>20.292999999999999</v>
      </c>
      <c r="AT216" s="7"/>
      <c r="AU216" s="7"/>
      <c r="AV216" s="10">
        <v>9.1942630792049123</v>
      </c>
      <c r="AW216" s="10">
        <v>3.3687742337697987E-2</v>
      </c>
      <c r="AX216" s="10">
        <v>0.63603308203392672</v>
      </c>
      <c r="AY216" s="10">
        <v>1.4363911029180011E-2</v>
      </c>
      <c r="BC216" s="3" t="s">
        <v>235</v>
      </c>
      <c r="BD216" s="3" t="s">
        <v>119</v>
      </c>
      <c r="BE216" s="3" t="s">
        <v>156</v>
      </c>
      <c r="BF216" s="1">
        <v>42100</v>
      </c>
      <c r="BG216" s="3">
        <v>3.4529615778899134</v>
      </c>
      <c r="BH216" s="3">
        <v>2089.3046995170794</v>
      </c>
      <c r="BI216" s="3">
        <v>16.0173909256625</v>
      </c>
      <c r="BJ216" s="3">
        <v>18.365606489348032</v>
      </c>
      <c r="BK216" s="3">
        <f>BJ216/BK$1</f>
        <v>0.33428479230702646</v>
      </c>
      <c r="BL216" s="3">
        <v>39.771875361305916</v>
      </c>
      <c r="BM216" s="3">
        <f>BL216/BM$1</f>
        <v>0.71211952303143988</v>
      </c>
      <c r="BW216" s="3"/>
      <c r="BY216" s="3"/>
      <c r="BZ216" s="14"/>
      <c r="CA216" s="3"/>
    </row>
    <row r="217" spans="4:79">
      <c r="D217" s="1">
        <v>42100</v>
      </c>
      <c r="E217" s="3">
        <v>4.7683333333333335</v>
      </c>
      <c r="G217" s="3">
        <v>4.7556666666666665</v>
      </c>
      <c r="H217" s="3">
        <v>242.16666666666666</v>
      </c>
      <c r="I217" s="3">
        <v>400.43333333333339</v>
      </c>
      <c r="J217" s="3">
        <v>394.8</v>
      </c>
      <c r="K217" s="3">
        <v>256.66666666666669</v>
      </c>
      <c r="L217" s="3">
        <v>39.533333333333339</v>
      </c>
      <c r="M217" s="3">
        <v>5.0766666666666671</v>
      </c>
      <c r="N217" s="3">
        <v>39.5</v>
      </c>
      <c r="O217" s="3">
        <v>7.419999999999999</v>
      </c>
      <c r="P217" s="3">
        <v>9.4666666666666668</v>
      </c>
      <c r="Q217" s="3">
        <v>26.05</v>
      </c>
      <c r="R217" s="3">
        <v>62.893333333333338</v>
      </c>
      <c r="AD217" s="3">
        <v>4.8</v>
      </c>
      <c r="AG217" s="3">
        <v>61.349670558271995</v>
      </c>
      <c r="AH217" s="3">
        <v>0.85454636920047566</v>
      </c>
      <c r="AI217" s="12"/>
      <c r="AJ217" s="3">
        <v>29.953459935617502</v>
      </c>
      <c r="AK217" s="3">
        <v>6.7935046229838036E-2</v>
      </c>
      <c r="AL217" s="3">
        <v>780.21251002405791</v>
      </c>
      <c r="AM217" s="3">
        <v>2.0508175824309336</v>
      </c>
      <c r="AN217" s="3">
        <v>26.047492066060499</v>
      </c>
      <c r="AP217" s="10">
        <v>0.40400000000000003</v>
      </c>
      <c r="AQ217" s="10">
        <v>4.3999999999999997E-2</v>
      </c>
      <c r="AR217" s="10">
        <v>7.4950000000000001</v>
      </c>
      <c r="AS217" s="10">
        <v>18.28</v>
      </c>
      <c r="AT217" s="7"/>
      <c r="AU217" s="7"/>
      <c r="AV217" s="10">
        <v>8.6953820807976925</v>
      </c>
      <c r="AW217" s="10">
        <v>7.9719748552978656E-2</v>
      </c>
      <c r="AX217" s="10">
        <v>0.62918938708680094</v>
      </c>
      <c r="AY217" s="10">
        <v>6.0353176199618806E-3</v>
      </c>
      <c r="BC217" s="3" t="s">
        <v>236</v>
      </c>
      <c r="BD217" s="3" t="s">
        <v>119</v>
      </c>
      <c r="BE217" s="3" t="s">
        <v>158</v>
      </c>
      <c r="BF217" s="1">
        <v>42100</v>
      </c>
      <c r="BG217" s="3">
        <v>2.080194403774358</v>
      </c>
      <c r="BH217" s="3">
        <v>1985.8613385443082</v>
      </c>
      <c r="BI217" s="3">
        <v>12.384713453974006</v>
      </c>
      <c r="BJ217" s="3">
        <v>9.2840449730864165</v>
      </c>
      <c r="BK217" s="3">
        <f>BJ217/BK$1</f>
        <v>0.16898516514536616</v>
      </c>
      <c r="BL217" s="3">
        <v>24.943755853123527</v>
      </c>
      <c r="BM217" s="3">
        <f>BL217/BM$1</f>
        <v>0.44662051661814728</v>
      </c>
      <c r="BW217" s="3"/>
      <c r="BY217" s="3"/>
      <c r="BZ217" s="14"/>
      <c r="CA217" s="3"/>
    </row>
    <row r="218" spans="4:79">
      <c r="Y218" s="31">
        <f>AVERAGE(Y199:Y216)</f>
        <v>14.58181818181818</v>
      </c>
      <c r="AI218" s="12"/>
      <c r="AJ218" s="31">
        <f>AVERAGE(AJ199:AJ216)</f>
        <v>43.367884860130268</v>
      </c>
      <c r="BG218" s="3"/>
      <c r="BH218" s="3"/>
      <c r="BI218" s="3"/>
      <c r="BJ218" s="3"/>
      <c r="BK218" s="3"/>
      <c r="BL218" s="3"/>
      <c r="BM218" s="3"/>
      <c r="BZ218" s="14"/>
    </row>
    <row r="219" spans="4:79">
      <c r="AI219" s="12"/>
      <c r="BG219" s="3"/>
      <c r="BH219" s="3"/>
      <c r="BI219" s="3"/>
      <c r="BJ219" s="3"/>
      <c r="BK219" s="3"/>
      <c r="BL219" s="3"/>
      <c r="BM219" s="3"/>
      <c r="BZ219" s="14"/>
    </row>
    <row r="220" spans="4:79">
      <c r="BG220" s="3"/>
      <c r="BH220" s="3"/>
      <c r="BI220" s="3"/>
      <c r="BJ220" s="3"/>
      <c r="BK220" s="3"/>
      <c r="BL220" s="3"/>
      <c r="BM220" s="3"/>
    </row>
    <row r="221" spans="4:79">
      <c r="BG221" s="3"/>
      <c r="BH221" s="3"/>
      <c r="BI221" s="3"/>
      <c r="BJ221" s="3"/>
      <c r="BK221" s="3"/>
      <c r="BL221" s="3"/>
      <c r="BM221" s="3"/>
    </row>
    <row r="222" spans="4:79">
      <c r="BG222" s="3"/>
      <c r="BH222" s="3"/>
      <c r="BI222" s="3"/>
      <c r="BJ222" s="3"/>
      <c r="BK222" s="3"/>
      <c r="BL222" s="3"/>
      <c r="BM222" s="3"/>
    </row>
    <row r="223" spans="4:79">
      <c r="BG223" s="3"/>
      <c r="BH223" s="3"/>
      <c r="BI223" s="3"/>
      <c r="BJ223" s="3"/>
      <c r="BK223" s="3"/>
      <c r="BL223" s="3"/>
      <c r="BM223" s="3"/>
    </row>
    <row r="224" spans="4:79">
      <c r="BG224" s="3"/>
      <c r="BH224" s="3"/>
      <c r="BI224" s="3"/>
      <c r="BJ224" s="3"/>
      <c r="BK224" s="3"/>
      <c r="BL224" s="3"/>
      <c r="BM224" s="3"/>
    </row>
    <row r="225" spans="8:65">
      <c r="H225" s="3">
        <f>8000/55</f>
        <v>145.45454545454547</v>
      </c>
      <c r="I225" s="3" t="s">
        <v>150</v>
      </c>
      <c r="BG225" s="3"/>
      <c r="BH225" s="3"/>
      <c r="BI225" s="3"/>
      <c r="BJ225" s="3"/>
      <c r="BK225" s="3"/>
      <c r="BL225" s="3"/>
      <c r="BM225" s="3"/>
    </row>
    <row r="226" spans="8:65">
      <c r="H226" s="3">
        <f>H225/32</f>
        <v>4.5454545454545459</v>
      </c>
      <c r="I226" s="3" t="s">
        <v>151</v>
      </c>
      <c r="BD226"/>
      <c r="BE226"/>
      <c r="BG226" s="3"/>
      <c r="BH226" s="3"/>
      <c r="BI226" s="3"/>
      <c r="BJ226" s="3"/>
      <c r="BK226" s="3"/>
      <c r="BL226" s="3"/>
      <c r="BM226" s="3"/>
    </row>
    <row r="227" spans="8:65">
      <c r="BD227"/>
      <c r="BE227"/>
      <c r="BG227" s="3"/>
      <c r="BH227" s="3"/>
      <c r="BI227" s="3"/>
      <c r="BJ227" s="3"/>
      <c r="BK227" s="3"/>
      <c r="BL227" s="3"/>
      <c r="BM227" s="3"/>
    </row>
    <row r="228" spans="8:65">
      <c r="BD228"/>
      <c r="BE228"/>
    </row>
    <row r="229" spans="8:65">
      <c r="BD229"/>
      <c r="BE229"/>
    </row>
    <row r="230" spans="8:65">
      <c r="BD230"/>
      <c r="BE230"/>
    </row>
    <row r="231" spans="8:65">
      <c r="BD231"/>
      <c r="BE231"/>
    </row>
    <row r="232" spans="8:65">
      <c r="BD232"/>
      <c r="BE232"/>
    </row>
    <row r="233" spans="8:65">
      <c r="BD233"/>
      <c r="BE233"/>
    </row>
    <row r="234" spans="8:65">
      <c r="BD234"/>
      <c r="BE234"/>
    </row>
    <row r="235" spans="8:65">
      <c r="BD235"/>
      <c r="BE235"/>
    </row>
    <row r="236" spans="8:65">
      <c r="BD236"/>
      <c r="BE236"/>
    </row>
    <row r="237" spans="8:65">
      <c r="BD237"/>
      <c r="BE237"/>
    </row>
    <row r="238" spans="8:65">
      <c r="BD238"/>
      <c r="BE238"/>
    </row>
    <row r="239" spans="8:65">
      <c r="BD239"/>
      <c r="BE239"/>
    </row>
    <row r="240" spans="8:65">
      <c r="BD240"/>
      <c r="BE240"/>
    </row>
    <row r="241" spans="56:57">
      <c r="BD241"/>
      <c r="BE241"/>
    </row>
    <row r="242" spans="56:57">
      <c r="BD242"/>
      <c r="BE242"/>
    </row>
    <row r="243" spans="56:57">
      <c r="BD243"/>
      <c r="BE243"/>
    </row>
    <row r="244" spans="56:57">
      <c r="BD244"/>
      <c r="BE244"/>
    </row>
    <row r="245" spans="56:57">
      <c r="BD245"/>
      <c r="BE245"/>
    </row>
    <row r="248" spans="56:57">
      <c r="BD248"/>
      <c r="BE248"/>
    </row>
    <row r="249" spans="56:57">
      <c r="BD249"/>
      <c r="BE249"/>
    </row>
  </sheetData>
  <mergeCells count="1">
    <mergeCell ref="AE1:AH1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50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K10" sqref="BK10:BK14"/>
    </sheetView>
  </sheetViews>
  <sheetFormatPr baseColWidth="10" defaultColWidth="8.83203125" defaultRowHeight="14" x14ac:dyDescent="0"/>
  <cols>
    <col min="1" max="1" width="14.83203125" bestFit="1" customWidth="1"/>
    <col min="2" max="2" width="8.6640625" bestFit="1" customWidth="1"/>
    <col min="3" max="3" width="7.5" bestFit="1" customWidth="1"/>
    <col min="4" max="4" width="12.33203125" style="1" customWidth="1"/>
    <col min="5" max="5" width="7.6640625" style="3" customWidth="1"/>
    <col min="6" max="11" width="8.83203125" style="3" customWidth="1"/>
    <col min="12" max="12" width="5.33203125" style="3" customWidth="1"/>
    <col min="13" max="15" width="8.83203125" style="3" customWidth="1"/>
    <col min="16" max="16" width="8.83203125" style="9" customWidth="1"/>
    <col min="17" max="17" width="6.5" style="9" customWidth="1"/>
    <col min="18" max="18" width="5.83203125" style="36" customWidth="1"/>
    <col min="19" max="19" width="6.5" style="36" customWidth="1"/>
    <col min="20" max="20" width="9" style="9" customWidth="1"/>
    <col min="21" max="21" width="6.5" style="9" customWidth="1"/>
    <col min="22" max="23" width="6.5" style="36" customWidth="1"/>
    <col min="24" max="24" width="6" style="36" customWidth="1"/>
    <col min="25" max="25" width="3.5" style="36" customWidth="1"/>
    <col min="26" max="26" width="7.83203125" style="3" customWidth="1"/>
    <col min="27" max="27" width="6.5" style="3" customWidth="1"/>
    <col min="28" max="31" width="7.5" style="3" customWidth="1"/>
    <col min="32" max="35" width="6.5" style="3" customWidth="1"/>
    <col min="36" max="36" width="9" style="3" customWidth="1"/>
    <col min="37" max="37" width="7.5" style="3" customWidth="1"/>
    <col min="38" max="38" width="3.83203125" style="3" customWidth="1"/>
    <col min="39" max="39" width="4" style="3" customWidth="1"/>
    <col min="40" max="40" width="6.6640625" style="3" customWidth="1"/>
    <col min="41" max="41" width="5.5" style="3" customWidth="1"/>
    <col min="42" max="42" width="11.5" customWidth="1"/>
    <col min="43" max="43" width="8.5" customWidth="1"/>
    <col min="44" max="44" width="6.5" customWidth="1"/>
    <col min="45" max="45" width="5.5" customWidth="1"/>
    <col min="46" max="46" width="5.5" style="4" customWidth="1"/>
    <col min="47" max="48" width="6.5" customWidth="1"/>
    <col min="49" max="50" width="5.5" customWidth="1"/>
    <col min="51" max="53" width="3.83203125" customWidth="1"/>
    <col min="54" max="54" width="3.83203125" style="28" customWidth="1"/>
    <col min="55" max="55" width="9.5" style="1" customWidth="1"/>
    <col min="56" max="60" width="8.83203125" customWidth="1"/>
    <col min="61" max="61" width="8.1640625" bestFit="1" customWidth="1"/>
    <col min="62" max="62" width="8.83203125" customWidth="1"/>
  </cols>
  <sheetData>
    <row r="1" spans="1:66">
      <c r="P1" s="44"/>
      <c r="Q1" s="44"/>
      <c r="R1" s="35"/>
      <c r="S1" s="35"/>
      <c r="AN1" s="3" t="s">
        <v>61</v>
      </c>
      <c r="AO1" s="3" t="s">
        <v>67</v>
      </c>
      <c r="AQ1" t="s">
        <v>67</v>
      </c>
      <c r="AS1" s="3">
        <v>30.974</v>
      </c>
      <c r="AU1" s="3"/>
      <c r="AV1" s="3">
        <v>54.94</v>
      </c>
      <c r="AX1" s="3">
        <v>55.85</v>
      </c>
      <c r="BA1" t="s">
        <v>61</v>
      </c>
      <c r="BE1">
        <v>54.94</v>
      </c>
      <c r="BG1">
        <v>55.85</v>
      </c>
    </row>
    <row r="2" spans="1:66">
      <c r="A2" s="2" t="s">
        <v>16</v>
      </c>
      <c r="B2" s="2" t="s">
        <v>20</v>
      </c>
      <c r="C2" s="2" t="s">
        <v>21</v>
      </c>
      <c r="D2" s="1">
        <f>D3</f>
        <v>42019.467334104942</v>
      </c>
      <c r="E2" s="3" t="s">
        <v>238</v>
      </c>
      <c r="F2" s="3" t="s">
        <v>22</v>
      </c>
      <c r="G2" s="3" t="s">
        <v>239</v>
      </c>
      <c r="H2" s="3" t="s">
        <v>31</v>
      </c>
      <c r="I2" s="3" t="s">
        <v>33</v>
      </c>
      <c r="J2" s="3" t="s">
        <v>244</v>
      </c>
      <c r="K2" s="3" t="s">
        <v>241</v>
      </c>
      <c r="L2" s="3" t="s">
        <v>1</v>
      </c>
      <c r="M2" s="3" t="s">
        <v>242</v>
      </c>
      <c r="N2" s="3" t="s">
        <v>243</v>
      </c>
      <c r="O2" s="5" t="s">
        <v>19</v>
      </c>
      <c r="P2" s="9" t="s">
        <v>89</v>
      </c>
      <c r="Q2" s="9" t="s">
        <v>88</v>
      </c>
      <c r="R2" s="36" t="s">
        <v>147</v>
      </c>
      <c r="S2" s="36" t="s">
        <v>88</v>
      </c>
      <c r="T2" s="9" t="s">
        <v>90</v>
      </c>
      <c r="U2" s="9" t="s">
        <v>88</v>
      </c>
      <c r="V2" s="36" t="s">
        <v>148</v>
      </c>
      <c r="W2" s="36" t="s">
        <v>88</v>
      </c>
      <c r="X2" s="36" t="s">
        <v>153</v>
      </c>
      <c r="Y2" s="36" t="s">
        <v>154</v>
      </c>
      <c r="Z2" s="3" t="s">
        <v>92</v>
      </c>
      <c r="AA2" s="3" t="s">
        <v>88</v>
      </c>
      <c r="AB2" s="9" t="s">
        <v>91</v>
      </c>
      <c r="AC2" s="9" t="s">
        <v>88</v>
      </c>
      <c r="AD2" s="9" t="s">
        <v>94</v>
      </c>
      <c r="AF2" s="3" t="s">
        <v>93</v>
      </c>
      <c r="AG2" s="3" t="s">
        <v>88</v>
      </c>
      <c r="AH2" s="3" t="s">
        <v>60</v>
      </c>
      <c r="AJ2" s="3" t="s">
        <v>49</v>
      </c>
      <c r="AK2" s="3" t="s">
        <v>50</v>
      </c>
      <c r="AM2" s="3" t="s">
        <v>70</v>
      </c>
      <c r="AN2" s="3" t="str">
        <f>AN3</f>
        <v>MB</v>
      </c>
      <c r="AO2" s="3" t="s">
        <v>13</v>
      </c>
      <c r="AP2" s="1">
        <f>AP3</f>
        <v>42019</v>
      </c>
      <c r="AQ2" s="3" t="s">
        <v>78</v>
      </c>
      <c r="AR2" s="3" t="s">
        <v>79</v>
      </c>
      <c r="AS2" s="12" t="s">
        <v>80</v>
      </c>
      <c r="AT2" s="40"/>
      <c r="AU2" s="3" t="s">
        <v>81</v>
      </c>
      <c r="AV2" t="s">
        <v>76</v>
      </c>
      <c r="AW2" s="3" t="s">
        <v>82</v>
      </c>
      <c r="AX2" t="s">
        <v>77</v>
      </c>
      <c r="AY2" s="3"/>
      <c r="AZ2" s="3" t="s">
        <v>70</v>
      </c>
      <c r="BA2" s="3" t="s">
        <v>95</v>
      </c>
      <c r="BB2" s="5" t="s">
        <v>19</v>
      </c>
      <c r="BC2" s="1">
        <v>42019</v>
      </c>
      <c r="BD2" t="s">
        <v>86</v>
      </c>
      <c r="BE2" t="s">
        <v>76</v>
      </c>
      <c r="BF2" t="s">
        <v>87</v>
      </c>
      <c r="BG2" t="s">
        <v>77</v>
      </c>
      <c r="BH2" t="s">
        <v>75</v>
      </c>
    </row>
    <row r="3" spans="1:66">
      <c r="A3" s="2" t="s">
        <v>20</v>
      </c>
      <c r="B3" s="2">
        <v>3.48</v>
      </c>
      <c r="C3" s="2">
        <v>34</v>
      </c>
      <c r="D3" s="1">
        <v>42019.467334104942</v>
      </c>
      <c r="E3" s="3">
        <v>0.5</v>
      </c>
      <c r="F3" s="3">
        <v>0.5</v>
      </c>
      <c r="G3" s="3">
        <v>0.42599999999999999</v>
      </c>
      <c r="J3" s="3">
        <v>0</v>
      </c>
      <c r="K3" s="3">
        <v>14.3</v>
      </c>
      <c r="L3" s="3">
        <v>6.75</v>
      </c>
      <c r="M3" s="3">
        <v>13.25</v>
      </c>
      <c r="N3" s="3">
        <v>32.61</v>
      </c>
      <c r="O3" s="5">
        <v>0.5</v>
      </c>
      <c r="P3" s="26">
        <v>0.14421002744352968</v>
      </c>
      <c r="Q3" s="26">
        <v>3.9814061563203391E-2</v>
      </c>
      <c r="R3" s="37"/>
      <c r="S3" s="37"/>
      <c r="Z3" s="26">
        <v>0.63197615194258705</v>
      </c>
      <c r="AA3" s="26">
        <v>1.0850233638943654E-2</v>
      </c>
      <c r="AB3" s="26"/>
      <c r="AC3" s="26"/>
      <c r="AD3" s="26"/>
      <c r="AE3" s="26"/>
      <c r="AF3" s="26">
        <v>48.6122495446266</v>
      </c>
      <c r="AG3" s="27">
        <v>2.8979786114203529E-2</v>
      </c>
      <c r="AH3" s="3">
        <v>76.921018926427564</v>
      </c>
      <c r="AJ3" s="3">
        <f>'Sheet1 (3)'!$AV$3</f>
        <v>3.55</v>
      </c>
      <c r="AK3" s="4"/>
      <c r="AM3" s="3" t="s">
        <v>96</v>
      </c>
      <c r="AN3" s="3" t="s">
        <v>95</v>
      </c>
      <c r="AO3" s="3" t="s">
        <v>155</v>
      </c>
      <c r="AP3" s="1">
        <v>42019</v>
      </c>
      <c r="AQ3" s="3">
        <v>5.7987025124845388</v>
      </c>
      <c r="AR3" s="3">
        <v>2956.6897874300357</v>
      </c>
      <c r="AS3" s="3">
        <v>1.9107892648293348</v>
      </c>
      <c r="AT3" s="4">
        <f>AS3/AS$1</f>
        <v>6.1690103468371366E-2</v>
      </c>
      <c r="AU3" s="3">
        <v>25.806954950589724</v>
      </c>
      <c r="AV3" s="3">
        <f>AU3/AV$1</f>
        <v>0.46972979524189523</v>
      </c>
      <c r="AW3" s="3">
        <v>17.688157139279774</v>
      </c>
      <c r="AX3" s="3">
        <f>AW3/AX$1</f>
        <v>0.31670827465138357</v>
      </c>
      <c r="AZ3" t="s">
        <v>96</v>
      </c>
      <c r="BA3" t="s">
        <v>95</v>
      </c>
      <c r="BB3" s="28">
        <v>0.5</v>
      </c>
      <c r="BC3" s="1">
        <v>42019</v>
      </c>
      <c r="BD3" s="4">
        <v>14.208308087467064</v>
      </c>
      <c r="BE3" s="4">
        <v>0.25861499977187957</v>
      </c>
      <c r="BF3" s="4">
        <v>137.28048655130092</v>
      </c>
      <c r="BG3" s="4">
        <f t="shared" ref="BG3:BG6" si="0">BF3/BG$1</f>
        <v>2.4580212453232035</v>
      </c>
      <c r="BH3" s="4"/>
      <c r="BI3" s="25">
        <f>AV3-BE3</f>
        <v>0.21111479547001566</v>
      </c>
      <c r="BL3">
        <f t="shared" ref="BL3:BL8" si="1">P3/Z3</f>
        <v>0.22818903371630814</v>
      </c>
    </row>
    <row r="4" spans="1:66">
      <c r="A4" s="2"/>
      <c r="B4" s="2"/>
      <c r="C4" s="2"/>
      <c r="D4" s="1">
        <v>42019.474093364195</v>
      </c>
      <c r="E4" s="3">
        <v>2.5</v>
      </c>
      <c r="F4" s="3">
        <v>2.5</v>
      </c>
      <c r="G4" s="3">
        <v>1.37</v>
      </c>
      <c r="J4" s="3">
        <v>68</v>
      </c>
      <c r="K4" s="3">
        <v>11.76</v>
      </c>
      <c r="L4" s="3">
        <v>6.75</v>
      </c>
      <c r="M4" s="3">
        <v>17.3</v>
      </c>
      <c r="N4" s="3">
        <v>42.19</v>
      </c>
      <c r="O4" s="5">
        <v>2.5</v>
      </c>
      <c r="P4" s="26">
        <v>0.52724453504327629</v>
      </c>
      <c r="Q4" s="26">
        <v>2.060318879561451E-2</v>
      </c>
      <c r="R4" s="37"/>
      <c r="S4" s="37"/>
      <c r="Z4" s="26">
        <v>1.2825849687880944</v>
      </c>
      <c r="AA4" s="26">
        <v>0.1019921962060712</v>
      </c>
      <c r="AF4" s="26">
        <v>55.524817850637525</v>
      </c>
      <c r="AG4" s="27">
        <v>1.4683091631196081</v>
      </c>
      <c r="AH4" s="3">
        <v>43.29133679392995</v>
      </c>
      <c r="AJ4" s="4">
        <f>'Sheet1 (3)'!AV7</f>
        <v>4.3000000000000007</v>
      </c>
      <c r="AK4" s="4"/>
      <c r="AM4" s="3" t="s">
        <v>97</v>
      </c>
      <c r="AN4" s="3" t="s">
        <v>95</v>
      </c>
      <c r="AO4" s="3" t="s">
        <v>157</v>
      </c>
      <c r="AP4" s="1">
        <v>42019</v>
      </c>
      <c r="AQ4" s="3">
        <v>2.7372423536504553</v>
      </c>
      <c r="AR4" s="3">
        <v>1725.1050018069243</v>
      </c>
      <c r="AS4" s="3">
        <v>3.7120887541145091</v>
      </c>
      <c r="AT4" s="4">
        <f t="shared" ref="AT4:AT7" si="2">AS4/AS$1</f>
        <v>0.11984531394442142</v>
      </c>
      <c r="AU4" s="3">
        <v>46.973099508578692</v>
      </c>
      <c r="AV4" s="3">
        <f>AU4/AV$1</f>
        <v>0.85498907005057689</v>
      </c>
      <c r="AW4" s="3">
        <v>18.402393960883497</v>
      </c>
      <c r="AX4" s="3">
        <f>AW4/AX$1</f>
        <v>0.32949675847598026</v>
      </c>
      <c r="AZ4" t="s">
        <v>97</v>
      </c>
      <c r="BA4" t="s">
        <v>95</v>
      </c>
      <c r="BB4" s="28">
        <v>2.5</v>
      </c>
      <c r="BC4" s="1">
        <v>42019</v>
      </c>
      <c r="BD4" s="4">
        <v>35.350761884388952</v>
      </c>
      <c r="BE4" s="4">
        <v>0.64344306305768029</v>
      </c>
      <c r="BF4" s="4">
        <v>7.0431227586333778</v>
      </c>
      <c r="BG4" s="4">
        <f t="shared" si="0"/>
        <v>0.12610783811339979</v>
      </c>
      <c r="BH4" s="4">
        <v>0.15491653529917906</v>
      </c>
      <c r="BI4" s="25">
        <f t="shared" ref="BI4:BI10" si="3">AV4-BE4</f>
        <v>0.21154600699289661</v>
      </c>
      <c r="BK4">
        <f>BF4/AW4*100</f>
        <v>38.272861528800995</v>
      </c>
      <c r="BL4">
        <f t="shared" si="1"/>
        <v>0.41107961489792444</v>
      </c>
    </row>
    <row r="5" spans="1:66">
      <c r="A5" s="2"/>
      <c r="B5" s="2"/>
      <c r="C5" s="2"/>
      <c r="D5" s="22">
        <v>42019.478055555555</v>
      </c>
      <c r="E5" s="9">
        <v>3</v>
      </c>
      <c r="F5" s="9">
        <v>3</v>
      </c>
      <c r="G5" s="9">
        <v>2.2200000000000002</v>
      </c>
      <c r="I5" s="9"/>
      <c r="J5" s="9">
        <v>75</v>
      </c>
      <c r="K5" s="9">
        <v>8.57</v>
      </c>
      <c r="L5" s="9">
        <v>6.69</v>
      </c>
      <c r="M5" s="9">
        <v>19.600000000000001</v>
      </c>
      <c r="N5" s="9">
        <v>47.61</v>
      </c>
      <c r="O5" s="5">
        <v>3</v>
      </c>
      <c r="P5" s="26">
        <v>0.71583280557314766</v>
      </c>
      <c r="Q5" s="26">
        <v>2.3189684068413915E-2</v>
      </c>
      <c r="R5" s="37"/>
      <c r="S5" s="37"/>
      <c r="Z5" s="26">
        <v>1.6738709317494256</v>
      </c>
      <c r="AA5" s="26">
        <v>0</v>
      </c>
      <c r="AF5" s="26">
        <v>65.599954462659383</v>
      </c>
      <c r="AG5" s="27">
        <v>1.4296694483006718</v>
      </c>
      <c r="AH5" s="3">
        <v>39.190569128348741</v>
      </c>
      <c r="AJ5" s="4">
        <f>'Sheet1 (3)'!AV9</f>
        <v>5.4</v>
      </c>
      <c r="AK5" s="4"/>
      <c r="AM5" s="3" t="s">
        <v>98</v>
      </c>
      <c r="AN5" s="3" t="s">
        <v>95</v>
      </c>
      <c r="AO5" s="3" t="s">
        <v>159</v>
      </c>
      <c r="AP5" s="1">
        <v>42019</v>
      </c>
      <c r="AQ5" s="3">
        <v>2.767073914894528</v>
      </c>
      <c r="AR5" s="3">
        <v>2533.9437905105378</v>
      </c>
      <c r="AS5" s="3">
        <v>10.071726423741694</v>
      </c>
      <c r="AT5" s="4">
        <f t="shared" si="2"/>
        <v>0.32516712157750677</v>
      </c>
      <c r="AU5" s="3">
        <v>122.84897576064672</v>
      </c>
      <c r="AV5" s="3">
        <f>AU5/AV$1</f>
        <v>2.2360570760947711</v>
      </c>
      <c r="AW5" s="3">
        <v>14.828938330102233</v>
      </c>
      <c r="AX5" s="3">
        <f>AW5/AX$1</f>
        <v>0.26551366750406863</v>
      </c>
      <c r="AZ5" t="s">
        <v>98</v>
      </c>
      <c r="BA5" t="s">
        <v>95</v>
      </c>
      <c r="BB5" s="28">
        <v>3</v>
      </c>
      <c r="BC5" s="1">
        <v>42019</v>
      </c>
      <c r="BD5" s="4">
        <v>106.43307672494223</v>
      </c>
      <c r="BE5" s="4">
        <v>1.9372602243345873</v>
      </c>
      <c r="BF5" s="4">
        <v>8.5021905438791734</v>
      </c>
      <c r="BG5" s="4">
        <f t="shared" si="0"/>
        <v>0.1522325970255895</v>
      </c>
      <c r="BH5" s="4">
        <v>0.12935286695094045</v>
      </c>
      <c r="BI5" s="25">
        <f t="shared" si="3"/>
        <v>0.29879685176018378</v>
      </c>
      <c r="BK5">
        <f t="shared" ref="BK5:BK8" si="4">BF5/AW5*100</f>
        <v>57.335126457569928</v>
      </c>
      <c r="BL5">
        <f t="shared" si="1"/>
        <v>0.42765113605563593</v>
      </c>
    </row>
    <row r="6" spans="1:66">
      <c r="A6" s="2"/>
      <c r="B6" s="2"/>
      <c r="C6" s="2"/>
      <c r="D6" s="21">
        <v>42019.480516975309</v>
      </c>
      <c r="E6" s="5">
        <v>3.25</v>
      </c>
      <c r="F6" s="5">
        <v>3.3</v>
      </c>
      <c r="G6" s="5">
        <v>2.73</v>
      </c>
      <c r="I6" s="5"/>
      <c r="J6" s="5">
        <v>89</v>
      </c>
      <c r="K6" s="5">
        <v>7.57</v>
      </c>
      <c r="L6" s="5">
        <v>6.62</v>
      </c>
      <c r="M6" s="5">
        <v>20.83</v>
      </c>
      <c r="N6" s="5">
        <v>50.52</v>
      </c>
      <c r="O6" s="5">
        <v>3.3</v>
      </c>
      <c r="P6" s="26">
        <v>1.0529259499683343</v>
      </c>
      <c r="Q6" s="26">
        <v>3.5128433185410791E-2</v>
      </c>
      <c r="R6" s="37"/>
      <c r="S6" s="37"/>
      <c r="Z6" s="26">
        <v>2.3919957578902218</v>
      </c>
      <c r="AA6" s="26">
        <v>0.13020280366732512</v>
      </c>
      <c r="AF6" s="26">
        <v>86.115664845173043</v>
      </c>
      <c r="AG6" s="27">
        <v>1.8015767034329455</v>
      </c>
      <c r="AH6" s="3">
        <v>36.001595973200395</v>
      </c>
      <c r="AJ6" s="4">
        <f>'Sheet1 (3)'!AV10</f>
        <v>5.0999999999999996</v>
      </c>
      <c r="AK6" s="4"/>
      <c r="AM6" s="3" t="s">
        <v>99</v>
      </c>
      <c r="AN6" s="3" t="s">
        <v>95</v>
      </c>
      <c r="AO6" s="3" t="s">
        <v>156</v>
      </c>
      <c r="AP6" s="1">
        <v>42019</v>
      </c>
      <c r="AQ6" s="3">
        <v>1.9492814691067135</v>
      </c>
      <c r="AR6" s="3">
        <v>2998.430605120941</v>
      </c>
      <c r="AS6" s="3">
        <v>10.400393441163331</v>
      </c>
      <c r="AT6" s="4">
        <f t="shared" si="2"/>
        <v>0.33577818302974533</v>
      </c>
      <c r="AU6" s="3">
        <v>168.76704974478554</v>
      </c>
      <c r="AV6" s="3">
        <f>AU6/AV$1</f>
        <v>3.071842914903268</v>
      </c>
      <c r="AW6" s="3">
        <v>14.630082909909776</v>
      </c>
      <c r="AX6" s="3">
        <f>AW6/AX$1</f>
        <v>0.26195314073249376</v>
      </c>
      <c r="AZ6" t="s">
        <v>99</v>
      </c>
      <c r="BA6" t="s">
        <v>95</v>
      </c>
      <c r="BB6" s="28">
        <v>3.3</v>
      </c>
      <c r="BC6" s="1">
        <v>42019</v>
      </c>
      <c r="BD6" s="4">
        <v>153.06502443566933</v>
      </c>
      <c r="BE6" s="4">
        <v>2.7860397603871374</v>
      </c>
      <c r="BF6" s="4">
        <v>7.8526766783677919</v>
      </c>
      <c r="BG6" s="4">
        <f t="shared" si="0"/>
        <v>0.14060298439333557</v>
      </c>
      <c r="BH6" s="4">
        <v>0.13553840658873967</v>
      </c>
      <c r="BI6" s="25">
        <f t="shared" si="3"/>
        <v>0.28580315451613059</v>
      </c>
      <c r="BK6">
        <f t="shared" si="4"/>
        <v>53.674861083997918</v>
      </c>
      <c r="BL6">
        <f t="shared" si="1"/>
        <v>0.44018721458646387</v>
      </c>
    </row>
    <row r="7" spans="1:66">
      <c r="A7" s="2"/>
      <c r="B7" s="2"/>
      <c r="C7" s="2"/>
      <c r="D7" s="1">
        <v>42019.480555555558</v>
      </c>
      <c r="E7" s="3">
        <v>3.5</v>
      </c>
      <c r="F7" s="3">
        <v>3.5</v>
      </c>
      <c r="G7" s="3">
        <v>3.26</v>
      </c>
      <c r="J7" s="3">
        <v>113</v>
      </c>
      <c r="K7" s="3">
        <v>2.71</v>
      </c>
      <c r="L7" s="3">
        <v>6.57</v>
      </c>
      <c r="M7" s="3">
        <v>21.68</v>
      </c>
      <c r="N7" s="3">
        <v>52.52</v>
      </c>
      <c r="O7" s="5">
        <v>3.5</v>
      </c>
      <c r="P7" s="26">
        <v>1.1127969812117375</v>
      </c>
      <c r="Q7" s="26">
        <v>8.668943840547802E-2</v>
      </c>
      <c r="R7" s="37"/>
      <c r="S7" s="37"/>
      <c r="Z7" s="26">
        <v>2.6988867092324424</v>
      </c>
      <c r="AA7" s="26">
        <v>5.2081121466929663E-2</v>
      </c>
      <c r="AF7" s="26">
        <v>93.844489981785074</v>
      </c>
      <c r="AG7" s="27">
        <v>5.3322806450133138</v>
      </c>
      <c r="AH7" s="3">
        <v>34.771555864408342</v>
      </c>
      <c r="AJ7" s="4">
        <f>'Sheet1 (3)'!AV11</f>
        <v>5.0999999999999996</v>
      </c>
      <c r="AK7" s="4"/>
      <c r="AM7" s="3" t="s">
        <v>100</v>
      </c>
      <c r="AN7" s="3" t="s">
        <v>95</v>
      </c>
      <c r="AO7" s="3" t="s">
        <v>158</v>
      </c>
      <c r="AP7" s="1">
        <v>42019</v>
      </c>
      <c r="AQ7" s="3">
        <v>1.8487720928506235</v>
      </c>
      <c r="AR7" s="3">
        <v>3339.130116632608</v>
      </c>
      <c r="AS7" s="3">
        <v>13.266852373917727</v>
      </c>
      <c r="AT7" s="4">
        <f t="shared" si="2"/>
        <v>0.42832221779291429</v>
      </c>
      <c r="AU7" s="3">
        <v>332.70279037106673</v>
      </c>
      <c r="AV7" s="3">
        <f>AU7/AV$1</f>
        <v>6.0557479135614622</v>
      </c>
      <c r="AW7" s="3">
        <v>14.080145624257378</v>
      </c>
      <c r="AX7" s="3">
        <f>AW7/AX$1</f>
        <v>0.25210645701445616</v>
      </c>
      <c r="AZ7" t="s">
        <v>100</v>
      </c>
      <c r="BA7" t="s">
        <v>95</v>
      </c>
      <c r="BB7" s="28">
        <v>3.5</v>
      </c>
      <c r="BC7" s="1">
        <v>42019</v>
      </c>
      <c r="BD7" s="4">
        <v>293.14795579922713</v>
      </c>
      <c r="BE7" s="4">
        <v>5.3357836876451978</v>
      </c>
      <c r="BF7" s="4">
        <v>6.8815483427698245</v>
      </c>
      <c r="BG7" s="4">
        <f>BF7/BG$1</f>
        <v>0.12321483156257519</v>
      </c>
      <c r="BH7" s="4">
        <v>0.1431925715202903</v>
      </c>
      <c r="BI7" s="25">
        <f t="shared" si="3"/>
        <v>0.71996422591626441</v>
      </c>
      <c r="BK7">
        <f t="shared" si="4"/>
        <v>48.874127629150671</v>
      </c>
      <c r="BL7">
        <f t="shared" si="1"/>
        <v>0.41231704072832853</v>
      </c>
    </row>
    <row r="8" spans="1:66">
      <c r="A8" s="29" t="str">
        <f>A2</f>
        <v>Missisquoi Bay</v>
      </c>
      <c r="B8" s="29">
        <f>B3</f>
        <v>3.48</v>
      </c>
      <c r="C8" s="29">
        <f>C3</f>
        <v>34</v>
      </c>
      <c r="D8" s="30">
        <f>D7</f>
        <v>42019.480555555558</v>
      </c>
      <c r="E8" s="31"/>
      <c r="F8" s="31"/>
      <c r="G8" s="31"/>
      <c r="H8" s="31"/>
      <c r="I8" s="31"/>
      <c r="J8" s="31"/>
      <c r="K8" s="31">
        <f>AVERAGE(K4:K7)</f>
        <v>7.6524999999999999</v>
      </c>
      <c r="L8" s="31">
        <f t="shared" ref="L8:Q8" si="5">AVERAGE(L4:L7)</f>
        <v>6.6575000000000006</v>
      </c>
      <c r="M8" s="31">
        <f t="shared" si="5"/>
        <v>19.852499999999999</v>
      </c>
      <c r="N8" s="31">
        <f t="shared" si="5"/>
        <v>48.21</v>
      </c>
      <c r="O8" s="5"/>
      <c r="P8" s="31">
        <f t="shared" si="5"/>
        <v>0.85220006794912395</v>
      </c>
      <c r="Q8" s="31">
        <f t="shared" si="5"/>
        <v>4.1402686113729312E-2</v>
      </c>
      <c r="R8" s="38"/>
      <c r="S8" s="38"/>
      <c r="Z8" s="31">
        <f t="shared" ref="Z8" si="6">AVERAGE(Z4:Z7)</f>
        <v>2.0118345919150462</v>
      </c>
      <c r="AA8" s="31">
        <f t="shared" ref="AA8" si="7">AVERAGE(AA4:AA7)</f>
        <v>7.1069030335081496E-2</v>
      </c>
      <c r="AF8" s="31">
        <f t="shared" ref="AF8" si="8">AVERAGE(AF4:AF7)</f>
        <v>75.271231785063748</v>
      </c>
      <c r="AG8" s="31">
        <f t="shared" ref="AG8" si="9">AVERAGE(AG4:AG7)</f>
        <v>2.5079589899666348</v>
      </c>
      <c r="AH8" s="31">
        <f t="shared" ref="AH8:AJ8" si="10">AVERAGE(AH4:AH7)</f>
        <v>38.313764439971855</v>
      </c>
      <c r="AJ8" s="31">
        <f t="shared" si="10"/>
        <v>4.9749999999999996</v>
      </c>
      <c r="AK8" s="4"/>
      <c r="AP8" s="1"/>
      <c r="AQ8" s="31">
        <f>AVERAGE(AQ4:AQ7)</f>
        <v>2.32559245762558</v>
      </c>
      <c r="AR8" s="31">
        <f t="shared" ref="AR8:AX8" si="11">AVERAGE(AR4:AR7)</f>
        <v>2649.1523785177528</v>
      </c>
      <c r="AS8" s="31">
        <f t="shared" si="11"/>
        <v>9.3627652482343162</v>
      </c>
      <c r="AT8" s="7"/>
      <c r="AU8" s="31">
        <f t="shared" si="11"/>
        <v>167.82297884626942</v>
      </c>
      <c r="AV8" s="31">
        <f t="shared" si="11"/>
        <v>3.0546592436525195</v>
      </c>
      <c r="AW8" s="31">
        <f t="shared" si="11"/>
        <v>15.485390206288221</v>
      </c>
      <c r="AX8" s="31">
        <f t="shared" si="11"/>
        <v>0.2772675059317497</v>
      </c>
      <c r="BD8" s="31">
        <f>AVERAGE(BD4:BD7)</f>
        <v>146.9992047110569</v>
      </c>
      <c r="BE8" s="31">
        <f t="shared" ref="BE8" si="12">AVERAGE(BE4:BE7)</f>
        <v>2.6756316838561505</v>
      </c>
      <c r="BF8" s="31">
        <f t="shared" ref="BF8" si="13">AVERAGE(BF4:BF7)</f>
        <v>7.5698845809125421</v>
      </c>
      <c r="BG8" s="31">
        <f t="shared" ref="BG8" si="14">AVERAGE(BG4:BG7)</f>
        <v>0.13553956277372503</v>
      </c>
      <c r="BH8" s="31">
        <f t="shared" ref="BH8" si="15">AVERAGE(BH4:BH7)</f>
        <v>0.14075009508978736</v>
      </c>
      <c r="BI8" s="25">
        <f t="shared" si="3"/>
        <v>0.37902755979636904</v>
      </c>
      <c r="BJ8" s="31"/>
      <c r="BK8">
        <f t="shared" si="4"/>
        <v>48.884041538963643</v>
      </c>
      <c r="BL8">
        <f t="shared" si="1"/>
        <v>0.42359350583485239</v>
      </c>
    </row>
    <row r="9" spans="1:66">
      <c r="A9" t="s">
        <v>16</v>
      </c>
      <c r="B9" s="2" t="s">
        <v>20</v>
      </c>
      <c r="C9" s="2" t="s">
        <v>21</v>
      </c>
      <c r="D9" s="1">
        <f>D10</f>
        <v>42039</v>
      </c>
      <c r="E9" s="3" t="s">
        <v>29</v>
      </c>
      <c r="F9" s="3" t="s">
        <v>22</v>
      </c>
      <c r="G9" s="3" t="s">
        <v>30</v>
      </c>
      <c r="H9" s="3" t="s">
        <v>31</v>
      </c>
      <c r="I9" s="3" t="s">
        <v>33</v>
      </c>
      <c r="J9" s="3" t="s">
        <v>34</v>
      </c>
      <c r="K9" s="3" t="s">
        <v>36</v>
      </c>
      <c r="L9" s="3" t="s">
        <v>1</v>
      </c>
      <c r="M9" s="3" t="s">
        <v>39</v>
      </c>
      <c r="N9" s="3" t="s">
        <v>40</v>
      </c>
      <c r="O9" s="5" t="s">
        <v>19</v>
      </c>
      <c r="P9" s="9" t="s">
        <v>89</v>
      </c>
      <c r="Q9" s="9" t="s">
        <v>88</v>
      </c>
      <c r="R9" s="36" t="s">
        <v>147</v>
      </c>
      <c r="S9" s="36" t="s">
        <v>88</v>
      </c>
      <c r="T9" s="9" t="s">
        <v>90</v>
      </c>
      <c r="U9" s="9" t="s">
        <v>88</v>
      </c>
      <c r="V9" s="36" t="s">
        <v>148</v>
      </c>
      <c r="W9" s="36" t="s">
        <v>88</v>
      </c>
      <c r="X9" s="36" t="s">
        <v>153</v>
      </c>
      <c r="Y9" s="36" t="s">
        <v>154</v>
      </c>
      <c r="Z9" s="3" t="s">
        <v>92</v>
      </c>
      <c r="AA9" s="3" t="s">
        <v>88</v>
      </c>
      <c r="AB9" s="9" t="s">
        <v>91</v>
      </c>
      <c r="AC9" s="9" t="s">
        <v>88</v>
      </c>
      <c r="AD9" s="9" t="s">
        <v>94</v>
      </c>
      <c r="AF9" s="3" t="s">
        <v>93</v>
      </c>
      <c r="AG9" s="3" t="s">
        <v>88</v>
      </c>
      <c r="AH9" s="3" t="s">
        <v>60</v>
      </c>
      <c r="AJ9" s="3" t="s">
        <v>49</v>
      </c>
      <c r="AK9" s="3" t="s">
        <v>50</v>
      </c>
      <c r="AM9" s="3" t="s">
        <v>70</v>
      </c>
      <c r="AN9" s="3" t="str">
        <f>AN10</f>
        <v>MB</v>
      </c>
      <c r="AO9" s="3" t="s">
        <v>13</v>
      </c>
      <c r="AP9" s="1">
        <f>AP10</f>
        <v>42039</v>
      </c>
      <c r="AQ9" s="3" t="s">
        <v>78</v>
      </c>
      <c r="AR9" s="3" t="s">
        <v>79</v>
      </c>
      <c r="AS9" s="12" t="s">
        <v>80</v>
      </c>
      <c r="AT9" s="40"/>
      <c r="AU9" s="3" t="s">
        <v>81</v>
      </c>
      <c r="AV9" t="s">
        <v>76</v>
      </c>
      <c r="AW9" s="3" t="s">
        <v>82</v>
      </c>
      <c r="AX9" t="s">
        <v>77</v>
      </c>
      <c r="AY9" s="3"/>
      <c r="AZ9" s="3" t="s">
        <v>70</v>
      </c>
      <c r="BA9" s="3" t="s">
        <v>95</v>
      </c>
      <c r="BB9" s="5" t="s">
        <v>19</v>
      </c>
      <c r="BC9" s="1">
        <v>42039</v>
      </c>
      <c r="BD9" s="4" t="s">
        <v>86</v>
      </c>
      <c r="BE9" s="4" t="s">
        <v>76</v>
      </c>
      <c r="BF9" s="4" t="s">
        <v>87</v>
      </c>
      <c r="BG9" s="4" t="s">
        <v>77</v>
      </c>
      <c r="BH9" s="4" t="s">
        <v>75</v>
      </c>
      <c r="BI9" s="25"/>
    </row>
    <row r="10" spans="1:66">
      <c r="A10" t="s">
        <v>72</v>
      </c>
      <c r="B10" s="2">
        <v>3.75</v>
      </c>
      <c r="C10" s="2">
        <v>54</v>
      </c>
      <c r="D10" s="1">
        <v>42039</v>
      </c>
      <c r="E10" s="3">
        <v>0.92416666666666669</v>
      </c>
      <c r="F10" s="3">
        <f t="shared" ref="F10:F13" si="16">E10</f>
        <v>0.92416666666666669</v>
      </c>
      <c r="G10" s="3">
        <v>-9.6666666666666689E-3</v>
      </c>
      <c r="H10" s="3">
        <v>69.983333333333334</v>
      </c>
      <c r="I10" s="3">
        <v>134</v>
      </c>
      <c r="J10" s="3">
        <v>87.333333333333329</v>
      </c>
      <c r="K10" s="5">
        <v>17.481666666666669</v>
      </c>
      <c r="L10" s="3">
        <v>7.8133333333333335</v>
      </c>
      <c r="M10" s="3">
        <v>10.053333333333333</v>
      </c>
      <c r="N10" s="3">
        <v>24.954999999999998</v>
      </c>
      <c r="O10" s="5">
        <v>0.5</v>
      </c>
      <c r="P10" s="26">
        <v>0.23846818133839981</v>
      </c>
      <c r="Q10" s="26">
        <v>8.8949403549696035E-2</v>
      </c>
      <c r="R10" s="37">
        <v>0</v>
      </c>
      <c r="S10" s="37">
        <f>(Q10^2+U10^2)^0.5</f>
        <v>9.0244980481684403E-2</v>
      </c>
      <c r="T10" s="26">
        <v>0.17030953411526287</v>
      </c>
      <c r="U10" s="26">
        <v>1.5236801183086965E-2</v>
      </c>
      <c r="V10" s="37">
        <f>Z10-T10</f>
        <v>0.19006812588945896</v>
      </c>
      <c r="W10" s="37">
        <f>(U10^2+AA10^2)^0.5</f>
        <v>3.398741324736422E-2</v>
      </c>
      <c r="X10" s="36">
        <f>R10/Z10*100</f>
        <v>0</v>
      </c>
      <c r="Y10" s="36">
        <f>((AA10/Z10)^2)^0.5</f>
        <v>8.4302268316644516E-2</v>
      </c>
      <c r="Z10" s="26">
        <v>0.36037766000472182</v>
      </c>
      <c r="AA10" s="26">
        <v>3.0380654189042549E-2</v>
      </c>
      <c r="AB10" s="26">
        <v>67.326016252215325</v>
      </c>
      <c r="AC10" s="27">
        <v>0.96470658935716724</v>
      </c>
      <c r="AD10" s="27">
        <v>395.31560345089144</v>
      </c>
      <c r="AE10" s="4"/>
      <c r="AF10" s="26">
        <v>55.193533697632056</v>
      </c>
      <c r="AG10" s="27">
        <v>0.53612604311275125</v>
      </c>
      <c r="AH10" s="3">
        <v>153.15470358764438</v>
      </c>
      <c r="AJ10" s="4">
        <v>3.674486387392554</v>
      </c>
      <c r="AK10" s="4">
        <v>6.2746233906189261E-2</v>
      </c>
      <c r="AM10" s="3" t="s">
        <v>101</v>
      </c>
      <c r="AN10" s="3" t="s">
        <v>95</v>
      </c>
      <c r="AO10" s="3" t="s">
        <v>155</v>
      </c>
      <c r="AP10" s="1">
        <v>42039</v>
      </c>
      <c r="AQ10" s="3">
        <v>2.0117659948804913</v>
      </c>
      <c r="AR10" s="3">
        <v>3161.877406196817</v>
      </c>
      <c r="AS10" s="3">
        <v>1.8535308949726552</v>
      </c>
      <c r="AT10" s="4">
        <f>AS10/AS$1</f>
        <v>5.984150884524618E-2</v>
      </c>
      <c r="AU10" s="3">
        <v>24.25690530265268</v>
      </c>
      <c r="AV10" s="3">
        <f>AU10/AV$1</f>
        <v>0.44151629600751147</v>
      </c>
      <c r="AW10" s="3">
        <v>9.3384388306546828</v>
      </c>
      <c r="AX10" s="3">
        <f>AW10/AX$1</f>
        <v>0.16720570869569709</v>
      </c>
      <c r="AZ10" t="s">
        <v>101</v>
      </c>
      <c r="BA10" t="s">
        <v>95</v>
      </c>
      <c r="BB10" s="28">
        <v>0.5</v>
      </c>
      <c r="BC10" s="1">
        <v>42039</v>
      </c>
      <c r="BD10" s="4">
        <v>14.232672337960572</v>
      </c>
      <c r="BE10" s="4">
        <v>0.259058469930116</v>
      </c>
      <c r="BF10" s="4">
        <v>1.6852081813223925</v>
      </c>
      <c r="BG10" s="4">
        <f>BF10/BG$1</f>
        <v>3.0173825986076857E-2</v>
      </c>
      <c r="BH10" s="4">
        <v>0.11679031939941968</v>
      </c>
      <c r="BI10" s="25">
        <f t="shared" si="3"/>
        <v>0.18245782607739547</v>
      </c>
      <c r="BK10">
        <f>BF10/AW10*100</f>
        <v>18.045930501685888</v>
      </c>
      <c r="BL10">
        <f t="shared" ref="BL10:BL56" si="17">P10/Z10</f>
        <v>0.66171743646727521</v>
      </c>
      <c r="BM10">
        <f t="shared" ref="BM10:BM56" si="18">R10/Z10</f>
        <v>0</v>
      </c>
      <c r="BN10">
        <f t="shared" ref="BN10:BN56" si="19">V10/Z10</f>
        <v>0.5274137300491063</v>
      </c>
    </row>
    <row r="11" spans="1:66">
      <c r="D11" s="21">
        <v>42039</v>
      </c>
      <c r="E11" s="5">
        <v>2.7789999999999999</v>
      </c>
      <c r="F11" s="5">
        <f t="shared" si="16"/>
        <v>2.7789999999999999</v>
      </c>
      <c r="G11" s="5">
        <v>3.7520000000000002</v>
      </c>
      <c r="H11" s="5">
        <v>84.600000000000009</v>
      </c>
      <c r="I11" s="5">
        <v>142.4</v>
      </c>
      <c r="J11" s="5">
        <v>92.666666666666671</v>
      </c>
      <c r="K11" s="5">
        <v>7.3966666666666674</v>
      </c>
      <c r="L11" s="5">
        <v>7.3566666666666665</v>
      </c>
      <c r="M11" s="3">
        <v>17.309999999999999</v>
      </c>
      <c r="N11" s="3">
        <v>42.163333333333334</v>
      </c>
      <c r="O11" s="5">
        <v>2.8</v>
      </c>
      <c r="P11" s="26">
        <v>0.28880201604390965</v>
      </c>
      <c r="Q11" s="26">
        <v>4.7647322826646236E-2</v>
      </c>
      <c r="R11" s="37">
        <f t="shared" ref="R11" si="20">T11-P11</f>
        <v>7.0830939213848476E-2</v>
      </c>
      <c r="S11" s="37">
        <f t="shared" ref="S11:S14" si="21">(Q11^2+U11^2)^0.5</f>
        <v>4.7647322826646236E-2</v>
      </c>
      <c r="T11" s="26">
        <v>0.35963295525775812</v>
      </c>
      <c r="U11" s="26">
        <v>0</v>
      </c>
      <c r="V11" s="37">
        <f t="shared" ref="V11:V74" si="22">Z11-T11</f>
        <v>0.44573658419318357</v>
      </c>
      <c r="W11" s="37">
        <f t="shared" ref="W11:W74" si="23">(U11^2+AA11^2)^0.5</f>
        <v>7.8121682200394893E-2</v>
      </c>
      <c r="X11" s="36">
        <f t="shared" ref="X11:X74" si="24">R11/Z11*100</f>
        <v>8.7948371206262976</v>
      </c>
      <c r="Y11" s="36">
        <f t="shared" ref="Y11:Y74" si="25">((S11/R11)^2+(AA11/Z11)^2)^0.5</f>
        <v>0.67964854562155208</v>
      </c>
      <c r="Z11" s="26">
        <v>0.8053695394509417</v>
      </c>
      <c r="AA11" s="26">
        <v>7.8121682200394893E-2</v>
      </c>
      <c r="AB11" s="26">
        <v>39.025152875206736</v>
      </c>
      <c r="AC11" s="27">
        <v>0.55918683779457934</v>
      </c>
      <c r="AD11" s="27">
        <v>108.51383974874163</v>
      </c>
      <c r="AE11" s="4"/>
      <c r="AF11" s="26">
        <v>48.936703096539169</v>
      </c>
      <c r="AG11" s="27">
        <v>0.19802853844704718</v>
      </c>
      <c r="AH11" s="3">
        <v>60.76304193215654</v>
      </c>
      <c r="AJ11" s="4">
        <v>3.240907186862473</v>
      </c>
      <c r="AK11" s="4">
        <v>1.9346388477104966E-2</v>
      </c>
      <c r="AM11" s="3" t="s">
        <v>166</v>
      </c>
      <c r="AN11" s="3" t="s">
        <v>95</v>
      </c>
      <c r="AO11" s="3" t="s">
        <v>157</v>
      </c>
      <c r="AP11" s="1">
        <v>42039</v>
      </c>
      <c r="AQ11" s="3">
        <v>2.7653611307461321</v>
      </c>
      <c r="AR11" s="3">
        <v>1970.4423422176653</v>
      </c>
      <c r="AS11" s="3">
        <v>2.7567680741285852</v>
      </c>
      <c r="AT11" s="4">
        <f t="shared" ref="AT11:AT14" si="26">AS11/AS$1</f>
        <v>8.9002649774926876E-2</v>
      </c>
      <c r="AU11" s="3">
        <v>38.863126389668857</v>
      </c>
      <c r="AV11" s="3">
        <f>AU11/AV$1</f>
        <v>0.70737397869801344</v>
      </c>
      <c r="AW11" s="3">
        <v>9.7227219881562608</v>
      </c>
      <c r="AX11" s="3">
        <f>AW11/AX$1</f>
        <v>0.17408633819438246</v>
      </c>
      <c r="AZ11" t="s">
        <v>102</v>
      </c>
      <c r="BA11" t="s">
        <v>95</v>
      </c>
      <c r="BB11" s="28">
        <v>3</v>
      </c>
      <c r="BC11" s="1">
        <v>42039</v>
      </c>
      <c r="BD11" s="4">
        <v>85.430586507071638</v>
      </c>
      <c r="BE11" s="4">
        <v>1.5549797325640997</v>
      </c>
      <c r="BF11" s="4">
        <v>5.9631530380991968</v>
      </c>
      <c r="BG11" s="4">
        <f t="shared" ref="BG11:BG12" si="27">BF11/BG$1</f>
        <v>0.10677086907966332</v>
      </c>
      <c r="BH11" s="4">
        <v>8.650080873972979E-2</v>
      </c>
      <c r="BI11" s="25">
        <f>AV13-BE11</f>
        <v>1.5827265231597434</v>
      </c>
      <c r="BK11">
        <f t="shared" ref="BK11:BK14" si="28">BF11/AW11*100</f>
        <v>61.332135644351602</v>
      </c>
      <c r="BL11">
        <f t="shared" si="17"/>
        <v>0.35859565317158576</v>
      </c>
      <c r="BM11">
        <f t="shared" si="18"/>
        <v>8.7948371206262976E-2</v>
      </c>
      <c r="BN11">
        <f t="shared" si="19"/>
        <v>0.55345597562215121</v>
      </c>
    </row>
    <row r="12" spans="1:66">
      <c r="D12" s="1">
        <v>42039</v>
      </c>
      <c r="E12" s="3">
        <v>3.0449999999999999</v>
      </c>
      <c r="F12" s="3">
        <f t="shared" si="16"/>
        <v>3.0449999999999999</v>
      </c>
      <c r="G12" s="3">
        <v>4.0863333333333332</v>
      </c>
      <c r="H12" s="3">
        <v>93.733333333333334</v>
      </c>
      <c r="I12" s="3">
        <v>156.1</v>
      </c>
      <c r="J12" s="3">
        <v>101</v>
      </c>
      <c r="K12" s="3">
        <v>3.8800000000000003</v>
      </c>
      <c r="L12" s="3">
        <v>7.2399999999999993</v>
      </c>
      <c r="M12" s="3">
        <v>17.403333333333332</v>
      </c>
      <c r="N12" s="3">
        <v>42.386666666666663</v>
      </c>
      <c r="O12" s="5">
        <v>3</v>
      </c>
      <c r="P12" s="26">
        <v>0.33540061484061645</v>
      </c>
      <c r="Q12" s="26">
        <v>4.0603412539182704E-2</v>
      </c>
      <c r="R12" s="37">
        <v>0</v>
      </c>
      <c r="S12" s="37">
        <f t="shared" si="21"/>
        <v>4.2094792509197565E-2</v>
      </c>
      <c r="T12" s="26">
        <v>0.26075477601519964</v>
      </c>
      <c r="U12" s="26">
        <v>1.1105604286365348E-2</v>
      </c>
      <c r="V12" s="37">
        <f t="shared" si="22"/>
        <v>0.45715084230320907</v>
      </c>
      <c r="W12" s="37">
        <f t="shared" si="23"/>
        <v>1.2873087111195038E-2</v>
      </c>
      <c r="X12" s="36">
        <f t="shared" si="24"/>
        <v>0</v>
      </c>
      <c r="Y12" s="36">
        <f>((AA12/Z12)^2)^0.5</f>
        <v>9.0682396365907823E-3</v>
      </c>
      <c r="Z12" s="26">
        <v>0.71790561831840871</v>
      </c>
      <c r="AA12" s="26">
        <v>6.5101401833662078E-3</v>
      </c>
      <c r="AB12" s="26">
        <v>44.955553261666246</v>
      </c>
      <c r="AC12" s="27">
        <v>1.3919717271303687</v>
      </c>
      <c r="AD12" s="27">
        <v>172.40548360673458</v>
      </c>
      <c r="AE12" s="4"/>
      <c r="AF12" s="26">
        <v>47.6388888888889</v>
      </c>
      <c r="AG12" s="27">
        <v>0.86456361907371726</v>
      </c>
      <c r="AH12" s="3">
        <v>66.358150254452923</v>
      </c>
      <c r="AJ12" s="4">
        <v>3.438279282157906</v>
      </c>
      <c r="AK12" s="4">
        <v>5.1113164395927189E-2</v>
      </c>
      <c r="AM12" s="3" t="s">
        <v>102</v>
      </c>
      <c r="AN12" s="3" t="s">
        <v>95</v>
      </c>
      <c r="AO12" s="3" t="s">
        <v>159</v>
      </c>
      <c r="AP12" s="1">
        <v>42039</v>
      </c>
      <c r="AQ12" s="3">
        <v>2.1758962060741855</v>
      </c>
      <c r="AR12" s="3">
        <v>1479.4196353222146</v>
      </c>
      <c r="AS12" s="3">
        <v>3.9018281852671808</v>
      </c>
      <c r="AT12" s="4">
        <f t="shared" si="26"/>
        <v>0.12597107849380709</v>
      </c>
      <c r="AU12" s="3">
        <v>87.967127220892394</v>
      </c>
      <c r="AV12" s="3">
        <f>AU12/AV$1</f>
        <v>1.6011490211301855</v>
      </c>
      <c r="AW12" s="3">
        <v>10.799093606710263</v>
      </c>
      <c r="AX12" s="3">
        <f>AW12/AX$1</f>
        <v>0.19335888284172359</v>
      </c>
      <c r="AZ12" t="s">
        <v>103</v>
      </c>
      <c r="BA12" t="s">
        <v>95</v>
      </c>
      <c r="BB12" s="28">
        <v>3.5</v>
      </c>
      <c r="BC12" s="1">
        <v>42039</v>
      </c>
      <c r="BD12" s="4">
        <v>514.5272080083148</v>
      </c>
      <c r="BE12" s="4">
        <v>9.3652567893759517</v>
      </c>
      <c r="BF12" s="4">
        <v>6.1824985108719748</v>
      </c>
      <c r="BG12" s="4">
        <f t="shared" si="27"/>
        <v>0.11069827235222873</v>
      </c>
      <c r="BH12" s="4">
        <v>0.13623325668117464</v>
      </c>
      <c r="BI12" s="25">
        <f>AV14-BE12</f>
        <v>1.6126202139952373</v>
      </c>
      <c r="BK12">
        <f t="shared" si="28"/>
        <v>57.250161319375337</v>
      </c>
      <c r="BL12">
        <f t="shared" si="17"/>
        <v>0.4671931884670919</v>
      </c>
      <c r="BM12">
        <f t="shared" si="18"/>
        <v>0</v>
      </c>
      <c r="BN12">
        <f t="shared" si="19"/>
        <v>0.63678404324794058</v>
      </c>
    </row>
    <row r="13" spans="1:66">
      <c r="D13" s="1">
        <v>42039</v>
      </c>
      <c r="E13" s="3">
        <v>3.2149999999999999</v>
      </c>
      <c r="F13" s="3">
        <f t="shared" si="16"/>
        <v>3.2149999999999999</v>
      </c>
      <c r="G13" s="3">
        <v>4.2187777777777775</v>
      </c>
      <c r="H13" s="3">
        <v>96.844444444444434</v>
      </c>
      <c r="I13" s="3">
        <v>160.56666666666666</v>
      </c>
      <c r="J13" s="3">
        <v>104.33333333333333</v>
      </c>
      <c r="K13" s="3">
        <v>3.0466666666666669</v>
      </c>
      <c r="L13" s="3">
        <v>7.1833333333333327</v>
      </c>
      <c r="M13" s="3">
        <v>17.357777777777777</v>
      </c>
      <c r="N13" s="3">
        <v>42.275555555555549</v>
      </c>
      <c r="O13" s="5">
        <v>3.2</v>
      </c>
      <c r="P13" s="26">
        <v>0.53263331750052778</v>
      </c>
      <c r="Q13" s="26">
        <v>2.5078974008403723E-2</v>
      </c>
      <c r="R13" s="37">
        <v>0</v>
      </c>
      <c r="S13" s="37">
        <f t="shared" si="21"/>
        <v>5.122714059889346E-2</v>
      </c>
      <c r="T13" s="26">
        <v>0.48447622813426228</v>
      </c>
      <c r="U13" s="26">
        <v>4.4668389232483063E-2</v>
      </c>
      <c r="V13" s="37">
        <f t="shared" si="22"/>
        <v>0.51883797493241146</v>
      </c>
      <c r="W13" s="37">
        <f t="shared" si="23"/>
        <v>0.13970625082061203</v>
      </c>
      <c r="X13" s="36">
        <f t="shared" si="24"/>
        <v>0</v>
      </c>
      <c r="Y13" s="36">
        <f>((AA13/Z13)^2)^0.5</f>
        <v>0.1319355890612435</v>
      </c>
      <c r="Z13" s="26">
        <v>1.0033142030666737</v>
      </c>
      <c r="AA13" s="26">
        <v>0.13237285039511368</v>
      </c>
      <c r="AB13" s="26">
        <v>57.494852784709074</v>
      </c>
      <c r="AC13" s="27">
        <v>0.41424906104256526</v>
      </c>
      <c r="AD13" s="27">
        <v>118.67424952122852</v>
      </c>
      <c r="AE13" s="4"/>
      <c r="AF13" s="26">
        <v>52.119763205828789</v>
      </c>
      <c r="AG13" s="27">
        <v>3.5017241554661709</v>
      </c>
      <c r="AH13" s="3">
        <v>51.947598316182962</v>
      </c>
      <c r="AJ13" s="4">
        <v>4.2723980517313151</v>
      </c>
      <c r="AK13" s="4">
        <v>7.330033777878403E-2</v>
      </c>
      <c r="AM13" s="3" t="s">
        <v>168</v>
      </c>
      <c r="AN13" s="3" t="s">
        <v>95</v>
      </c>
      <c r="AO13" s="3" t="s">
        <v>156</v>
      </c>
      <c r="AP13" s="1">
        <v>42039</v>
      </c>
      <c r="AQ13" s="3">
        <v>1.968982090518586</v>
      </c>
      <c r="AR13" s="3">
        <v>1872.3153315238803</v>
      </c>
      <c r="AS13" s="3">
        <v>7.2869781454066276</v>
      </c>
      <c r="AT13" s="4">
        <f t="shared" si="26"/>
        <v>0.23526112692602272</v>
      </c>
      <c r="AU13" s="3">
        <v>172.38558168946793</v>
      </c>
      <c r="AV13" s="3">
        <f>AU13/AV$1</f>
        <v>3.1377062557238431</v>
      </c>
      <c r="AW13" s="3">
        <v>20.208877486369154</v>
      </c>
      <c r="AX13" s="3">
        <f>AW13/AX$1</f>
        <v>0.3618420319851236</v>
      </c>
      <c r="BI13" s="25"/>
      <c r="BK13">
        <f t="shared" si="28"/>
        <v>0</v>
      </c>
      <c r="BL13">
        <f t="shared" si="17"/>
        <v>0.53087389361429427</v>
      </c>
      <c r="BM13">
        <f t="shared" si="18"/>
        <v>0</v>
      </c>
      <c r="BN13">
        <f t="shared" si="19"/>
        <v>0.51712412058611401</v>
      </c>
    </row>
    <row r="14" spans="1:66">
      <c r="D14" s="1">
        <v>42039</v>
      </c>
      <c r="E14" s="3">
        <v>3.4599999999999995</v>
      </c>
      <c r="F14" s="3">
        <f>E14</f>
        <v>3.4599999999999995</v>
      </c>
      <c r="G14" s="3">
        <v>4.4160000000000004</v>
      </c>
      <c r="H14" s="3">
        <v>101.2</v>
      </c>
      <c r="I14" s="3">
        <v>166.76666666666668</v>
      </c>
      <c r="J14" s="3">
        <v>108</v>
      </c>
      <c r="K14" s="3">
        <v>1.5333333333333334</v>
      </c>
      <c r="L14" s="3">
        <v>7.086666666666666</v>
      </c>
      <c r="M14" s="3">
        <v>17.13666666666667</v>
      </c>
      <c r="N14" s="3">
        <v>41.75</v>
      </c>
      <c r="O14" s="5">
        <v>3.5</v>
      </c>
      <c r="P14" s="26">
        <v>0.92403705404264314</v>
      </c>
      <c r="Q14" s="26">
        <v>5.0457450807858323E-2</v>
      </c>
      <c r="R14" s="37">
        <v>0</v>
      </c>
      <c r="S14" s="37">
        <f t="shared" si="21"/>
        <v>5.3962819148770137E-2</v>
      </c>
      <c r="T14" s="26">
        <v>0.9111699298188729</v>
      </c>
      <c r="U14" s="26">
        <v>1.9131949938660988E-2</v>
      </c>
      <c r="V14" s="37">
        <f t="shared" si="22"/>
        <v>0.75809763766041938</v>
      </c>
      <c r="W14" s="37">
        <f t="shared" si="23"/>
        <v>6.1635764376122629E-2</v>
      </c>
      <c r="X14" s="36">
        <f t="shared" si="24"/>
        <v>0</v>
      </c>
      <c r="Y14" s="36">
        <f>((AA14/Z14)^2)^0.5</f>
        <v>3.5099982047080119E-2</v>
      </c>
      <c r="Z14" s="26">
        <v>1.6692675674792923</v>
      </c>
      <c r="AA14" s="26">
        <v>5.859126165029626E-2</v>
      </c>
      <c r="AB14" s="26">
        <v>59.100385413195951</v>
      </c>
      <c r="AC14" s="27">
        <v>3.0716032790243926</v>
      </c>
      <c r="AD14" s="27">
        <v>64.862089363445335</v>
      </c>
      <c r="AE14" s="4"/>
      <c r="AF14" s="26">
        <v>62.071948998178513</v>
      </c>
      <c r="AG14" s="27">
        <v>4.7381950296721502</v>
      </c>
      <c r="AH14" s="3">
        <v>37.185140481649313</v>
      </c>
      <c r="AJ14" s="4">
        <v>4.0274461990429371</v>
      </c>
      <c r="AK14" s="4">
        <v>2.7647873443874826E-2</v>
      </c>
      <c r="AM14" s="3" t="s">
        <v>103</v>
      </c>
      <c r="AN14" s="3" t="s">
        <v>95</v>
      </c>
      <c r="AO14" s="3" t="s">
        <v>158</v>
      </c>
      <c r="AP14" s="1">
        <v>42039</v>
      </c>
      <c r="AQ14" s="3">
        <v>1.5850417880081655</v>
      </c>
      <c r="AR14" s="3">
        <v>2982.1213068069474</v>
      </c>
      <c r="AS14" s="6"/>
      <c r="AT14" s="4">
        <f t="shared" si="26"/>
        <v>0</v>
      </c>
      <c r="AU14" s="3">
        <v>603.12456256521307</v>
      </c>
      <c r="AV14" s="3">
        <f>AU14/AV$1</f>
        <v>10.977877003371189</v>
      </c>
      <c r="AW14" s="3">
        <v>11.963513335040048</v>
      </c>
      <c r="AX14" s="3">
        <f>AW14/AX$1</f>
        <v>0.21420793795953533</v>
      </c>
      <c r="BD14" s="4"/>
      <c r="BE14" s="4"/>
      <c r="BF14" s="4"/>
      <c r="BG14" s="4"/>
      <c r="BH14" s="4"/>
      <c r="BI14" s="25">
        <f t="shared" ref="BI14:BI68" si="29">AV14-BE14</f>
        <v>10.977877003371189</v>
      </c>
      <c r="BK14">
        <f t="shared" si="28"/>
        <v>0</v>
      </c>
      <c r="BL14">
        <f t="shared" si="17"/>
        <v>0.55355838215799158</v>
      </c>
      <c r="BM14">
        <f t="shared" si="18"/>
        <v>0</v>
      </c>
      <c r="BN14">
        <f t="shared" si="19"/>
        <v>0.45414986334707169</v>
      </c>
    </row>
    <row r="15" spans="1:66">
      <c r="A15" s="29" t="str">
        <f>A9</f>
        <v>Missisquoi Bay</v>
      </c>
      <c r="B15" s="29">
        <f>B10</f>
        <v>3.75</v>
      </c>
      <c r="C15" s="29">
        <f>C10</f>
        <v>54</v>
      </c>
      <c r="D15" s="30">
        <f>D14</f>
        <v>42039</v>
      </c>
      <c r="E15" s="31"/>
      <c r="F15" s="31"/>
      <c r="G15" s="31"/>
      <c r="H15" s="31"/>
      <c r="I15" s="31"/>
      <c r="J15" s="31"/>
      <c r="K15" s="31">
        <f>AVERAGE(K11:K14)</f>
        <v>3.9641666666666668</v>
      </c>
      <c r="L15" s="31">
        <f t="shared" ref="L15" si="30">AVERAGE(L11:L14)</f>
        <v>7.2166666666666659</v>
      </c>
      <c r="M15" s="31">
        <f t="shared" ref="M15" si="31">AVERAGE(M11:M14)</f>
        <v>17.301944444444445</v>
      </c>
      <c r="N15" s="31">
        <f t="shared" ref="N15" si="32">AVERAGE(N11:N14)</f>
        <v>42.143888888888888</v>
      </c>
      <c r="O15" s="5"/>
      <c r="P15" s="31">
        <f t="shared" ref="P15" si="33">AVERAGE(P11:P14)</f>
        <v>0.52021825060692428</v>
      </c>
      <c r="Q15" s="31">
        <f t="shared" ref="Q15" si="34">AVERAGE(Q11:Q14)</f>
        <v>4.0946790045522749E-2</v>
      </c>
      <c r="R15" s="38">
        <f t="shared" ref="R15:V15" si="35">AVERAGE(R11:R14)</f>
        <v>1.7707734803462119E-2</v>
      </c>
      <c r="S15" s="38">
        <f t="shared" ref="S15:W15" si="36">AVERAGE(S11:S14)</f>
        <v>4.8733018770876851E-2</v>
      </c>
      <c r="T15" s="31">
        <f t="shared" si="35"/>
        <v>0.50400847230652324</v>
      </c>
      <c r="U15" s="31">
        <f t="shared" si="36"/>
        <v>1.8726485864377349E-2</v>
      </c>
      <c r="V15" s="38">
        <f t="shared" si="35"/>
        <v>0.54495575977230581</v>
      </c>
      <c r="W15" s="38">
        <f t="shared" si="36"/>
        <v>7.3084196127081141E-2</v>
      </c>
      <c r="Z15" s="31">
        <f t="shared" ref="Z15" si="37">AVERAGE(Z11:Z14)</f>
        <v>1.0489642320788291</v>
      </c>
      <c r="AA15" s="31">
        <f t="shared" ref="AA15" si="38">AVERAGE(AA11:AA14)</f>
        <v>6.8898983607292755E-2</v>
      </c>
      <c r="AB15" s="31">
        <f t="shared" ref="AB15" si="39">AVERAGE(AB11:AB14)</f>
        <v>50.1439860836945</v>
      </c>
      <c r="AC15" s="31">
        <f t="shared" ref="AC15" si="40">AVERAGE(AC11:AC14)</f>
        <v>1.3592527262479766</v>
      </c>
      <c r="AD15" s="31">
        <f t="shared" ref="AD15" si="41">AVERAGE(AD11:AD14)</f>
        <v>116.1139155600375</v>
      </c>
      <c r="AF15" s="31">
        <f t="shared" ref="AF15" si="42">AVERAGE(AF11:AF14)</f>
        <v>52.691826047358845</v>
      </c>
      <c r="AG15" s="31">
        <f t="shared" ref="AG15" si="43">AVERAGE(AG11:AG14)</f>
        <v>2.3256278356647715</v>
      </c>
      <c r="AH15" s="31">
        <f t="shared" ref="AH15" si="44">AVERAGE(AH11:AH14)</f>
        <v>54.063482746110431</v>
      </c>
      <c r="AJ15" s="31">
        <f t="shared" ref="AJ15" si="45">AVERAGE(AJ11:AJ14)</f>
        <v>3.7447576799486582</v>
      </c>
      <c r="AK15" s="31">
        <f t="shared" ref="AK15" si="46">AVERAGE(AK11:AK14)</f>
        <v>4.285194102392275E-2</v>
      </c>
      <c r="AP15" s="1"/>
      <c r="AQ15" s="31">
        <f>AVERAGE(AQ11:AQ14)</f>
        <v>2.1238203038367671</v>
      </c>
      <c r="AR15" s="31">
        <f t="shared" ref="AR15" si="47">AVERAGE(AR11:AR14)</f>
        <v>2076.074653967677</v>
      </c>
      <c r="AS15" s="31">
        <f t="shared" ref="AS15" si="48">AVERAGE(AS11:AS14)</f>
        <v>4.6485248016007974</v>
      </c>
      <c r="AT15" s="7"/>
      <c r="AU15" s="31">
        <f t="shared" ref="AU15" si="49">AVERAGE(AU11:AU14)</f>
        <v>225.58509946631057</v>
      </c>
      <c r="AV15" s="31">
        <f t="shared" ref="AV15" si="50">AVERAGE(AV11:AV14)</f>
        <v>4.1060265647308078</v>
      </c>
      <c r="AW15" s="31">
        <f t="shared" ref="AW15" si="51">AVERAGE(AW11:AW14)</f>
        <v>13.173551604068932</v>
      </c>
      <c r="AX15" s="31">
        <f t="shared" ref="AX15" si="52">AVERAGE(AX11:AX14)</f>
        <v>0.23587379774519124</v>
      </c>
      <c r="BD15" s="31">
        <f>AVERAGE(BD11:BD14)</f>
        <v>299.97889725769323</v>
      </c>
      <c r="BE15" s="31">
        <f t="shared" ref="BE15" si="53">AVERAGE(BE11:BE14)</f>
        <v>5.4601182609700256</v>
      </c>
      <c r="BF15" s="31">
        <f t="shared" ref="BF15" si="54">AVERAGE(BF11:BF14)</f>
        <v>6.0728257744855858</v>
      </c>
      <c r="BG15" s="31">
        <f t="shared" ref="BG15" si="55">AVERAGE(BG11:BG14)</f>
        <v>0.10873457071594603</v>
      </c>
      <c r="BH15" s="31">
        <f t="shared" ref="BH15" si="56">AVERAGE(BH11:BH14)</f>
        <v>0.11136703271045222</v>
      </c>
      <c r="BI15" s="25">
        <f t="shared" si="29"/>
        <v>-1.3540916962392178</v>
      </c>
      <c r="BJ15" s="31"/>
      <c r="BL15">
        <f t="shared" si="17"/>
        <v>0.49593516604084759</v>
      </c>
      <c r="BM15">
        <f t="shared" si="18"/>
        <v>1.6881161684959525E-2</v>
      </c>
      <c r="BN15">
        <f t="shared" si="19"/>
        <v>0.51951796172526954</v>
      </c>
    </row>
    <row r="16" spans="1:66">
      <c r="A16" s="2" t="s">
        <v>16</v>
      </c>
      <c r="B16" s="2" t="s">
        <v>20</v>
      </c>
      <c r="C16" s="2" t="s">
        <v>21</v>
      </c>
      <c r="D16" s="1">
        <f>D17</f>
        <v>42052</v>
      </c>
      <c r="E16" s="3" t="s">
        <v>29</v>
      </c>
      <c r="F16" s="3" t="s">
        <v>22</v>
      </c>
      <c r="G16" s="3" t="s">
        <v>30</v>
      </c>
      <c r="H16" s="3" t="s">
        <v>31</v>
      </c>
      <c r="I16" s="3" t="s">
        <v>33</v>
      </c>
      <c r="J16" s="3" t="s">
        <v>34</v>
      </c>
      <c r="K16" s="3" t="s">
        <v>36</v>
      </c>
      <c r="L16" s="3" t="s">
        <v>1</v>
      </c>
      <c r="M16" s="3" t="s">
        <v>39</v>
      </c>
      <c r="N16" s="3" t="s">
        <v>40</v>
      </c>
      <c r="O16" s="5" t="s">
        <v>19</v>
      </c>
      <c r="P16" s="9" t="s">
        <v>89</v>
      </c>
      <c r="Q16" s="9" t="s">
        <v>88</v>
      </c>
      <c r="R16" s="36" t="s">
        <v>147</v>
      </c>
      <c r="S16" s="36" t="s">
        <v>88</v>
      </c>
      <c r="T16" s="9" t="s">
        <v>90</v>
      </c>
      <c r="U16" s="9" t="s">
        <v>88</v>
      </c>
      <c r="V16" s="36" t="s">
        <v>148</v>
      </c>
      <c r="W16" s="36" t="s">
        <v>88</v>
      </c>
      <c r="X16" s="36" t="s">
        <v>153</v>
      </c>
      <c r="Y16" s="36" t="s">
        <v>154</v>
      </c>
      <c r="Z16" s="3" t="s">
        <v>92</v>
      </c>
      <c r="AA16" s="3" t="s">
        <v>88</v>
      </c>
      <c r="AB16" s="9" t="s">
        <v>91</v>
      </c>
      <c r="AC16" s="9" t="s">
        <v>88</v>
      </c>
      <c r="AD16" s="9" t="s">
        <v>94</v>
      </c>
      <c r="AF16" s="3" t="s">
        <v>93</v>
      </c>
      <c r="AG16" s="3" t="s">
        <v>88</v>
      </c>
      <c r="AH16" s="3" t="s">
        <v>60</v>
      </c>
      <c r="AJ16" s="3" t="s">
        <v>49</v>
      </c>
      <c r="AK16" s="3" t="s">
        <v>50</v>
      </c>
      <c r="AM16" s="3" t="s">
        <v>70</v>
      </c>
      <c r="AN16" s="3" t="str">
        <f>AN17</f>
        <v>MB</v>
      </c>
      <c r="AO16" s="3" t="s">
        <v>13</v>
      </c>
      <c r="AP16" s="1">
        <f>AP17</f>
        <v>42052</v>
      </c>
      <c r="AQ16" s="3" t="s">
        <v>78</v>
      </c>
      <c r="AR16" s="3" t="s">
        <v>79</v>
      </c>
      <c r="AS16" s="12" t="s">
        <v>80</v>
      </c>
      <c r="AT16" s="40"/>
      <c r="AU16" s="3" t="s">
        <v>81</v>
      </c>
      <c r="AV16" t="s">
        <v>76</v>
      </c>
      <c r="AW16" s="3" t="s">
        <v>82</v>
      </c>
      <c r="AX16" t="s">
        <v>77</v>
      </c>
      <c r="AY16" s="3"/>
      <c r="AZ16" t="s">
        <v>70</v>
      </c>
      <c r="BA16" t="s">
        <v>95</v>
      </c>
      <c r="BB16" s="28" t="s">
        <v>19</v>
      </c>
      <c r="BC16" s="1">
        <v>42052</v>
      </c>
      <c r="BD16" s="4" t="s">
        <v>86</v>
      </c>
      <c r="BE16" s="4" t="s">
        <v>76</v>
      </c>
      <c r="BF16" s="4" t="s">
        <v>87</v>
      </c>
      <c r="BG16" s="4" t="s">
        <v>77</v>
      </c>
      <c r="BH16" s="4" t="s">
        <v>75</v>
      </c>
      <c r="BI16" s="25"/>
      <c r="BL16" t="e">
        <f t="shared" si="17"/>
        <v>#VALUE!</v>
      </c>
      <c r="BM16" t="e">
        <f t="shared" si="18"/>
        <v>#VALUE!</v>
      </c>
      <c r="BN16" t="e">
        <f t="shared" si="19"/>
        <v>#VALUE!</v>
      </c>
    </row>
    <row r="17" spans="1:66">
      <c r="A17" s="2" t="s">
        <v>73</v>
      </c>
      <c r="B17" s="2">
        <v>3.3</v>
      </c>
      <c r="C17" s="2">
        <v>70</v>
      </c>
      <c r="D17" s="1">
        <v>42052</v>
      </c>
      <c r="E17" s="3">
        <v>0.69399999999999995</v>
      </c>
      <c r="F17" s="3">
        <f t="shared" ref="F17:F20" si="57">E17</f>
        <v>0.69399999999999995</v>
      </c>
      <c r="G17" s="3">
        <v>1.0183333333333333</v>
      </c>
      <c r="H17" s="3">
        <v>76.5</v>
      </c>
      <c r="I17" s="3">
        <v>141.16666666666666</v>
      </c>
      <c r="J17" s="3">
        <v>92</v>
      </c>
      <c r="K17" s="3">
        <v>13.75</v>
      </c>
      <c r="L17" s="3">
        <v>6.25</v>
      </c>
      <c r="M17" s="3">
        <v>8.370000000000001</v>
      </c>
      <c r="N17" s="3">
        <v>20.959999999999997</v>
      </c>
      <c r="O17" s="5">
        <v>0.7</v>
      </c>
      <c r="P17" s="26">
        <v>0.19080183660544647</v>
      </c>
      <c r="Q17" s="26">
        <v>3.3734357965001016E-2</v>
      </c>
      <c r="R17" s="37">
        <f>T17-P17</f>
        <v>5.0347354538315459E-2</v>
      </c>
      <c r="S17" s="37">
        <f>(Q17^2+U17^2)^0.5</f>
        <v>3.5741025037468274E-2</v>
      </c>
      <c r="T17" s="26">
        <v>0.24114919114376193</v>
      </c>
      <c r="U17" s="26">
        <v>1.1807369030317746E-2</v>
      </c>
      <c r="V17" s="37">
        <f t="shared" si="22"/>
        <v>0.18521002339953735</v>
      </c>
      <c r="W17" s="37">
        <f t="shared" si="23"/>
        <v>0.16318124039804044</v>
      </c>
      <c r="X17" s="36">
        <f t="shared" si="24"/>
        <v>11.808670440545244</v>
      </c>
      <c r="Y17" s="36">
        <f t="shared" si="25"/>
        <v>0.80601419622130399</v>
      </c>
      <c r="Z17" s="26">
        <v>0.42635921454329928</v>
      </c>
      <c r="AA17" s="26">
        <v>0.16275350458415622</v>
      </c>
      <c r="AB17" s="26">
        <v>61.463837075800939</v>
      </c>
      <c r="AC17" s="27">
        <v>0.71269087347797622</v>
      </c>
      <c r="AD17" s="27">
        <v>254.87888549109442</v>
      </c>
      <c r="AE17" s="4"/>
      <c r="AF17" s="26">
        <v>76.525500910746814</v>
      </c>
      <c r="AG17" s="27">
        <v>25.41044245780343</v>
      </c>
      <c r="AH17" s="3">
        <v>179.48597872504806</v>
      </c>
      <c r="AJ17" s="4">
        <v>1.8743065892077646</v>
      </c>
      <c r="AK17" s="4">
        <v>2.0660515086766765E-2</v>
      </c>
      <c r="AM17" s="3" t="s">
        <v>104</v>
      </c>
      <c r="AN17" s="3" t="s">
        <v>95</v>
      </c>
      <c r="AO17" s="3" t="s">
        <v>155</v>
      </c>
      <c r="AP17" s="1">
        <v>42052</v>
      </c>
      <c r="AQ17" s="3">
        <v>5.5048485419447211</v>
      </c>
      <c r="AR17" s="3">
        <v>3555.3947010168108</v>
      </c>
      <c r="AS17" s="3">
        <v>1.6409161190324786</v>
      </c>
      <c r="AT17" s="4">
        <f>AS17/AS$1</f>
        <v>5.2977210532462016E-2</v>
      </c>
      <c r="AU17" s="3">
        <v>35.468119434662135</v>
      </c>
      <c r="AV17" s="3">
        <f>AU17/AV$1</f>
        <v>0.64557916699421436</v>
      </c>
      <c r="AW17" s="3">
        <v>103.48479918316561</v>
      </c>
      <c r="AX17" s="3">
        <f>AW17/AX$1</f>
        <v>1.8529059835839858</v>
      </c>
      <c r="AZ17" t="s">
        <v>104</v>
      </c>
      <c r="BA17" t="s">
        <v>95</v>
      </c>
      <c r="BB17" s="28">
        <v>0.7</v>
      </c>
      <c r="BC17" s="1">
        <v>42052</v>
      </c>
      <c r="BD17" s="4">
        <v>32.1084536214588</v>
      </c>
      <c r="BE17" s="4">
        <v>0.58442762325188935</v>
      </c>
      <c r="BF17" s="4">
        <v>3.1031977095073788</v>
      </c>
      <c r="BG17" s="4">
        <v>5.5563074476407855E-2</v>
      </c>
      <c r="BH17" s="4">
        <v>1.7973429091075779</v>
      </c>
      <c r="BI17" s="25">
        <f t="shared" si="29"/>
        <v>6.115154374232501E-2</v>
      </c>
      <c r="BL17">
        <f t="shared" si="17"/>
        <v>0.44751427926760434</v>
      </c>
      <c r="BM17">
        <f t="shared" si="18"/>
        <v>0.11808670440545244</v>
      </c>
      <c r="BN17">
        <f t="shared" si="19"/>
        <v>0.43439901632694322</v>
      </c>
    </row>
    <row r="18" spans="1:66">
      <c r="D18" s="1">
        <v>42052</v>
      </c>
      <c r="E18" s="3">
        <v>2.2559999999999998</v>
      </c>
      <c r="F18" s="3">
        <f t="shared" si="57"/>
        <v>2.2559999999999998</v>
      </c>
      <c r="G18" s="3">
        <v>2.8930000000000002</v>
      </c>
      <c r="H18" s="3">
        <v>75.100000000000009</v>
      </c>
      <c r="I18" s="3">
        <v>130.06666666666666</v>
      </c>
      <c r="J18" s="3">
        <v>84.666666666666671</v>
      </c>
      <c r="K18" s="3">
        <v>9.9600000000000009</v>
      </c>
      <c r="L18" s="3">
        <v>6.4466666666666663</v>
      </c>
      <c r="M18" s="3">
        <v>13.936666666666667</v>
      </c>
      <c r="N18" s="3">
        <v>34.163333333333334</v>
      </c>
      <c r="O18" s="5">
        <v>2.5</v>
      </c>
      <c r="P18" s="26">
        <v>0.25310549926113574</v>
      </c>
      <c r="Q18" s="26">
        <v>4.1607195975024236E-3</v>
      </c>
      <c r="R18" s="37">
        <f t="shared" ref="R18:R21" si="58">T18-P18</f>
        <v>0.12634187540130887</v>
      </c>
      <c r="S18" s="37">
        <f t="shared" ref="S18:S21" si="59">(Q18^2+U18^2)^0.5</f>
        <v>4.0962415668535618E-2</v>
      </c>
      <c r="T18" s="26">
        <v>0.3794473746624446</v>
      </c>
      <c r="U18" s="26">
        <v>4.0750557172054121E-2</v>
      </c>
      <c r="V18" s="37">
        <f t="shared" si="22"/>
        <v>0.4489389861391635</v>
      </c>
      <c r="W18" s="37">
        <f t="shared" si="23"/>
        <v>5.7970630675513925E-2</v>
      </c>
      <c r="X18" s="36">
        <f t="shared" si="24"/>
        <v>15.251563929547451</v>
      </c>
      <c r="Y18" s="36">
        <f t="shared" si="25"/>
        <v>0.32801700889551744</v>
      </c>
      <c r="Z18" s="26">
        <v>0.8283863608016081</v>
      </c>
      <c r="AA18" s="26">
        <v>4.1230887827986243E-2</v>
      </c>
      <c r="AB18" s="26">
        <v>59.78206407110099</v>
      </c>
      <c r="AC18" s="27">
        <v>0.48695968953686364</v>
      </c>
      <c r="AD18" s="27">
        <v>157.55034311222462</v>
      </c>
      <c r="AE18" s="4"/>
      <c r="AF18" s="26">
        <v>52.703779599271407</v>
      </c>
      <c r="AG18" s="27">
        <v>2.0092651705847251</v>
      </c>
      <c r="AH18" s="3">
        <v>63.622220371025087</v>
      </c>
      <c r="AJ18" s="4">
        <v>2.4344896743087254</v>
      </c>
      <c r="AK18" s="4">
        <v>1.9840609281099309E-2</v>
      </c>
      <c r="AM18" s="3" t="s">
        <v>176</v>
      </c>
      <c r="AN18" s="3" t="s">
        <v>95</v>
      </c>
      <c r="AO18" s="3" t="s">
        <v>157</v>
      </c>
      <c r="AP18" s="1">
        <v>42052</v>
      </c>
      <c r="AQ18" s="3">
        <v>7.0342125004972837</v>
      </c>
      <c r="AR18" s="3">
        <v>3144.8940582729597</v>
      </c>
      <c r="AS18" s="3">
        <v>6.6005149210655176</v>
      </c>
      <c r="AT18" s="4">
        <f t="shared" ref="AT18:AT21" si="60">AS18/AS$1</f>
        <v>0.21309856399126745</v>
      </c>
      <c r="AU18" s="3">
        <v>92.894381258854864</v>
      </c>
      <c r="AV18" s="3">
        <f>AU18/AV$1</f>
        <v>1.6908332955743515</v>
      </c>
      <c r="AW18" s="3">
        <v>116.93255988275138</v>
      </c>
      <c r="AX18" s="3">
        <f>AW18/AX$1</f>
        <v>2.0936895234154229</v>
      </c>
      <c r="AZ18" s="3" t="s">
        <v>105</v>
      </c>
      <c r="BA18" s="3" t="s">
        <v>95</v>
      </c>
      <c r="BB18" s="5">
        <v>3.15</v>
      </c>
      <c r="BC18" s="1">
        <v>42052</v>
      </c>
      <c r="BD18" s="4">
        <v>864.33096910002087</v>
      </c>
      <c r="BE18" s="4">
        <v>15.732271006552983</v>
      </c>
      <c r="BF18" s="4">
        <v>5.8755643505189301</v>
      </c>
      <c r="BG18" s="4">
        <v>0.10520258461090295</v>
      </c>
      <c r="BH18" s="4">
        <v>2.0457014677494727</v>
      </c>
      <c r="BI18" s="25">
        <f t="shared" si="29"/>
        <v>-14.041437710978631</v>
      </c>
      <c r="BL18">
        <f t="shared" si="17"/>
        <v>0.30554039906718417</v>
      </c>
      <c r="BM18">
        <f t="shared" si="18"/>
        <v>0.15251563929547451</v>
      </c>
      <c r="BN18">
        <f t="shared" si="19"/>
        <v>0.54194396163734138</v>
      </c>
    </row>
    <row r="19" spans="1:66">
      <c r="D19" s="21">
        <v>42052</v>
      </c>
      <c r="E19" s="5">
        <v>2.4430000000000001</v>
      </c>
      <c r="F19" s="5">
        <f t="shared" si="57"/>
        <v>2.4430000000000001</v>
      </c>
      <c r="G19" s="5">
        <v>3.8073333333333337</v>
      </c>
      <c r="H19" s="5">
        <v>84.6</v>
      </c>
      <c r="I19" s="5">
        <v>142.1</v>
      </c>
      <c r="J19" s="5">
        <v>92</v>
      </c>
      <c r="K19" s="5">
        <v>7.0766666666666671</v>
      </c>
      <c r="L19" s="5">
        <v>6.4666666666666659</v>
      </c>
      <c r="M19" s="3">
        <v>15.93</v>
      </c>
      <c r="N19" s="3">
        <v>38.890000000000008</v>
      </c>
      <c r="O19" s="5">
        <v>3</v>
      </c>
      <c r="P19" s="26">
        <v>0.28071804412075158</v>
      </c>
      <c r="Q19" s="26">
        <v>2.0461805520009594E-2</v>
      </c>
      <c r="R19" s="37">
        <f t="shared" si="58"/>
        <v>0.15370750754485968</v>
      </c>
      <c r="S19" s="37">
        <f t="shared" si="59"/>
        <v>3.2287348783388271E-2</v>
      </c>
      <c r="T19" s="26">
        <v>0.43442555166561125</v>
      </c>
      <c r="U19" s="26">
        <v>2.497573635193703E-2</v>
      </c>
      <c r="V19" s="37">
        <f t="shared" si="22"/>
        <v>0.68704166766781749</v>
      </c>
      <c r="W19" s="37">
        <f t="shared" si="23"/>
        <v>0.46072736372487849</v>
      </c>
      <c r="X19" s="36">
        <f t="shared" si="24"/>
        <v>13.705929597854805</v>
      </c>
      <c r="Y19" s="36">
        <f t="shared" si="25"/>
        <v>0.46087483022557962</v>
      </c>
      <c r="Z19" s="26">
        <v>1.1214672193334287</v>
      </c>
      <c r="AA19" s="26">
        <v>0.46004990629121428</v>
      </c>
      <c r="AB19" s="26">
        <v>54.310695895810504</v>
      </c>
      <c r="AC19" s="27">
        <v>1.6018202933571444</v>
      </c>
      <c r="AD19" s="27">
        <v>125.01726863804474</v>
      </c>
      <c r="AE19" s="4"/>
      <c r="AF19" s="26">
        <v>79.886156648451745</v>
      </c>
      <c r="AG19" s="27">
        <v>30.404625598151092</v>
      </c>
      <c r="AH19" s="3">
        <v>71.233608322438542</v>
      </c>
      <c r="AJ19" s="4">
        <v>3.4949644752931226</v>
      </c>
      <c r="AK19" s="4">
        <v>3.6359563491862493E-2</v>
      </c>
      <c r="AM19" s="3" t="s">
        <v>177</v>
      </c>
      <c r="AN19" s="3" t="s">
        <v>95</v>
      </c>
      <c r="AO19" s="3" t="s">
        <v>159</v>
      </c>
      <c r="AP19" s="1">
        <v>42052</v>
      </c>
      <c r="AQ19" s="3">
        <v>7.8263284780698692</v>
      </c>
      <c r="AR19" s="3">
        <v>3344.1127514782429</v>
      </c>
      <c r="AS19" s="3">
        <v>7.9541958881311663</v>
      </c>
      <c r="AT19" s="4">
        <f t="shared" si="60"/>
        <v>0.25680234674666386</v>
      </c>
      <c r="AU19" s="3">
        <v>420.36209453169744</v>
      </c>
      <c r="AV19" s="3">
        <f>AU19/AV$1</f>
        <v>7.6512940395285307</v>
      </c>
      <c r="AW19" s="3">
        <v>83.900902942949685</v>
      </c>
      <c r="AX19" s="3">
        <f>AW19/AX$1</f>
        <v>1.5022543051557686</v>
      </c>
      <c r="AZ19" t="s">
        <v>106</v>
      </c>
      <c r="BA19" t="s">
        <v>95</v>
      </c>
      <c r="BB19" s="28">
        <v>3.3</v>
      </c>
      <c r="BC19" s="1">
        <v>42052</v>
      </c>
      <c r="BD19" s="4">
        <v>1308.0980066528064</v>
      </c>
      <c r="BE19" s="4">
        <v>23.809574201907651</v>
      </c>
      <c r="BF19" s="4">
        <v>5.0186525320273034</v>
      </c>
      <c r="BG19" s="4">
        <v>8.985949027801797E-2</v>
      </c>
      <c r="BH19" s="4">
        <v>3.2699086419611252</v>
      </c>
      <c r="BI19" s="25">
        <f t="shared" si="29"/>
        <v>-16.158280162379121</v>
      </c>
      <c r="BL19">
        <f t="shared" si="17"/>
        <v>0.25031319621415521</v>
      </c>
      <c r="BM19">
        <f t="shared" si="18"/>
        <v>0.13705929597854805</v>
      </c>
      <c r="BN19">
        <f t="shared" si="19"/>
        <v>0.6126275078072968</v>
      </c>
    </row>
    <row r="20" spans="1:66">
      <c r="D20" s="1">
        <v>42052</v>
      </c>
      <c r="E20" s="3">
        <v>2.7836666666666665</v>
      </c>
      <c r="F20" s="3">
        <f t="shared" si="57"/>
        <v>2.7836666666666665</v>
      </c>
      <c r="G20" s="3">
        <v>4.0153333333333334</v>
      </c>
      <c r="H20" s="3">
        <v>87.2</v>
      </c>
      <c r="I20" s="3">
        <v>145.5</v>
      </c>
      <c r="J20" s="3">
        <v>95</v>
      </c>
      <c r="K20" s="3">
        <v>5.6033333333333326</v>
      </c>
      <c r="L20" s="3">
        <v>6.4933333333333332</v>
      </c>
      <c r="M20" s="3">
        <v>16.260000000000002</v>
      </c>
      <c r="N20" s="3">
        <v>39.676666666666669</v>
      </c>
      <c r="O20" s="5">
        <v>3.3</v>
      </c>
      <c r="P20" s="26">
        <v>0.5761342173316446</v>
      </c>
      <c r="Q20" s="26">
        <v>1.4194087308611497E-2</v>
      </c>
      <c r="R20" s="37">
        <f t="shared" si="58"/>
        <v>0.12164162526240252</v>
      </c>
      <c r="S20" s="37">
        <f t="shared" si="59"/>
        <v>2.1468962672734116E-2</v>
      </c>
      <c r="T20" s="26">
        <v>0.69777584259404712</v>
      </c>
      <c r="U20" s="26">
        <v>1.6107273006898615E-2</v>
      </c>
      <c r="V20" s="37">
        <f t="shared" si="22"/>
        <v>0.83032188726782408</v>
      </c>
      <c r="W20" s="37">
        <f t="shared" si="23"/>
        <v>0.38877217889623328</v>
      </c>
      <c r="X20" s="36">
        <f t="shared" si="24"/>
        <v>7.960330212217384</v>
      </c>
      <c r="Y20" s="36">
        <f t="shared" si="25"/>
        <v>0.30946123730174674</v>
      </c>
      <c r="Z20" s="26">
        <v>1.5280977298618712</v>
      </c>
      <c r="AA20" s="26">
        <v>0.3884383642741871</v>
      </c>
      <c r="AB20" s="26">
        <v>53.812891086419313</v>
      </c>
      <c r="AC20" s="27">
        <v>0.69159391865661091</v>
      </c>
      <c r="AD20" s="27">
        <v>77.120599197537203</v>
      </c>
      <c r="AE20" s="4"/>
      <c r="AF20" s="26">
        <v>56.703096539162118</v>
      </c>
      <c r="AG20" s="27">
        <v>1.1447015515110086</v>
      </c>
      <c r="AH20" s="3">
        <v>37.106983035887147</v>
      </c>
      <c r="AJ20" s="4">
        <v>3.3958295108281402</v>
      </c>
      <c r="AK20" s="4">
        <v>3.1878613937064031E-2</v>
      </c>
      <c r="AM20" s="3" t="s">
        <v>105</v>
      </c>
      <c r="AN20" s="3" t="s">
        <v>95</v>
      </c>
      <c r="AO20" s="3" t="s">
        <v>156</v>
      </c>
      <c r="AP20" s="1">
        <v>42052</v>
      </c>
      <c r="AQ20" s="3">
        <v>6.3686945944178195</v>
      </c>
      <c r="AR20" s="3">
        <v>3923.6922524948213</v>
      </c>
      <c r="AS20" s="3">
        <v>12.676939969436315</v>
      </c>
      <c r="AT20" s="4">
        <f t="shared" si="60"/>
        <v>0.40927681182399156</v>
      </c>
      <c r="AU20" s="3">
        <v>920.93446484365177</v>
      </c>
      <c r="AV20" s="3">
        <f>AU20/AV$1</f>
        <v>16.762549414700615</v>
      </c>
      <c r="AW20" s="3">
        <v>120.12799132432698</v>
      </c>
      <c r="AX20" s="3">
        <f>AW20/AX$1</f>
        <v>2.1509040523603757</v>
      </c>
      <c r="BD20" s="4"/>
      <c r="BE20" s="4"/>
      <c r="BF20" s="4"/>
      <c r="BG20" s="4"/>
      <c r="BH20" s="4"/>
      <c r="BI20" s="25">
        <f t="shared" si="29"/>
        <v>16.762549414700615</v>
      </c>
      <c r="BL20">
        <f t="shared" si="17"/>
        <v>0.37702707495267523</v>
      </c>
      <c r="BM20">
        <f t="shared" si="18"/>
        <v>7.9603302122173841E-2</v>
      </c>
      <c r="BN20">
        <f t="shared" si="19"/>
        <v>0.5433696229251509</v>
      </c>
    </row>
    <row r="21" spans="1:66">
      <c r="D21" s="1">
        <v>42052</v>
      </c>
      <c r="E21" s="3">
        <v>3.0947500000000008</v>
      </c>
      <c r="F21" s="3">
        <f>E21</f>
        <v>3.0947500000000008</v>
      </c>
      <c r="G21" s="3">
        <v>4.5289999999999999</v>
      </c>
      <c r="H21" s="3">
        <v>95.208333333333329</v>
      </c>
      <c r="I21" s="3">
        <v>156.3666666666667</v>
      </c>
      <c r="J21" s="3">
        <v>101.5</v>
      </c>
      <c r="K21" s="3">
        <v>2.7541666666666664</v>
      </c>
      <c r="L21" s="3">
        <v>6.5625</v>
      </c>
      <c r="M21" s="3">
        <v>16.439166666666669</v>
      </c>
      <c r="N21" s="3">
        <v>40.099166666666669</v>
      </c>
      <c r="O21" s="5">
        <v>3.5</v>
      </c>
      <c r="P21" s="26">
        <v>0.58998225142495253</v>
      </c>
      <c r="Q21" s="26">
        <v>3.406549239894828E-2</v>
      </c>
      <c r="R21" s="37">
        <f t="shared" si="58"/>
        <v>0.27413029690183666</v>
      </c>
      <c r="S21" s="37">
        <f t="shared" si="59"/>
        <v>0.14573082939963444</v>
      </c>
      <c r="T21" s="26">
        <v>0.86411254832678919</v>
      </c>
      <c r="U21" s="26">
        <v>0.14169339033674985</v>
      </c>
      <c r="V21" s="37">
        <f t="shared" si="22"/>
        <v>0.97701395190414708</v>
      </c>
      <c r="W21" s="37">
        <f t="shared" si="23"/>
        <v>2.081562900289776</v>
      </c>
      <c r="X21" s="36">
        <f t="shared" si="24"/>
        <v>14.889270067399057</v>
      </c>
      <c r="Y21" s="36">
        <f t="shared" si="25"/>
        <v>1.2469668175498601</v>
      </c>
      <c r="Z21" s="26">
        <v>1.8411265002309363</v>
      </c>
      <c r="AA21" s="26">
        <v>2.0767347184938334</v>
      </c>
      <c r="AB21" s="26">
        <v>60.598284569382038</v>
      </c>
      <c r="AC21" s="27">
        <v>0.98760798162732832</v>
      </c>
      <c r="AD21" s="27">
        <v>70.127768294443328</v>
      </c>
      <c r="AE21" s="4"/>
      <c r="AF21" s="26">
        <v>62.604735883424418</v>
      </c>
      <c r="AG21" s="27">
        <v>2.6516504294495529</v>
      </c>
      <c r="AH21" s="3">
        <v>34.003495075200853</v>
      </c>
      <c r="AJ21" s="4">
        <v>3.4596965383877283</v>
      </c>
      <c r="AK21" s="4">
        <v>5.3989568172615181E-2</v>
      </c>
      <c r="AM21" s="3" t="s">
        <v>106</v>
      </c>
      <c r="AN21" s="3" t="s">
        <v>95</v>
      </c>
      <c r="AO21" s="3" t="s">
        <v>158</v>
      </c>
      <c r="AP21" s="1">
        <v>42052</v>
      </c>
      <c r="AQ21" s="3">
        <v>7.8113815223827849</v>
      </c>
      <c r="AR21" s="3">
        <v>4191.12528537449</v>
      </c>
      <c r="AS21" s="3">
        <v>18.528615233151168</v>
      </c>
      <c r="AT21" s="4">
        <f t="shared" si="60"/>
        <v>0.59819898085979106</v>
      </c>
      <c r="AU21" s="3">
        <v>1259.4955493535592</v>
      </c>
      <c r="AV21" s="3">
        <f>AU21/AV$1</f>
        <v>22.924928091619208</v>
      </c>
      <c r="AW21" s="3">
        <v>187.64305018555615</v>
      </c>
      <c r="AX21" s="3">
        <f>AW21/AX$1</f>
        <v>3.3597681322391431</v>
      </c>
      <c r="BD21" s="4"/>
      <c r="BE21" s="4"/>
      <c r="BF21" s="4"/>
      <c r="BG21" s="4"/>
      <c r="BH21" s="4"/>
      <c r="BI21" s="25">
        <f t="shared" si="29"/>
        <v>22.924928091619208</v>
      </c>
      <c r="BL21">
        <f t="shared" si="17"/>
        <v>0.3204463416017041</v>
      </c>
      <c r="BM21">
        <f t="shared" si="18"/>
        <v>0.14889270067399057</v>
      </c>
      <c r="BN21">
        <f t="shared" si="19"/>
        <v>0.53066095772430533</v>
      </c>
    </row>
    <row r="22" spans="1:66">
      <c r="A22" s="29" t="str">
        <f>A16</f>
        <v>Missisquoi Bay</v>
      </c>
      <c r="B22" s="29">
        <f>B17</f>
        <v>3.3</v>
      </c>
      <c r="C22" s="29">
        <f>C17</f>
        <v>70</v>
      </c>
      <c r="D22" s="30">
        <f>D21</f>
        <v>42052</v>
      </c>
      <c r="E22" s="31"/>
      <c r="F22" s="31"/>
      <c r="G22" s="31"/>
      <c r="H22" s="31"/>
      <c r="I22" s="31"/>
      <c r="J22" s="31"/>
      <c r="K22" s="31">
        <f>AVERAGE(K18:K21)</f>
        <v>6.3485416666666667</v>
      </c>
      <c r="L22" s="31">
        <f t="shared" ref="L22" si="61">AVERAGE(L18:L21)</f>
        <v>6.4922916666666666</v>
      </c>
      <c r="M22" s="31">
        <f t="shared" ref="M22" si="62">AVERAGE(M18:M21)</f>
        <v>15.641458333333333</v>
      </c>
      <c r="N22" s="31">
        <f t="shared" ref="N22" si="63">AVERAGE(N18:N21)</f>
        <v>38.20729166666667</v>
      </c>
      <c r="O22" s="5"/>
      <c r="P22" s="31">
        <f t="shared" ref="P22" si="64">AVERAGE(P18:P21)</f>
        <v>0.42498500303462106</v>
      </c>
      <c r="Q22" s="31">
        <f t="shared" ref="Q22:W22" si="65">AVERAGE(Q18:Q21)</f>
        <v>1.8220526206267948E-2</v>
      </c>
      <c r="R22" s="38">
        <f t="shared" si="65"/>
        <v>0.16895532627760193</v>
      </c>
      <c r="S22" s="38">
        <f t="shared" si="65"/>
        <v>6.0112389131073113E-2</v>
      </c>
      <c r="T22" s="31">
        <f t="shared" si="65"/>
        <v>0.59394032931222307</v>
      </c>
      <c r="U22" s="31">
        <f t="shared" si="65"/>
        <v>5.5881739216909906E-2</v>
      </c>
      <c r="V22" s="38">
        <f t="shared" si="65"/>
        <v>0.73582912324473804</v>
      </c>
      <c r="W22" s="38">
        <f t="shared" si="65"/>
        <v>0.74725826839660048</v>
      </c>
      <c r="Z22" s="31">
        <f t="shared" ref="Z22" si="66">AVERAGE(Z18:Z21)</f>
        <v>1.329769452556961</v>
      </c>
      <c r="AA22" s="31">
        <f t="shared" ref="AA22" si="67">AVERAGE(AA18:AA21)</f>
        <v>0.74161346922180527</v>
      </c>
      <c r="AB22" s="31">
        <f t="shared" ref="AB22" si="68">AVERAGE(AB18:AB21)</f>
        <v>57.125983905678211</v>
      </c>
      <c r="AC22" s="31">
        <f t="shared" ref="AC22" si="69">AVERAGE(AC18:AC21)</f>
        <v>0.94199547079448687</v>
      </c>
      <c r="AD22" s="31">
        <f t="shared" ref="AD22" si="70">AVERAGE(AD18:AD21)</f>
        <v>107.45399481056248</v>
      </c>
      <c r="AF22" s="31">
        <f t="shared" ref="AF22" si="71">AVERAGE(AF18:AF21)</f>
        <v>62.974442167577422</v>
      </c>
      <c r="AG22" s="31">
        <f t="shared" ref="AG22" si="72">AVERAGE(AG18:AG21)</f>
        <v>9.0525606874240943</v>
      </c>
      <c r="AH22" s="31">
        <f t="shared" ref="AH22" si="73">AVERAGE(AH18:AH21)</f>
        <v>51.491576701137902</v>
      </c>
      <c r="AJ22" s="31">
        <f t="shared" ref="AJ22" si="74">AVERAGE(AJ18:AJ21)</f>
        <v>3.1962450497044292</v>
      </c>
      <c r="AK22" s="31">
        <f t="shared" ref="AK22" si="75">AVERAGE(AK18:AK21)</f>
        <v>3.5517088720660256E-2</v>
      </c>
      <c r="AP22" s="1"/>
      <c r="AQ22" s="31">
        <f>AVERAGE(AQ18:AQ21)</f>
        <v>7.2601542738419393</v>
      </c>
      <c r="AR22" s="31">
        <f t="shared" ref="AR22" si="76">AVERAGE(AR18:AR21)</f>
        <v>3650.9560869051288</v>
      </c>
      <c r="AS22" s="31">
        <f t="shared" ref="AS22" si="77">AVERAGE(AS18:AS21)</f>
        <v>11.440066502946042</v>
      </c>
      <c r="AT22" s="7"/>
      <c r="AU22" s="31">
        <f t="shared" ref="AU22" si="78">AVERAGE(AU18:AU21)</f>
        <v>673.42162249694081</v>
      </c>
      <c r="AV22" s="31">
        <f t="shared" ref="AV22" si="79">AVERAGE(AV18:AV21)</f>
        <v>12.257401210355676</v>
      </c>
      <c r="AW22" s="31">
        <f t="shared" ref="AW22" si="80">AVERAGE(AW18:AW21)</f>
        <v>127.15112608389606</v>
      </c>
      <c r="AX22" s="31">
        <f t="shared" ref="AX22" si="81">AVERAGE(AX18:AX21)</f>
        <v>2.2766540032926774</v>
      </c>
      <c r="BD22" s="31">
        <f>AVERAGE(BD18:BD21)</f>
        <v>1086.2144878764136</v>
      </c>
      <c r="BE22" s="31">
        <f t="shared" ref="BE22" si="82">AVERAGE(BE18:BE21)</f>
        <v>19.770922604230318</v>
      </c>
      <c r="BF22" s="31">
        <f t="shared" ref="BF22" si="83">AVERAGE(BF18:BF21)</f>
        <v>5.4471084412731168</v>
      </c>
      <c r="BG22" s="31">
        <f t="shared" ref="BG22" si="84">AVERAGE(BG18:BG21)</f>
        <v>9.7531037444460456E-2</v>
      </c>
      <c r="BH22" s="31">
        <f t="shared" ref="BH22" si="85">AVERAGE(BH18:BH21)</f>
        <v>2.6578050548552987</v>
      </c>
      <c r="BI22" s="25">
        <f t="shared" si="29"/>
        <v>-7.5135213938746421</v>
      </c>
      <c r="BJ22" s="31"/>
      <c r="BL22">
        <f t="shared" si="17"/>
        <v>0.31959299577639888</v>
      </c>
      <c r="BM22">
        <f t="shared" si="18"/>
        <v>0.12705610431396541</v>
      </c>
      <c r="BN22">
        <f t="shared" si="19"/>
        <v>0.55335089990963571</v>
      </c>
    </row>
    <row r="23" spans="1:66">
      <c r="A23" s="2" t="s">
        <v>16</v>
      </c>
      <c r="B23" s="2" t="s">
        <v>20</v>
      </c>
      <c r="C23" s="2" t="s">
        <v>21</v>
      </c>
      <c r="D23" s="1">
        <f>D24</f>
        <v>42073</v>
      </c>
      <c r="E23" s="3" t="s">
        <v>29</v>
      </c>
      <c r="F23" s="3" t="s">
        <v>22</v>
      </c>
      <c r="G23" s="3" t="s">
        <v>30</v>
      </c>
      <c r="H23" s="3" t="s">
        <v>31</v>
      </c>
      <c r="I23" s="3" t="s">
        <v>33</v>
      </c>
      <c r="J23" s="3" t="s">
        <v>34</v>
      </c>
      <c r="K23" s="3" t="s">
        <v>36</v>
      </c>
      <c r="L23" s="3" t="s">
        <v>1</v>
      </c>
      <c r="M23" s="3" t="s">
        <v>39</v>
      </c>
      <c r="N23" s="3" t="s">
        <v>40</v>
      </c>
      <c r="O23" s="5" t="s">
        <v>19</v>
      </c>
      <c r="P23" s="9" t="s">
        <v>89</v>
      </c>
      <c r="Q23" s="9" t="s">
        <v>88</v>
      </c>
      <c r="R23" s="36" t="s">
        <v>147</v>
      </c>
      <c r="S23" s="36" t="s">
        <v>88</v>
      </c>
      <c r="T23" s="9" t="s">
        <v>90</v>
      </c>
      <c r="U23" s="9" t="s">
        <v>88</v>
      </c>
      <c r="V23" s="36" t="s">
        <v>148</v>
      </c>
      <c r="W23" s="36" t="s">
        <v>88</v>
      </c>
      <c r="X23" s="36" t="s">
        <v>153</v>
      </c>
      <c r="Y23" s="36" t="s">
        <v>154</v>
      </c>
      <c r="Z23" s="3" t="s">
        <v>92</v>
      </c>
      <c r="AA23" s="3" t="s">
        <v>88</v>
      </c>
      <c r="AB23" s="9" t="s">
        <v>91</v>
      </c>
      <c r="AC23" s="9" t="s">
        <v>88</v>
      </c>
      <c r="AD23" s="9" t="s">
        <v>94</v>
      </c>
      <c r="AF23" s="3" t="s">
        <v>93</v>
      </c>
      <c r="AG23" s="3" t="s">
        <v>88</v>
      </c>
      <c r="AH23" s="3" t="s">
        <v>60</v>
      </c>
      <c r="AJ23" s="3" t="s">
        <v>49</v>
      </c>
      <c r="AK23" s="3" t="s">
        <v>50</v>
      </c>
      <c r="AM23" s="3" t="s">
        <v>70</v>
      </c>
      <c r="AN23" s="3" t="str">
        <f>AN24</f>
        <v>MB</v>
      </c>
      <c r="AO23" s="3" t="s">
        <v>13</v>
      </c>
      <c r="AP23" s="1">
        <f>AP24</f>
        <v>42073</v>
      </c>
      <c r="AQ23" s="3" t="s">
        <v>78</v>
      </c>
      <c r="AR23" s="3" t="s">
        <v>79</v>
      </c>
      <c r="AS23" s="12" t="s">
        <v>80</v>
      </c>
      <c r="AT23" s="40"/>
      <c r="AU23" s="3" t="s">
        <v>81</v>
      </c>
      <c r="AV23" t="s">
        <v>76</v>
      </c>
      <c r="AW23" s="3" t="s">
        <v>82</v>
      </c>
      <c r="AX23" t="s">
        <v>77</v>
      </c>
      <c r="AY23" s="3"/>
      <c r="AZ23" t="s">
        <v>70</v>
      </c>
      <c r="BA23" t="s">
        <v>95</v>
      </c>
      <c r="BB23" s="28" t="s">
        <v>19</v>
      </c>
      <c r="BC23" s="1">
        <v>42073</v>
      </c>
      <c r="BD23" s="4" t="s">
        <v>86</v>
      </c>
      <c r="BE23" s="4" t="s">
        <v>76</v>
      </c>
      <c r="BF23" s="4" t="s">
        <v>87</v>
      </c>
      <c r="BG23" s="4" t="s">
        <v>77</v>
      </c>
      <c r="BH23" s="4" t="s">
        <v>75</v>
      </c>
      <c r="BI23" s="25" t="e">
        <f t="shared" si="29"/>
        <v>#VALUE!</v>
      </c>
      <c r="BL23" t="e">
        <f t="shared" si="17"/>
        <v>#VALUE!</v>
      </c>
      <c r="BM23" t="e">
        <f t="shared" si="18"/>
        <v>#VALUE!</v>
      </c>
      <c r="BN23" t="e">
        <f t="shared" si="19"/>
        <v>#VALUE!</v>
      </c>
    </row>
    <row r="24" spans="1:66">
      <c r="A24" s="2" t="s">
        <v>13</v>
      </c>
      <c r="B24" s="2">
        <v>3.05</v>
      </c>
      <c r="C24" s="2">
        <v>65</v>
      </c>
      <c r="D24" s="1">
        <v>42073</v>
      </c>
      <c r="E24" s="3">
        <v>0.83983333333333332</v>
      </c>
      <c r="F24" s="3">
        <f t="shared" ref="F24:F27" si="86">E24-0.1</f>
        <v>0.73983333333333334</v>
      </c>
      <c r="G24" s="3">
        <v>0.44516666666666665</v>
      </c>
      <c r="H24" s="3">
        <v>81.416666666666671</v>
      </c>
      <c r="I24" s="3">
        <v>153.33333333333334</v>
      </c>
      <c r="J24" s="3">
        <v>99.5</v>
      </c>
      <c r="K24" s="3">
        <v>13.395000000000001</v>
      </c>
      <c r="L24" s="3">
        <v>7.2166666666666659</v>
      </c>
      <c r="M24" s="3">
        <v>6.02</v>
      </c>
      <c r="N24" s="3">
        <v>15.391666666666666</v>
      </c>
      <c r="O24" s="5">
        <v>0.65</v>
      </c>
      <c r="P24" s="26">
        <v>6.2524785025684329E-2</v>
      </c>
      <c r="Q24" s="26">
        <v>1.9495251502812574E-2</v>
      </c>
      <c r="R24" s="37">
        <f>T24-P24</f>
        <v>9.1525489000914798E-2</v>
      </c>
      <c r="S24" s="37">
        <f>(Q24^2+U24^2)^0.5</f>
        <v>5.1792199098121952E-2</v>
      </c>
      <c r="T24" s="26">
        <v>0.15405027402659913</v>
      </c>
      <c r="U24" s="26">
        <v>4.7982987154423687E-2</v>
      </c>
      <c r="V24" s="37">
        <f t="shared" si="22"/>
        <v>0.12807019338585643</v>
      </c>
      <c r="W24" s="37">
        <f t="shared" si="23"/>
        <v>4.8032032635131894E-2</v>
      </c>
      <c r="X24" s="36">
        <f t="shared" si="24"/>
        <v>32.441988289742199</v>
      </c>
      <c r="Y24" s="36">
        <f t="shared" si="25"/>
        <v>0.56592960263881398</v>
      </c>
      <c r="Z24" s="26">
        <v>0.28212046741245556</v>
      </c>
      <c r="AA24" s="26">
        <v>2.1700467277887226E-3</v>
      </c>
      <c r="AB24" s="26">
        <v>59.73481378032362</v>
      </c>
      <c r="AC24" s="27">
        <v>2.1648259001064605</v>
      </c>
      <c r="AD24" s="27">
        <v>387.76181449706149</v>
      </c>
      <c r="AE24" s="4"/>
      <c r="AF24" s="26">
        <v>63.031648451730426</v>
      </c>
      <c r="AG24" s="27">
        <v>0.75347443896926924</v>
      </c>
      <c r="AH24" s="3">
        <v>223.42104076971904</v>
      </c>
      <c r="AJ24" s="4">
        <v>1.7311351759102764</v>
      </c>
      <c r="AK24" s="4">
        <v>9.6919599067919072E-3</v>
      </c>
      <c r="AM24" s="3" t="s">
        <v>107</v>
      </c>
      <c r="AN24" s="3" t="s">
        <v>95</v>
      </c>
      <c r="AO24" s="3" t="s">
        <v>155</v>
      </c>
      <c r="AP24" s="1">
        <v>42073</v>
      </c>
      <c r="AQ24" s="3">
        <v>6.5089622306643982</v>
      </c>
      <c r="AR24" s="3">
        <v>3702.4151637208679</v>
      </c>
      <c r="AS24" s="3">
        <v>1.5721308221872194</v>
      </c>
      <c r="AT24" s="4">
        <f>AS24/AS$1</f>
        <v>5.0756467430335746E-2</v>
      </c>
      <c r="AU24" s="3">
        <v>38.436075445421871</v>
      </c>
      <c r="AV24" s="3">
        <f>AU24/AV$1</f>
        <v>0.69960093639282617</v>
      </c>
      <c r="AW24" s="3">
        <v>110.14487052561316</v>
      </c>
      <c r="AX24" s="3">
        <f>AW24/AX$1</f>
        <v>1.9721552466537717</v>
      </c>
      <c r="AZ24" t="s">
        <v>107</v>
      </c>
      <c r="BA24" t="s">
        <v>95</v>
      </c>
      <c r="BB24" s="28">
        <v>0.65</v>
      </c>
      <c r="BC24" s="1">
        <v>42073</v>
      </c>
      <c r="BD24" s="4">
        <v>33.567456391288637</v>
      </c>
      <c r="BE24" s="4">
        <v>0.61098391684180264</v>
      </c>
      <c r="BF24" s="4">
        <v>3.1118446366143342</v>
      </c>
      <c r="BG24" s="4">
        <v>5.5717898596496583E-2</v>
      </c>
      <c r="BH24" s="4">
        <v>1.9164373480572752</v>
      </c>
      <c r="BI24" s="25">
        <f t="shared" si="29"/>
        <v>8.8617019551023524E-2</v>
      </c>
      <c r="BL24">
        <f t="shared" si="17"/>
        <v>0.22162442023135495</v>
      </c>
      <c r="BM24">
        <f t="shared" si="18"/>
        <v>0.32441988289742202</v>
      </c>
      <c r="BN24">
        <f t="shared" si="19"/>
        <v>0.453955696871223</v>
      </c>
    </row>
    <row r="25" spans="1:66">
      <c r="D25" s="21">
        <v>42073</v>
      </c>
      <c r="E25" s="5">
        <v>1.9639999999999997</v>
      </c>
      <c r="F25" s="5">
        <f t="shared" si="86"/>
        <v>1.8639999999999997</v>
      </c>
      <c r="G25" s="5">
        <v>1.8636666666666664</v>
      </c>
      <c r="H25" s="5">
        <v>84.13333333333334</v>
      </c>
      <c r="I25" s="5">
        <v>150.73333333333332</v>
      </c>
      <c r="J25" s="5">
        <v>98</v>
      </c>
      <c r="K25" s="5">
        <v>7.169999999999999</v>
      </c>
      <c r="L25" s="5">
        <v>7.0766666666666671</v>
      </c>
      <c r="M25" s="3">
        <v>10.15</v>
      </c>
      <c r="N25" s="3">
        <v>25.193333333333332</v>
      </c>
      <c r="O25" s="5">
        <v>2.5</v>
      </c>
      <c r="P25" s="26">
        <v>0.50230143603546551</v>
      </c>
      <c r="Q25" s="26">
        <v>2.1957192816974051E-2</v>
      </c>
      <c r="R25" s="37">
        <f t="shared" ref="R25:R28" si="87">T25-P25</f>
        <v>0.13657809593160231</v>
      </c>
      <c r="S25" s="37">
        <f t="shared" ref="S25:S28" si="88">(Q25^2+U25^2)^0.5</f>
        <v>2.4939955423444068E-2</v>
      </c>
      <c r="T25" s="26">
        <v>0.63887953196706782</v>
      </c>
      <c r="U25" s="26">
        <v>1.1827216922065831E-2</v>
      </c>
      <c r="V25" s="37">
        <f t="shared" si="22"/>
        <v>0.42120949709791689</v>
      </c>
      <c r="W25" s="37">
        <f t="shared" si="23"/>
        <v>0.13073887387825223</v>
      </c>
      <c r="X25" s="36">
        <f t="shared" si="24"/>
        <v>12.883643938100779</v>
      </c>
      <c r="Y25" s="36">
        <f t="shared" si="25"/>
        <v>0.22006875510991455</v>
      </c>
      <c r="Z25" s="26">
        <v>1.0600890290649847</v>
      </c>
      <c r="AA25" s="26">
        <v>0.13020280366732487</v>
      </c>
      <c r="AB25" s="26">
        <v>49.079952672846673</v>
      </c>
      <c r="AC25" s="27">
        <v>1.7255073003117334</v>
      </c>
      <c r="AD25" s="27">
        <v>76.821920592341954</v>
      </c>
      <c r="AE25" s="4"/>
      <c r="AF25" s="26">
        <v>53.052140255009114</v>
      </c>
      <c r="AG25" s="27">
        <v>0.94667301306395579</v>
      </c>
      <c r="AH25" s="3">
        <v>50.044985657291392</v>
      </c>
      <c r="AJ25" s="4">
        <v>2.6343257921788465</v>
      </c>
      <c r="AK25" s="4">
        <v>5.9113814842585433E-2</v>
      </c>
      <c r="AM25" s="3" t="s">
        <v>186</v>
      </c>
      <c r="AN25" s="3" t="s">
        <v>95</v>
      </c>
      <c r="AO25" s="3" t="s">
        <v>157</v>
      </c>
      <c r="AP25" s="1">
        <v>42073</v>
      </c>
      <c r="AQ25" s="3">
        <v>6.3005554535336374</v>
      </c>
      <c r="AR25" s="3">
        <v>3939.4626518195241</v>
      </c>
      <c r="AS25" s="3">
        <v>14.491170317896511</v>
      </c>
      <c r="AT25" s="4">
        <f t="shared" ref="AT25:AT28" si="89">AS25/AS$1</f>
        <v>0.46784949692957034</v>
      </c>
      <c r="AU25" s="3">
        <v>1213.0021930591472</v>
      </c>
      <c r="AV25" s="3">
        <f>AU25/AV$1</f>
        <v>22.078671151422412</v>
      </c>
      <c r="AW25" s="3">
        <v>173.85302114628013</v>
      </c>
      <c r="AX25" s="3">
        <f>AW25/AX$1</f>
        <v>3.1128562425475401</v>
      </c>
      <c r="AZ25" t="s">
        <v>108</v>
      </c>
      <c r="BA25" t="s">
        <v>95</v>
      </c>
      <c r="BB25" s="28">
        <v>2.75</v>
      </c>
      <c r="BC25" s="1">
        <v>42073</v>
      </c>
      <c r="BD25" s="4">
        <v>1360.2728487008026</v>
      </c>
      <c r="BE25" s="4">
        <v>24.75924369677471</v>
      </c>
      <c r="BF25" s="4">
        <v>4.5359276383909783</v>
      </c>
      <c r="BG25" s="4">
        <v>8.1216251358835784E-2</v>
      </c>
      <c r="BH25" s="4">
        <v>3.2609018237764205</v>
      </c>
      <c r="BI25" s="25">
        <f t="shared" si="29"/>
        <v>-2.6805725453522982</v>
      </c>
      <c r="BL25">
        <f t="shared" si="17"/>
        <v>0.47382948249026152</v>
      </c>
      <c r="BM25">
        <f t="shared" si="18"/>
        <v>0.12883643938100778</v>
      </c>
      <c r="BN25">
        <f t="shared" si="19"/>
        <v>0.39733407812873067</v>
      </c>
    </row>
    <row r="26" spans="1:66">
      <c r="D26" s="1">
        <v>42073</v>
      </c>
      <c r="E26" s="3">
        <v>2.5289999999999999</v>
      </c>
      <c r="F26" s="3">
        <f t="shared" si="86"/>
        <v>2.4289999999999998</v>
      </c>
      <c r="G26" s="3">
        <v>3.1196666666666668</v>
      </c>
      <c r="H26" s="3">
        <v>88.266666666666666</v>
      </c>
      <c r="I26" s="3">
        <v>151.63333333333333</v>
      </c>
      <c r="J26" s="3">
        <v>99</v>
      </c>
      <c r="K26" s="3">
        <v>3.5466666666666669</v>
      </c>
      <c r="L26" s="3">
        <v>7</v>
      </c>
      <c r="M26" s="3">
        <v>13.396666666666668</v>
      </c>
      <c r="N26" s="3">
        <v>32.883333333333333</v>
      </c>
      <c r="O26" s="5">
        <v>2.9</v>
      </c>
      <c r="P26" s="26">
        <v>0.34356272957568085</v>
      </c>
      <c r="Q26" s="26">
        <v>2.1203284567125693E-2</v>
      </c>
      <c r="R26" s="37">
        <f t="shared" si="87"/>
        <v>0.10320394855478143</v>
      </c>
      <c r="S26" s="37">
        <f t="shared" si="88"/>
        <v>4.1610299123880173E-2</v>
      </c>
      <c r="T26" s="26">
        <v>0.44676667813046228</v>
      </c>
      <c r="U26" s="26">
        <v>3.5802761300551565E-2</v>
      </c>
      <c r="V26" s="37">
        <f t="shared" si="22"/>
        <v>0.3463272232667905</v>
      </c>
      <c r="W26" s="37">
        <f t="shared" si="23"/>
        <v>8.2009515023890103E-2</v>
      </c>
      <c r="X26" s="36">
        <f t="shared" si="24"/>
        <v>13.012828414511739</v>
      </c>
      <c r="Y26" s="36">
        <f t="shared" si="25"/>
        <v>0.41377875502656303</v>
      </c>
      <c r="Z26" s="26">
        <v>0.79309390139725278</v>
      </c>
      <c r="AA26" s="26">
        <v>7.3781588744817522E-2</v>
      </c>
      <c r="AB26" s="26">
        <v>46.277045402268442</v>
      </c>
      <c r="AC26" s="27">
        <v>2.0562979024929771</v>
      </c>
      <c r="AD26" s="27">
        <v>103.58213283926891</v>
      </c>
      <c r="AE26" s="4"/>
      <c r="AF26" s="26">
        <v>49.968123861566482</v>
      </c>
      <c r="AG26" s="27">
        <v>2.9800880054105185</v>
      </c>
      <c r="AH26" s="3">
        <v>63.004045010980299</v>
      </c>
      <c r="AJ26" s="4">
        <v>2.2274809041258825</v>
      </c>
      <c r="AK26" s="4">
        <v>0.12075127780461727</v>
      </c>
      <c r="AM26" s="3" t="s">
        <v>187</v>
      </c>
      <c r="AN26" s="3" t="s">
        <v>95</v>
      </c>
      <c r="AO26" s="3" t="s">
        <v>159</v>
      </c>
      <c r="AP26" s="1">
        <v>42073</v>
      </c>
      <c r="AQ26" s="3">
        <v>5.7866716897823487</v>
      </c>
      <c r="AR26" s="3">
        <v>3726.3188433320483</v>
      </c>
      <c r="AS26" s="3">
        <v>5.5059901435225749</v>
      </c>
      <c r="AT26" s="4">
        <f t="shared" si="89"/>
        <v>0.17776167571261622</v>
      </c>
      <c r="AU26" s="3">
        <v>622.04929556800755</v>
      </c>
      <c r="AV26" s="3">
        <f>AU26/AV$1</f>
        <v>11.322338834510512</v>
      </c>
      <c r="AW26" s="3">
        <v>122.78724107658643</v>
      </c>
      <c r="AX26" s="3">
        <f>AW26/AX$1</f>
        <v>2.1985181929558895</v>
      </c>
      <c r="AZ26" t="s">
        <v>109</v>
      </c>
      <c r="BA26" t="s">
        <v>95</v>
      </c>
      <c r="BB26" s="28">
        <v>3.05</v>
      </c>
      <c r="BC26" s="1">
        <v>42073</v>
      </c>
      <c r="BD26" s="4">
        <v>2119.0517175546161</v>
      </c>
      <c r="BE26" s="4">
        <v>38.570289726148822</v>
      </c>
      <c r="BF26" s="4">
        <v>5.7525842813969739</v>
      </c>
      <c r="BG26" s="4">
        <v>0.10300061381194223</v>
      </c>
      <c r="BH26" s="4">
        <v>3.8812127545128634</v>
      </c>
      <c r="BI26" s="25">
        <f t="shared" si="29"/>
        <v>-27.247950891638311</v>
      </c>
      <c r="BL26">
        <f t="shared" si="17"/>
        <v>0.43319300396888782</v>
      </c>
      <c r="BM26">
        <f t="shared" si="18"/>
        <v>0.1301282841451174</v>
      </c>
      <c r="BN26">
        <f t="shared" si="19"/>
        <v>0.43667871188599477</v>
      </c>
    </row>
    <row r="27" spans="1:66">
      <c r="D27" s="1">
        <v>42073</v>
      </c>
      <c r="E27" s="3">
        <v>2.7559999999999998</v>
      </c>
      <c r="F27" s="3">
        <f t="shared" si="86"/>
        <v>2.6559999999999997</v>
      </c>
      <c r="G27" s="3">
        <v>3.8693333333333335</v>
      </c>
      <c r="H27" s="3">
        <v>91.533333333333346</v>
      </c>
      <c r="I27" s="3">
        <v>153.5</v>
      </c>
      <c r="J27" s="3">
        <v>100</v>
      </c>
      <c r="K27" s="3">
        <v>2.11</v>
      </c>
      <c r="L27" s="3">
        <v>6.9899999999999993</v>
      </c>
      <c r="M27" s="3">
        <v>13.866666666666667</v>
      </c>
      <c r="N27" s="3">
        <v>33.986666666666665</v>
      </c>
      <c r="O27" s="5">
        <v>3.2</v>
      </c>
      <c r="P27" s="26">
        <v>0.48517425902469924</v>
      </c>
      <c r="Q27" s="26">
        <v>6.1377967644691167E-2</v>
      </c>
      <c r="R27" s="37">
        <f t="shared" si="87"/>
        <v>0.17402686192780237</v>
      </c>
      <c r="S27" s="37">
        <f t="shared" si="88"/>
        <v>6.7117728132046889E-2</v>
      </c>
      <c r="T27" s="26">
        <v>0.65920112095250161</v>
      </c>
      <c r="U27" s="26">
        <v>2.7157586737679811E-2</v>
      </c>
      <c r="V27" s="37">
        <f t="shared" si="22"/>
        <v>0.37173326773497195</v>
      </c>
      <c r="W27" s="37">
        <f t="shared" si="23"/>
        <v>9.7183669389816457E-2</v>
      </c>
      <c r="X27" s="36">
        <f t="shared" si="24"/>
        <v>16.880498297215922</v>
      </c>
      <c r="Y27" s="36">
        <f t="shared" si="25"/>
        <v>0.39615309962761763</v>
      </c>
      <c r="Z27" s="26">
        <v>1.0309343886874736</v>
      </c>
      <c r="AA27" s="26">
        <v>9.3312009294916301E-2</v>
      </c>
      <c r="AB27" s="26">
        <v>48.519371218731024</v>
      </c>
      <c r="AC27" s="27">
        <v>1.6454780855757833</v>
      </c>
      <c r="AD27" s="27">
        <v>73.603289916473102</v>
      </c>
      <c r="AE27" s="4"/>
      <c r="AF27" s="26">
        <v>56.614298724954473</v>
      </c>
      <c r="AG27" s="27">
        <v>2.9704280767057862</v>
      </c>
      <c r="AH27" s="3">
        <v>54.915520663766536</v>
      </c>
      <c r="AJ27" s="4">
        <v>2.6660476089453531</v>
      </c>
      <c r="AK27" s="4">
        <v>7.9867803782144267E-2</v>
      </c>
      <c r="AM27" s="3" t="s">
        <v>108</v>
      </c>
      <c r="AN27" s="3" t="s">
        <v>95</v>
      </c>
      <c r="AO27" s="3" t="s">
        <v>156</v>
      </c>
      <c r="AP27" s="1">
        <v>42073</v>
      </c>
      <c r="AQ27" s="3">
        <v>6.5287859251848577</v>
      </c>
      <c r="AR27" s="3">
        <v>4052.7506179668949</v>
      </c>
      <c r="AS27" s="3">
        <v>15.622860651038138</v>
      </c>
      <c r="AT27" s="4">
        <f t="shared" si="89"/>
        <v>0.50438628046226308</v>
      </c>
      <c r="AU27" s="3">
        <v>1306.5313927074312</v>
      </c>
      <c r="AV27" s="3">
        <f>AU27/AV$1</f>
        <v>23.781059204722084</v>
      </c>
      <c r="AW27" s="3">
        <v>186.65729449630408</v>
      </c>
      <c r="AX27" s="3">
        <f>AW27/AX$1</f>
        <v>3.3421180751352564</v>
      </c>
      <c r="BD27" s="4"/>
      <c r="BE27" s="4"/>
      <c r="BF27" s="4"/>
      <c r="BG27" s="4"/>
      <c r="BH27" s="4"/>
      <c r="BI27" s="25">
        <f t="shared" si="29"/>
        <v>23.781059204722084</v>
      </c>
      <c r="BL27">
        <f t="shared" si="17"/>
        <v>0.47061603953515918</v>
      </c>
      <c r="BM27">
        <f t="shared" si="18"/>
        <v>0.16880498297215923</v>
      </c>
      <c r="BN27">
        <f t="shared" si="19"/>
        <v>0.36057897749268158</v>
      </c>
    </row>
    <row r="28" spans="1:66">
      <c r="D28" s="1">
        <v>42073</v>
      </c>
      <c r="E28" s="3">
        <v>2.9958749999999998</v>
      </c>
      <c r="F28" s="3">
        <f>E28-0.1</f>
        <v>2.8958749999999998</v>
      </c>
      <c r="G28" s="3">
        <v>4.3159999999999998</v>
      </c>
      <c r="H28" s="3">
        <v>95.974999999999994</v>
      </c>
      <c r="I28" s="3">
        <v>158.66249999999999</v>
      </c>
      <c r="J28" s="3">
        <v>103</v>
      </c>
      <c r="K28" s="3">
        <v>1.3412500000000001</v>
      </c>
      <c r="L28" s="3">
        <v>6.9800000000000022</v>
      </c>
      <c r="M28" s="3">
        <v>14.60125</v>
      </c>
      <c r="N28" s="3">
        <v>35.741250000000001</v>
      </c>
      <c r="O28" s="5">
        <v>3.5</v>
      </c>
      <c r="P28" s="26">
        <v>0.7046439202026602</v>
      </c>
      <c r="Q28" s="26">
        <v>2.479446259697668E-2</v>
      </c>
      <c r="R28" s="37">
        <f t="shared" si="87"/>
        <v>0.13877909258011378</v>
      </c>
      <c r="S28" s="37">
        <f t="shared" si="88"/>
        <v>3.0602621386557272E-2</v>
      </c>
      <c r="T28" s="26">
        <v>0.84342301278277398</v>
      </c>
      <c r="U28" s="26">
        <v>1.7937532167388498E-2</v>
      </c>
      <c r="V28" s="37">
        <f t="shared" si="22"/>
        <v>1.1312010512820276</v>
      </c>
      <c r="W28" s="37">
        <f t="shared" si="23"/>
        <v>0.38668458490141633</v>
      </c>
      <c r="X28" s="36">
        <f t="shared" si="24"/>
        <v>7.0281272828426058</v>
      </c>
      <c r="Y28" s="36">
        <f t="shared" si="25"/>
        <v>0.29477404968731236</v>
      </c>
      <c r="Z28" s="26">
        <v>1.9746240640648016</v>
      </c>
      <c r="AA28" s="26">
        <v>0.38626831754639751</v>
      </c>
      <c r="AB28" s="26">
        <v>53.194696815641095</v>
      </c>
      <c r="AC28" s="27">
        <v>1.8358059150196677</v>
      </c>
      <c r="AD28" s="27">
        <v>63.070008773096568</v>
      </c>
      <c r="AE28" s="4"/>
      <c r="AF28" s="26">
        <v>60.306238615664846</v>
      </c>
      <c r="AG28" s="27">
        <v>1.429669448300666</v>
      </c>
      <c r="AH28" s="3">
        <v>30.540617686752633</v>
      </c>
      <c r="AJ28" s="4">
        <v>2.9857833811156897</v>
      </c>
      <c r="AK28" s="4">
        <v>6.9395109194150303E-2</v>
      </c>
      <c r="AM28" s="3" t="s">
        <v>109</v>
      </c>
      <c r="AN28" s="3" t="s">
        <v>95</v>
      </c>
      <c r="AO28" s="3" t="s">
        <v>158</v>
      </c>
      <c r="AP28" s="1">
        <v>42073</v>
      </c>
      <c r="AQ28" s="3">
        <v>5.3867106342418483</v>
      </c>
      <c r="AR28" s="3">
        <v>4335.9473066939836</v>
      </c>
      <c r="AS28" s="3">
        <v>20.045314321730011</v>
      </c>
      <c r="AT28" s="4">
        <f t="shared" si="89"/>
        <v>0.64716582687834989</v>
      </c>
      <c r="AU28" s="3">
        <v>1872.5176156623597</v>
      </c>
      <c r="AV28" s="3">
        <f>AU28/AV$1</f>
        <v>34.082956237028753</v>
      </c>
      <c r="AW28" s="3">
        <v>222.5183166209404</v>
      </c>
      <c r="AX28" s="3">
        <f>AW28/AX$1</f>
        <v>3.9842133683248058</v>
      </c>
      <c r="BD28" s="4"/>
      <c r="BE28" s="4"/>
      <c r="BF28" s="4"/>
      <c r="BG28" s="4"/>
      <c r="BH28" s="4"/>
      <c r="BI28" s="25">
        <f t="shared" si="29"/>
        <v>34.082956237028753</v>
      </c>
      <c r="BL28">
        <f t="shared" si="17"/>
        <v>0.3568496571201189</v>
      </c>
      <c r="BM28">
        <f t="shared" si="18"/>
        <v>7.0281272828426056E-2</v>
      </c>
      <c r="BN28">
        <f t="shared" si="19"/>
        <v>0.57286907005145504</v>
      </c>
    </row>
    <row r="29" spans="1:66">
      <c r="A29" s="29" t="str">
        <f>A23</f>
        <v>Missisquoi Bay</v>
      </c>
      <c r="B29" s="29">
        <f>B24</f>
        <v>3.05</v>
      </c>
      <c r="C29" s="29">
        <f>C24</f>
        <v>65</v>
      </c>
      <c r="D29" s="30">
        <f>D28</f>
        <v>42073</v>
      </c>
      <c r="E29" s="31"/>
      <c r="F29" s="31"/>
      <c r="G29" s="31"/>
      <c r="H29" s="31"/>
      <c r="I29" s="31"/>
      <c r="J29" s="31"/>
      <c r="K29" s="31">
        <f>AVERAGE(K25:K28)</f>
        <v>3.5419791666666662</v>
      </c>
      <c r="L29" s="31">
        <f t="shared" ref="L29" si="90">AVERAGE(L25:L28)</f>
        <v>7.0116666666666667</v>
      </c>
      <c r="M29" s="31">
        <f t="shared" ref="M29" si="91">AVERAGE(M25:M28)</f>
        <v>13.003645833333334</v>
      </c>
      <c r="N29" s="31">
        <f t="shared" ref="N29" si="92">AVERAGE(N25:N28)</f>
        <v>31.951145833333335</v>
      </c>
      <c r="O29" s="5"/>
      <c r="P29" s="31">
        <f t="shared" ref="P29" si="93">AVERAGE(P25:P28)</f>
        <v>0.50892058620962644</v>
      </c>
      <c r="Q29" s="31">
        <f t="shared" ref="Q29:W29" si="94">AVERAGE(Q25:Q28)</f>
        <v>3.23332269064419E-2</v>
      </c>
      <c r="R29" s="38">
        <f t="shared" si="94"/>
        <v>0.13814699974857497</v>
      </c>
      <c r="S29" s="38">
        <f t="shared" si="94"/>
        <v>4.1067651016482104E-2</v>
      </c>
      <c r="T29" s="31">
        <f t="shared" si="94"/>
        <v>0.64706758595820146</v>
      </c>
      <c r="U29" s="31">
        <f t="shared" si="94"/>
        <v>2.3181274281921425E-2</v>
      </c>
      <c r="V29" s="38">
        <f t="shared" si="94"/>
        <v>0.56761775984542684</v>
      </c>
      <c r="W29" s="38">
        <f t="shared" si="94"/>
        <v>0.17415416079834378</v>
      </c>
      <c r="Z29" s="31">
        <f t="shared" ref="Z29" si="95">AVERAGE(Z25:Z28)</f>
        <v>1.2146853458036282</v>
      </c>
      <c r="AA29" s="31">
        <f t="shared" ref="AA29" si="96">AVERAGE(AA25:AA28)</f>
        <v>0.17089117981336405</v>
      </c>
      <c r="AB29" s="31">
        <f t="shared" ref="AB29" si="97">AVERAGE(AB25:AB28)</f>
        <v>49.267766527371812</v>
      </c>
      <c r="AC29" s="31">
        <f t="shared" ref="AC29" si="98">AVERAGE(AC25:AC28)</f>
        <v>1.8157723008500404</v>
      </c>
      <c r="AD29" s="31">
        <f t="shared" ref="AD29" si="99">AVERAGE(AD25:AD28)</f>
        <v>79.269338030295131</v>
      </c>
      <c r="AF29" s="31">
        <f t="shared" ref="AF29" si="100">AVERAGE(AF25:AF28)</f>
        <v>54.985200364298727</v>
      </c>
      <c r="AG29" s="31">
        <f t="shared" ref="AG29" si="101">AVERAGE(AG25:AG28)</f>
        <v>2.0817146358702319</v>
      </c>
      <c r="AH29" s="31">
        <f t="shared" ref="AH29" si="102">AVERAGE(AH25:AH28)</f>
        <v>49.626292254697709</v>
      </c>
      <c r="AJ29" s="31">
        <f t="shared" ref="AJ29" si="103">AVERAGE(AJ25:AJ28)</f>
        <v>2.6284094215914431</v>
      </c>
      <c r="AK29" s="31">
        <f t="shared" ref="AK29" si="104">AVERAGE(AK25:AK28)</f>
        <v>8.2282001405874314E-2</v>
      </c>
      <c r="AP29" s="1"/>
      <c r="AQ29" s="31">
        <f>AVERAGE(AQ25:AQ28)</f>
        <v>6.0006809256856721</v>
      </c>
      <c r="AR29" s="31">
        <f t="shared" ref="AR29" si="105">AVERAGE(AR25:AR28)</f>
        <v>4013.6198549531127</v>
      </c>
      <c r="AS29" s="31">
        <f t="shared" ref="AS29" si="106">AVERAGE(AS25:AS28)</f>
        <v>13.916333858546809</v>
      </c>
      <c r="AT29" s="7"/>
      <c r="AU29" s="31">
        <f t="shared" ref="AU29" si="107">AVERAGE(AU25:AU28)</f>
        <v>1253.5251242492363</v>
      </c>
      <c r="AV29" s="31">
        <f t="shared" ref="AV29" si="108">AVERAGE(AV25:AV28)</f>
        <v>22.816256356920938</v>
      </c>
      <c r="AW29" s="31">
        <f t="shared" ref="AW29" si="109">AVERAGE(AW25:AW28)</f>
        <v>176.45396833502775</v>
      </c>
      <c r="AX29" s="31">
        <f t="shared" ref="AX29" si="110">AVERAGE(AX25:AX28)</f>
        <v>3.1594264697408727</v>
      </c>
      <c r="BD29" s="31">
        <f>AVERAGE(BD25:BD28)</f>
        <v>1739.6622831277093</v>
      </c>
      <c r="BE29" s="31">
        <f t="shared" ref="BE29" si="111">AVERAGE(BE25:BE28)</f>
        <v>31.664766711461766</v>
      </c>
      <c r="BF29" s="31">
        <f t="shared" ref="BF29" si="112">AVERAGE(BF25:BF28)</f>
        <v>5.1442559598939761</v>
      </c>
      <c r="BG29" s="31">
        <f t="shared" ref="BG29" si="113">AVERAGE(BG25:BG28)</f>
        <v>9.2108432585389005E-2</v>
      </c>
      <c r="BH29" s="31">
        <f t="shared" ref="BH29" si="114">AVERAGE(BH25:BH28)</f>
        <v>3.5710572891446422</v>
      </c>
      <c r="BI29" s="25">
        <f t="shared" si="29"/>
        <v>-8.8485103545408279</v>
      </c>
      <c r="BJ29" s="31"/>
      <c r="BL29">
        <f t="shared" si="17"/>
        <v>0.41897318344029894</v>
      </c>
      <c r="BM29">
        <f t="shared" si="18"/>
        <v>0.11373068772569886</v>
      </c>
      <c r="BN29">
        <f t="shared" si="19"/>
        <v>0.46729612883400229</v>
      </c>
    </row>
    <row r="30" spans="1:66">
      <c r="A30" s="1" t="s">
        <v>16</v>
      </c>
      <c r="B30" s="2" t="s">
        <v>20</v>
      </c>
      <c r="C30" s="2" t="s">
        <v>21</v>
      </c>
      <c r="D30" s="1">
        <f>D31</f>
        <v>42082</v>
      </c>
      <c r="E30" s="3" t="s">
        <v>29</v>
      </c>
      <c r="F30" s="3" t="s">
        <v>22</v>
      </c>
      <c r="G30" s="3" t="s">
        <v>30</v>
      </c>
      <c r="H30" s="3" t="s">
        <v>31</v>
      </c>
      <c r="I30" s="3" t="s">
        <v>33</v>
      </c>
      <c r="J30" s="3" t="s">
        <v>34</v>
      </c>
      <c r="K30" s="3" t="s">
        <v>36</v>
      </c>
      <c r="L30" s="3" t="s">
        <v>1</v>
      </c>
      <c r="M30" s="3" t="s">
        <v>39</v>
      </c>
      <c r="N30" s="3" t="s">
        <v>40</v>
      </c>
      <c r="O30" s="5" t="s">
        <v>19</v>
      </c>
      <c r="P30" s="9" t="s">
        <v>89</v>
      </c>
      <c r="Q30" s="9" t="s">
        <v>88</v>
      </c>
      <c r="R30" s="36" t="s">
        <v>147</v>
      </c>
      <c r="S30" s="36" t="s">
        <v>88</v>
      </c>
      <c r="T30" s="9" t="s">
        <v>90</v>
      </c>
      <c r="U30" s="9" t="s">
        <v>88</v>
      </c>
      <c r="V30" s="36" t="s">
        <v>148</v>
      </c>
      <c r="W30" s="36" t="s">
        <v>88</v>
      </c>
      <c r="X30" s="36" t="s">
        <v>153</v>
      </c>
      <c r="Y30" s="36" t="s">
        <v>154</v>
      </c>
      <c r="Z30" s="3" t="s">
        <v>92</v>
      </c>
      <c r="AA30" s="3" t="s">
        <v>88</v>
      </c>
      <c r="AB30" s="9" t="s">
        <v>91</v>
      </c>
      <c r="AC30" s="9" t="s">
        <v>88</v>
      </c>
      <c r="AD30" s="9" t="s">
        <v>94</v>
      </c>
      <c r="AF30" s="3" t="s">
        <v>93</v>
      </c>
      <c r="AG30" s="3" t="s">
        <v>88</v>
      </c>
      <c r="AH30" s="3" t="s">
        <v>60</v>
      </c>
      <c r="AJ30" s="3" t="s">
        <v>49</v>
      </c>
      <c r="AK30" s="3" t="s">
        <v>50</v>
      </c>
      <c r="AM30" s="3" t="s">
        <v>70</v>
      </c>
      <c r="AN30" s="3" t="str">
        <f>AN31</f>
        <v>MB</v>
      </c>
      <c r="AO30" s="3" t="s">
        <v>13</v>
      </c>
      <c r="AP30" s="1">
        <f>AP31</f>
        <v>42082</v>
      </c>
      <c r="AQ30" s="3" t="s">
        <v>78</v>
      </c>
      <c r="AR30" s="3" t="s">
        <v>79</v>
      </c>
      <c r="AS30" s="12" t="s">
        <v>80</v>
      </c>
      <c r="AT30" s="40"/>
      <c r="AU30" s="3" t="s">
        <v>81</v>
      </c>
      <c r="AV30" t="s">
        <v>76</v>
      </c>
      <c r="AW30" s="3" t="s">
        <v>82</v>
      </c>
      <c r="AX30" t="s">
        <v>77</v>
      </c>
      <c r="AY30" s="3"/>
      <c r="AZ30" t="s">
        <v>70</v>
      </c>
      <c r="BA30" t="s">
        <v>95</v>
      </c>
      <c r="BB30" s="28" t="s">
        <v>19</v>
      </c>
      <c r="BC30" s="1">
        <v>42082</v>
      </c>
      <c r="BD30" s="4" t="s">
        <v>86</v>
      </c>
      <c r="BE30" s="4" t="s">
        <v>76</v>
      </c>
      <c r="BF30" s="4" t="s">
        <v>87</v>
      </c>
      <c r="BG30" s="4" t="s">
        <v>77</v>
      </c>
      <c r="BH30" s="4" t="s">
        <v>75</v>
      </c>
      <c r="BI30" s="25"/>
      <c r="BL30" t="e">
        <f t="shared" si="17"/>
        <v>#VALUE!</v>
      </c>
      <c r="BM30" t="e">
        <f t="shared" si="18"/>
        <v>#VALUE!</v>
      </c>
      <c r="BN30" t="e">
        <f t="shared" si="19"/>
        <v>#VALUE!</v>
      </c>
    </row>
    <row r="31" spans="1:66">
      <c r="A31" s="1" t="s">
        <v>13</v>
      </c>
      <c r="B31" s="2">
        <v>3.1</v>
      </c>
      <c r="C31" s="2">
        <v>67</v>
      </c>
      <c r="D31" s="1">
        <v>42082</v>
      </c>
      <c r="E31" s="3">
        <v>0.69174999999999998</v>
      </c>
      <c r="F31" s="3">
        <f>E31-0.1</f>
        <v>0.59175</v>
      </c>
      <c r="G31" s="3">
        <v>1.4359999999999999</v>
      </c>
      <c r="H31" s="3">
        <v>93.2</v>
      </c>
      <c r="I31" s="3">
        <v>169.47499999999999</v>
      </c>
      <c r="J31" s="3">
        <v>110</v>
      </c>
      <c r="K31" s="3">
        <v>12.8225</v>
      </c>
      <c r="L31" s="3">
        <v>6.86</v>
      </c>
      <c r="M31" s="3">
        <v>10.022500000000001</v>
      </c>
      <c r="N31" s="3">
        <v>24.88</v>
      </c>
      <c r="O31" s="5">
        <v>0.7</v>
      </c>
      <c r="P31" s="26">
        <v>1.0356264856449229</v>
      </c>
      <c r="Q31" s="26">
        <v>1.0819123947744686E-2</v>
      </c>
      <c r="R31" s="37">
        <f>T31-P31</f>
        <v>0.33299051700485571</v>
      </c>
      <c r="S31" s="37">
        <f>(Q31^2+U31^2)^0.5</f>
        <v>1.4906492780443051E-2</v>
      </c>
      <c r="T31" s="26">
        <v>1.3686170026497786</v>
      </c>
      <c r="U31" s="26">
        <v>1.0254271501025229E-2</v>
      </c>
      <c r="V31" s="37">
        <f t="shared" si="22"/>
        <v>0.65510961362977849</v>
      </c>
      <c r="W31" s="37">
        <f t="shared" si="23"/>
        <v>8.7405460729152534E-2</v>
      </c>
      <c r="X31" s="36">
        <f t="shared" si="24"/>
        <v>16.454323144547526</v>
      </c>
      <c r="Y31" s="36">
        <f t="shared" si="25"/>
        <v>6.1997444639452656E-2</v>
      </c>
      <c r="Z31" s="26">
        <v>2.0237266162795571</v>
      </c>
      <c r="AA31" s="26">
        <v>8.6801869111550176E-2</v>
      </c>
      <c r="AB31" s="26">
        <v>79.313216402294515</v>
      </c>
      <c r="AC31" s="27">
        <v>0.73471010795055491</v>
      </c>
      <c r="AD31" s="27">
        <v>57.951359838973389</v>
      </c>
      <c r="AE31" s="4"/>
      <c r="AF31" s="26">
        <v>96.347905282331539</v>
      </c>
      <c r="AG31" s="27">
        <v>2.3038929960791106</v>
      </c>
      <c r="AH31" s="3">
        <v>47.609150617121728</v>
      </c>
      <c r="AJ31" s="4">
        <v>3.3907400657896951</v>
      </c>
      <c r="AK31" s="4">
        <v>0.17336408159618386</v>
      </c>
      <c r="AM31" s="3" t="s">
        <v>110</v>
      </c>
      <c r="AN31" s="3" t="s">
        <v>95</v>
      </c>
      <c r="AO31" s="3" t="s">
        <v>155</v>
      </c>
      <c r="AP31" s="1">
        <v>42082</v>
      </c>
      <c r="AQ31" s="3">
        <v>10.062071999999555</v>
      </c>
      <c r="AR31" s="3">
        <v>3317.9296876701328</v>
      </c>
      <c r="AS31" s="3">
        <v>18.861433719806652</v>
      </c>
      <c r="AT31" s="4">
        <f>AS31/AS$1</f>
        <v>0.60894407308732001</v>
      </c>
      <c r="AU31" s="3">
        <v>49.214985733285218</v>
      </c>
      <c r="AV31" s="3">
        <f>AU31/AV$1</f>
        <v>0.89579515349991301</v>
      </c>
      <c r="AW31" s="3">
        <v>133.25443925460863</v>
      </c>
      <c r="AX31" s="3">
        <f>AW31/AX$1</f>
        <v>2.3859344539768776</v>
      </c>
      <c r="AZ31" t="s">
        <v>110</v>
      </c>
      <c r="BA31" t="s">
        <v>95</v>
      </c>
      <c r="BB31" s="28">
        <v>0.7</v>
      </c>
      <c r="BC31" s="1">
        <v>42082</v>
      </c>
      <c r="BD31" s="4">
        <v>48.395432071663421</v>
      </c>
      <c r="BE31" s="4">
        <v>0.88087790447148573</v>
      </c>
      <c r="BF31" s="4">
        <v>23.209980116761756</v>
      </c>
      <c r="BG31" s="4">
        <v>0.4155770835588497</v>
      </c>
      <c r="BH31" s="4">
        <v>1.9703573704180279</v>
      </c>
      <c r="BI31" s="25">
        <f t="shared" si="29"/>
        <v>1.4917249028427282E-2</v>
      </c>
      <c r="BL31">
        <f t="shared" si="17"/>
        <v>0.51174228639085195</v>
      </c>
      <c r="BM31">
        <f t="shared" si="18"/>
        <v>0.16454323144547528</v>
      </c>
      <c r="BN31">
        <f t="shared" si="19"/>
        <v>0.32371448216367277</v>
      </c>
    </row>
    <row r="32" spans="1:66">
      <c r="D32" s="1">
        <v>42082</v>
      </c>
      <c r="E32" s="3">
        <v>2.367</v>
      </c>
      <c r="F32" s="3">
        <f t="shared" ref="F32:F34" si="115">E32-0.15</f>
        <v>2.2170000000000001</v>
      </c>
      <c r="G32" s="3">
        <v>1.7416666666666669</v>
      </c>
      <c r="H32" s="3">
        <v>96.666666666666671</v>
      </c>
      <c r="I32" s="3">
        <v>173.93333333333331</v>
      </c>
      <c r="J32" s="3">
        <v>113</v>
      </c>
      <c r="K32" s="3">
        <v>9.5399999999999991</v>
      </c>
      <c r="L32" s="3">
        <v>6.9466666666666663</v>
      </c>
      <c r="M32" s="3">
        <v>0.69</v>
      </c>
      <c r="N32" s="3">
        <v>2.7566666666666664</v>
      </c>
      <c r="O32" s="5">
        <v>2.5</v>
      </c>
      <c r="P32" s="26">
        <v>0.90457809003588763</v>
      </c>
      <c r="Q32" s="26">
        <v>9.8126284598744236E-3</v>
      </c>
      <c r="R32" s="37">
        <f t="shared" ref="R32:R35" si="116">T32-P32</f>
        <v>0.23729930426430246</v>
      </c>
      <c r="S32" s="37">
        <f t="shared" ref="S32:S35" si="117">(Q32^2+U32^2)^0.5</f>
        <v>8.431897185892194E-2</v>
      </c>
      <c r="T32" s="26">
        <v>1.1418773943001901</v>
      </c>
      <c r="U32" s="26">
        <v>8.3746052671478985E-2</v>
      </c>
      <c r="V32" s="37">
        <f t="shared" si="22"/>
        <v>0.5304590826925244</v>
      </c>
      <c r="W32" s="37">
        <f t="shared" si="23"/>
        <v>8.3774163325305254E-2</v>
      </c>
      <c r="X32" s="36">
        <f t="shared" si="24"/>
        <v>14.189686557039458</v>
      </c>
      <c r="Y32" s="36">
        <f t="shared" si="25"/>
        <v>0.35532988336053367</v>
      </c>
      <c r="Z32" s="26">
        <v>1.6723364769927145</v>
      </c>
      <c r="AA32" s="26">
        <v>2.1700467277889208E-3</v>
      </c>
      <c r="AB32" s="26">
        <v>70.694753230176417</v>
      </c>
      <c r="AC32" s="27">
        <v>5.1574732214006387</v>
      </c>
      <c r="AD32" s="27">
        <v>61.910984124090078</v>
      </c>
      <c r="AE32" s="4"/>
      <c r="AF32" s="26">
        <v>80.490664845173043</v>
      </c>
      <c r="AG32" s="27">
        <v>1.2557907316154453</v>
      </c>
      <c r="AH32" s="3">
        <v>48.130663866111256</v>
      </c>
      <c r="AJ32" s="4">
        <v>2.7350299723899769</v>
      </c>
      <c r="AK32" s="4">
        <v>0.12801940930201772</v>
      </c>
      <c r="AM32" s="3" t="s">
        <v>196</v>
      </c>
      <c r="AN32" s="3" t="s">
        <v>95</v>
      </c>
      <c r="AO32" s="3" t="s">
        <v>157</v>
      </c>
      <c r="AP32" s="1">
        <v>42082</v>
      </c>
      <c r="AQ32" s="3">
        <v>8.0412403260762382</v>
      </c>
      <c r="AR32" s="3">
        <v>3505.1369972588586</v>
      </c>
      <c r="AS32" s="3">
        <v>24.991834621384321</v>
      </c>
      <c r="AT32" s="4">
        <f t="shared" ref="AT32:AT35" si="118">AS32/AS$1</f>
        <v>0.80686493902577394</v>
      </c>
      <c r="AU32" s="3">
        <v>221.92587152309429</v>
      </c>
      <c r="AV32" s="3">
        <f>AU32/AV$1</f>
        <v>4.039422488589266</v>
      </c>
      <c r="AW32" s="3">
        <v>123.89759975956588</v>
      </c>
      <c r="AX32" s="3">
        <f>AW32/AX$1</f>
        <v>2.218399279490884</v>
      </c>
      <c r="AZ32" t="s">
        <v>111</v>
      </c>
      <c r="BA32" t="s">
        <v>95</v>
      </c>
      <c r="BB32" s="28">
        <v>2.85</v>
      </c>
      <c r="BC32" s="1">
        <v>42082</v>
      </c>
      <c r="BD32" s="4">
        <v>1323.7227403023255</v>
      </c>
      <c r="BE32" s="4">
        <v>24.093970518790055</v>
      </c>
      <c r="BF32" s="4">
        <v>4.2365129590423436</v>
      </c>
      <c r="BG32" s="4">
        <v>7.5855200699057185E-2</v>
      </c>
      <c r="BH32" s="4">
        <v>3.1300746938524608</v>
      </c>
      <c r="BI32" s="25">
        <f t="shared" si="29"/>
        <v>-20.054548030200788</v>
      </c>
      <c r="BL32">
        <f t="shared" si="17"/>
        <v>0.54090675081282003</v>
      </c>
      <c r="BM32">
        <f t="shared" si="18"/>
        <v>0.14189686557039458</v>
      </c>
      <c r="BN32">
        <f t="shared" si="19"/>
        <v>0.31719638361678537</v>
      </c>
    </row>
    <row r="33" spans="1:66">
      <c r="D33" s="21">
        <v>42082</v>
      </c>
      <c r="E33" s="5">
        <v>2.7040000000000002</v>
      </c>
      <c r="F33" s="5">
        <f t="shared" si="115"/>
        <v>2.5540000000000003</v>
      </c>
      <c r="G33" s="5">
        <v>3.0310000000000001</v>
      </c>
      <c r="H33" s="5">
        <v>94.633333333333326</v>
      </c>
      <c r="I33" s="5">
        <v>163.03333333333333</v>
      </c>
      <c r="J33" s="5">
        <v>106</v>
      </c>
      <c r="K33" s="5">
        <v>5.1433333333333335</v>
      </c>
      <c r="L33" s="5">
        <v>6.8933333333333335</v>
      </c>
      <c r="M33" s="3">
        <v>0.86</v>
      </c>
      <c r="N33" s="3">
        <v>3.1566666666666663</v>
      </c>
      <c r="O33" s="5">
        <v>2.9</v>
      </c>
      <c r="P33" s="26">
        <v>0.56207814281190627</v>
      </c>
      <c r="Q33" s="26">
        <v>4.410827811319689E-2</v>
      </c>
      <c r="R33" s="37">
        <f t="shared" si="116"/>
        <v>0.20565726842051935</v>
      </c>
      <c r="S33" s="37">
        <f t="shared" si="117"/>
        <v>7.2962946897947467E-2</v>
      </c>
      <c r="T33" s="26">
        <v>0.76773541123242561</v>
      </c>
      <c r="U33" s="26">
        <v>5.8121006718066907E-2</v>
      </c>
      <c r="V33" s="37">
        <f t="shared" si="22"/>
        <v>0.44426463874695832</v>
      </c>
      <c r="W33" s="37">
        <f t="shared" si="23"/>
        <v>7.9506230399970804E-2</v>
      </c>
      <c r="X33" s="36">
        <f t="shared" si="24"/>
        <v>16.968420787112805</v>
      </c>
      <c r="Y33" s="36">
        <f t="shared" si="25"/>
        <v>0.35759191581823319</v>
      </c>
      <c r="Z33" s="26">
        <v>1.2120000499793839</v>
      </c>
      <c r="AA33" s="26">
        <v>5.4251168194718744E-2</v>
      </c>
      <c r="AB33" s="26">
        <v>50.67017353248086</v>
      </c>
      <c r="AC33" s="27">
        <v>1.9735158723368749</v>
      </c>
      <c r="AD33" s="27">
        <v>65.99952638779726</v>
      </c>
      <c r="AE33" s="4"/>
      <c r="AF33" s="26">
        <v>56.645036429872498</v>
      </c>
      <c r="AG33" s="27">
        <v>9.6599287047326385E-3</v>
      </c>
      <c r="AH33" s="3">
        <v>46.736826810226638</v>
      </c>
      <c r="AJ33" s="4">
        <v>2.1946261653320014</v>
      </c>
      <c r="AK33" s="4">
        <v>1.7203180476929758E-2</v>
      </c>
      <c r="AM33" s="3" t="s">
        <v>197</v>
      </c>
      <c r="AN33" s="3" t="s">
        <v>95</v>
      </c>
      <c r="AO33" s="3" t="s">
        <v>159</v>
      </c>
      <c r="AP33" s="1">
        <v>42082</v>
      </c>
      <c r="AQ33" s="3">
        <v>4.7295121258826276</v>
      </c>
      <c r="AR33" s="3">
        <v>4204.789039663593</v>
      </c>
      <c r="AS33" s="3">
        <v>13.789006876890401</v>
      </c>
      <c r="AT33" s="4">
        <f t="shared" si="118"/>
        <v>0.44518005026442825</v>
      </c>
      <c r="AU33" s="3">
        <v>1237.0960196705655</v>
      </c>
      <c r="AV33" s="3">
        <f>AU33/AV$1</f>
        <v>22.517219142165374</v>
      </c>
      <c r="AW33" s="3">
        <v>175.13802137470867</v>
      </c>
      <c r="AX33" s="3">
        <f>AW33/AX$1</f>
        <v>3.1358643039339062</v>
      </c>
      <c r="AZ33" t="s">
        <v>112</v>
      </c>
      <c r="BA33" t="s">
        <v>95</v>
      </c>
      <c r="BB33" s="28">
        <v>3.1</v>
      </c>
      <c r="BC33" s="1">
        <v>42082</v>
      </c>
      <c r="BD33" s="4">
        <v>1444.0476092938384</v>
      </c>
      <c r="BE33" s="4">
        <v>26.284084624933353</v>
      </c>
      <c r="BF33" s="4">
        <v>3.4370881379097429</v>
      </c>
      <c r="BG33" s="4">
        <v>6.1541416972421534E-2</v>
      </c>
      <c r="BH33" s="4">
        <v>3.4469884016220198</v>
      </c>
      <c r="BI33" s="25">
        <f t="shared" si="29"/>
        <v>-3.7668654827679795</v>
      </c>
      <c r="BL33">
        <f t="shared" si="17"/>
        <v>0.46376082478005443</v>
      </c>
      <c r="BM33">
        <f t="shared" si="18"/>
        <v>0.16968420787112803</v>
      </c>
      <c r="BN33">
        <f t="shared" si="19"/>
        <v>0.36655496734881754</v>
      </c>
    </row>
    <row r="34" spans="1:66">
      <c r="D34" s="1">
        <v>42082</v>
      </c>
      <c r="E34" s="3">
        <v>3.0343333333333331</v>
      </c>
      <c r="F34" s="3">
        <f t="shared" si="115"/>
        <v>2.8843333333333332</v>
      </c>
      <c r="G34" s="3">
        <v>3.6980000000000004</v>
      </c>
      <c r="H34" s="3">
        <v>97.5</v>
      </c>
      <c r="I34" s="3">
        <v>164.46666666666667</v>
      </c>
      <c r="J34" s="3">
        <v>107</v>
      </c>
      <c r="K34" s="3">
        <v>2.1199999999999997</v>
      </c>
      <c r="L34" s="3">
        <v>6.89</v>
      </c>
      <c r="M34" s="3">
        <v>0.98999999999999988</v>
      </c>
      <c r="N34" s="3">
        <v>3.4666666666666668</v>
      </c>
      <c r="O34" s="5">
        <v>3.3</v>
      </c>
      <c r="P34" s="26">
        <v>0.60470597952290484</v>
      </c>
      <c r="Q34" s="26">
        <v>2.3677869333118402E-2</v>
      </c>
      <c r="R34" s="37">
        <f t="shared" si="116"/>
        <v>0.12295309032890023</v>
      </c>
      <c r="S34" s="37">
        <f t="shared" si="117"/>
        <v>5.5873695372118594E-2</v>
      </c>
      <c r="T34" s="26">
        <v>0.72765906985180506</v>
      </c>
      <c r="U34" s="26">
        <v>5.060857969139302E-2</v>
      </c>
      <c r="V34" s="37">
        <f t="shared" si="22"/>
        <v>0.65926882239264439</v>
      </c>
      <c r="W34" s="37">
        <f t="shared" si="23"/>
        <v>6.2627143059598489E-2</v>
      </c>
      <c r="X34" s="36">
        <f t="shared" si="24"/>
        <v>8.8651393498133952</v>
      </c>
      <c r="Y34" s="36">
        <f t="shared" si="25"/>
        <v>0.45520878023586669</v>
      </c>
      <c r="Z34" s="26">
        <v>1.3869278922444495</v>
      </c>
      <c r="AA34" s="26">
        <v>3.6890794372408643E-2</v>
      </c>
      <c r="AB34" s="26">
        <v>50.719748763116918</v>
      </c>
      <c r="AC34" s="27">
        <v>1.6170806967342344</v>
      </c>
      <c r="AD34" s="27">
        <v>69.702627046820837</v>
      </c>
      <c r="AE34" s="4"/>
      <c r="AF34" s="26">
        <v>60.709244080145723</v>
      </c>
      <c r="AG34" s="27">
        <v>0.88871344083554871</v>
      </c>
      <c r="AH34" s="3">
        <v>43.772458842038752</v>
      </c>
      <c r="AJ34" s="4">
        <v>2.3275556832106923</v>
      </c>
      <c r="AK34" s="4">
        <v>0.15170141348918073</v>
      </c>
      <c r="AM34" s="3" t="s">
        <v>111</v>
      </c>
      <c r="AN34" s="3" t="s">
        <v>95</v>
      </c>
      <c r="AO34" s="3" t="s">
        <v>156</v>
      </c>
      <c r="AP34" s="1">
        <v>42082</v>
      </c>
      <c r="AQ34" s="3">
        <v>4.2288497500417348</v>
      </c>
      <c r="AR34" s="3">
        <v>4116.4631379905841</v>
      </c>
      <c r="AS34" s="3">
        <v>17.909334254886705</v>
      </c>
      <c r="AT34" s="4">
        <f t="shared" si="118"/>
        <v>0.57820540630485906</v>
      </c>
      <c r="AU34" s="3">
        <v>1271.1790379763706</v>
      </c>
      <c r="AV34" s="3">
        <f>AU34/AV$1</f>
        <v>23.13758714918767</v>
      </c>
      <c r="AW34" s="3">
        <v>179.05118461070228</v>
      </c>
      <c r="AX34" s="3">
        <f>AW34/AX$1</f>
        <v>3.205929894551518</v>
      </c>
      <c r="BD34" s="4"/>
      <c r="BE34" s="4"/>
      <c r="BF34" s="4"/>
      <c r="BG34" s="4"/>
      <c r="BH34" s="4"/>
      <c r="BI34" s="25">
        <f t="shared" si="29"/>
        <v>23.13758714918767</v>
      </c>
      <c r="BL34">
        <f t="shared" si="17"/>
        <v>0.43600390683924894</v>
      </c>
      <c r="BM34">
        <f t="shared" si="18"/>
        <v>8.865139349813396E-2</v>
      </c>
      <c r="BN34">
        <f t="shared" si="19"/>
        <v>0.47534469966261711</v>
      </c>
    </row>
    <row r="35" spans="1:66">
      <c r="D35" s="1">
        <v>42082</v>
      </c>
      <c r="E35" s="3">
        <v>3.1949999999999998</v>
      </c>
      <c r="F35" s="3">
        <f>E35-0.15</f>
        <v>3.0449999999999999</v>
      </c>
      <c r="G35" s="3">
        <v>3.9236666666666671</v>
      </c>
      <c r="H35" s="3">
        <v>99.066666666666663</v>
      </c>
      <c r="I35" s="3">
        <v>165.8</v>
      </c>
      <c r="J35" s="3">
        <v>108</v>
      </c>
      <c r="K35" s="3">
        <v>1.6233333333333333</v>
      </c>
      <c r="L35" s="3">
        <v>6.91</v>
      </c>
      <c r="M35" s="3">
        <v>1.3466666666666667</v>
      </c>
      <c r="N35" s="3">
        <v>4.3099999999999996</v>
      </c>
      <c r="O35" s="5">
        <v>3.5</v>
      </c>
      <c r="P35" s="26">
        <v>0.65209055837027663</v>
      </c>
      <c r="Q35" s="26">
        <v>1.9006603267864922E-2</v>
      </c>
      <c r="R35" s="37">
        <f t="shared" si="116"/>
        <v>0.21535339798691144</v>
      </c>
      <c r="S35" s="37">
        <f t="shared" si="117"/>
        <v>7.8029531440796954E-2</v>
      </c>
      <c r="T35" s="26">
        <v>0.86744395635718807</v>
      </c>
      <c r="U35" s="26">
        <v>7.5679302382410385E-2</v>
      </c>
      <c r="V35" s="37">
        <f t="shared" si="22"/>
        <v>0.44122674329499523</v>
      </c>
      <c r="W35" s="37">
        <f t="shared" si="23"/>
        <v>8.9479397431302843E-2</v>
      </c>
      <c r="X35" s="36">
        <f t="shared" si="24"/>
        <v>16.455889021137846</v>
      </c>
      <c r="Y35" s="36">
        <f t="shared" si="25"/>
        <v>0.36416432954665462</v>
      </c>
      <c r="Z35" s="26">
        <v>1.3086706996521833</v>
      </c>
      <c r="AA35" s="26">
        <v>4.7741028011352452E-2</v>
      </c>
      <c r="AB35" s="26">
        <v>52.401493125463851</v>
      </c>
      <c r="AC35" s="27">
        <v>0.89729797959340185</v>
      </c>
      <c r="AD35" s="27">
        <v>60.409082040899534</v>
      </c>
      <c r="AE35" s="4"/>
      <c r="AF35" s="26">
        <v>55.985883424408023</v>
      </c>
      <c r="AG35" s="27">
        <v>2.3232128534885925</v>
      </c>
      <c r="AH35" s="3">
        <v>42.780726610053904</v>
      </c>
      <c r="AJ35" s="4">
        <v>2.3684667564214639</v>
      </c>
      <c r="AK35" s="4">
        <v>0.10671825269759649</v>
      </c>
      <c r="AM35" s="3" t="s">
        <v>112</v>
      </c>
      <c r="AN35" s="3" t="s">
        <v>95</v>
      </c>
      <c r="AO35" s="3" t="s">
        <v>158</v>
      </c>
      <c r="AP35" s="1">
        <v>42082</v>
      </c>
      <c r="AQ35" s="3">
        <v>4.2861271326328474</v>
      </c>
      <c r="AR35" s="3">
        <v>4264.1022811498196</v>
      </c>
      <c r="AS35" s="3">
        <v>14.577596425335621</v>
      </c>
      <c r="AT35" s="4">
        <f t="shared" si="118"/>
        <v>0.47063977611337315</v>
      </c>
      <c r="AU35" s="3">
        <v>1399.2905871398157</v>
      </c>
      <c r="AV35" s="3">
        <f>AU35/AV$1</f>
        <v>25.469431873677024</v>
      </c>
      <c r="AW35" s="3">
        <v>195.95139036849955</v>
      </c>
      <c r="AX35" s="3">
        <f>AW35/AX$1</f>
        <v>3.5085298185944414</v>
      </c>
      <c r="BD35" s="4"/>
      <c r="BE35" s="4"/>
      <c r="BF35" s="4"/>
      <c r="BG35" s="4"/>
      <c r="BH35" s="4"/>
      <c r="BI35" s="25">
        <f t="shared" si="29"/>
        <v>25.469431873677024</v>
      </c>
      <c r="BL35">
        <f t="shared" si="17"/>
        <v>0.49828467814217003</v>
      </c>
      <c r="BM35">
        <f t="shared" si="18"/>
        <v>0.16455889021137846</v>
      </c>
      <c r="BN35">
        <f t="shared" si="19"/>
        <v>0.33715643164645154</v>
      </c>
    </row>
    <row r="36" spans="1:66">
      <c r="A36" s="29" t="str">
        <f>A30</f>
        <v>Missisquoi Bay</v>
      </c>
      <c r="B36" s="29">
        <f>B31</f>
        <v>3.1</v>
      </c>
      <c r="C36" s="29">
        <f>C31</f>
        <v>67</v>
      </c>
      <c r="D36" s="30">
        <f>D35</f>
        <v>42082</v>
      </c>
      <c r="E36" s="31"/>
      <c r="F36" s="31"/>
      <c r="G36" s="31"/>
      <c r="H36" s="31"/>
      <c r="I36" s="31"/>
      <c r="J36" s="31"/>
      <c r="K36" s="31">
        <f>AVERAGE(K32:K35)</f>
        <v>4.6066666666666674</v>
      </c>
      <c r="L36" s="31">
        <f t="shared" ref="L36" si="119">AVERAGE(L32:L35)</f>
        <v>6.91</v>
      </c>
      <c r="M36" s="31">
        <f t="shared" ref="M36" si="120">AVERAGE(M32:M35)</f>
        <v>0.97166666666666657</v>
      </c>
      <c r="N36" s="31">
        <f t="shared" ref="N36" si="121">AVERAGE(N32:N35)</f>
        <v>3.4224999999999994</v>
      </c>
      <c r="O36" s="5"/>
      <c r="P36" s="31">
        <f t="shared" ref="P36" si="122">AVERAGE(P32:P35)</f>
        <v>0.68086319268524376</v>
      </c>
      <c r="Q36" s="31">
        <f t="shared" ref="Q36:W36" si="123">AVERAGE(Q32:Q35)</f>
        <v>2.4151344793513659E-2</v>
      </c>
      <c r="R36" s="38">
        <f t="shared" si="123"/>
        <v>0.19531576525015837</v>
      </c>
      <c r="S36" s="38">
        <f t="shared" si="123"/>
        <v>7.2796286392446244E-2</v>
      </c>
      <c r="T36" s="31">
        <f t="shared" si="123"/>
        <v>0.87617895793540224</v>
      </c>
      <c r="U36" s="31">
        <f t="shared" si="123"/>
        <v>6.7038735365837321E-2</v>
      </c>
      <c r="V36" s="38">
        <f t="shared" si="123"/>
        <v>0.51880482178178056</v>
      </c>
      <c r="W36" s="38">
        <f t="shared" si="123"/>
        <v>7.884673355404434E-2</v>
      </c>
      <c r="Z36" s="31">
        <f t="shared" ref="Z36" si="124">AVERAGE(Z32:Z35)</f>
        <v>1.3949837797171829</v>
      </c>
      <c r="AA36" s="31">
        <f t="shared" ref="AA36" si="125">AVERAGE(AA32:AA35)</f>
        <v>3.5263259326567195E-2</v>
      </c>
      <c r="AB36" s="31">
        <f t="shared" ref="AB36" si="126">AVERAGE(AB32:AB35)</f>
        <v>56.121542162809511</v>
      </c>
      <c r="AC36" s="31">
        <f t="shared" ref="AC36" si="127">AVERAGE(AC32:AC35)</f>
        <v>2.4113419425162874</v>
      </c>
      <c r="AD36" s="31">
        <f t="shared" ref="AD36" si="128">AVERAGE(AD32:AD35)</f>
        <v>64.505554899901924</v>
      </c>
      <c r="AF36" s="31">
        <f t="shared" ref="AF36" si="129">AVERAGE(AF32:AF35)</f>
        <v>63.457707194899825</v>
      </c>
      <c r="AG36" s="31">
        <f t="shared" ref="AG36" si="130">AVERAGE(AG32:AG35)</f>
        <v>1.1193442386610797</v>
      </c>
      <c r="AH36" s="31">
        <f t="shared" ref="AH36" si="131">AVERAGE(AH32:AH35)</f>
        <v>45.355169032107639</v>
      </c>
      <c r="AJ36" s="31">
        <f t="shared" ref="AJ36" si="132">AVERAGE(AJ32:AJ35)</f>
        <v>2.4064196443385337</v>
      </c>
      <c r="AK36" s="31">
        <f t="shared" ref="AK36" si="133">AVERAGE(AK32:AK35)</f>
        <v>0.10091056399143117</v>
      </c>
      <c r="AP36" s="1"/>
      <c r="AQ36" s="31">
        <f>AVERAGE(AQ32:AQ35)</f>
        <v>5.3214323336583629</v>
      </c>
      <c r="AR36" s="31">
        <f t="shared" ref="AR36" si="134">AVERAGE(AR32:AR35)</f>
        <v>4022.6228640157142</v>
      </c>
      <c r="AS36" s="31">
        <f t="shared" ref="AS36" si="135">AVERAGE(AS32:AS35)</f>
        <v>17.81694304462426</v>
      </c>
      <c r="AT36" s="7"/>
      <c r="AU36" s="31">
        <f t="shared" ref="AU36" si="136">AVERAGE(AU32:AU35)</f>
        <v>1032.3728790774617</v>
      </c>
      <c r="AV36" s="31">
        <f t="shared" ref="AV36" si="137">AVERAGE(AV32:AV35)</f>
        <v>18.790915163404833</v>
      </c>
      <c r="AW36" s="31">
        <f t="shared" ref="AW36" si="138">AVERAGE(AW32:AW35)</f>
        <v>168.50954902836909</v>
      </c>
      <c r="AX36" s="31">
        <f t="shared" ref="AX36" si="139">AVERAGE(AX32:AX35)</f>
        <v>3.0171808241426876</v>
      </c>
      <c r="BD36" s="31">
        <f>AVERAGE(BD32:BD35)</f>
        <v>1383.8851747980821</v>
      </c>
      <c r="BE36" s="31">
        <f t="shared" ref="BE36" si="140">AVERAGE(BE32:BE35)</f>
        <v>25.189027571861704</v>
      </c>
      <c r="BF36" s="31">
        <f t="shared" ref="BF36" si="141">AVERAGE(BF32:BF35)</f>
        <v>3.8368005484760435</v>
      </c>
      <c r="BG36" s="31">
        <f t="shared" ref="BG36" si="142">AVERAGE(BG32:BG35)</f>
        <v>6.8698308835739352E-2</v>
      </c>
      <c r="BH36" s="31">
        <f t="shared" ref="BH36" si="143">AVERAGE(BH32:BH35)</f>
        <v>3.2885315477372403</v>
      </c>
      <c r="BI36" s="25">
        <f t="shared" si="29"/>
        <v>-6.3981124084568712</v>
      </c>
      <c r="BJ36" s="31"/>
      <c r="BL36">
        <f t="shared" si="17"/>
        <v>0.4880796483693029</v>
      </c>
      <c r="BM36">
        <f t="shared" si="18"/>
        <v>0.14001292924693104</v>
      </c>
      <c r="BN36">
        <f t="shared" si="19"/>
        <v>0.3719074223837659</v>
      </c>
    </row>
    <row r="37" spans="1:66">
      <c r="A37" t="s">
        <v>16</v>
      </c>
      <c r="B37" s="2" t="s">
        <v>20</v>
      </c>
      <c r="C37" s="2" t="s">
        <v>21</v>
      </c>
      <c r="D37" s="1">
        <f>D38</f>
        <v>42088</v>
      </c>
      <c r="E37" s="3" t="s">
        <v>29</v>
      </c>
      <c r="F37" s="3" t="s">
        <v>22</v>
      </c>
      <c r="G37" s="3" t="s">
        <v>30</v>
      </c>
      <c r="H37" s="3" t="s">
        <v>31</v>
      </c>
      <c r="I37" s="3" t="s">
        <v>33</v>
      </c>
      <c r="J37" s="3" t="s">
        <v>34</v>
      </c>
      <c r="K37" s="3" t="s">
        <v>36</v>
      </c>
      <c r="L37" s="3" t="s">
        <v>1</v>
      </c>
      <c r="M37" s="3" t="s">
        <v>39</v>
      </c>
      <c r="N37" s="3" t="s">
        <v>40</v>
      </c>
      <c r="O37" s="5" t="s">
        <v>19</v>
      </c>
      <c r="P37" s="9" t="s">
        <v>89</v>
      </c>
      <c r="Q37" s="9" t="s">
        <v>88</v>
      </c>
      <c r="R37" s="36" t="s">
        <v>147</v>
      </c>
      <c r="S37" s="36" t="s">
        <v>88</v>
      </c>
      <c r="T37" s="9" t="s">
        <v>90</v>
      </c>
      <c r="U37" s="9" t="s">
        <v>88</v>
      </c>
      <c r="V37" s="36" t="s">
        <v>148</v>
      </c>
      <c r="W37" s="36" t="s">
        <v>88</v>
      </c>
      <c r="Z37" s="3" t="s">
        <v>92</v>
      </c>
      <c r="AA37" s="3" t="s">
        <v>88</v>
      </c>
      <c r="AB37" s="9" t="s">
        <v>91</v>
      </c>
      <c r="AC37" s="9" t="s">
        <v>88</v>
      </c>
      <c r="AD37" s="9" t="s">
        <v>94</v>
      </c>
      <c r="AF37" s="3" t="s">
        <v>93</v>
      </c>
      <c r="AG37" s="3" t="s">
        <v>88</v>
      </c>
      <c r="AH37" s="3" t="s">
        <v>60</v>
      </c>
      <c r="AJ37" s="3" t="s">
        <v>49</v>
      </c>
      <c r="AK37" s="3" t="s">
        <v>50</v>
      </c>
      <c r="AM37" s="3" t="s">
        <v>70</v>
      </c>
      <c r="AN37" s="3" t="str">
        <f>AN38</f>
        <v>MB</v>
      </c>
      <c r="AO37" s="3" t="s">
        <v>13</v>
      </c>
      <c r="AP37" s="1">
        <f>AP38</f>
        <v>42088</v>
      </c>
      <c r="AQ37" s="3" t="s">
        <v>78</v>
      </c>
      <c r="AR37" s="3" t="s">
        <v>79</v>
      </c>
      <c r="AS37" s="12" t="s">
        <v>80</v>
      </c>
      <c r="AT37" s="40"/>
      <c r="AU37" s="3" t="s">
        <v>81</v>
      </c>
      <c r="AV37" t="s">
        <v>76</v>
      </c>
      <c r="AW37" s="3" t="s">
        <v>82</v>
      </c>
      <c r="AX37" t="s">
        <v>77</v>
      </c>
      <c r="AY37" s="3"/>
      <c r="AZ37" t="s">
        <v>70</v>
      </c>
      <c r="BA37" t="s">
        <v>95</v>
      </c>
      <c r="BB37" s="28" t="s">
        <v>19</v>
      </c>
      <c r="BC37" s="1">
        <v>42088</v>
      </c>
      <c r="BD37" s="4" t="s">
        <v>86</v>
      </c>
      <c r="BE37" s="4" t="s">
        <v>76</v>
      </c>
      <c r="BF37" s="4" t="s">
        <v>87</v>
      </c>
      <c r="BG37" s="4" t="s">
        <v>77</v>
      </c>
      <c r="BH37" s="4" t="s">
        <v>75</v>
      </c>
      <c r="BI37" s="25"/>
      <c r="BL37" t="e">
        <f t="shared" si="17"/>
        <v>#VALUE!</v>
      </c>
      <c r="BM37" t="e">
        <f t="shared" si="18"/>
        <v>#VALUE!</v>
      </c>
      <c r="BN37" t="e">
        <f t="shared" si="19"/>
        <v>#VALUE!</v>
      </c>
    </row>
    <row r="38" spans="1:66">
      <c r="A38" t="s">
        <v>13</v>
      </c>
      <c r="B38" s="2">
        <v>3.05</v>
      </c>
      <c r="C38" s="2">
        <v>70</v>
      </c>
      <c r="D38" s="1">
        <v>42088</v>
      </c>
      <c r="E38" s="3">
        <v>0.72866666666666668</v>
      </c>
      <c r="F38" s="3">
        <v>0.7</v>
      </c>
      <c r="G38" s="3">
        <v>1.4793333333333332</v>
      </c>
      <c r="H38" s="3">
        <v>93.566666666666663</v>
      </c>
      <c r="I38" s="3">
        <v>169.86666666666667</v>
      </c>
      <c r="J38" s="3">
        <v>110.33333333333333</v>
      </c>
      <c r="K38" s="3">
        <v>13.183333333333332</v>
      </c>
      <c r="L38" s="3">
        <v>7.3133333333333326</v>
      </c>
      <c r="M38" s="3">
        <v>9.9533333333333331</v>
      </c>
      <c r="N38" s="3">
        <v>24.716666666666669</v>
      </c>
      <c r="O38" s="5">
        <v>0.7</v>
      </c>
      <c r="P38" s="26">
        <v>0.54949772007599751</v>
      </c>
      <c r="Q38" s="26">
        <v>3.3434977308836059E-2</v>
      </c>
      <c r="R38" s="37">
        <f>T38-P38</f>
        <v>0.27413573455604801</v>
      </c>
      <c r="S38" s="37">
        <f>(Q38^2+U38^2)^0.5</f>
        <v>6.2091887190912881E-2</v>
      </c>
      <c r="T38" s="26">
        <v>0.82363345463204551</v>
      </c>
      <c r="U38" s="26">
        <v>5.2321169207947452E-2</v>
      </c>
      <c r="V38" s="37">
        <f t="shared" si="22"/>
        <v>0.31317831226849446</v>
      </c>
      <c r="W38" s="37">
        <f t="shared" si="23"/>
        <v>8.3520639772421829E-2</v>
      </c>
      <c r="X38" s="36">
        <f t="shared" si="24"/>
        <v>24.114434995994568</v>
      </c>
      <c r="Y38" s="36">
        <f t="shared" si="25"/>
        <v>0.23362781523275647</v>
      </c>
      <c r="Z38" s="26">
        <v>1.13681176690054</v>
      </c>
      <c r="AA38" s="26">
        <v>6.5101401833662392E-2</v>
      </c>
      <c r="AB38" s="26">
        <v>75.09550831894822</v>
      </c>
      <c r="AC38" s="27">
        <v>1.0806622483907353</v>
      </c>
      <c r="AD38" s="27">
        <v>91.17588400108977</v>
      </c>
      <c r="AE38" s="4"/>
      <c r="AF38" s="26">
        <v>87.106102003642988</v>
      </c>
      <c r="AG38" s="27">
        <v>5.6945279714408503</v>
      </c>
      <c r="AH38" s="3">
        <v>76.623153049456363</v>
      </c>
      <c r="AJ38" s="4">
        <v>3.1392313757123991</v>
      </c>
      <c r="AK38" s="4">
        <v>0.10234958764859006</v>
      </c>
      <c r="AM38" s="3" t="s">
        <v>113</v>
      </c>
      <c r="AN38" s="3" t="s">
        <v>95</v>
      </c>
      <c r="AO38" s="3" t="s">
        <v>155</v>
      </c>
      <c r="AP38" s="1">
        <v>42088</v>
      </c>
      <c r="AQ38" s="3">
        <v>9.2941806819103494</v>
      </c>
      <c r="AR38" s="3">
        <v>3198.1863472187683</v>
      </c>
      <c r="AS38" s="3">
        <v>19.716633239877677</v>
      </c>
      <c r="AT38" s="4">
        <f>AS38/AS$1</f>
        <v>0.6365543113539639</v>
      </c>
      <c r="AU38" s="3">
        <v>46.284846911113114</v>
      </c>
      <c r="AV38" s="3">
        <f>AU38/AV$1</f>
        <v>0.84246172026052268</v>
      </c>
      <c r="AW38" s="3">
        <v>167.18630073152545</v>
      </c>
      <c r="AX38" s="3">
        <f>AW38/AX$1</f>
        <v>2.9934879271535442</v>
      </c>
      <c r="AZ38" s="3" t="s">
        <v>113</v>
      </c>
      <c r="BA38" s="3" t="s">
        <v>95</v>
      </c>
      <c r="BB38" s="5">
        <v>0.7</v>
      </c>
      <c r="BC38" s="1">
        <v>42088</v>
      </c>
      <c r="BD38" s="4">
        <v>43.77761303435728</v>
      </c>
      <c r="BE38" s="4">
        <v>0.7968258652049014</v>
      </c>
      <c r="BF38" s="4">
        <v>7.2957272951729566</v>
      </c>
      <c r="BG38" s="4">
        <v>0.13063074834687477</v>
      </c>
      <c r="BH38" s="4">
        <v>2.8628571788066695</v>
      </c>
      <c r="BI38" s="25">
        <f t="shared" si="29"/>
        <v>4.5635855055621288E-2</v>
      </c>
      <c r="BL38">
        <f t="shared" si="17"/>
        <v>0.48336737538719832</v>
      </c>
      <c r="BM38">
        <f t="shared" si="18"/>
        <v>0.24114434995994569</v>
      </c>
      <c r="BN38">
        <f t="shared" si="19"/>
        <v>0.27548827465285597</v>
      </c>
    </row>
    <row r="39" spans="1:66">
      <c r="D39" s="1">
        <v>42088</v>
      </c>
      <c r="E39" s="3">
        <v>2.2023333333333333</v>
      </c>
      <c r="F39" s="3">
        <f t="shared" ref="F39:F41" si="144">E39-0.13</f>
        <v>2.0723333333333334</v>
      </c>
      <c r="G39" s="3">
        <v>2.222</v>
      </c>
      <c r="H39" s="3">
        <v>95.966666666666654</v>
      </c>
      <c r="I39" s="3">
        <v>169.86666666666667</v>
      </c>
      <c r="J39" s="3">
        <v>110</v>
      </c>
      <c r="K39" s="3">
        <v>8.7733333333333334</v>
      </c>
      <c r="L39" s="3">
        <v>7.07</v>
      </c>
      <c r="M39" s="3">
        <v>10.716666666666669</v>
      </c>
      <c r="N39" s="3">
        <v>26.526666666666667</v>
      </c>
      <c r="O39" s="5">
        <v>2.5</v>
      </c>
      <c r="P39" s="26">
        <v>0.75011586710998523</v>
      </c>
      <c r="Q39" s="26">
        <v>9.2328044973150232E-3</v>
      </c>
      <c r="R39" s="37">
        <f t="shared" ref="R39:R42" si="145">T39-P39</f>
        <v>0.3171926820679758</v>
      </c>
      <c r="S39" s="37">
        <f t="shared" ref="S39:S42" si="146">(Q39^2+U39^2)^0.5</f>
        <v>7.1168487300069694E-2</v>
      </c>
      <c r="T39" s="26">
        <v>1.067308549177961</v>
      </c>
      <c r="U39" s="26">
        <v>7.0567052550709108E-2</v>
      </c>
      <c r="V39" s="37">
        <f t="shared" si="22"/>
        <v>0.53597746376275368</v>
      </c>
      <c r="W39" s="37">
        <f t="shared" si="23"/>
        <v>7.8646291855979641E-2</v>
      </c>
      <c r="X39" s="36">
        <f t="shared" si="24"/>
        <v>19.783911261483993</v>
      </c>
      <c r="Y39" s="36">
        <f t="shared" si="25"/>
        <v>0.22541257651971564</v>
      </c>
      <c r="Z39" s="26">
        <v>1.6032860129407147</v>
      </c>
      <c r="AA39" s="26">
        <v>3.4720747644620034E-2</v>
      </c>
      <c r="AB39" s="26">
        <v>62.27459098060266</v>
      </c>
      <c r="AC39" s="27">
        <v>2.2148876753826388</v>
      </c>
      <c r="AD39" s="27">
        <v>58.347317679190738</v>
      </c>
      <c r="AE39" s="4"/>
      <c r="AF39" s="26">
        <v>76.453779599271428</v>
      </c>
      <c r="AG39" s="27">
        <v>2.3280428178409585</v>
      </c>
      <c r="AH39" s="3">
        <v>47.685677403897174</v>
      </c>
      <c r="AJ39" s="4">
        <v>2.7556743293332584</v>
      </c>
      <c r="AK39" s="4">
        <v>6.1521672640889653E-2</v>
      </c>
      <c r="AM39" s="3" t="s">
        <v>206</v>
      </c>
      <c r="AN39" s="3" t="s">
        <v>95</v>
      </c>
      <c r="AO39" s="3" t="s">
        <v>157</v>
      </c>
      <c r="AP39" s="1">
        <v>42088</v>
      </c>
      <c r="AQ39" s="3">
        <v>7.8002270820322188</v>
      </c>
      <c r="AR39" s="3">
        <v>3641.3217336319121</v>
      </c>
      <c r="AS39" s="3">
        <v>17.403377890799824</v>
      </c>
      <c r="AT39" s="4">
        <f t="shared" ref="AT39:AT42" si="147">AS39/AS$1</f>
        <v>0.56187053305352308</v>
      </c>
      <c r="AU39" s="3">
        <v>370.99291461494914</v>
      </c>
      <c r="AV39" s="3">
        <f>AU39/AV$1</f>
        <v>6.7526922936830935</v>
      </c>
      <c r="AW39" s="3">
        <v>139.48166255170415</v>
      </c>
      <c r="AX39" s="3">
        <f>AW39/AX$1</f>
        <v>2.49743352823105</v>
      </c>
      <c r="AZ39" t="s">
        <v>114</v>
      </c>
      <c r="BA39" t="s">
        <v>95</v>
      </c>
      <c r="BB39" s="28">
        <v>2.85</v>
      </c>
      <c r="BC39" s="1">
        <v>42088</v>
      </c>
      <c r="BD39" s="4">
        <v>1042.9544451916049</v>
      </c>
      <c r="BE39" s="4">
        <v>18.983517386086731</v>
      </c>
      <c r="BF39" s="4">
        <v>6.2310979083544851</v>
      </c>
      <c r="BG39" s="4">
        <v>0.11156844956767206</v>
      </c>
      <c r="BH39" s="4">
        <v>2.8076409658217689</v>
      </c>
      <c r="BI39" s="25">
        <f t="shared" si="29"/>
        <v>-12.230825092403638</v>
      </c>
      <c r="BL39">
        <f t="shared" si="17"/>
        <v>0.46786154251675777</v>
      </c>
      <c r="BM39">
        <f t="shared" si="18"/>
        <v>0.19783911261483994</v>
      </c>
      <c r="BN39">
        <f t="shared" si="19"/>
        <v>0.33429934486840229</v>
      </c>
    </row>
    <row r="40" spans="1:66">
      <c r="D40" s="21">
        <v>42088</v>
      </c>
      <c r="E40" s="5">
        <v>2.5052499999999998</v>
      </c>
      <c r="F40" s="5">
        <f t="shared" si="144"/>
        <v>2.3752499999999999</v>
      </c>
      <c r="G40" s="5">
        <v>3.0907499999999999</v>
      </c>
      <c r="H40" s="5">
        <v>96.924999999999997</v>
      </c>
      <c r="I40" s="5">
        <v>166.67499999999998</v>
      </c>
      <c r="J40" s="5">
        <v>108</v>
      </c>
      <c r="K40" s="5">
        <v>5.1849999999999996</v>
      </c>
      <c r="L40" s="5">
        <v>7.0324999999999998</v>
      </c>
      <c r="M40" s="3">
        <v>10.887499999999999</v>
      </c>
      <c r="N40" s="3">
        <v>26.934999999999999</v>
      </c>
      <c r="O40" s="5">
        <v>2.9</v>
      </c>
      <c r="P40" s="26">
        <v>0.59182535096052369</v>
      </c>
      <c r="Q40" s="26">
        <v>1.985501415377533E-2</v>
      </c>
      <c r="R40" s="37">
        <f t="shared" si="145"/>
        <v>0.15093941679628453</v>
      </c>
      <c r="S40" s="37">
        <f t="shared" si="146"/>
        <v>4.620072146669222E-2</v>
      </c>
      <c r="T40" s="26">
        <v>0.74276476775680822</v>
      </c>
      <c r="U40" s="26">
        <v>4.1716724188222844E-2</v>
      </c>
      <c r="V40" s="37">
        <f t="shared" si="22"/>
        <v>0.54288911054470834</v>
      </c>
      <c r="W40" s="37">
        <f t="shared" si="23"/>
        <v>5.0359938942866111E-2</v>
      </c>
      <c r="X40" s="36">
        <f t="shared" si="24"/>
        <v>11.740284017630881</v>
      </c>
      <c r="Y40" s="36">
        <f t="shared" si="25"/>
        <v>0.30687334495057222</v>
      </c>
      <c r="Z40" s="26">
        <v>1.2856538783015166</v>
      </c>
      <c r="AA40" s="26">
        <v>2.8210607461253749E-2</v>
      </c>
      <c r="AB40" s="26">
        <v>49.777819381031449</v>
      </c>
      <c r="AC40" s="27">
        <v>1.4364683484179119</v>
      </c>
      <c r="AD40" s="27">
        <v>67.016936642489512</v>
      </c>
      <c r="AE40" s="4"/>
      <c r="AF40" s="26">
        <v>60.381375227686711</v>
      </c>
      <c r="AG40" s="27">
        <v>0.61823543710299</v>
      </c>
      <c r="AH40" s="3">
        <v>46.965498449284681</v>
      </c>
      <c r="AJ40" s="4">
        <v>2.3127018166295512</v>
      </c>
      <c r="AK40" s="4">
        <v>4.4605529490683422E-2</v>
      </c>
      <c r="AM40" s="3" t="s">
        <v>207</v>
      </c>
      <c r="AN40" s="3" t="s">
        <v>95</v>
      </c>
      <c r="AO40" s="3" t="s">
        <v>159</v>
      </c>
      <c r="AP40" s="1">
        <v>42088</v>
      </c>
      <c r="AQ40" s="3">
        <v>4.2756074655404319</v>
      </c>
      <c r="AR40" s="3">
        <v>4252.2145475879097</v>
      </c>
      <c r="AS40" s="3">
        <v>12.685653531994479</v>
      </c>
      <c r="AT40" s="4">
        <f t="shared" si="147"/>
        <v>0.40955813043179695</v>
      </c>
      <c r="AU40" s="3">
        <v>1163.596467063167</v>
      </c>
      <c r="AV40" s="3">
        <f>AU40/AV$1</f>
        <v>21.179404205736567</v>
      </c>
      <c r="AW40" s="3">
        <v>161.70206901415031</v>
      </c>
      <c r="AX40" s="3">
        <f>AW40/AX$1</f>
        <v>2.8952921936284746</v>
      </c>
      <c r="AZ40" t="s">
        <v>115</v>
      </c>
      <c r="BA40" t="s">
        <v>95</v>
      </c>
      <c r="BB40" s="28">
        <v>3.05</v>
      </c>
      <c r="BC40" s="1">
        <v>42088</v>
      </c>
      <c r="BD40" s="4">
        <v>1328.0916712374024</v>
      </c>
      <c r="BE40" s="4">
        <v>24.173492377819482</v>
      </c>
      <c r="BF40" s="4">
        <v>3.5643647459792049</v>
      </c>
      <c r="BG40" s="4">
        <v>6.3820317743584695E-2</v>
      </c>
      <c r="BH40" s="4">
        <v>3.4344261729202503</v>
      </c>
      <c r="BI40" s="25">
        <f t="shared" si="29"/>
        <v>-2.9940881720829147</v>
      </c>
      <c r="BL40">
        <f t="shared" si="17"/>
        <v>0.46033023424810648</v>
      </c>
      <c r="BM40">
        <f t="shared" si="18"/>
        <v>0.11740284017630881</v>
      </c>
      <c r="BN40">
        <f t="shared" si="19"/>
        <v>0.42226692557558471</v>
      </c>
    </row>
    <row r="41" spans="1:66">
      <c r="D41" s="1">
        <v>42088</v>
      </c>
      <c r="E41" s="3">
        <v>2.9750000000000001</v>
      </c>
      <c r="F41" s="3">
        <f t="shared" si="144"/>
        <v>2.8450000000000002</v>
      </c>
      <c r="G41" s="3">
        <v>3.9693333333333336</v>
      </c>
      <c r="H41" s="3">
        <v>99.366666666666674</v>
      </c>
      <c r="I41" s="3">
        <v>166.06666666666666</v>
      </c>
      <c r="J41" s="3">
        <v>108</v>
      </c>
      <c r="K41" s="3">
        <v>1.9799999999999998</v>
      </c>
      <c r="L41" s="3">
        <v>7.0100000000000007</v>
      </c>
      <c r="M41" s="3">
        <v>11.21</v>
      </c>
      <c r="N41" s="3">
        <v>27.693333333333332</v>
      </c>
      <c r="O41" s="5">
        <v>3.2</v>
      </c>
      <c r="P41" s="26">
        <v>0.55018335444374078</v>
      </c>
      <c r="Q41" s="26">
        <v>1.2874561427268578E-2</v>
      </c>
      <c r="R41" s="37">
        <f t="shared" si="145"/>
        <v>0.15838227236816527</v>
      </c>
      <c r="S41" s="37">
        <f t="shared" si="146"/>
        <v>9.9465877635283015E-2</v>
      </c>
      <c r="T41" s="26">
        <v>0.70856562681190605</v>
      </c>
      <c r="U41" s="26">
        <v>9.8629136069482939E-2</v>
      </c>
      <c r="V41" s="37">
        <f t="shared" si="22"/>
        <v>0.56481261343592171</v>
      </c>
      <c r="W41" s="37">
        <f t="shared" si="23"/>
        <v>0.11256507332340818</v>
      </c>
      <c r="X41" s="36">
        <f t="shared" si="24"/>
        <v>12.437959701379894</v>
      </c>
      <c r="Y41" s="36">
        <f t="shared" si="25"/>
        <v>0.6294548991416844</v>
      </c>
      <c r="Z41" s="26">
        <v>1.2733782402478278</v>
      </c>
      <c r="AA41" s="26">
        <v>5.4251168194718903E-2</v>
      </c>
      <c r="AB41" s="26">
        <v>47.718540569994381</v>
      </c>
      <c r="AC41" s="27">
        <v>0.60214825750819134</v>
      </c>
      <c r="AD41" s="27">
        <v>67.34526593492464</v>
      </c>
      <c r="AE41" s="4"/>
      <c r="AF41" s="26">
        <v>61.095173041894363</v>
      </c>
      <c r="AG41" s="27">
        <v>2.9028085757726463</v>
      </c>
      <c r="AH41" s="3">
        <v>47.9788103101274</v>
      </c>
      <c r="AJ41" s="4">
        <v>2.2712872225177239</v>
      </c>
      <c r="AK41" s="4">
        <v>4.615442705138708E-2</v>
      </c>
      <c r="AM41" s="3" t="s">
        <v>114</v>
      </c>
      <c r="AN41" s="3" t="s">
        <v>95</v>
      </c>
      <c r="AO41" s="3" t="s">
        <v>156</v>
      </c>
      <c r="AP41" s="1">
        <v>42088</v>
      </c>
      <c r="AQ41" s="3">
        <v>5.3077064644787626</v>
      </c>
      <c r="AR41" s="3">
        <v>4251.0068084461618</v>
      </c>
      <c r="AS41" s="3">
        <v>13.578999015456189</v>
      </c>
      <c r="AT41" s="4">
        <f t="shared" si="147"/>
        <v>0.43839991655763505</v>
      </c>
      <c r="AU41" s="3">
        <v>1054.0258805716387</v>
      </c>
      <c r="AV41" s="3">
        <f>AU41/AV$1</f>
        <v>19.185036049720399</v>
      </c>
      <c r="AW41" s="3">
        <v>163.03784584950029</v>
      </c>
      <c r="AX41" s="3">
        <f>AW41/AX$1</f>
        <v>2.919209415389441</v>
      </c>
      <c r="BD41" s="4"/>
      <c r="BE41" s="4"/>
      <c r="BF41" s="4"/>
      <c r="BG41" s="4"/>
      <c r="BH41" s="4"/>
      <c r="BI41" s="25">
        <f t="shared" si="29"/>
        <v>19.185036049720399</v>
      </c>
      <c r="BL41">
        <f t="shared" si="17"/>
        <v>0.43206593065125948</v>
      </c>
      <c r="BM41">
        <f t="shared" si="18"/>
        <v>0.12437959701379894</v>
      </c>
      <c r="BN41">
        <f t="shared" si="19"/>
        <v>0.44355447233494155</v>
      </c>
    </row>
    <row r="42" spans="1:66">
      <c r="D42" s="1">
        <v>42088</v>
      </c>
      <c r="E42" s="3">
        <v>3.1190000000000002</v>
      </c>
      <c r="F42" s="3">
        <f>E42-0.13</f>
        <v>2.9890000000000003</v>
      </c>
      <c r="G42" s="3">
        <v>4.1165000000000003</v>
      </c>
      <c r="H42" s="3">
        <v>99.9</v>
      </c>
      <c r="I42" s="3">
        <v>166.125</v>
      </c>
      <c r="J42" s="3">
        <v>108</v>
      </c>
      <c r="K42" s="3">
        <v>1.8125</v>
      </c>
      <c r="L42" s="3">
        <v>7.0174999999999992</v>
      </c>
      <c r="M42" s="3">
        <v>-0.375</v>
      </c>
      <c r="N42" s="3">
        <v>0.22749999999999998</v>
      </c>
      <c r="O42" s="5">
        <v>3.5</v>
      </c>
      <c r="P42" s="26">
        <v>0.62131401203293224</v>
      </c>
      <c r="Q42" s="26">
        <v>2.5712905303471423E-2</v>
      </c>
      <c r="R42" s="37">
        <f t="shared" si="145"/>
        <v>0.13703876195566822</v>
      </c>
      <c r="S42" s="37">
        <f t="shared" si="146"/>
        <v>2.70740466154555E-2</v>
      </c>
      <c r="T42" s="26">
        <v>0.75835277398860046</v>
      </c>
      <c r="U42" s="26">
        <v>8.476467483012522E-3</v>
      </c>
      <c r="V42" s="37">
        <f t="shared" si="22"/>
        <v>0.71910794890180396</v>
      </c>
      <c r="W42" s="37">
        <f t="shared" si="23"/>
        <v>5.2766407062104392E-2</v>
      </c>
      <c r="X42" s="36">
        <f t="shared" si="24"/>
        <v>9.2752896799567601</v>
      </c>
      <c r="Y42" s="36">
        <f t="shared" si="25"/>
        <v>0.20068501332929772</v>
      </c>
      <c r="Z42" s="26">
        <v>1.4774607228904044</v>
      </c>
      <c r="AA42" s="26">
        <v>5.2081121466930141E-2</v>
      </c>
      <c r="AB42" s="26">
        <v>49.171476175559413</v>
      </c>
      <c r="AC42" s="27">
        <v>0.9709330935870828</v>
      </c>
      <c r="AD42" s="27">
        <v>64.839844808556805</v>
      </c>
      <c r="AE42" s="4"/>
      <c r="AF42" s="26">
        <v>60.422358834244093</v>
      </c>
      <c r="AG42" s="27">
        <v>7.3898454591216973</v>
      </c>
      <c r="AH42" s="3">
        <v>40.896084679691427</v>
      </c>
      <c r="AJ42" s="4">
        <v>2.3296956470401793</v>
      </c>
      <c r="AK42" s="4">
        <v>2.6977045668533622E-2</v>
      </c>
      <c r="AM42" s="3" t="s">
        <v>115</v>
      </c>
      <c r="AN42" s="3" t="s">
        <v>95</v>
      </c>
      <c r="AO42" s="3" t="s">
        <v>158</v>
      </c>
      <c r="AP42" s="1">
        <v>42088</v>
      </c>
      <c r="AQ42" s="3">
        <v>4.1539539763239457</v>
      </c>
      <c r="AR42" s="3">
        <v>4447.1388039847716</v>
      </c>
      <c r="AS42" s="3">
        <v>14.907656842605022</v>
      </c>
      <c r="AT42" s="4">
        <f t="shared" si="147"/>
        <v>0.48129582367808554</v>
      </c>
      <c r="AU42" s="3">
        <v>1372.8097048697218</v>
      </c>
      <c r="AV42" s="3">
        <f>AU42/AV$1</f>
        <v>24.987435472692425</v>
      </c>
      <c r="AW42" s="3">
        <v>195.37706650357518</v>
      </c>
      <c r="AX42" s="3">
        <f>AW42/AX$1</f>
        <v>3.4982464906638349</v>
      </c>
      <c r="BD42" s="4"/>
      <c r="BE42" s="4"/>
      <c r="BF42" s="4"/>
      <c r="BG42" s="4"/>
      <c r="BH42" s="4"/>
      <c r="BI42" s="25">
        <f t="shared" si="29"/>
        <v>24.987435472692425</v>
      </c>
      <c r="BL42">
        <f t="shared" si="17"/>
        <v>0.42052827693276029</v>
      </c>
      <c r="BM42">
        <f t="shared" si="18"/>
        <v>9.2752896799567594E-2</v>
      </c>
      <c r="BN42">
        <f t="shared" si="19"/>
        <v>0.4867188262676721</v>
      </c>
    </row>
    <row r="43" spans="1:66">
      <c r="A43" s="29" t="str">
        <f>A37</f>
        <v>Missisquoi Bay</v>
      </c>
      <c r="B43" s="29">
        <f>B38</f>
        <v>3.05</v>
      </c>
      <c r="C43" s="29">
        <f>C38</f>
        <v>70</v>
      </c>
      <c r="D43" s="30">
        <f>D42</f>
        <v>42088</v>
      </c>
      <c r="E43" s="31"/>
      <c r="F43" s="31"/>
      <c r="G43" s="31"/>
      <c r="H43" s="31"/>
      <c r="I43" s="31"/>
      <c r="J43" s="31"/>
      <c r="K43" s="31">
        <f>AVERAGE(K39:K42)</f>
        <v>4.4377083333333331</v>
      </c>
      <c r="L43" s="31">
        <f t="shared" ref="L43" si="148">AVERAGE(L39:L42)</f>
        <v>7.0324999999999998</v>
      </c>
      <c r="M43" s="31">
        <f t="shared" ref="M43" si="149">AVERAGE(M39:M42)</f>
        <v>8.1097916666666663</v>
      </c>
      <c r="N43" s="31">
        <f t="shared" ref="N43" si="150">AVERAGE(N39:N42)</f>
        <v>20.345625000000002</v>
      </c>
      <c r="O43" s="5"/>
      <c r="P43" s="31">
        <f t="shared" ref="P43" si="151">AVERAGE(P39:P42)</f>
        <v>0.62835964613679551</v>
      </c>
      <c r="Q43" s="31">
        <f t="shared" ref="Q43:W43" si="152">AVERAGE(Q39:Q42)</f>
        <v>1.6918821345457587E-2</v>
      </c>
      <c r="R43" s="38">
        <f t="shared" si="152"/>
        <v>0.19088828329702345</v>
      </c>
      <c r="S43" s="38">
        <f t="shared" si="152"/>
        <v>6.0977283254375104E-2</v>
      </c>
      <c r="T43" s="31">
        <f t="shared" si="152"/>
        <v>0.81924792943381886</v>
      </c>
      <c r="U43" s="31">
        <f t="shared" si="152"/>
        <v>5.4847345072856858E-2</v>
      </c>
      <c r="V43" s="38">
        <f t="shared" si="152"/>
        <v>0.5906967841612969</v>
      </c>
      <c r="W43" s="38">
        <f t="shared" si="152"/>
        <v>7.3584427796089591E-2</v>
      </c>
      <c r="Z43" s="31">
        <f t="shared" ref="Z43" si="153">AVERAGE(Z39:Z42)</f>
        <v>1.4099447135951158</v>
      </c>
      <c r="AA43" s="31">
        <f t="shared" ref="AA43" si="154">AVERAGE(AA39:AA42)</f>
        <v>4.2315911191880703E-2</v>
      </c>
      <c r="AB43" s="31">
        <f t="shared" ref="AB43" si="155">AVERAGE(AB39:AB42)</f>
        <v>52.235606776796978</v>
      </c>
      <c r="AC43" s="31">
        <f t="shared" ref="AC43" si="156">AVERAGE(AC39:AC42)</f>
        <v>1.3061093437239562</v>
      </c>
      <c r="AD43" s="31">
        <f t="shared" ref="AD43" si="157">AVERAGE(AD39:AD42)</f>
        <v>64.38734126629042</v>
      </c>
      <c r="AF43" s="31">
        <f t="shared" ref="AF43" si="158">AVERAGE(AF39:AF42)</f>
        <v>64.588171675774149</v>
      </c>
      <c r="AG43" s="31">
        <f t="shared" ref="AG43" si="159">AVERAGE(AG39:AG42)</f>
        <v>3.309733072459573</v>
      </c>
      <c r="AH43" s="31">
        <f t="shared" ref="AH43" si="160">AVERAGE(AH39:AH42)</f>
        <v>45.881517710750167</v>
      </c>
      <c r="AJ43" s="31">
        <f t="shared" ref="AJ43" si="161">AVERAGE(AJ39:AJ42)</f>
        <v>2.417339753880178</v>
      </c>
      <c r="AK43" s="31">
        <f t="shared" ref="AK43" si="162">AVERAGE(AK39:AK42)</f>
        <v>4.4814668712873443E-2</v>
      </c>
      <c r="AP43" s="1"/>
      <c r="AQ43" s="31">
        <f>AVERAGE(AQ39:AQ42)</f>
        <v>5.3843737470938393</v>
      </c>
      <c r="AR43" s="31">
        <f t="shared" ref="AR43" si="163">AVERAGE(AR39:AR42)</f>
        <v>4147.9204734126888</v>
      </c>
      <c r="AS43" s="31">
        <f t="shared" ref="AS43" si="164">AVERAGE(AS39:AS42)</f>
        <v>14.643921820213878</v>
      </c>
      <c r="AT43" s="7"/>
      <c r="AU43" s="31">
        <f t="shared" ref="AU43" si="165">AVERAGE(AU39:AU42)</f>
        <v>990.35624177986915</v>
      </c>
      <c r="AV43" s="31">
        <f t="shared" ref="AV43" si="166">AVERAGE(AV39:AV42)</f>
        <v>18.026142005458119</v>
      </c>
      <c r="AW43" s="31">
        <f t="shared" ref="AW43" si="167">AVERAGE(AW39:AW42)</f>
        <v>164.89966097973249</v>
      </c>
      <c r="AX43" s="31">
        <f t="shared" ref="AX43" si="168">AVERAGE(AX39:AX42)</f>
        <v>2.9525454069782002</v>
      </c>
      <c r="BD43" s="31">
        <f>AVERAGE(BD39:BD42)</f>
        <v>1185.5230582145036</v>
      </c>
      <c r="BE43" s="31">
        <f t="shared" ref="BE43" si="169">AVERAGE(BE39:BE42)</f>
        <v>21.578504881953108</v>
      </c>
      <c r="BF43" s="31">
        <f t="shared" ref="BF43" si="170">AVERAGE(BF39:BF42)</f>
        <v>4.897731327166845</v>
      </c>
      <c r="BG43" s="31">
        <f t="shared" ref="BG43" si="171">AVERAGE(BG39:BG42)</f>
        <v>8.7694383655628372E-2</v>
      </c>
      <c r="BH43" s="31">
        <f t="shared" ref="BH43" si="172">AVERAGE(BH39:BH42)</f>
        <v>3.1210335693710096</v>
      </c>
      <c r="BI43" s="25">
        <f t="shared" si="29"/>
        <v>-3.5523628764949891</v>
      </c>
      <c r="BJ43" s="31"/>
      <c r="BL43">
        <f t="shared" si="17"/>
        <v>0.4456626136315564</v>
      </c>
      <c r="BM43">
        <f t="shared" si="18"/>
        <v>0.13538706975984277</v>
      </c>
      <c r="BN43">
        <f t="shared" si="19"/>
        <v>0.41895031660860094</v>
      </c>
    </row>
    <row r="44" spans="1:66">
      <c r="A44" t="s">
        <v>16</v>
      </c>
      <c r="B44" s="2" t="s">
        <v>20</v>
      </c>
      <c r="C44" s="2" t="s">
        <v>21</v>
      </c>
      <c r="D44" s="1">
        <f>D45</f>
        <v>42091</v>
      </c>
      <c r="E44" s="3" t="s">
        <v>29</v>
      </c>
      <c r="F44" s="3" t="s">
        <v>22</v>
      </c>
      <c r="G44" s="3" t="s">
        <v>30</v>
      </c>
      <c r="H44" s="3" t="s">
        <v>31</v>
      </c>
      <c r="I44" s="3" t="s">
        <v>33</v>
      </c>
      <c r="J44" s="3" t="s">
        <v>34</v>
      </c>
      <c r="K44" s="3" t="s">
        <v>36</v>
      </c>
      <c r="L44" s="3" t="s">
        <v>1</v>
      </c>
      <c r="M44" s="3" t="s">
        <v>39</v>
      </c>
      <c r="N44" s="3" t="s">
        <v>40</v>
      </c>
      <c r="O44" s="5" t="s">
        <v>19</v>
      </c>
      <c r="P44" s="9" t="s">
        <v>89</v>
      </c>
      <c r="Q44" s="9" t="s">
        <v>88</v>
      </c>
      <c r="R44" s="36" t="s">
        <v>147</v>
      </c>
      <c r="S44" s="36" t="s">
        <v>88</v>
      </c>
      <c r="T44" s="9" t="s">
        <v>90</v>
      </c>
      <c r="U44" s="9" t="s">
        <v>88</v>
      </c>
      <c r="V44" s="36" t="s">
        <v>148</v>
      </c>
      <c r="W44" s="36" t="s">
        <v>88</v>
      </c>
      <c r="X44" s="36" t="s">
        <v>153</v>
      </c>
      <c r="Y44" s="36" t="s">
        <v>154</v>
      </c>
      <c r="Z44" s="3" t="s">
        <v>92</v>
      </c>
      <c r="AA44" s="3" t="s">
        <v>88</v>
      </c>
      <c r="AB44" s="9" t="s">
        <v>91</v>
      </c>
      <c r="AC44" s="9" t="s">
        <v>88</v>
      </c>
      <c r="AD44" s="9" t="s">
        <v>94</v>
      </c>
      <c r="AF44" s="3" t="s">
        <v>93</v>
      </c>
      <c r="AG44" s="3" t="s">
        <v>88</v>
      </c>
      <c r="AH44" s="3" t="s">
        <v>60</v>
      </c>
      <c r="AJ44" s="3" t="s">
        <v>49</v>
      </c>
      <c r="AK44" s="3" t="s">
        <v>50</v>
      </c>
      <c r="AM44" s="3" t="s">
        <v>70</v>
      </c>
      <c r="AN44" s="3" t="str">
        <f>AN45</f>
        <v>MB</v>
      </c>
      <c r="AO44" s="3" t="s">
        <v>13</v>
      </c>
      <c r="AP44" s="1">
        <f>AP45</f>
        <v>42091</v>
      </c>
      <c r="AQ44" s="3" t="s">
        <v>78</v>
      </c>
      <c r="AR44" s="3" t="s">
        <v>79</v>
      </c>
      <c r="AS44" s="12" t="s">
        <v>80</v>
      </c>
      <c r="AT44" s="40"/>
      <c r="AU44" s="3" t="s">
        <v>81</v>
      </c>
      <c r="AV44" t="s">
        <v>76</v>
      </c>
      <c r="AW44" s="3" t="s">
        <v>82</v>
      </c>
      <c r="AX44" t="s">
        <v>77</v>
      </c>
      <c r="AY44" s="3"/>
      <c r="AZ44" t="s">
        <v>70</v>
      </c>
      <c r="BA44" t="s">
        <v>95</v>
      </c>
      <c r="BB44" s="28" t="s">
        <v>19</v>
      </c>
      <c r="BC44" s="1">
        <v>42091</v>
      </c>
      <c r="BD44" s="4" t="s">
        <v>86</v>
      </c>
      <c r="BE44" s="4" t="s">
        <v>76</v>
      </c>
      <c r="BF44" s="4" t="s">
        <v>87</v>
      </c>
      <c r="BG44" s="4" t="s">
        <v>77</v>
      </c>
      <c r="BH44" s="4" t="s">
        <v>75</v>
      </c>
      <c r="BI44" s="25"/>
      <c r="BL44" t="e">
        <f t="shared" si="17"/>
        <v>#VALUE!</v>
      </c>
      <c r="BM44" t="e">
        <f t="shared" si="18"/>
        <v>#VALUE!</v>
      </c>
      <c r="BN44" t="e">
        <f t="shared" si="19"/>
        <v>#VALUE!</v>
      </c>
    </row>
    <row r="45" spans="1:66">
      <c r="A45" t="s">
        <v>13</v>
      </c>
      <c r="B45" s="2">
        <v>3.12</v>
      </c>
      <c r="C45" s="2">
        <v>69</v>
      </c>
      <c r="D45" s="1">
        <v>42091</v>
      </c>
      <c r="E45" s="3">
        <v>0.70499999999999996</v>
      </c>
      <c r="F45" s="3">
        <f>E45</f>
        <v>0.70499999999999996</v>
      </c>
      <c r="G45" s="3">
        <v>0.19666666666666668</v>
      </c>
      <c r="H45" s="3">
        <v>83.633333333333326</v>
      </c>
      <c r="I45" s="3">
        <v>158.96666666666667</v>
      </c>
      <c r="J45" s="3">
        <v>103</v>
      </c>
      <c r="K45" s="3">
        <v>13.409999999999998</v>
      </c>
      <c r="L45" s="3">
        <v>7.34</v>
      </c>
      <c r="M45" s="3">
        <v>11.563333333333334</v>
      </c>
      <c r="N45" s="3">
        <v>28.540000000000003</v>
      </c>
      <c r="O45" s="5">
        <v>0.7</v>
      </c>
      <c r="P45" s="26">
        <v>1.24060352279924</v>
      </c>
      <c r="Q45" s="26">
        <v>2.8494453148474742E-2</v>
      </c>
      <c r="R45" s="37">
        <f>T45-P45</f>
        <v>0.18957988915262858</v>
      </c>
      <c r="S45" s="37">
        <f>(Q45^2+U45^2)^0.5</f>
        <v>6.7655758435926749E-2</v>
      </c>
      <c r="T45" s="26">
        <v>1.4301834119518686</v>
      </c>
      <c r="U45" s="26">
        <v>6.1362592752505586E-2</v>
      </c>
      <c r="V45" s="37">
        <f t="shared" si="22"/>
        <v>0.98571351738554291</v>
      </c>
      <c r="W45" s="37">
        <f t="shared" si="23"/>
        <v>6.3254602834466017E-2</v>
      </c>
      <c r="X45" s="36">
        <f t="shared" si="24"/>
        <v>7.8471844907979218</v>
      </c>
      <c r="Y45" s="36">
        <f t="shared" si="25"/>
        <v>0.35692861598225856</v>
      </c>
      <c r="Z45" s="26">
        <v>2.4158969293374115</v>
      </c>
      <c r="AA45" s="26">
        <v>1.5355031437160445E-2</v>
      </c>
      <c r="AB45" s="26">
        <v>67.380839736118645</v>
      </c>
      <c r="AC45" s="27">
        <v>1.2365344019445101</v>
      </c>
      <c r="AD45" s="27">
        <v>47.113425573968463</v>
      </c>
      <c r="AE45" s="4"/>
      <c r="AF45" s="26">
        <v>79.653549471111631</v>
      </c>
      <c r="AG45" s="27">
        <v>2.5564338988366941</v>
      </c>
      <c r="AH45" s="3">
        <v>32.970590965135905</v>
      </c>
      <c r="AJ45" s="4">
        <v>3.2281028147487203</v>
      </c>
      <c r="AK45" s="4">
        <v>5.120265396011555E-2</v>
      </c>
      <c r="AM45" s="3" t="s">
        <v>116</v>
      </c>
      <c r="AN45" s="3" t="s">
        <v>95</v>
      </c>
      <c r="AO45" s="3" t="s">
        <v>155</v>
      </c>
      <c r="AP45" s="1">
        <v>42091</v>
      </c>
      <c r="AQ45" s="3">
        <v>11.796117113115427</v>
      </c>
      <c r="AR45" s="3">
        <v>3683.9721359423493</v>
      </c>
      <c r="AS45" s="3">
        <v>21.90050703458704</v>
      </c>
      <c r="AT45" s="4">
        <f>AS45/AS$1</f>
        <v>0.70706098775059856</v>
      </c>
      <c r="AU45" s="3">
        <v>60.150289167464344</v>
      </c>
      <c r="AV45" s="3">
        <f>AU45/AV$1</f>
        <v>1.0948359877587248</v>
      </c>
      <c r="AW45" s="3">
        <v>166.21510372654586</v>
      </c>
      <c r="AX45" s="3">
        <f>AW45/AX$1</f>
        <v>2.9760985447904362</v>
      </c>
      <c r="AZ45" t="s">
        <v>116</v>
      </c>
      <c r="BA45" t="s">
        <v>95</v>
      </c>
      <c r="BB45" s="28">
        <v>0.7</v>
      </c>
      <c r="BC45" s="1">
        <v>42091</v>
      </c>
      <c r="BD45" s="4">
        <v>49.925741012216925</v>
      </c>
      <c r="BE45" s="4">
        <v>0.90873208977460729</v>
      </c>
      <c r="BF45" s="4">
        <v>6.0872621610528252</v>
      </c>
      <c r="BG45" s="4">
        <v>0.10899305570372113</v>
      </c>
      <c r="BH45" s="4">
        <v>2.8671054890867151</v>
      </c>
      <c r="BI45" s="25">
        <f t="shared" si="29"/>
        <v>0.18610389798411753</v>
      </c>
      <c r="BL45">
        <f t="shared" si="17"/>
        <v>0.51351674309197048</v>
      </c>
      <c r="BM45">
        <f t="shared" si="18"/>
        <v>7.8471844907979219E-2</v>
      </c>
      <c r="BN45">
        <f t="shared" si="19"/>
        <v>0.40801141200005026</v>
      </c>
    </row>
    <row r="46" spans="1:66">
      <c r="D46" s="21">
        <v>42091</v>
      </c>
      <c r="E46" s="5">
        <v>2.5356666666666663</v>
      </c>
      <c r="F46" s="5">
        <f t="shared" ref="F46:F48" si="173">E46-0.2</f>
        <v>2.3356666666666661</v>
      </c>
      <c r="G46" s="5">
        <v>2.6280000000000001</v>
      </c>
      <c r="H46" s="5">
        <v>92.8</v>
      </c>
      <c r="I46" s="5">
        <v>162.03333333333333</v>
      </c>
      <c r="J46" s="5">
        <v>105</v>
      </c>
      <c r="K46" s="5">
        <v>7.666666666666667</v>
      </c>
      <c r="L46" s="5">
        <v>7.0999999999999988</v>
      </c>
      <c r="M46" s="3">
        <v>10.443333333333333</v>
      </c>
      <c r="N46" s="3">
        <v>25.88</v>
      </c>
      <c r="O46" s="5">
        <v>2.5</v>
      </c>
      <c r="P46" s="26">
        <v>1.1758832858349166</v>
      </c>
      <c r="Q46" s="26">
        <v>2.5969163575627518E-2</v>
      </c>
      <c r="R46" s="37">
        <f t="shared" ref="R46:R49" si="174">T46-P46</f>
        <v>0.27840062570403235</v>
      </c>
      <c r="S46" s="37">
        <f t="shared" ref="S46:S49" si="175">(Q46^2+U46^2)^0.5</f>
        <v>2.7467694666270723E-2</v>
      </c>
      <c r="T46" s="26">
        <v>1.454283911538949</v>
      </c>
      <c r="U46" s="26">
        <v>8.9485637653077127E-3</v>
      </c>
      <c r="V46" s="37">
        <f t="shared" si="22"/>
        <v>0.93214226205040251</v>
      </c>
      <c r="W46" s="37">
        <f t="shared" si="23"/>
        <v>1.5915423488008427E-2</v>
      </c>
      <c r="X46" s="36">
        <f t="shared" si="24"/>
        <v>11.666006214024144</v>
      </c>
      <c r="Y46" s="36">
        <f t="shared" si="25"/>
        <v>9.8816499527374757E-2</v>
      </c>
      <c r="Z46" s="26">
        <v>2.3864261735893515</v>
      </c>
      <c r="AA46" s="26">
        <v>1.316145551756614E-2</v>
      </c>
      <c r="AB46" s="26">
        <v>70.046461752627721</v>
      </c>
      <c r="AC46" s="27">
        <v>1.0218986054163739</v>
      </c>
      <c r="AD46" s="27">
        <v>48.165603151384182</v>
      </c>
      <c r="AE46" s="4"/>
      <c r="AF46" s="26">
        <v>78.454003895062456</v>
      </c>
      <c r="AG46" s="27">
        <v>0.97342954373448842</v>
      </c>
      <c r="AH46" s="3">
        <v>32.875102009571975</v>
      </c>
      <c r="AJ46" s="4">
        <v>3.8192363525880531</v>
      </c>
      <c r="AK46" s="4">
        <v>6.6714904303283196E-2</v>
      </c>
      <c r="AM46" s="3" t="s">
        <v>216</v>
      </c>
      <c r="AN46" s="3" t="s">
        <v>95</v>
      </c>
      <c r="AO46" s="3" t="s">
        <v>157</v>
      </c>
      <c r="AP46" s="1">
        <v>42091</v>
      </c>
      <c r="AQ46" s="3">
        <v>10.043289355755926</v>
      </c>
      <c r="AR46" s="3">
        <v>3478.2411325560292</v>
      </c>
      <c r="AS46" s="3">
        <v>20.30399259019191</v>
      </c>
      <c r="AT46" s="4">
        <f t="shared" ref="AT46:AT49" si="176">AS46/AS$1</f>
        <v>0.65551729160560179</v>
      </c>
      <c r="AU46" s="3">
        <v>73.692076879148573</v>
      </c>
      <c r="AV46" s="3">
        <f>AU46/AV$1</f>
        <v>1.3413192005669563</v>
      </c>
      <c r="AW46" s="3">
        <v>178.76610299461785</v>
      </c>
      <c r="AX46" s="3">
        <f>AW46/AX$1</f>
        <v>3.200825478865136</v>
      </c>
      <c r="AZ46" t="s">
        <v>117</v>
      </c>
      <c r="BA46" t="s">
        <v>95</v>
      </c>
      <c r="BB46" s="28">
        <v>2.85</v>
      </c>
      <c r="BC46" s="1">
        <v>42091</v>
      </c>
      <c r="BD46" s="4">
        <v>474.15387348791899</v>
      </c>
      <c r="BE46" s="4">
        <v>8.6303944937735526</v>
      </c>
      <c r="BF46" s="4">
        <v>4.4304157479168298</v>
      </c>
      <c r="BG46" s="4">
        <v>7.9327050096988899E-2</v>
      </c>
      <c r="BH46" s="4">
        <v>3.1506828517621468</v>
      </c>
      <c r="BI46" s="25">
        <f t="shared" si="29"/>
        <v>-7.2890752932065963</v>
      </c>
      <c r="BL46">
        <f t="shared" si="17"/>
        <v>0.49273817847308726</v>
      </c>
      <c r="BM46">
        <f t="shared" si="18"/>
        <v>0.11666006214024144</v>
      </c>
      <c r="BN46">
        <f t="shared" si="19"/>
        <v>0.3906017593866713</v>
      </c>
    </row>
    <row r="47" spans="1:66">
      <c r="D47" s="1">
        <v>42091</v>
      </c>
      <c r="E47" s="3">
        <v>2.8239999999999998</v>
      </c>
      <c r="F47" s="3">
        <f t="shared" si="173"/>
        <v>2.6239999999999997</v>
      </c>
      <c r="G47" s="3">
        <v>3.4466666666666668</v>
      </c>
      <c r="H47" s="3">
        <v>96.600000000000009</v>
      </c>
      <c r="I47" s="3">
        <v>164.23333333333335</v>
      </c>
      <c r="J47" s="3">
        <v>107</v>
      </c>
      <c r="K47" s="3">
        <v>4.3633333333333342</v>
      </c>
      <c r="L47" s="3">
        <v>7.0333333333333341</v>
      </c>
      <c r="M47" s="3">
        <v>10.18</v>
      </c>
      <c r="N47" s="3">
        <v>25.256666666666671</v>
      </c>
      <c r="O47" s="5">
        <v>3</v>
      </c>
      <c r="P47" s="26">
        <v>0.57948728625712476</v>
      </c>
      <c r="Q47" s="26">
        <v>1.7855545889955842E-2</v>
      </c>
      <c r="R47" s="37">
        <f t="shared" si="174"/>
        <v>8.023592102849908E-2</v>
      </c>
      <c r="S47" s="37">
        <f t="shared" si="175"/>
        <v>7.6769570389207814E-2</v>
      </c>
      <c r="T47" s="26">
        <v>0.65972320728562384</v>
      </c>
      <c r="U47" s="26">
        <v>7.4664224490147993E-2</v>
      </c>
      <c r="V47" s="37">
        <f t="shared" si="22"/>
        <v>0.66885794418913758</v>
      </c>
      <c r="W47" s="37">
        <f t="shared" si="23"/>
        <v>8.6599402681108759E-2</v>
      </c>
      <c r="X47" s="36">
        <f t="shared" si="24"/>
        <v>6.0392186762122142</v>
      </c>
      <c r="Y47" s="36">
        <f t="shared" si="25"/>
        <v>0.95736767220651442</v>
      </c>
      <c r="Z47" s="26">
        <v>1.3285811514747614</v>
      </c>
      <c r="AA47" s="26">
        <v>4.387151839188623E-2</v>
      </c>
      <c r="AB47" s="26">
        <v>54.041289215734103</v>
      </c>
      <c r="AC47" s="27">
        <v>2.3445213545787822</v>
      </c>
      <c r="AD47" s="27">
        <v>81.915095026113278</v>
      </c>
      <c r="AE47" s="4"/>
      <c r="AF47" s="26">
        <v>61.673731240691957</v>
      </c>
      <c r="AG47" s="27">
        <v>2.1264237605850487</v>
      </c>
      <c r="AH47" s="3">
        <v>46.420748309000494</v>
      </c>
      <c r="AJ47" s="4">
        <v>2.7317570865331149</v>
      </c>
      <c r="AK47" s="4">
        <v>0.1844961837121728</v>
      </c>
      <c r="AM47" s="3" t="s">
        <v>217</v>
      </c>
      <c r="AN47" s="3" t="s">
        <v>95</v>
      </c>
      <c r="AO47" s="3" t="s">
        <v>159</v>
      </c>
      <c r="AP47" s="1">
        <v>42091</v>
      </c>
      <c r="AQ47" s="3">
        <v>7.5148265768427143</v>
      </c>
      <c r="AR47" s="3">
        <v>3556.893656722842</v>
      </c>
      <c r="AS47" s="3">
        <v>17.937037077873217</v>
      </c>
      <c r="AT47" s="4">
        <f t="shared" si="176"/>
        <v>0.57909979588923666</v>
      </c>
      <c r="AU47" s="3">
        <v>517.56369209041873</v>
      </c>
      <c r="AV47" s="3">
        <f>AU47/AV$1</f>
        <v>9.4205258844269881</v>
      </c>
      <c r="AW47" s="3">
        <v>168.1901743447138</v>
      </c>
      <c r="AX47" s="3">
        <f>AW47/AX$1</f>
        <v>3.0114623875508291</v>
      </c>
      <c r="AZ47" s="3" t="s">
        <v>118</v>
      </c>
      <c r="BA47" s="3" t="s">
        <v>95</v>
      </c>
      <c r="BB47" s="5">
        <v>3.12</v>
      </c>
      <c r="BC47" s="1">
        <v>42091</v>
      </c>
      <c r="BD47" s="4">
        <v>916.21385116629119</v>
      </c>
      <c r="BE47" s="4">
        <v>16.676626340849857</v>
      </c>
      <c r="BF47" s="4">
        <v>3.6727468682526374</v>
      </c>
      <c r="BG47" s="4">
        <v>6.5760910801300573E-2</v>
      </c>
      <c r="BH47" s="4">
        <v>2.9553030831656248</v>
      </c>
      <c r="BI47" s="25">
        <f t="shared" si="29"/>
        <v>-7.2561004564228693</v>
      </c>
      <c r="BL47">
        <f t="shared" si="17"/>
        <v>0.43617003418562578</v>
      </c>
      <c r="BM47">
        <f t="shared" si="18"/>
        <v>6.0392186762122144E-2</v>
      </c>
      <c r="BN47">
        <f t="shared" si="19"/>
        <v>0.50343777905225207</v>
      </c>
    </row>
    <row r="48" spans="1:66">
      <c r="D48" s="1">
        <v>42091</v>
      </c>
      <c r="E48" s="3">
        <v>3.032</v>
      </c>
      <c r="F48" s="3">
        <f t="shared" si="173"/>
        <v>2.8319999999999999</v>
      </c>
      <c r="G48" s="3">
        <v>3.6539999999999999</v>
      </c>
      <c r="H48" s="3">
        <v>98.933333333333337</v>
      </c>
      <c r="I48" s="3">
        <v>167.03333333333333</v>
      </c>
      <c r="J48" s="3">
        <v>109</v>
      </c>
      <c r="K48" s="3">
        <v>2.7933333333333334</v>
      </c>
      <c r="L48" s="3">
        <v>7.02</v>
      </c>
      <c r="M48" s="3">
        <v>10.14</v>
      </c>
      <c r="N48" s="3">
        <v>25.163333333333338</v>
      </c>
      <c r="O48" s="5">
        <v>3.3</v>
      </c>
      <c r="P48" s="26">
        <v>0.49683012982900576</v>
      </c>
      <c r="Q48" s="26">
        <v>3.2542521760053358E-2</v>
      </c>
      <c r="R48" s="37">
        <f t="shared" si="174"/>
        <v>0.12334379465991119</v>
      </c>
      <c r="S48" s="37">
        <f t="shared" si="175"/>
        <v>4.4250260781899017E-2</v>
      </c>
      <c r="T48" s="26">
        <v>0.62017392448891695</v>
      </c>
      <c r="U48" s="26">
        <v>2.9984493605237424E-2</v>
      </c>
      <c r="V48" s="37">
        <f t="shared" si="22"/>
        <v>0.86196537535731721</v>
      </c>
      <c r="W48" s="37">
        <f t="shared" si="23"/>
        <v>0.1200639276246825</v>
      </c>
      <c r="X48" s="36">
        <f t="shared" si="24"/>
        <v>8.3220109386956818</v>
      </c>
      <c r="Y48" s="36">
        <f t="shared" si="25"/>
        <v>0.36723068250235619</v>
      </c>
      <c r="Z48" s="26">
        <v>1.4821392998462342</v>
      </c>
      <c r="AA48" s="26">
        <v>0.1162595237384984</v>
      </c>
      <c r="AB48" s="26">
        <v>51.737947730796357</v>
      </c>
      <c r="AC48" s="27">
        <v>0.83829608223954544</v>
      </c>
      <c r="AD48" s="27">
        <v>83.42490015753792</v>
      </c>
      <c r="AE48" s="4"/>
      <c r="AF48" s="26">
        <v>61.105701302172847</v>
      </c>
      <c r="AG48" s="27">
        <v>1.6160820580446345</v>
      </c>
      <c r="AH48" s="3">
        <v>41.228041998827173</v>
      </c>
      <c r="AJ48" s="4">
        <v>2.5765467687827108</v>
      </c>
      <c r="AK48" s="4">
        <v>0.15325599749494759</v>
      </c>
      <c r="AM48" s="3" t="s">
        <v>117</v>
      </c>
      <c r="AN48" s="3" t="s">
        <v>95</v>
      </c>
      <c r="AO48" s="3" t="s">
        <v>156</v>
      </c>
      <c r="AP48" s="1">
        <v>42091</v>
      </c>
      <c r="AQ48" s="3">
        <v>8.3270034928600385</v>
      </c>
      <c r="AR48" s="3">
        <v>3632.1969425174361</v>
      </c>
      <c r="AS48" s="3">
        <v>14.217630292910249</v>
      </c>
      <c r="AT48" s="4">
        <f t="shared" si="176"/>
        <v>0.45901821827695</v>
      </c>
      <c r="AU48" s="3">
        <v>467.95284629400629</v>
      </c>
      <c r="AV48" s="3">
        <f>AU48/AV$1</f>
        <v>8.517525414889084</v>
      </c>
      <c r="AW48" s="3">
        <v>180.39605301883273</v>
      </c>
      <c r="AX48" s="3">
        <f>AW48/AX$1</f>
        <v>3.2300099018591357</v>
      </c>
      <c r="BD48" s="4"/>
      <c r="BE48" s="4"/>
      <c r="BF48" s="4"/>
      <c r="BG48" s="4"/>
      <c r="BH48" s="4"/>
      <c r="BI48" s="25">
        <f t="shared" si="29"/>
        <v>8.517525414889084</v>
      </c>
      <c r="BL48">
        <f t="shared" si="17"/>
        <v>0.33521149454747595</v>
      </c>
      <c r="BM48">
        <f t="shared" si="18"/>
        <v>8.3220109386956814E-2</v>
      </c>
      <c r="BN48">
        <f t="shared" si="19"/>
        <v>0.58156839606556721</v>
      </c>
    </row>
    <row r="49" spans="1:66">
      <c r="D49" s="1">
        <v>42091</v>
      </c>
      <c r="E49" s="3">
        <v>3.1779999999999999</v>
      </c>
      <c r="F49" s="3">
        <f>E49-0.2</f>
        <v>2.9779999999999998</v>
      </c>
      <c r="G49" s="3">
        <v>3.8832499999999999</v>
      </c>
      <c r="H49" s="3">
        <v>99.9</v>
      </c>
      <c r="I49" s="3">
        <v>167.45</v>
      </c>
      <c r="J49" s="3">
        <v>109</v>
      </c>
      <c r="K49" s="3">
        <v>2.3725000000000001</v>
      </c>
      <c r="L49" s="3">
        <v>7.02</v>
      </c>
      <c r="M49" s="3">
        <v>10.095000000000001</v>
      </c>
      <c r="N49" s="3">
        <v>25.057499999999997</v>
      </c>
      <c r="O49" s="5">
        <v>3.5</v>
      </c>
      <c r="P49" s="26">
        <v>0.58341973559214688</v>
      </c>
      <c r="Q49" s="26">
        <v>1.8178143586480865E-2</v>
      </c>
      <c r="R49" s="37">
        <f t="shared" si="174"/>
        <v>2.0698791090563717E-2</v>
      </c>
      <c r="S49" s="37">
        <f t="shared" si="175"/>
        <v>5.3943764064156005E-2</v>
      </c>
      <c r="T49" s="26">
        <v>0.6041185266827106</v>
      </c>
      <c r="U49" s="26">
        <v>5.0788628423679774E-2</v>
      </c>
      <c r="V49" s="37">
        <f t="shared" si="22"/>
        <v>0.78805741351154979</v>
      </c>
      <c r="W49" s="37">
        <f t="shared" si="23"/>
        <v>0.10328639349746886</v>
      </c>
      <c r="X49" s="36">
        <f t="shared" si="24"/>
        <v>1.4867941969802658</v>
      </c>
      <c r="Y49" s="36">
        <f t="shared" si="25"/>
        <v>2.6069316982989044</v>
      </c>
      <c r="Z49" s="26">
        <v>1.3921759401942604</v>
      </c>
      <c r="AA49" s="26">
        <v>8.9936612703366614E-2</v>
      </c>
      <c r="AB49" s="26">
        <v>51.257449341554384</v>
      </c>
      <c r="AC49" s="27">
        <v>1.6683751754995484</v>
      </c>
      <c r="AD49" s="27">
        <v>84.846676732487197</v>
      </c>
      <c r="AE49" s="4"/>
      <c r="AF49" s="26">
        <v>57.159563905754773</v>
      </c>
      <c r="AG49" s="27">
        <v>7.0880792019505937E-2</v>
      </c>
      <c r="AH49" s="3">
        <v>41.057715663279517</v>
      </c>
      <c r="AJ49" s="4">
        <v>2.248125261069164</v>
      </c>
      <c r="AK49" s="4">
        <v>3.5731806504262179E-2</v>
      </c>
      <c r="AM49" s="3" t="s">
        <v>118</v>
      </c>
      <c r="AN49" s="3" t="s">
        <v>95</v>
      </c>
      <c r="AO49" s="3" t="s">
        <v>158</v>
      </c>
      <c r="AP49" s="1">
        <v>42091</v>
      </c>
      <c r="AQ49" s="3">
        <v>4.8878896963430316</v>
      </c>
      <c r="AR49" s="3">
        <v>3907.6661150282334</v>
      </c>
      <c r="AS49" s="3">
        <v>17.24158183673152</v>
      </c>
      <c r="AT49" s="4">
        <f t="shared" si="176"/>
        <v>0.55664692441181374</v>
      </c>
      <c r="AU49" s="3">
        <v>888.18304366488655</v>
      </c>
      <c r="AV49" s="3">
        <f>AU49/AV$1</f>
        <v>16.166418705221815</v>
      </c>
      <c r="AW49" s="3">
        <v>168.7264240630528</v>
      </c>
      <c r="AX49" s="3">
        <f>AW49/AX$1</f>
        <v>3.0210639939669255</v>
      </c>
      <c r="BD49" s="4"/>
      <c r="BE49" s="4"/>
      <c r="BF49" s="4"/>
      <c r="BG49" s="4"/>
      <c r="BH49" s="4"/>
      <c r="BI49" s="25">
        <f t="shared" si="29"/>
        <v>16.166418705221815</v>
      </c>
      <c r="BL49">
        <f t="shared" si="17"/>
        <v>0.41907040536179507</v>
      </c>
      <c r="BM49">
        <f t="shared" si="18"/>
        <v>1.4867941969802657E-2</v>
      </c>
      <c r="BN49">
        <f t="shared" si="19"/>
        <v>0.56606165266840225</v>
      </c>
    </row>
    <row r="50" spans="1:66">
      <c r="A50" s="29" t="str">
        <f>A44</f>
        <v>Missisquoi Bay</v>
      </c>
      <c r="B50" s="29">
        <f>B45</f>
        <v>3.12</v>
      </c>
      <c r="C50" s="29">
        <f>C45</f>
        <v>69</v>
      </c>
      <c r="D50" s="30">
        <f>D49</f>
        <v>42091</v>
      </c>
      <c r="E50" s="31"/>
      <c r="F50" s="31"/>
      <c r="G50" s="31"/>
      <c r="H50" s="31"/>
      <c r="I50" s="31"/>
      <c r="J50" s="31"/>
      <c r="K50" s="31">
        <f>AVERAGE(K46:K49)</f>
        <v>4.2989583333333332</v>
      </c>
      <c r="L50" s="31">
        <f t="shared" ref="L50" si="177">AVERAGE(L46:L49)</f>
        <v>7.043333333333333</v>
      </c>
      <c r="M50" s="31">
        <f t="shared" ref="M50" si="178">AVERAGE(M46:M49)</f>
        <v>10.214583333333334</v>
      </c>
      <c r="N50" s="31">
        <f t="shared" ref="N50" si="179">AVERAGE(N46:N49)</f>
        <v>25.339375000000004</v>
      </c>
      <c r="O50" s="5"/>
      <c r="P50" s="31">
        <f t="shared" ref="P50" si="180">AVERAGE(P46:P49)</f>
        <v>0.70890510937829854</v>
      </c>
      <c r="Q50" s="31">
        <f t="shared" ref="Q50:W50" si="181">AVERAGE(Q46:Q49)</f>
        <v>2.3636343703029396E-2</v>
      </c>
      <c r="R50" s="38">
        <f t="shared" si="181"/>
        <v>0.12566978312075158</v>
      </c>
      <c r="S50" s="38">
        <f t="shared" si="181"/>
        <v>5.0607822475383396E-2</v>
      </c>
      <c r="T50" s="31">
        <f t="shared" si="181"/>
        <v>0.83457489249905004</v>
      </c>
      <c r="U50" s="31">
        <f t="shared" si="181"/>
        <v>4.1096477571093221E-2</v>
      </c>
      <c r="V50" s="38">
        <f t="shared" si="181"/>
        <v>0.81275574877710177</v>
      </c>
      <c r="W50" s="38">
        <f t="shared" si="181"/>
        <v>8.1466286822817133E-2</v>
      </c>
      <c r="Z50" s="31">
        <f t="shared" ref="Z50" si="182">AVERAGE(Z46:Z49)</f>
        <v>1.6473306412761519</v>
      </c>
      <c r="AA50" s="31">
        <f t="shared" ref="AA50" si="183">AVERAGE(AA46:AA49)</f>
        <v>6.5807277587829338E-2</v>
      </c>
      <c r="AB50" s="31">
        <f t="shared" ref="AB50" si="184">AVERAGE(AB46:AB49)</f>
        <v>56.77078701017814</v>
      </c>
      <c r="AC50" s="31">
        <f t="shared" ref="AC50" si="185">AVERAGE(AC46:AC49)</f>
        <v>1.4682728044335625</v>
      </c>
      <c r="AD50" s="31">
        <f t="shared" ref="AD50" si="186">AVERAGE(AD46:AD49)</f>
        <v>74.588068766880639</v>
      </c>
      <c r="AF50" s="31">
        <f t="shared" ref="AF50" si="187">AVERAGE(AF46:AF49)</f>
        <v>64.598250085920512</v>
      </c>
      <c r="AG50" s="31">
        <f t="shared" ref="AG50" si="188">AVERAGE(AG46:AG49)</f>
        <v>1.1967040385959193</v>
      </c>
      <c r="AH50" s="31">
        <f t="shared" ref="AH50" si="189">AVERAGE(AH46:AH49)</f>
        <v>40.395401995169784</v>
      </c>
      <c r="AJ50" s="31">
        <f t="shared" ref="AJ50" si="190">AVERAGE(AJ46:AJ49)</f>
        <v>2.8439163672432608</v>
      </c>
      <c r="AK50" s="31">
        <f t="shared" ref="AK50" si="191">AVERAGE(AK46:AK49)</f>
        <v>0.11004972300366643</v>
      </c>
      <c r="AP50" s="1"/>
      <c r="AQ50" s="31">
        <f>AVERAGE(AQ46:AQ49)</f>
        <v>7.6932522804504266</v>
      </c>
      <c r="AR50" s="31">
        <f t="shared" ref="AR50" si="192">AVERAGE(AR46:AR49)</f>
        <v>3643.7494617061348</v>
      </c>
      <c r="AS50" s="31">
        <f t="shared" ref="AS50" si="193">AVERAGE(AS46:AS49)</f>
        <v>17.425060449426724</v>
      </c>
      <c r="AT50" s="7"/>
      <c r="AU50" s="31">
        <f t="shared" ref="AU50" si="194">AVERAGE(AU46:AU49)</f>
        <v>486.84791473211504</v>
      </c>
      <c r="AV50" s="31">
        <f t="shared" ref="AV50" si="195">AVERAGE(AV46:AV49)</f>
        <v>8.8614473012762112</v>
      </c>
      <c r="AW50" s="31">
        <f t="shared" ref="AW50" si="196">AVERAGE(AW46:AW49)</f>
        <v>174.01968860530431</v>
      </c>
      <c r="AX50" s="31">
        <f t="shared" ref="AX50" si="197">AVERAGE(AX46:AX49)</f>
        <v>3.1158404405605067</v>
      </c>
      <c r="BD50" s="31">
        <f>AVERAGE(BD46:BD49)</f>
        <v>695.18386232710509</v>
      </c>
      <c r="BE50" s="31">
        <f t="shared" ref="BE50" si="198">AVERAGE(BE46:BE49)</f>
        <v>12.653510417311704</v>
      </c>
      <c r="BF50" s="31">
        <f t="shared" ref="BF50" si="199">AVERAGE(BF46:BF49)</f>
        <v>4.0515813080847334</v>
      </c>
      <c r="BG50" s="31">
        <f t="shared" ref="BG50" si="200">AVERAGE(BG46:BG49)</f>
        <v>7.2543980449144729E-2</v>
      </c>
      <c r="BH50" s="31">
        <f t="shared" ref="BH50" si="201">AVERAGE(BH46:BH49)</f>
        <v>3.0529929674638856</v>
      </c>
      <c r="BI50" s="25">
        <f t="shared" si="29"/>
        <v>-3.792063116035493</v>
      </c>
      <c r="BJ50" s="31"/>
      <c r="BL50">
        <f t="shared" si="17"/>
        <v>0.43033565430988696</v>
      </c>
      <c r="BM50">
        <f t="shared" si="18"/>
        <v>7.6286921381731765E-2</v>
      </c>
      <c r="BN50">
        <f t="shared" si="19"/>
        <v>0.49337742430838122</v>
      </c>
    </row>
    <row r="51" spans="1:66">
      <c r="A51" t="s">
        <v>16</v>
      </c>
      <c r="B51" s="2" t="s">
        <v>20</v>
      </c>
      <c r="C51" s="2" t="s">
        <v>21</v>
      </c>
      <c r="D51" s="1">
        <f>D52</f>
        <v>42100</v>
      </c>
      <c r="E51" s="3" t="s">
        <v>29</v>
      </c>
      <c r="G51" s="3" t="s">
        <v>30</v>
      </c>
      <c r="H51" s="3" t="s">
        <v>31</v>
      </c>
      <c r="I51" s="3" t="s">
        <v>33</v>
      </c>
      <c r="J51" s="3" t="s">
        <v>34</v>
      </c>
      <c r="K51" s="3" t="s">
        <v>36</v>
      </c>
      <c r="L51" s="3" t="s">
        <v>1</v>
      </c>
      <c r="M51" s="3" t="s">
        <v>39</v>
      </c>
      <c r="N51" s="3" t="s">
        <v>40</v>
      </c>
      <c r="O51" s="5" t="s">
        <v>19</v>
      </c>
      <c r="P51" s="9" t="s">
        <v>89</v>
      </c>
      <c r="Q51" s="9" t="s">
        <v>88</v>
      </c>
      <c r="R51" s="36" t="s">
        <v>147</v>
      </c>
      <c r="S51" s="36" t="s">
        <v>88</v>
      </c>
      <c r="T51" s="9" t="s">
        <v>90</v>
      </c>
      <c r="U51" s="9" t="s">
        <v>88</v>
      </c>
      <c r="V51" s="36" t="s">
        <v>148</v>
      </c>
      <c r="W51" s="36" t="s">
        <v>88</v>
      </c>
      <c r="X51" s="36" t="s">
        <v>153</v>
      </c>
      <c r="Y51" s="36" t="s">
        <v>154</v>
      </c>
      <c r="Z51" s="3" t="s">
        <v>92</v>
      </c>
      <c r="AA51" s="3" t="s">
        <v>88</v>
      </c>
      <c r="AB51" s="9" t="s">
        <v>91</v>
      </c>
      <c r="AC51" s="9" t="s">
        <v>88</v>
      </c>
      <c r="AD51" s="9" t="s">
        <v>94</v>
      </c>
      <c r="AF51" s="3" t="s">
        <v>93</v>
      </c>
      <c r="AG51" s="3" t="s">
        <v>88</v>
      </c>
      <c r="AH51" s="3" t="s">
        <v>60</v>
      </c>
      <c r="AJ51" s="3" t="s">
        <v>49</v>
      </c>
      <c r="AK51" s="3" t="s">
        <v>50</v>
      </c>
      <c r="AL51"/>
      <c r="AM51" s="3" t="s">
        <v>70</v>
      </c>
      <c r="AN51" s="3" t="str">
        <f>AN52</f>
        <v>MB</v>
      </c>
      <c r="AO51" s="3" t="s">
        <v>13</v>
      </c>
      <c r="AP51" s="1">
        <f>AP52</f>
        <v>42100</v>
      </c>
      <c r="AQ51" s="3" t="s">
        <v>78</v>
      </c>
      <c r="AR51" s="3" t="s">
        <v>79</v>
      </c>
      <c r="AS51" s="12" t="s">
        <v>80</v>
      </c>
      <c r="AT51" s="40"/>
      <c r="AU51" s="3" t="s">
        <v>81</v>
      </c>
      <c r="AV51" t="s">
        <v>76</v>
      </c>
      <c r="AW51" s="3" t="s">
        <v>82</v>
      </c>
      <c r="AX51" t="s">
        <v>77</v>
      </c>
      <c r="AY51" s="3"/>
      <c r="BD51" s="4"/>
      <c r="BE51" s="4"/>
      <c r="BF51" s="4"/>
      <c r="BG51" s="4"/>
      <c r="BH51" s="4"/>
      <c r="BI51" s="25" t="e">
        <f t="shared" si="29"/>
        <v>#VALUE!</v>
      </c>
      <c r="BL51" t="e">
        <f t="shared" si="17"/>
        <v>#VALUE!</v>
      </c>
      <c r="BM51" t="e">
        <f t="shared" si="18"/>
        <v>#VALUE!</v>
      </c>
      <c r="BN51" t="e">
        <f t="shared" si="19"/>
        <v>#VALUE!</v>
      </c>
    </row>
    <row r="52" spans="1:66">
      <c r="B52" s="2">
        <v>3.38</v>
      </c>
      <c r="C52" s="2">
        <v>60</v>
      </c>
      <c r="D52" s="1">
        <v>42100</v>
      </c>
      <c r="E52" s="3">
        <v>0.755</v>
      </c>
      <c r="G52" s="3">
        <v>0.38166666666666665</v>
      </c>
      <c r="H52" s="3">
        <v>44</v>
      </c>
      <c r="I52" s="3">
        <v>83.033333333333331</v>
      </c>
      <c r="J52" s="3">
        <v>54</v>
      </c>
      <c r="K52" s="3">
        <v>14.263333333333334</v>
      </c>
      <c r="L52" s="3">
        <v>7.3933333333333335</v>
      </c>
      <c r="M52" s="3">
        <v>14.083333333333334</v>
      </c>
      <c r="N52" s="3">
        <v>34.51</v>
      </c>
      <c r="O52" s="3">
        <v>0.8</v>
      </c>
      <c r="P52" s="26">
        <v>0.43400783723875869</v>
      </c>
      <c r="Q52" s="26">
        <v>2.5273454758013798E-2</v>
      </c>
      <c r="R52" s="37">
        <f>T52-P52</f>
        <v>0.38125731931095641</v>
      </c>
      <c r="S52" s="37">
        <f>(Q52^2+U52^2)^0.5</f>
        <v>2.9790989226346844E-2</v>
      </c>
      <c r="T52" s="26">
        <v>0.8152651565497151</v>
      </c>
      <c r="U52" s="26">
        <v>1.5771985407010219E-2</v>
      </c>
      <c r="V52" s="37">
        <f t="shared" si="22"/>
        <v>1.5230771523980637</v>
      </c>
      <c r="W52" s="37">
        <f t="shared" si="23"/>
        <v>1.9210671684106811E-2</v>
      </c>
      <c r="X52" s="36">
        <f t="shared" si="24"/>
        <v>16.304598255441771</v>
      </c>
      <c r="Y52" s="36">
        <f t="shared" si="25"/>
        <v>7.8279450138940401E-2</v>
      </c>
      <c r="Z52" s="26">
        <v>2.3383423089477788</v>
      </c>
      <c r="AA52" s="26">
        <v>1.0967879597971518E-2</v>
      </c>
      <c r="AB52" s="26">
        <v>64.275761539659243</v>
      </c>
      <c r="AC52" s="27">
        <v>1.1943698813514474</v>
      </c>
      <c r="AD52" s="27">
        <v>78.840314740888459</v>
      </c>
      <c r="AE52" s="10"/>
      <c r="AF52" s="26">
        <v>74.992362622675387</v>
      </c>
      <c r="AG52" s="27">
        <v>1.9279575429304492</v>
      </c>
      <c r="AH52" s="3">
        <v>32.070737605744682</v>
      </c>
      <c r="AJ52" s="10">
        <v>3.9270287641450317</v>
      </c>
      <c r="AK52" s="10">
        <v>2.9934903874940674E-2</v>
      </c>
      <c r="AL52"/>
      <c r="AM52" s="3" t="s">
        <v>228</v>
      </c>
      <c r="AN52" s="3" t="s">
        <v>95</v>
      </c>
      <c r="AO52" s="3" t="s">
        <v>155</v>
      </c>
      <c r="AP52" s="1">
        <v>42100</v>
      </c>
      <c r="AQ52" s="3">
        <v>25.172141727444092</v>
      </c>
      <c r="AR52" s="3">
        <v>2258.9544452313794</v>
      </c>
      <c r="AS52" s="3">
        <v>15.082889626097785</v>
      </c>
      <c r="AT52" s="4">
        <f>AS52/AS$1</f>
        <v>0.48695323904235116</v>
      </c>
      <c r="AU52" s="3">
        <v>41.146886654075438</v>
      </c>
      <c r="AV52" s="3">
        <f>AU52/AV$1</f>
        <v>0.74894223979023367</v>
      </c>
      <c r="AW52" s="3">
        <v>99.869697154451231</v>
      </c>
      <c r="AX52" s="3">
        <f>AW52/AX$1</f>
        <v>1.7881772095694042</v>
      </c>
      <c r="BD52" s="4"/>
      <c r="BE52" s="4"/>
      <c r="BF52" s="4"/>
      <c r="BG52" s="4"/>
      <c r="BH52" s="4"/>
      <c r="BI52" s="25">
        <f t="shared" si="29"/>
        <v>0.74894223979023367</v>
      </c>
      <c r="BL52">
        <f t="shared" si="17"/>
        <v>0.18560492002304663</v>
      </c>
      <c r="BM52">
        <f t="shared" si="18"/>
        <v>0.16304598255441771</v>
      </c>
      <c r="BN52">
        <f t="shared" si="19"/>
        <v>0.65134909742253566</v>
      </c>
    </row>
    <row r="53" spans="1:66">
      <c r="D53" s="1">
        <v>42100</v>
      </c>
      <c r="E53" s="3">
        <v>2.7959999999999998</v>
      </c>
      <c r="G53" s="3">
        <v>0.30499999999999999</v>
      </c>
      <c r="H53" s="3">
        <v>44.2</v>
      </c>
      <c r="I53" s="3">
        <v>83.6</v>
      </c>
      <c r="J53" s="3">
        <v>54</v>
      </c>
      <c r="K53" s="3">
        <v>14.36</v>
      </c>
      <c r="L53" s="3">
        <v>7.35</v>
      </c>
      <c r="M53" s="3">
        <v>14.14</v>
      </c>
      <c r="N53" s="3">
        <v>34.659999999999997</v>
      </c>
      <c r="O53" s="3">
        <v>2.95</v>
      </c>
      <c r="P53" s="26">
        <v>0.44856883048342838</v>
      </c>
      <c r="Q53" s="26">
        <v>2.3940214400929874E-2</v>
      </c>
      <c r="R53" s="37">
        <f t="shared" ref="R53:R55" si="202">T53-P53</f>
        <v>0.3156710884424741</v>
      </c>
      <c r="S53" s="37">
        <f t="shared" ref="S53:S55" si="203">(Q53^2+U53^2)^0.5</f>
        <v>3.3257502361125291E-2</v>
      </c>
      <c r="T53" s="26">
        <v>0.76423991892590248</v>
      </c>
      <c r="U53" s="26">
        <v>2.3085224662925938E-2</v>
      </c>
      <c r="V53" s="37">
        <f t="shared" si="22"/>
        <v>1.7261094459855566</v>
      </c>
      <c r="W53" s="37">
        <f t="shared" si="23"/>
        <v>4.019424142359404E-2</v>
      </c>
      <c r="X53" s="36">
        <f t="shared" si="24"/>
        <v>12.675775250260815</v>
      </c>
      <c r="Y53" s="36">
        <f t="shared" si="25"/>
        <v>0.10618016905950156</v>
      </c>
      <c r="Z53" s="26">
        <v>2.490349364911459</v>
      </c>
      <c r="AA53" s="26">
        <v>3.2903638793914558E-2</v>
      </c>
      <c r="AB53" s="26">
        <v>68.720127000079671</v>
      </c>
      <c r="AC53" s="27">
        <v>0.85614855554660696</v>
      </c>
      <c r="AD53" s="27">
        <v>89.919572765398144</v>
      </c>
      <c r="AE53" s="10"/>
      <c r="AF53" s="26">
        <v>70.331175774239142</v>
      </c>
      <c r="AG53" s="27">
        <v>4.645054570344672</v>
      </c>
      <c r="AH53" s="3">
        <v>28.241489634021558</v>
      </c>
      <c r="AJ53" s="10">
        <v>4.8705422616468095</v>
      </c>
      <c r="AK53" s="10">
        <v>4.3882982519315335E-2</v>
      </c>
      <c r="AM53" s="3" t="s">
        <v>229</v>
      </c>
      <c r="AN53" s="3" t="s">
        <v>95</v>
      </c>
      <c r="AO53" s="3" t="s">
        <v>159</v>
      </c>
      <c r="AP53" s="1">
        <v>42100</v>
      </c>
      <c r="AQ53" s="3">
        <v>26.188317700190964</v>
      </c>
      <c r="AR53" s="3">
        <v>2231.363948724902</v>
      </c>
      <c r="AS53" s="3">
        <v>16.284272951240233</v>
      </c>
      <c r="AT53" s="4">
        <f t="shared" ref="AT53:AT56" si="204">AS53/AS$1</f>
        <v>0.52574007074450291</v>
      </c>
      <c r="AU53" s="3">
        <v>40.723504857118108</v>
      </c>
      <c r="AV53" s="3">
        <f>AU53/AV$1</f>
        <v>0.74123598210990371</v>
      </c>
      <c r="AW53" s="3">
        <v>102.99760235727781</v>
      </c>
      <c r="AX53" s="3">
        <f>AW53/AX$1</f>
        <v>1.8441826742574361</v>
      </c>
      <c r="BD53" s="4"/>
      <c r="BE53" s="4"/>
      <c r="BF53" s="4"/>
      <c r="BG53" s="4"/>
      <c r="BH53" s="4"/>
      <c r="BI53" s="25">
        <f t="shared" si="29"/>
        <v>0.74123598210990371</v>
      </c>
      <c r="BL53">
        <f t="shared" si="17"/>
        <v>0.18012285216029383</v>
      </c>
      <c r="BM53">
        <f t="shared" si="18"/>
        <v>0.12675775250260815</v>
      </c>
      <c r="BN53">
        <f t="shared" si="19"/>
        <v>0.6931193953370981</v>
      </c>
    </row>
    <row r="54" spans="1:66">
      <c r="D54" s="1">
        <v>42100</v>
      </c>
      <c r="E54" s="3">
        <v>3.0489999999999999</v>
      </c>
      <c r="G54" s="3">
        <v>0.7</v>
      </c>
      <c r="H54" s="3">
        <v>45</v>
      </c>
      <c r="I54" s="3">
        <v>84</v>
      </c>
      <c r="J54" s="3">
        <v>55</v>
      </c>
      <c r="K54" s="3">
        <v>13.97</v>
      </c>
      <c r="L54" s="3">
        <v>7.32</v>
      </c>
      <c r="M54" s="3">
        <v>13.77</v>
      </c>
      <c r="N54" s="3">
        <v>33.770000000000003</v>
      </c>
      <c r="O54" s="3">
        <v>3.2</v>
      </c>
      <c r="P54" s="26">
        <v>0.35307183343888543</v>
      </c>
      <c r="Q54" s="26">
        <v>1.8216567892783933E-2</v>
      </c>
      <c r="R54" s="37">
        <f t="shared" si="202"/>
        <v>0.66065574120835979</v>
      </c>
      <c r="S54" s="37">
        <f t="shared" si="203"/>
        <v>0.11550638876364071</v>
      </c>
      <c r="T54" s="26">
        <v>1.0137275746472452</v>
      </c>
      <c r="U54" s="26">
        <v>0.11406087190366772</v>
      </c>
      <c r="V54" s="37">
        <f t="shared" si="22"/>
        <v>2.4925873173684012</v>
      </c>
      <c r="W54" s="37">
        <f t="shared" si="23"/>
        <v>0.75882433437910857</v>
      </c>
      <c r="X54" s="36">
        <f t="shared" si="24"/>
        <v>18.841882761664174</v>
      </c>
      <c r="Y54" s="36">
        <f t="shared" si="25"/>
        <v>0.27630689766255967</v>
      </c>
      <c r="Z54" s="26">
        <v>3.5063148920156464</v>
      </c>
      <c r="AA54" s="26">
        <v>0.75020296450125568</v>
      </c>
      <c r="AB54" s="26">
        <v>66.240072409148794</v>
      </c>
      <c r="AC54" s="27">
        <v>0.69372813678595358</v>
      </c>
      <c r="AD54" s="27">
        <v>65.343070530757615</v>
      </c>
      <c r="AE54" s="10"/>
      <c r="AF54" s="26">
        <v>71.383701836789257</v>
      </c>
      <c r="AG54" s="27">
        <v>4.7253861346334407</v>
      </c>
      <c r="AH54" s="3">
        <v>20.358611258600764</v>
      </c>
      <c r="AJ54" s="10">
        <v>4.186600779768737</v>
      </c>
      <c r="AK54" s="10">
        <v>4.5904201424040877E-2</v>
      </c>
      <c r="AM54" s="3" t="s">
        <v>230</v>
      </c>
      <c r="AN54" s="3" t="s">
        <v>95</v>
      </c>
      <c r="AO54" s="3" t="s">
        <v>156</v>
      </c>
      <c r="AP54" s="1">
        <v>42100</v>
      </c>
      <c r="AQ54" s="3">
        <v>24.221207911439066</v>
      </c>
      <c r="AR54" s="3">
        <v>2334.2310052850517</v>
      </c>
      <c r="AS54" s="3">
        <v>16.542200167131877</v>
      </c>
      <c r="AT54" s="4">
        <f t="shared" si="204"/>
        <v>0.53406728763259115</v>
      </c>
      <c r="AU54" s="3">
        <v>50.981334188646763</v>
      </c>
      <c r="AV54" s="3">
        <f>AU54/AV$1</f>
        <v>0.92794565323346856</v>
      </c>
      <c r="AW54" s="3">
        <v>104.21011301330131</v>
      </c>
      <c r="AX54" s="3">
        <f>AW54/AX$1</f>
        <v>1.8658928023867736</v>
      </c>
      <c r="BD54" s="4"/>
      <c r="BE54" s="4"/>
      <c r="BF54" s="4"/>
      <c r="BG54" s="4"/>
      <c r="BH54" s="4"/>
      <c r="BI54" s="25">
        <f t="shared" si="29"/>
        <v>0.92794565323346856</v>
      </c>
      <c r="BL54">
        <f t="shared" si="17"/>
        <v>0.10069598547548532</v>
      </c>
      <c r="BM54">
        <f t="shared" si="18"/>
        <v>0.18841882761664172</v>
      </c>
      <c r="BN54">
        <f t="shared" si="19"/>
        <v>0.71088518690787295</v>
      </c>
    </row>
    <row r="55" spans="1:66">
      <c r="D55" s="1">
        <v>42100</v>
      </c>
      <c r="E55" s="3">
        <v>3.234</v>
      </c>
      <c r="G55" s="3">
        <v>0.85299999999999998</v>
      </c>
      <c r="H55" s="3">
        <v>45.6</v>
      </c>
      <c r="I55" s="3">
        <v>84.6</v>
      </c>
      <c r="J55" s="3">
        <v>55</v>
      </c>
      <c r="K55" s="3">
        <v>13.66</v>
      </c>
      <c r="L55" s="3">
        <v>7.25</v>
      </c>
      <c r="M55" s="3">
        <v>13.67</v>
      </c>
      <c r="N55" s="3">
        <v>33.53</v>
      </c>
      <c r="O55" s="3">
        <v>3.5</v>
      </c>
      <c r="P55" s="26">
        <v>0.29110614312856242</v>
      </c>
      <c r="Q55" s="26">
        <v>9.4630651084176426E-3</v>
      </c>
      <c r="R55" s="37">
        <f t="shared" si="202"/>
        <v>0.63584571070297646</v>
      </c>
      <c r="S55" s="37">
        <f t="shared" si="203"/>
        <v>0.23437426584660095</v>
      </c>
      <c r="T55" s="26">
        <v>0.92695185383153889</v>
      </c>
      <c r="U55" s="26">
        <v>0.23418314817656505</v>
      </c>
      <c r="V55" s="37">
        <f t="shared" si="22"/>
        <v>1.823981035589086</v>
      </c>
      <c r="W55" s="37">
        <f t="shared" si="23"/>
        <v>0.26145367419447274</v>
      </c>
      <c r="X55" s="36">
        <f t="shared" si="24"/>
        <v>23.113821247631098</v>
      </c>
      <c r="Y55" s="36">
        <f t="shared" si="25"/>
        <v>0.37101725857255047</v>
      </c>
      <c r="Z55" s="26">
        <v>2.7509328894206249</v>
      </c>
      <c r="AA55" s="26">
        <v>0.1162595237384984</v>
      </c>
      <c r="AB55" s="26">
        <v>64.571753588486445</v>
      </c>
      <c r="AC55" s="27">
        <v>1.4336757298899687</v>
      </c>
      <c r="AD55" s="27">
        <v>69.66031010303314</v>
      </c>
      <c r="AE55" s="10"/>
      <c r="AF55" s="26">
        <v>68.189368770764133</v>
      </c>
      <c r="AG55" s="27">
        <v>1.4554189294670952</v>
      </c>
      <c r="AH55" s="3">
        <v>24.787725296026952</v>
      </c>
      <c r="AJ55" s="10">
        <v>4.1923718967168924</v>
      </c>
      <c r="AK55" s="10">
        <v>4.0161396545337479E-2</v>
      </c>
      <c r="AM55" s="3" t="s">
        <v>231</v>
      </c>
      <c r="AN55" s="3" t="s">
        <v>95</v>
      </c>
      <c r="AO55" s="3" t="s">
        <v>158</v>
      </c>
      <c r="AP55" s="1">
        <v>42100</v>
      </c>
      <c r="AQ55" s="3">
        <v>27.732036855934144</v>
      </c>
      <c r="AR55" s="3">
        <v>2327.7530559153515</v>
      </c>
      <c r="AS55" s="3">
        <v>15.620531536221522</v>
      </c>
      <c r="AT55" s="4">
        <f t="shared" si="204"/>
        <v>0.50431108465879515</v>
      </c>
      <c r="AU55" s="3">
        <v>61.375533093472797</v>
      </c>
      <c r="AV55" s="3">
        <f>AU55/AV$1</f>
        <v>1.1171374789492683</v>
      </c>
      <c r="AW55" s="3">
        <v>106.53085772515783</v>
      </c>
      <c r="AX55" s="3">
        <f>AW55/AX$1</f>
        <v>1.9074459753833093</v>
      </c>
      <c r="AZ55" s="3"/>
      <c r="BA55" s="3"/>
      <c r="BB55" s="5"/>
      <c r="BD55" s="4"/>
      <c r="BE55" s="4"/>
      <c r="BF55" s="4"/>
      <c r="BG55" s="4"/>
      <c r="BH55" s="4"/>
      <c r="BI55" s="25">
        <f t="shared" si="29"/>
        <v>1.1171374789492683</v>
      </c>
      <c r="BL55">
        <f t="shared" si="17"/>
        <v>0.10582088143556</v>
      </c>
      <c r="BM55">
        <f t="shared" si="18"/>
        <v>0.23113821247631097</v>
      </c>
      <c r="BN55">
        <f t="shared" si="19"/>
        <v>0.66304090608812905</v>
      </c>
    </row>
    <row r="56" spans="1:66">
      <c r="A56" s="29" t="str">
        <f>A50</f>
        <v>Missisquoi Bay</v>
      </c>
      <c r="B56" s="29">
        <f>B52</f>
        <v>3.38</v>
      </c>
      <c r="C56" s="29">
        <f>C52</f>
        <v>60</v>
      </c>
      <c r="D56" s="30">
        <f>D55</f>
        <v>42100</v>
      </c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5"/>
      <c r="P56" s="31"/>
      <c r="Q56" s="31"/>
      <c r="R56" s="38"/>
      <c r="S56" s="38"/>
      <c r="T56" s="31"/>
      <c r="U56" s="31"/>
      <c r="V56" s="38"/>
      <c r="W56" s="38"/>
      <c r="Z56" s="31"/>
      <c r="AA56" s="31">
        <f t="shared" ref="AA56:AD56" si="205">AVERAGE(AA52:AA55)</f>
        <v>0.22758350165791003</v>
      </c>
      <c r="AB56" s="31">
        <f t="shared" si="205"/>
        <v>65.951928634343545</v>
      </c>
      <c r="AC56" s="31">
        <f t="shared" si="205"/>
        <v>1.0444805758934943</v>
      </c>
      <c r="AD56" s="31">
        <f t="shared" si="205"/>
        <v>75.940817035019336</v>
      </c>
      <c r="AF56" s="31">
        <f>AVERAGE(AF52:AF55)</f>
        <v>71.224152251116976</v>
      </c>
      <c r="AG56" s="31">
        <f>AVERAGE(AG52:AG55)</f>
        <v>3.1884542943439143</v>
      </c>
      <c r="AH56" s="31">
        <f>AVERAGE(AH52:AH55)</f>
        <v>26.364640948598488</v>
      </c>
      <c r="AJ56" s="31">
        <f>AVERAGE(AJ52:AJ55)</f>
        <v>4.2941359255693676</v>
      </c>
      <c r="AK56" s="31">
        <f>AVERAGE(AK52:AK55)</f>
        <v>3.9970871090908591E-2</v>
      </c>
      <c r="AP56" s="1"/>
      <c r="AQ56" s="31">
        <f t="shared" ref="AQ56:AX56" si="206">AVERAGE(AQ52:AQ55)</f>
        <v>25.828426048752068</v>
      </c>
      <c r="AR56" s="31">
        <f t="shared" si="206"/>
        <v>2288.0756137891713</v>
      </c>
      <c r="AS56" s="31">
        <f t="shared" si="206"/>
        <v>15.882473570172854</v>
      </c>
      <c r="AT56" s="4">
        <f t="shared" si="204"/>
        <v>0.51276792051956011</v>
      </c>
      <c r="AU56" s="31">
        <f t="shared" si="206"/>
        <v>48.556814698328274</v>
      </c>
      <c r="AV56" s="31">
        <f t="shared" si="206"/>
        <v>0.88381533852071859</v>
      </c>
      <c r="AW56" s="31">
        <f t="shared" si="206"/>
        <v>103.40206756254705</v>
      </c>
      <c r="AX56" s="31">
        <f t="shared" si="206"/>
        <v>1.8514246653992308</v>
      </c>
      <c r="BD56" s="31"/>
      <c r="BE56" s="31"/>
      <c r="BF56" s="31"/>
      <c r="BG56" s="31"/>
      <c r="BH56" s="31"/>
      <c r="BI56" s="25"/>
      <c r="BJ56" s="31"/>
      <c r="BL56" t="e">
        <f t="shared" si="17"/>
        <v>#DIV/0!</v>
      </c>
      <c r="BM56" t="e">
        <f t="shared" si="18"/>
        <v>#DIV/0!</v>
      </c>
      <c r="BN56" t="e">
        <f t="shared" si="19"/>
        <v>#DIV/0!</v>
      </c>
    </row>
    <row r="57" spans="1:66">
      <c r="A57" t="s">
        <v>258</v>
      </c>
      <c r="B57" s="2"/>
      <c r="C57" s="2"/>
      <c r="D57" s="1">
        <f>D58</f>
        <v>42091</v>
      </c>
      <c r="E57" s="3" t="s">
        <v>29</v>
      </c>
      <c r="F57" s="3" t="s">
        <v>22</v>
      </c>
      <c r="G57" s="3" t="s">
        <v>30</v>
      </c>
      <c r="H57" s="3" t="s">
        <v>31</v>
      </c>
      <c r="I57" s="3" t="s">
        <v>33</v>
      </c>
      <c r="J57" s="3" t="s">
        <v>34</v>
      </c>
      <c r="K57" s="3" t="s">
        <v>36</v>
      </c>
      <c r="L57" s="3" t="s">
        <v>1</v>
      </c>
      <c r="M57" s="3" t="s">
        <v>39</v>
      </c>
      <c r="N57" s="3" t="s">
        <v>40</v>
      </c>
      <c r="O57" s="5" t="s">
        <v>19</v>
      </c>
      <c r="P57" s="9" t="s">
        <v>89</v>
      </c>
      <c r="Q57" s="9" t="s">
        <v>88</v>
      </c>
      <c r="R57" s="36" t="s">
        <v>147</v>
      </c>
      <c r="S57" s="36" t="s">
        <v>88</v>
      </c>
      <c r="T57" s="9" t="s">
        <v>90</v>
      </c>
      <c r="U57" s="9" t="s">
        <v>88</v>
      </c>
      <c r="V57" s="36" t="s">
        <v>148</v>
      </c>
      <c r="W57" s="36" t="s">
        <v>88</v>
      </c>
      <c r="Z57" s="3" t="s">
        <v>92</v>
      </c>
      <c r="AA57" s="3" t="s">
        <v>88</v>
      </c>
      <c r="AB57" s="9" t="s">
        <v>91</v>
      </c>
      <c r="AC57" s="9" t="s">
        <v>88</v>
      </c>
      <c r="AD57" s="9" t="s">
        <v>94</v>
      </c>
      <c r="AF57" s="3" t="s">
        <v>93</v>
      </c>
      <c r="AG57" s="3" t="s">
        <v>88</v>
      </c>
      <c r="AH57" s="3" t="s">
        <v>60</v>
      </c>
      <c r="AJ57" s="3" t="s">
        <v>49</v>
      </c>
      <c r="AK57" s="3" t="s">
        <v>50</v>
      </c>
      <c r="AM57" s="3" t="s">
        <v>70</v>
      </c>
      <c r="AN57" s="3" t="str">
        <f>AN58</f>
        <v>MB</v>
      </c>
      <c r="AO57" s="3" t="s">
        <v>13</v>
      </c>
      <c r="AP57" s="1" t="str">
        <f>AP58</f>
        <v>3/27(8?)/2015</v>
      </c>
      <c r="AQ57" s="3" t="s">
        <v>78</v>
      </c>
      <c r="AR57" s="3" t="s">
        <v>79</v>
      </c>
      <c r="AS57" s="12" t="s">
        <v>80</v>
      </c>
      <c r="AT57" s="40"/>
      <c r="AU57" s="3" t="s">
        <v>81</v>
      </c>
      <c r="AV57" t="s">
        <v>76</v>
      </c>
      <c r="AW57" s="3" t="s">
        <v>82</v>
      </c>
      <c r="AX57" t="s">
        <v>77</v>
      </c>
      <c r="AY57" s="3"/>
      <c r="AZ57" s="3"/>
      <c r="BA57" s="3"/>
      <c r="BB57" s="5"/>
      <c r="BD57" s="4"/>
      <c r="BE57" s="4"/>
      <c r="BF57" s="4"/>
      <c r="BG57" s="4"/>
      <c r="BH57" s="4"/>
      <c r="BI57" s="25"/>
    </row>
    <row r="58" spans="1:66">
      <c r="B58" s="2"/>
      <c r="C58" s="2"/>
      <c r="D58" s="1">
        <v>42091</v>
      </c>
      <c r="E58" s="3">
        <v>0.16500000000000001</v>
      </c>
      <c r="F58" s="3">
        <f>E58</f>
        <v>0.16500000000000001</v>
      </c>
      <c r="G58" s="3">
        <v>0.32466666666666666</v>
      </c>
      <c r="H58" s="3">
        <v>80.5</v>
      </c>
      <c r="I58" s="3">
        <v>152.30000000000001</v>
      </c>
      <c r="J58" s="3">
        <v>99</v>
      </c>
      <c r="K58" s="3">
        <v>13.949999999999998</v>
      </c>
      <c r="L58" s="3">
        <v>7.4433333333333342</v>
      </c>
      <c r="M58" s="3">
        <v>14.310000000000002</v>
      </c>
      <c r="N58" s="3">
        <v>35.050000000000004</v>
      </c>
      <c r="O58" s="5"/>
      <c r="P58" s="26">
        <v>2.8706697751741608</v>
      </c>
      <c r="Q58" s="26">
        <v>1.0221276032165326E-2</v>
      </c>
      <c r="R58" s="37">
        <f>T58-P58</f>
        <v>0.46674783958927657</v>
      </c>
      <c r="S58" s="37">
        <f>(Q58^2+U58^2)^0.5</f>
        <v>1.1397488488619862E-2</v>
      </c>
      <c r="T58" s="26">
        <v>3.3374176147634373</v>
      </c>
      <c r="U58" s="26">
        <v>5.0426441598138685E-3</v>
      </c>
      <c r="V58" s="37"/>
      <c r="W58" s="37"/>
      <c r="Z58" s="26"/>
      <c r="AA58" s="26"/>
      <c r="AB58" s="26">
        <v>103.29289524869809</v>
      </c>
      <c r="AC58" s="27">
        <v>0.74030621225544879</v>
      </c>
      <c r="AD58" s="27">
        <v>30.949946087588948</v>
      </c>
      <c r="AF58" s="26"/>
      <c r="AG58" s="27"/>
      <c r="AJ58" s="3">
        <v>4.7616605218916099</v>
      </c>
      <c r="AK58" s="3">
        <v>1.4957146470792205E-2</v>
      </c>
      <c r="AM58" s="3" t="s">
        <v>225</v>
      </c>
      <c r="AN58" s="3" t="s">
        <v>95</v>
      </c>
      <c r="AO58" s="3" t="s">
        <v>226</v>
      </c>
      <c r="AP58" s="1" t="s">
        <v>227</v>
      </c>
      <c r="AQ58" s="3">
        <v>14.6023287226656</v>
      </c>
      <c r="AR58" s="3">
        <v>3353.9520468953815</v>
      </c>
      <c r="AS58" s="3">
        <v>108.5827206955138</v>
      </c>
      <c r="AU58" s="3">
        <v>57.803387208926338</v>
      </c>
      <c r="AV58" s="3">
        <f>AU58/AV$1</f>
        <v>1.0521184420991325</v>
      </c>
      <c r="AW58" s="3">
        <v>134.81348479665763</v>
      </c>
      <c r="AX58" s="3">
        <f>AW58/AX$1</f>
        <v>2.413849324917773</v>
      </c>
      <c r="AZ58" s="3"/>
      <c r="BA58" s="3"/>
      <c r="BB58" s="5"/>
      <c r="BD58" s="4"/>
      <c r="BE58" s="4"/>
      <c r="BF58" s="4"/>
      <c r="BG58" s="4"/>
      <c r="BH58" s="4"/>
      <c r="BI58" s="25">
        <f t="shared" si="29"/>
        <v>1.0521184420991325</v>
      </c>
    </row>
    <row r="59" spans="1:66">
      <c r="P59" s="26"/>
      <c r="Q59" s="26"/>
      <c r="R59" s="37"/>
      <c r="S59" s="37"/>
      <c r="T59" s="26"/>
      <c r="U59" s="26"/>
      <c r="V59" s="37"/>
      <c r="W59" s="37"/>
      <c r="Z59" s="26"/>
      <c r="AA59" s="26"/>
      <c r="AB59" s="26"/>
      <c r="AC59" s="27"/>
      <c r="AD59" s="27"/>
      <c r="AF59" s="26"/>
      <c r="AG59" s="27"/>
      <c r="AP59" s="1"/>
      <c r="AQ59" s="3"/>
      <c r="AR59" s="3"/>
      <c r="AS59" s="3"/>
      <c r="AU59" s="3"/>
      <c r="AV59" s="3"/>
      <c r="AW59" s="3"/>
      <c r="AX59" s="3"/>
      <c r="AZ59" s="3"/>
      <c r="BA59" s="3"/>
      <c r="BB59" s="5"/>
      <c r="BD59" s="4"/>
      <c r="BE59" s="4"/>
      <c r="BF59" s="4"/>
      <c r="BG59" s="4"/>
      <c r="BH59" s="4"/>
      <c r="BI59" s="25">
        <f t="shared" si="29"/>
        <v>0</v>
      </c>
    </row>
    <row r="60" spans="1:66">
      <c r="A60" t="s">
        <v>258</v>
      </c>
      <c r="D60" s="1">
        <f>D61</f>
        <v>42100</v>
      </c>
      <c r="E60" t="s">
        <v>29</v>
      </c>
      <c r="G60" t="s">
        <v>30</v>
      </c>
      <c r="H60" t="s">
        <v>31</v>
      </c>
      <c r="I60" t="s">
        <v>33</v>
      </c>
      <c r="J60" t="s">
        <v>34</v>
      </c>
      <c r="K60" t="s">
        <v>36</v>
      </c>
      <c r="L60" t="s">
        <v>1</v>
      </c>
      <c r="M60" t="s">
        <v>39</v>
      </c>
      <c r="N60" t="s">
        <v>40</v>
      </c>
      <c r="O60" s="5" t="s">
        <v>19</v>
      </c>
      <c r="P60" s="9" t="s">
        <v>89</v>
      </c>
      <c r="Q60" s="9" t="s">
        <v>88</v>
      </c>
      <c r="R60" s="36" t="s">
        <v>147</v>
      </c>
      <c r="S60" s="36" t="s">
        <v>88</v>
      </c>
      <c r="T60" s="9" t="s">
        <v>90</v>
      </c>
      <c r="U60" s="9" t="s">
        <v>88</v>
      </c>
      <c r="V60" s="36" t="s">
        <v>148</v>
      </c>
      <c r="W60" s="36" t="s">
        <v>88</v>
      </c>
      <c r="Z60" s="3" t="s">
        <v>92</v>
      </c>
      <c r="AA60" s="3" t="s">
        <v>88</v>
      </c>
      <c r="AB60" s="9" t="s">
        <v>91</v>
      </c>
      <c r="AC60" s="9" t="s">
        <v>88</v>
      </c>
      <c r="AD60" s="9" t="s">
        <v>94</v>
      </c>
      <c r="AF60" s="3" t="s">
        <v>93</v>
      </c>
      <c r="AG60" s="3" t="s">
        <v>88</v>
      </c>
      <c r="AH60" s="3" t="s">
        <v>60</v>
      </c>
      <c r="AJ60" s="3" t="s">
        <v>49</v>
      </c>
      <c r="AK60" s="3" t="s">
        <v>50</v>
      </c>
      <c r="AM60" s="3" t="s">
        <v>70</v>
      </c>
      <c r="AN60" s="3" t="str">
        <f>AN61</f>
        <v>MB</v>
      </c>
      <c r="AO60" s="3" t="s">
        <v>13</v>
      </c>
      <c r="AP60" s="1">
        <f>AP61</f>
        <v>42100</v>
      </c>
      <c r="AQ60" s="3" t="s">
        <v>78</v>
      </c>
      <c r="AR60" s="3" t="s">
        <v>79</v>
      </c>
      <c r="AS60" s="12" t="s">
        <v>80</v>
      </c>
      <c r="AT60" s="40"/>
      <c r="AU60" s="3" t="s">
        <v>81</v>
      </c>
      <c r="AV60" t="s">
        <v>76</v>
      </c>
      <c r="AW60" s="3" t="s">
        <v>82</v>
      </c>
      <c r="AX60" t="s">
        <v>77</v>
      </c>
      <c r="AY60" s="3"/>
      <c r="AZ60" s="3"/>
      <c r="BA60" s="3"/>
      <c r="BB60" s="5"/>
      <c r="BD60" s="4"/>
      <c r="BE60" s="4"/>
      <c r="BF60" s="4"/>
      <c r="BG60" s="4"/>
      <c r="BH60" s="4"/>
      <c r="BI60" s="25"/>
    </row>
    <row r="61" spans="1:66">
      <c r="D61" s="1">
        <v>42100</v>
      </c>
      <c r="E61">
        <v>0.29699999999999999</v>
      </c>
      <c r="G61" s="3">
        <v>0.36433333333333334</v>
      </c>
      <c r="H61" s="3">
        <v>45.79999999999999</v>
      </c>
      <c r="I61" s="3">
        <v>86.5</v>
      </c>
      <c r="J61" s="3">
        <v>56</v>
      </c>
      <c r="K61" s="3">
        <v>14.546666666666667</v>
      </c>
      <c r="L61" s="3">
        <v>7.4733333333333336</v>
      </c>
      <c r="M61" s="3">
        <v>14.229999999999999</v>
      </c>
      <c r="N61" s="3">
        <v>34.863333333333337</v>
      </c>
      <c r="P61" s="26">
        <v>0.38763235169938781</v>
      </c>
      <c r="Q61" s="26">
        <v>2.7300120752844676E-2</v>
      </c>
      <c r="R61" s="37">
        <f t="shared" ref="R61" si="207">T61-P61</f>
        <v>0.59019366387299999</v>
      </c>
      <c r="S61" s="37">
        <f t="shared" ref="S61" si="208">(Q61^2+U61^2)^0.5</f>
        <v>3.4118092917456495E-2</v>
      </c>
      <c r="T61" s="26">
        <v>0.9778260155723878</v>
      </c>
      <c r="U61" s="26">
        <v>2.046332502806655E-2</v>
      </c>
      <c r="V61" s="37"/>
      <c r="W61" s="37"/>
      <c r="Z61" s="26"/>
      <c r="AA61" s="26"/>
      <c r="AB61" s="26">
        <v>53.530353221629724</v>
      </c>
      <c r="AC61" s="27">
        <v>0.52991953068969488</v>
      </c>
      <c r="AD61" s="27">
        <v>54.744251399667235</v>
      </c>
      <c r="AE61" s="4"/>
      <c r="AF61" s="26"/>
      <c r="AG61" s="27"/>
      <c r="AJ61" s="4">
        <v>3.7151646486260783</v>
      </c>
      <c r="AK61" s="4">
        <v>2.8176432874776086E-2</v>
      </c>
      <c r="AM61" s="3" t="s">
        <v>237</v>
      </c>
      <c r="AN61" s="3" t="s">
        <v>95</v>
      </c>
      <c r="AO61" s="3" t="s">
        <v>226</v>
      </c>
      <c r="AP61" s="1">
        <v>42100</v>
      </c>
      <c r="AQ61" s="3">
        <v>26.347011301940547</v>
      </c>
      <c r="AR61" s="3">
        <v>2410.209808116138</v>
      </c>
      <c r="AS61" s="3">
        <v>13.894094048547034</v>
      </c>
      <c r="AU61" s="3">
        <v>32.784021853980519</v>
      </c>
      <c r="AV61" s="3">
        <f>AU61/AV$1</f>
        <v>0.59672409635931056</v>
      </c>
      <c r="AW61" s="3">
        <v>91.36349949824799</v>
      </c>
      <c r="AX61" s="3">
        <f>AW61/AX$1</f>
        <v>1.6358728647851026</v>
      </c>
      <c r="AZ61" s="3"/>
      <c r="BA61" s="3"/>
      <c r="BB61" s="5"/>
      <c r="BD61" s="4"/>
      <c r="BE61" s="4"/>
      <c r="BF61" s="4"/>
      <c r="BG61" s="4"/>
      <c r="BH61" s="4"/>
      <c r="BI61" s="25">
        <f t="shared" si="29"/>
        <v>0.59672409635931056</v>
      </c>
    </row>
    <row r="62" spans="1:66">
      <c r="A62" s="16"/>
      <c r="B62" s="16"/>
      <c r="C62" s="16"/>
      <c r="D62" s="1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26"/>
      <c r="Q62" s="26"/>
      <c r="R62" s="37"/>
      <c r="S62" s="37"/>
      <c r="T62" s="26"/>
      <c r="U62" s="26"/>
      <c r="V62" s="37"/>
      <c r="W62" s="37"/>
      <c r="Z62" s="26"/>
      <c r="AA62" s="26"/>
      <c r="AB62" s="26"/>
      <c r="AC62" s="27"/>
      <c r="AD62" s="27"/>
      <c r="AE62" s="8"/>
      <c r="AF62" s="26"/>
      <c r="AG62" s="27"/>
      <c r="AH62" s="8"/>
      <c r="AI62" s="8"/>
      <c r="AJ62" s="8"/>
      <c r="AK62" s="8"/>
      <c r="AL62" s="8"/>
      <c r="AM62" s="8"/>
      <c r="AN62" s="8"/>
      <c r="AO62" s="8"/>
      <c r="AP62" s="16"/>
      <c r="AQ62" s="8"/>
      <c r="AR62" s="8"/>
      <c r="AS62" s="8"/>
      <c r="AT62" s="41"/>
      <c r="AU62" s="8"/>
      <c r="AV62" s="3"/>
      <c r="AW62" s="8"/>
      <c r="AX62" s="3"/>
      <c r="AY62" s="16"/>
      <c r="AZ62" s="3"/>
      <c r="BA62" s="3"/>
      <c r="BB62" s="5"/>
      <c r="BD62" s="4"/>
      <c r="BE62" s="4"/>
      <c r="BF62" s="4"/>
      <c r="BG62" s="4"/>
      <c r="BH62" s="4"/>
      <c r="BI62" s="25">
        <f t="shared" si="29"/>
        <v>0</v>
      </c>
    </row>
    <row r="63" spans="1:66">
      <c r="A63" s="16"/>
      <c r="B63" s="16"/>
      <c r="C63" s="16"/>
      <c r="D63" s="1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26"/>
      <c r="Q63" s="26"/>
      <c r="R63" s="37"/>
      <c r="S63" s="37"/>
      <c r="T63" s="26"/>
      <c r="U63" s="26"/>
      <c r="V63" s="37"/>
      <c r="W63" s="37"/>
      <c r="Z63" s="26"/>
      <c r="AA63" s="26"/>
      <c r="AB63" s="26"/>
      <c r="AC63" s="27"/>
      <c r="AD63" s="27"/>
      <c r="AE63" s="8"/>
      <c r="AF63" s="26"/>
      <c r="AG63" s="27"/>
      <c r="AH63" s="8"/>
      <c r="AI63" s="8"/>
      <c r="AJ63" s="8"/>
      <c r="AK63" s="8"/>
      <c r="AL63" s="8"/>
      <c r="AM63" s="8"/>
      <c r="AN63" s="8"/>
      <c r="AO63" s="8"/>
      <c r="AP63" s="17"/>
      <c r="AQ63" s="8"/>
      <c r="AR63" s="8"/>
      <c r="AS63" s="8"/>
      <c r="AT63" s="41"/>
      <c r="AU63" s="8"/>
      <c r="AV63" s="3"/>
      <c r="AW63" s="8"/>
      <c r="AX63" s="3"/>
      <c r="AY63" s="16"/>
      <c r="AZ63" s="3"/>
      <c r="BA63" s="3"/>
      <c r="BB63" s="5"/>
      <c r="BD63" s="4"/>
      <c r="BE63" s="4"/>
      <c r="BF63" s="4"/>
      <c r="BG63" s="4"/>
      <c r="BH63" s="4"/>
      <c r="BI63" s="25">
        <f t="shared" si="29"/>
        <v>0</v>
      </c>
    </row>
    <row r="64" spans="1:66">
      <c r="A64" t="s">
        <v>17</v>
      </c>
      <c r="B64" s="2" t="s">
        <v>20</v>
      </c>
      <c r="C64" s="2" t="s">
        <v>21</v>
      </c>
      <c r="D64" s="1">
        <f>D65</f>
        <v>42019.611871141977</v>
      </c>
      <c r="E64" s="3" t="s">
        <v>238</v>
      </c>
      <c r="F64" s="3" t="s">
        <v>22</v>
      </c>
      <c r="G64" s="3" t="s">
        <v>239</v>
      </c>
      <c r="H64" s="3" t="s">
        <v>31</v>
      </c>
      <c r="I64" s="3" t="s">
        <v>23</v>
      </c>
      <c r="J64" s="3" t="s">
        <v>244</v>
      </c>
      <c r="K64" s="3" t="s">
        <v>241</v>
      </c>
      <c r="L64" s="3" t="s">
        <v>1</v>
      </c>
      <c r="M64" s="3" t="s">
        <v>242</v>
      </c>
      <c r="O64" s="5" t="s">
        <v>19</v>
      </c>
      <c r="P64" s="9" t="s">
        <v>89</v>
      </c>
      <c r="Q64" s="9" t="s">
        <v>88</v>
      </c>
      <c r="R64" s="36" t="s">
        <v>147</v>
      </c>
      <c r="S64" s="36" t="s">
        <v>88</v>
      </c>
      <c r="T64" s="9" t="s">
        <v>90</v>
      </c>
      <c r="U64" s="9" t="s">
        <v>88</v>
      </c>
      <c r="V64" s="36" t="s">
        <v>148</v>
      </c>
      <c r="W64" s="36" t="s">
        <v>153</v>
      </c>
      <c r="X64" s="36" t="s">
        <v>154</v>
      </c>
      <c r="Z64" s="3" t="s">
        <v>92</v>
      </c>
      <c r="AA64" s="3" t="s">
        <v>88</v>
      </c>
      <c r="AB64" s="9" t="s">
        <v>91</v>
      </c>
      <c r="AC64" s="9" t="s">
        <v>88</v>
      </c>
      <c r="AD64" s="9" t="s">
        <v>94</v>
      </c>
      <c r="AF64" s="3" t="s">
        <v>93</v>
      </c>
      <c r="AG64" s="3" t="s">
        <v>88</v>
      </c>
      <c r="AH64" s="3" t="s">
        <v>60</v>
      </c>
      <c r="AJ64" s="3" t="s">
        <v>49</v>
      </c>
      <c r="AK64" s="3" t="s">
        <v>50</v>
      </c>
      <c r="AM64" s="3" t="s">
        <v>70</v>
      </c>
      <c r="AN64" s="3" t="str">
        <f>AN65</f>
        <v>SP</v>
      </c>
      <c r="AO64" s="3" t="s">
        <v>13</v>
      </c>
      <c r="AP64" s="1">
        <f>AP65</f>
        <v>42019</v>
      </c>
      <c r="AQ64" s="3" t="s">
        <v>78</v>
      </c>
      <c r="AR64" s="3" t="s">
        <v>79</v>
      </c>
      <c r="AS64" s="12" t="s">
        <v>80</v>
      </c>
      <c r="AT64" s="40"/>
      <c r="AU64" s="3" t="s">
        <v>81</v>
      </c>
      <c r="AV64" t="s">
        <v>76</v>
      </c>
      <c r="AW64" s="3" t="s">
        <v>82</v>
      </c>
      <c r="AX64" t="s">
        <v>77</v>
      </c>
      <c r="AY64" s="3"/>
      <c r="AZ64" t="s">
        <v>70</v>
      </c>
      <c r="BA64" t="s">
        <v>119</v>
      </c>
      <c r="BB64" s="28" t="s">
        <v>19</v>
      </c>
      <c r="BC64" s="1">
        <v>42019</v>
      </c>
      <c r="BD64" s="4" t="s">
        <v>86</v>
      </c>
      <c r="BE64" s="4" t="s">
        <v>76</v>
      </c>
      <c r="BF64" s="4" t="s">
        <v>87</v>
      </c>
      <c r="BG64" s="4" t="s">
        <v>77</v>
      </c>
      <c r="BH64" s="4" t="s">
        <v>75</v>
      </c>
      <c r="BI64" s="25" t="e">
        <f t="shared" si="29"/>
        <v>#VALUE!</v>
      </c>
    </row>
    <row r="65" spans="1:66">
      <c r="A65" t="s">
        <v>20</v>
      </c>
      <c r="B65" s="2">
        <v>4.8</v>
      </c>
      <c r="C65" s="2">
        <v>34</v>
      </c>
      <c r="D65" s="1">
        <v>42019.611871141977</v>
      </c>
      <c r="E65" s="3">
        <v>0.69199999999999995</v>
      </c>
      <c r="F65" s="3">
        <f t="shared" ref="F65:F68" si="209">E65</f>
        <v>0.69199999999999995</v>
      </c>
      <c r="G65" s="3">
        <v>2.86</v>
      </c>
      <c r="J65" s="3">
        <v>211</v>
      </c>
      <c r="K65" s="3">
        <v>14.23</v>
      </c>
      <c r="L65" s="3">
        <v>7.26</v>
      </c>
      <c r="M65" s="3">
        <v>22.37</v>
      </c>
      <c r="O65" s="5">
        <v>0.4</v>
      </c>
      <c r="P65" s="26">
        <v>2.5923796706776442E-2</v>
      </c>
      <c r="Q65" s="26">
        <v>2.7121274273097212E-2</v>
      </c>
      <c r="R65" s="37"/>
      <c r="S65" s="37"/>
      <c r="T65" s="26"/>
      <c r="U65" s="26"/>
      <c r="V65" s="37"/>
      <c r="W65" s="37"/>
      <c r="Z65" s="26">
        <v>0.79260177712054869</v>
      </c>
      <c r="AA65" s="26">
        <v>5.2100645945247534E-2</v>
      </c>
      <c r="AB65" s="26"/>
      <c r="AC65" s="27"/>
      <c r="AD65" s="27"/>
      <c r="AF65" s="26">
        <v>56.497920445592634</v>
      </c>
      <c r="AG65" s="27">
        <v>2.7660326825945529</v>
      </c>
      <c r="AH65" s="3">
        <v>71.281596984105335</v>
      </c>
      <c r="AJ65" s="3">
        <f>'Sheet1 (3)'!AV100</f>
        <v>6.95</v>
      </c>
      <c r="AM65" s="3" t="s">
        <v>120</v>
      </c>
      <c r="AN65" s="3" t="s">
        <v>119</v>
      </c>
      <c r="AO65" s="3" t="s">
        <v>155</v>
      </c>
      <c r="AP65" s="1">
        <v>42019</v>
      </c>
      <c r="AQ65" s="3">
        <v>1.5088711052972463</v>
      </c>
      <c r="AR65" s="3">
        <v>914.12159622894046</v>
      </c>
      <c r="AS65" s="3">
        <v>10.764243676230073</v>
      </c>
      <c r="AT65" s="4">
        <f>AS65/AS$1</f>
        <v>0.3475251396729539</v>
      </c>
      <c r="AU65" s="3">
        <v>1.3200269952859767</v>
      </c>
      <c r="AV65" s="3">
        <f>AU65/AV$1</f>
        <v>2.4026701770767687E-2</v>
      </c>
      <c r="AW65" s="3">
        <v>6.8201600052975744</v>
      </c>
      <c r="AX65" s="3">
        <f>AW65/AX$1</f>
        <v>0.12211566705993866</v>
      </c>
      <c r="AZ65" t="s">
        <v>120</v>
      </c>
      <c r="BA65" t="s">
        <v>119</v>
      </c>
      <c r="BB65" s="28">
        <v>0.4</v>
      </c>
      <c r="BC65" s="1">
        <v>42019</v>
      </c>
      <c r="BD65" s="4">
        <v>0.80585612244766436</v>
      </c>
      <c r="BE65" s="4">
        <v>1.4667930878188285E-2</v>
      </c>
      <c r="BF65" s="4">
        <v>0.9041049144534451</v>
      </c>
      <c r="BG65" s="4">
        <v>1.6188091574815489E-2</v>
      </c>
      <c r="BH65" s="4">
        <v>0.10592757548512317</v>
      </c>
      <c r="BI65" s="25">
        <f t="shared" si="29"/>
        <v>9.3587708925794016E-3</v>
      </c>
      <c r="BL65">
        <f>P65/Z65</f>
        <v>3.2707214966077008E-2</v>
      </c>
    </row>
    <row r="66" spans="1:66">
      <c r="D66" s="1">
        <v>42019.616018518522</v>
      </c>
      <c r="E66" s="3">
        <v>3.484</v>
      </c>
      <c r="F66" s="3">
        <f t="shared" si="209"/>
        <v>3.484</v>
      </c>
      <c r="G66" s="3">
        <v>3.2679999999999998</v>
      </c>
      <c r="J66" s="3">
        <v>210</v>
      </c>
      <c r="K66" s="3">
        <v>7.38</v>
      </c>
      <c r="L66" s="3">
        <v>7.54</v>
      </c>
      <c r="M66" s="3">
        <v>22.8</v>
      </c>
      <c r="O66" s="5">
        <v>3.8</v>
      </c>
      <c r="P66" s="26">
        <v>1.1639297023432554E-2</v>
      </c>
      <c r="Q66" s="26">
        <v>5.873743257756978E-6</v>
      </c>
      <c r="R66" s="37"/>
      <c r="S66" s="37"/>
      <c r="T66" s="26"/>
      <c r="U66" s="26"/>
      <c r="V66" s="37"/>
      <c r="W66" s="37"/>
      <c r="Z66" s="26">
        <v>0.62608172248512917</v>
      </c>
      <c r="AA66" s="26">
        <v>1.2504155026859346E-2</v>
      </c>
      <c r="AB66" s="26"/>
      <c r="AC66" s="27"/>
      <c r="AD66" s="27"/>
      <c r="AF66" s="26">
        <v>58.562817200754878</v>
      </c>
      <c r="AG66" s="27">
        <v>0.34462046537243685</v>
      </c>
      <c r="AH66" s="3">
        <v>93.538615004283045</v>
      </c>
      <c r="AJ66" s="3">
        <f>'Sheet1 (3)'!AV110</f>
        <v>6.3</v>
      </c>
      <c r="AM66" s="3" t="s">
        <v>163</v>
      </c>
      <c r="AN66" s="3" t="s">
        <v>119</v>
      </c>
      <c r="AO66" s="3" t="s">
        <v>157</v>
      </c>
      <c r="AP66" s="1">
        <v>42019</v>
      </c>
      <c r="AQ66" s="3">
        <v>0.70431672953395219</v>
      </c>
      <c r="AR66" s="3">
        <v>1512.9485316604057</v>
      </c>
      <c r="AS66" s="3">
        <v>8.7641368790357213</v>
      </c>
      <c r="AT66" s="4">
        <f t="shared" ref="AT66:AT69" si="210">AS66/AS$1</f>
        <v>0.28295140695537291</v>
      </c>
      <c r="AU66" s="3">
        <v>3.1405795655479651</v>
      </c>
      <c r="AV66" s="3">
        <f>AU66/AV$1</f>
        <v>5.7163807163231987E-2</v>
      </c>
      <c r="AW66" s="3">
        <v>3.704549251164245</v>
      </c>
      <c r="AX66" s="3">
        <f>AW66/AX$1</f>
        <v>6.6330335741526317E-2</v>
      </c>
      <c r="AZ66" t="s">
        <v>121</v>
      </c>
      <c r="BA66" t="s">
        <v>119</v>
      </c>
      <c r="BB66" s="28">
        <v>4.3</v>
      </c>
      <c r="BC66" s="1">
        <v>42019</v>
      </c>
      <c r="BD66" s="4">
        <v>6.4822097586246166</v>
      </c>
      <c r="BE66" s="4">
        <v>0.11798707241763044</v>
      </c>
      <c r="BF66" s="4">
        <v>0.43171822804867022</v>
      </c>
      <c r="BG66" s="4">
        <v>7.7299593204775332E-3</v>
      </c>
      <c r="BH66" s="4">
        <v>6.988540418598653E-2</v>
      </c>
      <c r="BI66" s="25">
        <f t="shared" si="29"/>
        <v>-6.0823265254398455E-2</v>
      </c>
      <c r="BL66">
        <f>P66/Z66</f>
        <v>1.8590699273622405E-2</v>
      </c>
    </row>
    <row r="67" spans="1:66">
      <c r="D67" s="1">
        <v>42019.617060185185</v>
      </c>
      <c r="E67" s="3">
        <v>4.0999999999999996</v>
      </c>
      <c r="F67" s="3">
        <f t="shared" si="209"/>
        <v>4.0999999999999996</v>
      </c>
      <c r="G67" s="3">
        <v>3.6640000000000001</v>
      </c>
      <c r="J67" s="3">
        <v>213</v>
      </c>
      <c r="K67" s="3">
        <v>4.75</v>
      </c>
      <c r="L67" s="3">
        <v>7.34</v>
      </c>
      <c r="M67" s="3">
        <v>23.56</v>
      </c>
      <c r="O67" s="5">
        <v>4.3</v>
      </c>
      <c r="P67" s="26">
        <v>1.9438336499894449E-2</v>
      </c>
      <c r="Q67" s="26">
        <v>2.1330169380875352E-2</v>
      </c>
      <c r="R67" s="37"/>
      <c r="S67" s="37"/>
      <c r="T67" s="26"/>
      <c r="U67" s="26"/>
      <c r="V67" s="37"/>
      <c r="W67" s="37"/>
      <c r="Z67" s="26">
        <v>0.695342276183047</v>
      </c>
      <c r="AA67" s="26">
        <v>6.2520775134297926E-3</v>
      </c>
      <c r="AB67" s="26"/>
      <c r="AC67" s="27"/>
      <c r="AD67" s="27"/>
      <c r="AF67" s="26">
        <v>62.320672786236479</v>
      </c>
      <c r="AG67" s="27">
        <v>0.99758555765704804</v>
      </c>
      <c r="AH67" s="3">
        <v>89.625893492819543</v>
      </c>
      <c r="AJ67" s="3">
        <f>'Sheet1 (3)'!AV112</f>
        <v>6.45</v>
      </c>
      <c r="AM67" s="3" t="s">
        <v>121</v>
      </c>
      <c r="AN67" s="3" t="s">
        <v>119</v>
      </c>
      <c r="AO67" s="3" t="s">
        <v>159</v>
      </c>
      <c r="AP67" s="1">
        <v>42019</v>
      </c>
      <c r="AQ67" s="3">
        <v>0.83223940530480334</v>
      </c>
      <c r="AR67" s="3">
        <v>1527.4571916582629</v>
      </c>
      <c r="AS67" s="3">
        <v>8.6571528591871001</v>
      </c>
      <c r="AT67" s="4">
        <f t="shared" si="210"/>
        <v>0.27949741264244526</v>
      </c>
      <c r="AU67" s="3">
        <v>10.106031473850104</v>
      </c>
      <c r="AV67" s="3">
        <f>AU67/AV$1</f>
        <v>0.18394669592009655</v>
      </c>
      <c r="AW67" s="3">
        <v>4.3348180518360175</v>
      </c>
      <c r="AX67" s="3">
        <f>AW67/AX$1</f>
        <v>7.7615363506464058E-2</v>
      </c>
      <c r="AZ67" t="s">
        <v>122</v>
      </c>
      <c r="BA67" t="s">
        <v>119</v>
      </c>
      <c r="BB67" s="28">
        <v>4.8</v>
      </c>
      <c r="BC67" s="1">
        <v>42019</v>
      </c>
      <c r="BD67" s="4">
        <v>4.3089696481897235</v>
      </c>
      <c r="BE67" s="4">
        <v>7.8430463199667344E-2</v>
      </c>
      <c r="BF67" s="4">
        <v>1.0449838152647903</v>
      </c>
      <c r="BG67" s="4">
        <v>1.8710542797937157E-2</v>
      </c>
      <c r="BH67" s="4">
        <v>6.3122186334437835E-2</v>
      </c>
      <c r="BI67" s="25">
        <f t="shared" si="29"/>
        <v>0.1055162327204292</v>
      </c>
      <c r="BL67">
        <f>P67/Z67</f>
        <v>2.7955062083377998E-2</v>
      </c>
    </row>
    <row r="68" spans="1:66">
      <c r="D68" s="1">
        <v>42019.618541666663</v>
      </c>
      <c r="E68" s="4">
        <v>4.3920000000000003</v>
      </c>
      <c r="F68" s="3">
        <f t="shared" si="209"/>
        <v>4.3920000000000003</v>
      </c>
      <c r="G68" s="3">
        <v>3.7650000000000001</v>
      </c>
      <c r="J68" s="3">
        <v>215</v>
      </c>
      <c r="K68" s="3">
        <v>4.41</v>
      </c>
      <c r="L68" s="3">
        <v>7.31</v>
      </c>
      <c r="M68" s="3">
        <v>23.78</v>
      </c>
      <c r="O68" s="5">
        <v>4.5</v>
      </c>
      <c r="P68" s="26">
        <v>2.3447651467173317E-2</v>
      </c>
      <c r="Q68" s="26">
        <v>1.2083577547220748E-2</v>
      </c>
      <c r="R68" s="37"/>
      <c r="S68" s="37"/>
      <c r="T68" s="26"/>
      <c r="U68" s="26"/>
      <c r="V68" s="37"/>
      <c r="W68" s="37"/>
      <c r="Z68" s="26">
        <v>0.63787075290179618</v>
      </c>
      <c r="AA68" s="26">
        <v>3.3344413404958473E-2</v>
      </c>
      <c r="AB68" s="26"/>
      <c r="AC68" s="27"/>
      <c r="AD68" s="27"/>
      <c r="AF68" s="26">
        <v>59.239359460598408</v>
      </c>
      <c r="AG68" s="27">
        <v>1.8001884835902258</v>
      </c>
      <c r="AH68" s="3">
        <v>92.870474451301021</v>
      </c>
      <c r="AJ68" s="3">
        <f>'Sheet1 (3)'!AV113</f>
        <v>6.4</v>
      </c>
      <c r="AM68" s="3" t="s">
        <v>164</v>
      </c>
      <c r="AN68" s="3" t="s">
        <v>119</v>
      </c>
      <c r="AO68" s="3" t="s">
        <v>156</v>
      </c>
      <c r="AP68" s="1">
        <v>42019</v>
      </c>
      <c r="AQ68" s="3">
        <v>0.80868131210441163</v>
      </c>
      <c r="AR68" s="3">
        <v>1793.87125561479</v>
      </c>
      <c r="AS68" s="3">
        <v>8.5867723397956226</v>
      </c>
      <c r="AT68" s="4">
        <f t="shared" si="210"/>
        <v>0.27722516755329057</v>
      </c>
      <c r="AU68" s="3">
        <v>18.951193449011541</v>
      </c>
      <c r="AV68" s="3">
        <f>AU68/AV$1</f>
        <v>0.34494345556992251</v>
      </c>
      <c r="AW68" s="3">
        <v>4.572822339234464</v>
      </c>
      <c r="AX68" s="3">
        <f>AW68/AX$1</f>
        <v>8.1876854775908031E-2</v>
      </c>
      <c r="AZ68" s="3"/>
      <c r="BA68" s="3"/>
      <c r="BB68" s="5"/>
      <c r="BD68" s="4"/>
      <c r="BE68" s="4"/>
      <c r="BF68" s="4"/>
      <c r="BG68" s="4"/>
      <c r="BH68" s="4"/>
      <c r="BI68" s="25">
        <f t="shared" si="29"/>
        <v>0.34494345556992251</v>
      </c>
      <c r="BL68">
        <f>P68/Z68</f>
        <v>3.6759251557632107E-2</v>
      </c>
    </row>
    <row r="69" spans="1:66">
      <c r="D69" s="1">
        <v>42019.617164351854</v>
      </c>
      <c r="E69" s="3">
        <v>4.5369999999999999</v>
      </c>
      <c r="F69" s="3">
        <f>E69</f>
        <v>4.5369999999999999</v>
      </c>
      <c r="G69" s="3">
        <v>3.88</v>
      </c>
      <c r="J69" s="3">
        <v>228</v>
      </c>
      <c r="K69" s="3">
        <v>4.17</v>
      </c>
      <c r="L69" s="3">
        <v>7.23</v>
      </c>
      <c r="M69" s="3">
        <v>22.8</v>
      </c>
      <c r="O69" s="5">
        <v>4.8</v>
      </c>
      <c r="P69" s="26">
        <v>4.4579047920624872E-2</v>
      </c>
      <c r="Q69" s="26">
        <v>2.6698031469912082E-2</v>
      </c>
      <c r="R69" s="37"/>
      <c r="S69" s="37"/>
      <c r="T69" s="26"/>
      <c r="U69" s="26"/>
      <c r="V69" s="37"/>
      <c r="W69" s="37"/>
      <c r="Z69" s="26">
        <v>0.86480958842263311</v>
      </c>
      <c r="AA69" s="26">
        <v>5.0016620107437626E-2</v>
      </c>
      <c r="AB69" s="26"/>
      <c r="AC69" s="27"/>
      <c r="AD69" s="27"/>
      <c r="AF69" s="26">
        <v>58.751992524597377</v>
      </c>
      <c r="AG69" s="27">
        <v>0.93863732015913404</v>
      </c>
      <c r="AH69" s="3">
        <v>67.936333397688031</v>
      </c>
      <c r="AJ69" s="3">
        <f>'Sheet1 (3)'!AV114</f>
        <v>6.6999999999999993</v>
      </c>
      <c r="AM69" s="3" t="s">
        <v>122</v>
      </c>
      <c r="AN69" s="3" t="s">
        <v>119</v>
      </c>
      <c r="AO69" s="3" t="s">
        <v>158</v>
      </c>
      <c r="AP69" s="1">
        <v>42019</v>
      </c>
      <c r="AQ69" s="3">
        <v>0.90450971540653324</v>
      </c>
      <c r="AR69" s="3">
        <v>2395.9423675413741</v>
      </c>
      <c r="AS69" s="3">
        <v>10.80053693842873</v>
      </c>
      <c r="AT69" s="4">
        <f t="shared" si="210"/>
        <v>0.34869687281038064</v>
      </c>
      <c r="AU69" s="3">
        <v>5.4903901538570272</v>
      </c>
      <c r="AV69" s="3">
        <f>AU69/AV$1</f>
        <v>9.9934294755315387E-2</v>
      </c>
      <c r="AW69" s="3">
        <v>4.5703579220431436</v>
      </c>
      <c r="AX69" s="3">
        <f>AW69/AX$1</f>
        <v>8.1832729132374993E-2</v>
      </c>
      <c r="AZ69" s="3"/>
      <c r="BA69" s="3"/>
      <c r="BB69" s="5"/>
      <c r="BD69" s="4"/>
      <c r="BE69" s="4"/>
      <c r="BF69" s="4"/>
      <c r="BG69" s="4"/>
      <c r="BH69" s="4"/>
      <c r="BI69" s="25">
        <f t="shared" ref="BI69:BI114" si="211">AV69-BE69</f>
        <v>9.9934294755315387E-2</v>
      </c>
      <c r="BL69">
        <f>P69/Z69</f>
        <v>5.1547818753877019E-2</v>
      </c>
    </row>
    <row r="70" spans="1:66">
      <c r="A70" s="29" t="str">
        <f>A64</f>
        <v>Shelburne Pond</v>
      </c>
      <c r="B70" s="29">
        <f>B65</f>
        <v>4.8</v>
      </c>
      <c r="C70" s="29">
        <f>C65</f>
        <v>34</v>
      </c>
      <c r="D70" s="30">
        <f>D69</f>
        <v>42019.617164351854</v>
      </c>
      <c r="E70" s="31"/>
      <c r="F70" s="31"/>
      <c r="G70" s="31"/>
      <c r="H70" s="31"/>
      <c r="I70" s="31"/>
      <c r="J70" s="31"/>
      <c r="K70" s="31">
        <f>AVERAGE(K66:K69)</f>
        <v>5.1775000000000002</v>
      </c>
      <c r="L70" s="31">
        <f t="shared" ref="L70" si="212">AVERAGE(L66:L69)</f>
        <v>7.3549999999999995</v>
      </c>
      <c r="M70" s="31">
        <f t="shared" ref="M70" si="213">AVERAGE(M66:M69)</f>
        <v>23.234999999999999</v>
      </c>
      <c r="N70" s="31" t="e">
        <f t="shared" ref="N70" si="214">AVERAGE(N66:N69)</f>
        <v>#DIV/0!</v>
      </c>
      <c r="O70" s="5"/>
      <c r="P70" s="31">
        <f t="shared" ref="P70" si="215">AVERAGE(P66:P69)</f>
        <v>2.4776083227781298E-2</v>
      </c>
      <c r="Q70" s="31">
        <f t="shared" ref="Q70" si="216">AVERAGE(Q66:Q69)</f>
        <v>1.5029413035316484E-2</v>
      </c>
      <c r="R70" s="38"/>
      <c r="S70" s="38"/>
      <c r="V70" s="37"/>
      <c r="W70" s="37"/>
      <c r="Z70" s="31">
        <f t="shared" ref="Z70" si="217">AVERAGE(Z66:Z69)</f>
        <v>0.70602608499815134</v>
      </c>
      <c r="AA70" s="31">
        <f t="shared" ref="AA70" si="218">AVERAGE(AA66:AA69)</f>
        <v>2.5529316513171307E-2</v>
      </c>
      <c r="AF70" s="31">
        <f t="shared" ref="AF70" si="219">AVERAGE(AF66:AF69)</f>
        <v>59.718710493046785</v>
      </c>
      <c r="AG70" s="31">
        <f t="shared" ref="AG70" si="220">AVERAGE(AG66:AG69)</f>
        <v>1.0202579566947112</v>
      </c>
      <c r="AH70" s="31">
        <f t="shared" ref="AH70:AJ70" si="221">AVERAGE(AH66:AH69)</f>
        <v>85.992829086522903</v>
      </c>
      <c r="AJ70" s="31">
        <f t="shared" si="221"/>
        <v>6.4624999999999995</v>
      </c>
      <c r="AP70" s="1"/>
      <c r="AQ70" s="31">
        <f>AVERAGE(AQ66:AQ69)</f>
        <v>0.81243679058742502</v>
      </c>
      <c r="AR70" s="31">
        <f t="shared" ref="AR70" si="222">AVERAGE(AR66:AR69)</f>
        <v>1807.5548366187081</v>
      </c>
      <c r="AS70" s="31">
        <f t="shared" ref="AS70" si="223">AVERAGE(AS66:AS69)</f>
        <v>9.2021497541117938</v>
      </c>
      <c r="AT70" s="7"/>
      <c r="AU70" s="31">
        <f t="shared" ref="AU70" si="224">AVERAGE(AU66:AU69)</f>
        <v>9.4220486605666594</v>
      </c>
      <c r="AV70" s="31">
        <f t="shared" ref="AV70" si="225">AVERAGE(AV66:AV69)</f>
        <v>0.1714970633521416</v>
      </c>
      <c r="AW70" s="31">
        <f t="shared" ref="AW70" si="226">AVERAGE(AW66:AW69)</f>
        <v>4.2956368910694671</v>
      </c>
      <c r="AX70" s="31">
        <f t="shared" ref="AX70" si="227">AVERAGE(AX66:AX69)</f>
        <v>7.691382078906836E-2</v>
      </c>
      <c r="BD70" s="31">
        <f>AVERAGE(BD66:BD69)</f>
        <v>5.39558970340717</v>
      </c>
      <c r="BE70" s="31">
        <f t="shared" ref="BE70" si="228">AVERAGE(BE66:BE69)</f>
        <v>9.82087678086489E-2</v>
      </c>
      <c r="BF70" s="31">
        <f t="shared" ref="BF70" si="229">AVERAGE(BF66:BF69)</f>
        <v>0.73835102165673028</v>
      </c>
      <c r="BG70" s="31">
        <f t="shared" ref="BG70" si="230">AVERAGE(BG66:BG69)</f>
        <v>1.3220251059207346E-2</v>
      </c>
      <c r="BH70" s="31">
        <f t="shared" ref="BH70" si="231">AVERAGE(BH66:BH69)</f>
        <v>6.650379526021219E-2</v>
      </c>
      <c r="BI70" s="25">
        <f t="shared" si="211"/>
        <v>7.3288295543492699E-2</v>
      </c>
      <c r="BJ70" s="31"/>
    </row>
    <row r="71" spans="1:66">
      <c r="A71" t="s">
        <v>17</v>
      </c>
      <c r="B71" s="2" t="s">
        <v>20</v>
      </c>
      <c r="C71" s="2" t="s">
        <v>21</v>
      </c>
      <c r="D71" s="1">
        <f>D72</f>
        <v>42041</v>
      </c>
      <c r="E71" s="3" t="s">
        <v>29</v>
      </c>
      <c r="F71" s="3" t="s">
        <v>22</v>
      </c>
      <c r="G71" s="3" t="s">
        <v>30</v>
      </c>
      <c r="H71" s="3" t="s">
        <v>31</v>
      </c>
      <c r="I71" s="3" t="s">
        <v>33</v>
      </c>
      <c r="J71" s="3" t="s">
        <v>34</v>
      </c>
      <c r="K71" s="3" t="s">
        <v>36</v>
      </c>
      <c r="L71" s="3" t="s">
        <v>1</v>
      </c>
      <c r="M71" s="3" t="s">
        <v>39</v>
      </c>
      <c r="N71" s="3" t="s">
        <v>40</v>
      </c>
      <c r="O71" s="5" t="s">
        <v>19</v>
      </c>
      <c r="P71" s="9" t="s">
        <v>89</v>
      </c>
      <c r="Q71" s="9" t="s">
        <v>88</v>
      </c>
      <c r="R71" s="36" t="s">
        <v>147</v>
      </c>
      <c r="S71" s="36" t="s">
        <v>88</v>
      </c>
      <c r="T71" s="9" t="s">
        <v>90</v>
      </c>
      <c r="U71" s="9" t="s">
        <v>88</v>
      </c>
      <c r="V71" s="36" t="s">
        <v>148</v>
      </c>
      <c r="W71" s="36" t="s">
        <v>88</v>
      </c>
      <c r="X71" s="36" t="s">
        <v>153</v>
      </c>
      <c r="Y71" s="36" t="s">
        <v>154</v>
      </c>
      <c r="Z71" s="3" t="s">
        <v>92</v>
      </c>
      <c r="AA71" s="3" t="s">
        <v>88</v>
      </c>
      <c r="AB71" s="9" t="s">
        <v>91</v>
      </c>
      <c r="AC71" s="9" t="s">
        <v>88</v>
      </c>
      <c r="AD71" s="9" t="s">
        <v>94</v>
      </c>
      <c r="AF71" s="3" t="s">
        <v>93</v>
      </c>
      <c r="AG71" s="3" t="s">
        <v>88</v>
      </c>
      <c r="AH71" s="3" t="s">
        <v>60</v>
      </c>
      <c r="AJ71" s="3" t="s">
        <v>49</v>
      </c>
      <c r="AK71" s="3" t="s">
        <v>50</v>
      </c>
      <c r="AM71" s="3" t="s">
        <v>70</v>
      </c>
      <c r="AN71" s="3" t="str">
        <f>AN72</f>
        <v>SP</v>
      </c>
      <c r="AO71" s="3" t="s">
        <v>13</v>
      </c>
      <c r="AP71" s="1">
        <f>AP72</f>
        <v>42041</v>
      </c>
      <c r="AQ71" s="3" t="s">
        <v>78</v>
      </c>
      <c r="AR71" s="3" t="s">
        <v>79</v>
      </c>
      <c r="AS71" s="12" t="s">
        <v>80</v>
      </c>
      <c r="AT71" s="40"/>
      <c r="AU71" s="3" t="s">
        <v>81</v>
      </c>
      <c r="AV71" t="s">
        <v>76</v>
      </c>
      <c r="AW71" s="3" t="s">
        <v>82</v>
      </c>
      <c r="AX71" t="s">
        <v>77</v>
      </c>
      <c r="AY71" s="3"/>
      <c r="AZ71" t="s">
        <v>70</v>
      </c>
      <c r="BA71" t="s">
        <v>119</v>
      </c>
      <c r="BB71" s="28" t="s">
        <v>19</v>
      </c>
      <c r="BC71" s="1">
        <v>42041</v>
      </c>
      <c r="BD71" s="4" t="s">
        <v>86</v>
      </c>
      <c r="BE71" s="4" t="s">
        <v>76</v>
      </c>
      <c r="BF71" s="4" t="s">
        <v>87</v>
      </c>
      <c r="BG71" s="4" t="s">
        <v>77</v>
      </c>
      <c r="BH71" s="4" t="s">
        <v>75</v>
      </c>
      <c r="BI71" s="25" t="e">
        <f t="shared" si="211"/>
        <v>#VALUE!</v>
      </c>
    </row>
    <row r="72" spans="1:66">
      <c r="A72" t="s">
        <v>72</v>
      </c>
      <c r="B72" s="2">
        <v>4.74</v>
      </c>
      <c r="C72" s="2">
        <v>44</v>
      </c>
      <c r="D72" s="1">
        <v>42041</v>
      </c>
      <c r="E72" s="3">
        <v>0.498</v>
      </c>
      <c r="F72" s="3">
        <f t="shared" ref="F72:F75" si="232">E72</f>
        <v>0.498</v>
      </c>
      <c r="G72" s="3">
        <v>2.8193333333333332</v>
      </c>
      <c r="H72" s="3">
        <v>199.20000000000002</v>
      </c>
      <c r="I72" s="3">
        <v>345.63333333333338</v>
      </c>
      <c r="J72" s="3">
        <v>224.66666666666666</v>
      </c>
      <c r="K72" s="3">
        <v>14.133333333333333</v>
      </c>
      <c r="L72" s="3">
        <v>6.8066666666666658</v>
      </c>
      <c r="M72" s="3">
        <v>22.513333333333335</v>
      </c>
      <c r="N72" s="3">
        <v>54.49666666666667</v>
      </c>
      <c r="O72" s="5">
        <v>0.5</v>
      </c>
      <c r="P72" s="26">
        <v>0.11096157905847583</v>
      </c>
      <c r="Q72" s="26">
        <v>3.0241395473690945E-2</v>
      </c>
      <c r="R72" s="37">
        <f>T72-P72</f>
        <v>0.42100994178492723</v>
      </c>
      <c r="S72" s="37">
        <f>(Q72^2+U72^2)^0.5</f>
        <v>5.8817625783740266E-2</v>
      </c>
      <c r="T72" s="26">
        <v>0.53197152084340305</v>
      </c>
      <c r="U72" s="26">
        <v>5.0447706614274675E-2</v>
      </c>
      <c r="V72" s="37">
        <f t="shared" si="22"/>
        <v>0.81913557226673794</v>
      </c>
      <c r="W72" s="37">
        <f t="shared" si="23"/>
        <v>5.6306186821546242E-2</v>
      </c>
      <c r="X72" s="36">
        <f t="shared" si="24"/>
        <v>31.160367962823425</v>
      </c>
      <c r="Y72" s="36">
        <f t="shared" si="25"/>
        <v>0.14092684289500473</v>
      </c>
      <c r="Z72" s="26">
        <v>1.351107093110141</v>
      </c>
      <c r="AA72" s="26">
        <v>2.5008310053718851E-2</v>
      </c>
      <c r="AB72" s="26">
        <v>57.89847830583706</v>
      </c>
      <c r="AC72" s="27">
        <v>3.2036782551102592</v>
      </c>
      <c r="AD72" s="27">
        <v>108.83755245777657</v>
      </c>
      <c r="AE72" s="4"/>
      <c r="AF72" s="26">
        <v>76.117645981054991</v>
      </c>
      <c r="AG72" s="27">
        <v>1.0565337951549512</v>
      </c>
      <c r="AH72" s="3">
        <v>56.337241044185646</v>
      </c>
      <c r="AJ72" s="4">
        <v>11.251345653614122</v>
      </c>
      <c r="AK72" s="4">
        <v>0.19783327543123616</v>
      </c>
      <c r="AM72" s="3" t="s">
        <v>123</v>
      </c>
      <c r="AN72" s="3" t="s">
        <v>119</v>
      </c>
      <c r="AO72" s="3" t="s">
        <v>155</v>
      </c>
      <c r="AP72" s="1">
        <v>42041</v>
      </c>
      <c r="AQ72" s="3">
        <v>1.0095325562230577</v>
      </c>
      <c r="AR72" s="3">
        <v>1179.5088457225322</v>
      </c>
      <c r="AS72" s="3">
        <v>16.934189621910129</v>
      </c>
      <c r="AT72" s="4">
        <f>AS72/AS$1</f>
        <v>0.54672272299057689</v>
      </c>
      <c r="AU72" s="3">
        <v>2.1097353193960307</v>
      </c>
      <c r="AV72" s="3">
        <f>AU72/AV$1</f>
        <v>3.8400715678850214E-2</v>
      </c>
      <c r="AW72" s="3">
        <v>5.5183803858876699</v>
      </c>
      <c r="AX72" s="3">
        <f>AW72/AX$1</f>
        <v>9.8807168950540189E-2</v>
      </c>
      <c r="AZ72" t="s">
        <v>123</v>
      </c>
      <c r="BA72" t="s">
        <v>119</v>
      </c>
      <c r="BB72" s="28">
        <v>0.5</v>
      </c>
      <c r="BC72" s="1">
        <v>42041</v>
      </c>
      <c r="BD72" s="4">
        <v>1.2594091188631853</v>
      </c>
      <c r="BE72" s="4">
        <v>2.2923354911961874E-2</v>
      </c>
      <c r="BF72" s="4">
        <v>0.47768991569535452</v>
      </c>
      <c r="BG72" s="4">
        <v>8.5530871207762666E-3</v>
      </c>
      <c r="BH72" s="4">
        <v>9.0254081829763924E-2</v>
      </c>
      <c r="BI72" s="25">
        <f t="shared" si="211"/>
        <v>1.547736076688834E-2</v>
      </c>
      <c r="BL72" s="4">
        <f>P72/Z72</f>
        <v>8.2126412942627E-2</v>
      </c>
      <c r="BM72" s="4">
        <f>R72/Z72</f>
        <v>0.31160367962823426</v>
      </c>
      <c r="BN72" s="4">
        <f>V72/Z72</f>
        <v>0.60626990742913878</v>
      </c>
    </row>
    <row r="73" spans="1:66">
      <c r="D73" s="1">
        <v>42041</v>
      </c>
      <c r="E73" s="3">
        <v>3.8151666666666664</v>
      </c>
      <c r="F73" s="3">
        <f t="shared" si="232"/>
        <v>3.8151666666666664</v>
      </c>
      <c r="G73" s="3">
        <v>3.8570000000000007</v>
      </c>
      <c r="H73" s="3">
        <v>204.93333333333331</v>
      </c>
      <c r="I73" s="3">
        <v>343.73333333333329</v>
      </c>
      <c r="J73" s="3">
        <v>223</v>
      </c>
      <c r="K73" s="3">
        <v>11.311666666666667</v>
      </c>
      <c r="L73" s="3">
        <v>7.39</v>
      </c>
      <c r="M73" s="3">
        <v>22.72666666666667</v>
      </c>
      <c r="N73" s="3">
        <v>55.008333333333333</v>
      </c>
      <c r="O73" s="5">
        <v>3.8</v>
      </c>
      <c r="P73" s="26">
        <v>3.6573780873970868E-2</v>
      </c>
      <c r="Q73" s="26">
        <v>1.9625300231194628E-2</v>
      </c>
      <c r="R73" s="37">
        <f t="shared" ref="R73:R76" si="233">T73-P73</f>
        <v>0.29160070380443326</v>
      </c>
      <c r="S73" s="37">
        <f t="shared" ref="S73:S76" si="234">(Q73^2+U73^2)^0.5</f>
        <v>5.1589556076136522E-2</v>
      </c>
      <c r="T73" s="26">
        <v>0.3281744846784041</v>
      </c>
      <c r="U73" s="26">
        <v>4.7710899037518746E-2</v>
      </c>
      <c r="V73" s="37">
        <f t="shared" si="22"/>
        <v>0.29790723780672518</v>
      </c>
      <c r="W73" s="37">
        <f t="shared" si="23"/>
        <v>9.2454628111135126E-2</v>
      </c>
      <c r="X73" s="36">
        <f t="shared" si="24"/>
        <v>46.575501780657611</v>
      </c>
      <c r="Y73" s="36">
        <f t="shared" si="25"/>
        <v>0.21748524908585165</v>
      </c>
      <c r="Z73" s="26">
        <v>0.62608172248512928</v>
      </c>
      <c r="AA73" s="26">
        <v>7.9192981836776366E-2</v>
      </c>
      <c r="AB73" s="26">
        <v>51.879973313017501</v>
      </c>
      <c r="AC73" s="27">
        <v>0.30601491560580024</v>
      </c>
      <c r="AD73" s="27">
        <v>158.08655375465125</v>
      </c>
      <c r="AE73" s="4"/>
      <c r="AF73" s="26">
        <v>55.138423203063454</v>
      </c>
      <c r="AG73" s="27">
        <v>0.89782700189134279</v>
      </c>
      <c r="AH73" s="3">
        <v>88.069051088411385</v>
      </c>
      <c r="AJ73" s="4">
        <v>9.6277380855330392</v>
      </c>
      <c r="AK73" s="4">
        <v>4.8054151719958416E-2</v>
      </c>
      <c r="AM73" s="3" t="s">
        <v>171</v>
      </c>
      <c r="AN73" s="3" t="s">
        <v>119</v>
      </c>
      <c r="AO73" s="3" t="s">
        <v>157</v>
      </c>
      <c r="AP73" s="1">
        <v>42041</v>
      </c>
      <c r="AQ73" s="3">
        <v>0.82292590532284293</v>
      </c>
      <c r="AR73" s="3">
        <v>1438.5017704701472</v>
      </c>
      <c r="AS73" s="3">
        <v>9.8263762682920497</v>
      </c>
      <c r="AT73" s="4">
        <f t="shared" ref="AT73:AT76" si="235">AS73/AS$1</f>
        <v>0.31724595687647866</v>
      </c>
      <c r="AU73" s="3">
        <v>11.288899374605707</v>
      </c>
      <c r="AV73" s="3">
        <f>AU73/AV$1</f>
        <v>0.20547687249009297</v>
      </c>
      <c r="AW73" s="3">
        <v>5.4330140839126884</v>
      </c>
      <c r="AX73" s="3">
        <f>AW73/AX$1</f>
        <v>9.7278676524846702E-2</v>
      </c>
      <c r="AZ73" t="s">
        <v>124</v>
      </c>
      <c r="BA73" t="s">
        <v>119</v>
      </c>
      <c r="BB73" s="28">
        <v>4.2</v>
      </c>
      <c r="BC73" s="1">
        <v>42041</v>
      </c>
      <c r="BD73" s="4">
        <v>67.876119707507584</v>
      </c>
      <c r="BE73" s="4">
        <v>1.2354590409084016</v>
      </c>
      <c r="BF73" s="4">
        <v>0.61290395426893673</v>
      </c>
      <c r="BG73" s="4">
        <v>1.0974108402308625E-2</v>
      </c>
      <c r="BH73" s="4">
        <v>4.3294581528052607E-2</v>
      </c>
      <c r="BI73" s="25">
        <f t="shared" si="211"/>
        <v>-1.0299821684183086</v>
      </c>
      <c r="BL73" s="4">
        <f>P73/Z73</f>
        <v>5.8416943923545975E-2</v>
      </c>
      <c r="BM73" s="4">
        <f>R73/Z73</f>
        <v>0.46575501780657613</v>
      </c>
      <c r="BN73" s="4">
        <f>V73/Z73</f>
        <v>0.47582803826987791</v>
      </c>
    </row>
    <row r="74" spans="1:66">
      <c r="D74" s="1">
        <v>42041</v>
      </c>
      <c r="E74" s="3">
        <v>4.1669999999999998</v>
      </c>
      <c r="F74" s="3">
        <f t="shared" si="232"/>
        <v>4.1669999999999998</v>
      </c>
      <c r="G74" s="3">
        <v>4.1336666666666666</v>
      </c>
      <c r="H74" s="3">
        <v>209.73333333333335</v>
      </c>
      <c r="I74" s="3">
        <v>348.7</v>
      </c>
      <c r="J74" s="3">
        <v>227</v>
      </c>
      <c r="K74" s="3">
        <v>7.0233333333333334</v>
      </c>
      <c r="L74" s="3">
        <v>7.2600000000000007</v>
      </c>
      <c r="M74" s="3">
        <v>24.350000000000005</v>
      </c>
      <c r="N74" s="3">
        <v>58.860000000000007</v>
      </c>
      <c r="O74" s="5">
        <v>4.2</v>
      </c>
      <c r="P74" s="26">
        <v>6.2249313911758496E-2</v>
      </c>
      <c r="Q74" s="26">
        <v>5.9688253767833221E-3</v>
      </c>
      <c r="R74" s="37">
        <f t="shared" si="233"/>
        <v>0.23919011017673633</v>
      </c>
      <c r="S74" s="37">
        <f t="shared" si="234"/>
        <v>1.5009113872215051E-2</v>
      </c>
      <c r="T74" s="26">
        <v>0.30143942408849483</v>
      </c>
      <c r="U74" s="26">
        <v>1.3771224449938564E-2</v>
      </c>
      <c r="V74" s="37">
        <f t="shared" si="22"/>
        <v>0.38948196568830223</v>
      </c>
      <c r="W74" s="37">
        <f t="shared" si="23"/>
        <v>3.2263085819738448E-2</v>
      </c>
      <c r="X74" s="36">
        <f t="shared" si="24"/>
        <v>34.619004957135132</v>
      </c>
      <c r="Y74" s="36">
        <f t="shared" si="25"/>
        <v>7.5635629086635056E-2</v>
      </c>
      <c r="Z74" s="26">
        <v>0.69092138977679707</v>
      </c>
      <c r="AA74" s="26">
        <v>2.9176361729338744E-2</v>
      </c>
      <c r="AB74" s="26">
        <v>59.423285830098337</v>
      </c>
      <c r="AC74" s="27">
        <v>0.54970399948034232</v>
      </c>
      <c r="AD74" s="27">
        <v>197.13176539460611</v>
      </c>
      <c r="AE74" s="4"/>
      <c r="AF74" s="26">
        <v>58.703897103281484</v>
      </c>
      <c r="AG74" s="27">
        <v>2.1674813480003148</v>
      </c>
      <c r="AH74" s="3">
        <v>84.964654404817082</v>
      </c>
      <c r="AJ74" s="4">
        <v>8.5966318574625884</v>
      </c>
      <c r="AK74" s="4">
        <v>0.1498022087022752</v>
      </c>
      <c r="AM74" s="3" t="s">
        <v>124</v>
      </c>
      <c r="AN74" s="3" t="s">
        <v>119</v>
      </c>
      <c r="AO74" s="3" t="s">
        <v>159</v>
      </c>
      <c r="AP74" s="1">
        <v>42041</v>
      </c>
      <c r="AQ74" s="3">
        <v>0.33565947388262862</v>
      </c>
      <c r="AR74" s="3">
        <v>1970.6856024706055</v>
      </c>
      <c r="AS74" s="3">
        <v>8.4977564781398431</v>
      </c>
      <c r="AT74" s="4">
        <f t="shared" si="235"/>
        <v>0.27435127778587987</v>
      </c>
      <c r="AU74" s="3">
        <v>77.804119215108983</v>
      </c>
      <c r="AV74" s="3">
        <f>AU74/AV$1</f>
        <v>1.4161652569186201</v>
      </c>
      <c r="AW74" s="3">
        <v>3.0309063326106749</v>
      </c>
      <c r="AX74" s="3">
        <f>AW74/AX$1</f>
        <v>5.4268689930361234E-2</v>
      </c>
      <c r="AZ74" t="s">
        <v>125</v>
      </c>
      <c r="BA74" t="s">
        <v>119</v>
      </c>
      <c r="BB74" s="28">
        <v>4.5999999999999996</v>
      </c>
      <c r="BC74" s="1">
        <v>42041</v>
      </c>
      <c r="BD74" s="4">
        <v>95.799949067574445</v>
      </c>
      <c r="BE74" s="4">
        <v>1.7437194952234156</v>
      </c>
      <c r="BF74" s="4">
        <v>0.99384759250878663</v>
      </c>
      <c r="BG74" s="4">
        <v>1.7794943464794745E-2</v>
      </c>
      <c r="BH74" s="4">
        <v>4.7102676774397327E-2</v>
      </c>
      <c r="BI74" s="25">
        <f t="shared" si="211"/>
        <v>-0.32755423830479558</v>
      </c>
      <c r="BL74" s="4">
        <f>P74/Z74</f>
        <v>9.0096087388274668E-2</v>
      </c>
      <c r="BM74" s="4">
        <f>R74/Z74</f>
        <v>0.34619004957135135</v>
      </c>
      <c r="BN74" s="4">
        <f>V74/Z74</f>
        <v>0.56371386304037396</v>
      </c>
    </row>
    <row r="75" spans="1:66">
      <c r="D75" s="1">
        <v>42041</v>
      </c>
      <c r="E75" s="3">
        <v>4.4279999999999999</v>
      </c>
      <c r="F75" s="3">
        <f t="shared" si="232"/>
        <v>4.4279999999999999</v>
      </c>
      <c r="G75" s="3">
        <v>4.2436666666666669</v>
      </c>
      <c r="H75" s="3">
        <v>214.46666666666667</v>
      </c>
      <c r="I75" s="3">
        <v>355.33333333333331</v>
      </c>
      <c r="J75" s="3">
        <v>231</v>
      </c>
      <c r="K75" s="3">
        <v>5.9899999999999993</v>
      </c>
      <c r="L75" s="3">
        <v>7.21</v>
      </c>
      <c r="M75" s="3">
        <v>24.553333333333331</v>
      </c>
      <c r="N75" s="3">
        <v>59.336666666666666</v>
      </c>
      <c r="O75" s="5">
        <v>4.4000000000000004</v>
      </c>
      <c r="P75" s="26">
        <v>7.3701709943001903E-2</v>
      </c>
      <c r="Q75" s="26">
        <v>3.1681015065056141E-2</v>
      </c>
      <c r="R75" s="37">
        <f t="shared" si="233"/>
        <v>0.19807407801393295</v>
      </c>
      <c r="S75" s="37">
        <f t="shared" si="234"/>
        <v>4.4271873185117418E-2</v>
      </c>
      <c r="T75" s="26">
        <v>0.27177578795693486</v>
      </c>
      <c r="U75" s="26">
        <v>3.0924295299437375E-2</v>
      </c>
      <c r="V75" s="37">
        <f t="shared" ref="V75:V118" si="236">Z75-T75</f>
        <v>0.39114665458027814</v>
      </c>
      <c r="W75" s="37">
        <f t="shared" ref="W75:W118" si="237">(U75^2+AA75^2)^0.5</f>
        <v>3.616777984438916E-2</v>
      </c>
      <c r="X75" s="36">
        <f t="shared" ref="X75:X117" si="238">R75/Z75*100</f>
        <v>29.878921771880446</v>
      </c>
      <c r="Y75" s="36">
        <f t="shared" ref="Y75:Y117" si="239">((S75/R75)^2+(AA75/Z75)^2)^0.5</f>
        <v>0.22529533194367971</v>
      </c>
      <c r="Z75" s="26">
        <v>0.662922442537213</v>
      </c>
      <c r="AA75" s="26">
        <v>1.8756232540289058E-2</v>
      </c>
      <c r="AB75" s="26">
        <v>60.714887497707906</v>
      </c>
      <c r="AC75" s="27">
        <v>1.1423650749282519</v>
      </c>
      <c r="AD75" s="27">
        <v>223.40064931512106</v>
      </c>
      <c r="AE75" s="4"/>
      <c r="AF75" s="26">
        <v>57.581670605910702</v>
      </c>
      <c r="AG75" s="27">
        <v>6.3482717305448882E-2</v>
      </c>
      <c r="AH75" s="3">
        <v>86.860342795949876</v>
      </c>
      <c r="AJ75" s="4">
        <v>9.8124138278740141</v>
      </c>
      <c r="AK75" s="4">
        <v>0.13482418368364524</v>
      </c>
      <c r="AM75" s="3" t="s">
        <v>173</v>
      </c>
      <c r="AN75" s="3" t="s">
        <v>119</v>
      </c>
      <c r="AO75" s="3" t="s">
        <v>156</v>
      </c>
      <c r="AP75" s="1">
        <v>42041</v>
      </c>
      <c r="AQ75" s="3">
        <v>0.4348702546758228</v>
      </c>
      <c r="AR75" s="3">
        <v>2362.3661660008115</v>
      </c>
      <c r="AS75" s="3">
        <v>8.7780386196027145</v>
      </c>
      <c r="AT75" s="4">
        <f t="shared" si="235"/>
        <v>0.28340022662887304</v>
      </c>
      <c r="AU75" s="3">
        <v>129.01931615153615</v>
      </c>
      <c r="AV75" s="3">
        <f>AU75/AV$1</f>
        <v>2.3483676037775054</v>
      </c>
      <c r="AW75" s="3">
        <v>3.8336511878894437</v>
      </c>
      <c r="AX75" s="3">
        <f>AW75/AX$1</f>
        <v>6.864191921019594E-2</v>
      </c>
      <c r="BD75" s="4"/>
      <c r="BE75" s="4"/>
      <c r="BF75" s="4"/>
      <c r="BG75" s="4"/>
      <c r="BH75" s="4"/>
      <c r="BI75" s="25">
        <f t="shared" si="211"/>
        <v>2.3483676037775054</v>
      </c>
      <c r="BL75" s="4">
        <f>P75/Z75</f>
        <v>0.11117697216724515</v>
      </c>
      <c r="BM75" s="4">
        <f>R75/Z75</f>
        <v>0.29878921771880446</v>
      </c>
      <c r="BN75" s="4">
        <f>V75/Z75</f>
        <v>0.5900338101139504</v>
      </c>
    </row>
    <row r="76" spans="1:66">
      <c r="D76" s="1">
        <v>42041</v>
      </c>
      <c r="E76" s="3">
        <v>4.5517500000000002</v>
      </c>
      <c r="F76" s="3">
        <f>E76</f>
        <v>4.5517500000000002</v>
      </c>
      <c r="G76" s="3">
        <v>4.3629999999999995</v>
      </c>
      <c r="H76" s="3">
        <v>219.52500000000001</v>
      </c>
      <c r="I76" s="3">
        <v>362.32500000000005</v>
      </c>
      <c r="J76" s="3">
        <v>235.75</v>
      </c>
      <c r="K76" s="3">
        <v>4.4075000000000006</v>
      </c>
      <c r="L76" s="3">
        <v>7.1349999999999998</v>
      </c>
      <c r="M76" s="3">
        <v>16.852499999999999</v>
      </c>
      <c r="N76" s="3">
        <v>41.077500000000001</v>
      </c>
      <c r="O76" s="5">
        <v>4.5999999999999996</v>
      </c>
      <c r="P76" s="26">
        <v>7.0073358665822247E-2</v>
      </c>
      <c r="Q76" s="26">
        <v>1.7350947192571527E-2</v>
      </c>
      <c r="R76" s="37">
        <f t="shared" si="233"/>
        <v>0.25157771156326791</v>
      </c>
      <c r="S76" s="37">
        <f t="shared" si="234"/>
        <v>3.8491780373098389E-2</v>
      </c>
      <c r="T76" s="26">
        <v>0.32165107022909017</v>
      </c>
      <c r="U76" s="26">
        <v>3.4359304239338674E-2</v>
      </c>
      <c r="V76" s="37">
        <f t="shared" si="236"/>
        <v>1.8399518640268973</v>
      </c>
      <c r="W76" s="37">
        <f t="shared" si="237"/>
        <v>0.79267483813213591</v>
      </c>
      <c r="X76" s="36">
        <f t="shared" si="238"/>
        <v>11.638479369933851</v>
      </c>
      <c r="Y76" s="36">
        <f t="shared" si="239"/>
        <v>0.39702746552471796</v>
      </c>
      <c r="Z76" s="26">
        <v>2.1616029342559875</v>
      </c>
      <c r="AA76" s="26">
        <v>0.79192981836776188</v>
      </c>
      <c r="AB76" s="26">
        <v>40.284028774406949</v>
      </c>
      <c r="AC76" s="27">
        <v>0.57722512288472705</v>
      </c>
      <c r="AD76" s="27">
        <v>125.24139511090505</v>
      </c>
      <c r="AE76" s="4"/>
      <c r="AF76" s="26">
        <v>100.03710218215801</v>
      </c>
      <c r="AG76" s="27">
        <v>26.386138000028971</v>
      </c>
      <c r="AH76" s="3">
        <v>46.279129527824338</v>
      </c>
      <c r="AJ76" s="4">
        <v>10.32756360893775</v>
      </c>
      <c r="AK76" s="4">
        <v>6.1649731411762387E-2</v>
      </c>
      <c r="AM76" s="3" t="s">
        <v>125</v>
      </c>
      <c r="AN76" s="3" t="s">
        <v>119</v>
      </c>
      <c r="AO76" s="3" t="s">
        <v>158</v>
      </c>
      <c r="AP76" s="1">
        <v>42041</v>
      </c>
      <c r="AQ76" s="3">
        <v>0.40828833174731954</v>
      </c>
      <c r="AR76" s="3">
        <v>2412.8721884208653</v>
      </c>
      <c r="AS76" s="3">
        <v>9.4204576646687865</v>
      </c>
      <c r="AT76" s="4">
        <f t="shared" si="235"/>
        <v>0.30414081696483458</v>
      </c>
      <c r="AU76" s="3">
        <v>108.30183873473003</v>
      </c>
      <c r="AV76" s="3">
        <f>AU76/AV$1</f>
        <v>1.9712748222557341</v>
      </c>
      <c r="AW76" s="3">
        <v>3.6245320903588776</v>
      </c>
      <c r="AX76" s="3">
        <f>AW76/AX$1</f>
        <v>6.4897620239192072E-2</v>
      </c>
      <c r="BD76" s="4"/>
      <c r="BE76" s="4"/>
      <c r="BF76" s="4"/>
      <c r="BG76" s="4"/>
      <c r="BH76" s="4"/>
      <c r="BI76" s="25">
        <f t="shared" si="211"/>
        <v>1.9712748222557341</v>
      </c>
      <c r="BL76" s="4">
        <f>P76/Z76</f>
        <v>3.2417312890973257E-2</v>
      </c>
      <c r="BM76" s="4">
        <f>R76/Z76</f>
        <v>0.11638479369933852</v>
      </c>
      <c r="BN76" s="4">
        <f>V76/Z76</f>
        <v>0.85119789340968821</v>
      </c>
    </row>
    <row r="77" spans="1:66">
      <c r="A77" s="29" t="str">
        <f>A71</f>
        <v>Shelburne Pond</v>
      </c>
      <c r="B77" s="29">
        <f>B72</f>
        <v>4.74</v>
      </c>
      <c r="C77" s="29">
        <f>C72</f>
        <v>44</v>
      </c>
      <c r="D77" s="30">
        <f>D76</f>
        <v>42041</v>
      </c>
      <c r="E77" s="31"/>
      <c r="F77" s="31"/>
      <c r="G77" s="31"/>
      <c r="H77" s="31"/>
      <c r="I77" s="31"/>
      <c r="J77" s="31"/>
      <c r="K77" s="31">
        <f>AVERAGE(K73:K76)</f>
        <v>7.1831250000000004</v>
      </c>
      <c r="L77" s="31">
        <f t="shared" ref="L77" si="240">AVERAGE(L73:L76)</f>
        <v>7.2487499999999994</v>
      </c>
      <c r="M77" s="31">
        <f t="shared" ref="M77" si="241">AVERAGE(M73:M76)</f>
        <v>22.120625000000004</v>
      </c>
      <c r="N77" s="31">
        <f t="shared" ref="N77" si="242">AVERAGE(N73:N76)</f>
        <v>53.570625000000007</v>
      </c>
      <c r="O77" s="5"/>
      <c r="P77" s="31">
        <f t="shared" ref="P77" si="243">AVERAGE(P73:P76)</f>
        <v>6.0649540848638384E-2</v>
      </c>
      <c r="Q77" s="31">
        <f t="shared" ref="Q77:W77" si="244">AVERAGE(Q73:Q76)</f>
        <v>1.8656521966401406E-2</v>
      </c>
      <c r="R77" s="38">
        <f t="shared" si="244"/>
        <v>0.24511065088959261</v>
      </c>
      <c r="S77" s="38">
        <f t="shared" si="244"/>
        <v>3.7340580876641848E-2</v>
      </c>
      <c r="T77" s="31">
        <f t="shared" si="244"/>
        <v>0.30576019173823099</v>
      </c>
      <c r="U77" s="31">
        <f t="shared" si="244"/>
        <v>3.1691430756558336E-2</v>
      </c>
      <c r="V77" s="38">
        <f t="shared" si="244"/>
        <v>0.72962193052555069</v>
      </c>
      <c r="W77" s="38">
        <f t="shared" si="244"/>
        <v>0.23839008297684966</v>
      </c>
      <c r="Z77" s="31">
        <f t="shared" ref="Z77" si="245">AVERAGE(Z73:Z76)</f>
        <v>1.0353821222637816</v>
      </c>
      <c r="AA77" s="31">
        <f t="shared" ref="AA77" si="246">AVERAGE(AA73:AA76)</f>
        <v>0.22976384861854152</v>
      </c>
      <c r="AB77" s="31">
        <f t="shared" ref="AB77" si="247">AVERAGE(AB73:AB76)</f>
        <v>53.075543853807673</v>
      </c>
      <c r="AC77" s="31">
        <f t="shared" ref="AC77" si="248">AVERAGE(AC73:AC76)</f>
        <v>0.64382727822478036</v>
      </c>
      <c r="AD77" s="31">
        <f t="shared" ref="AD77" si="249">AVERAGE(AD73:AD76)</f>
        <v>175.96509089382087</v>
      </c>
      <c r="AF77" s="31">
        <f t="shared" ref="AF77" si="250">AVERAGE(AF73:AF76)</f>
        <v>67.865273273603407</v>
      </c>
      <c r="AG77" s="31">
        <f t="shared" ref="AG77" si="251">AVERAGE(AG73:AG76)</f>
        <v>7.3787322668065194</v>
      </c>
      <c r="AH77" s="31">
        <f t="shared" ref="AH77" si="252">AVERAGE(AH73:AH76)</f>
        <v>76.54329445425067</v>
      </c>
      <c r="AJ77" s="31">
        <f t="shared" ref="AJ77" si="253">AVERAGE(AJ73:AJ76)</f>
        <v>9.5910868449518478</v>
      </c>
      <c r="AK77" s="31">
        <f t="shared" ref="AK77" si="254">AVERAGE(AK73:AK76)</f>
        <v>9.8582568879410318E-2</v>
      </c>
      <c r="AP77" s="1"/>
      <c r="AQ77" s="31">
        <f>AVERAGE(AQ73:AQ76)</f>
        <v>0.50043599140715345</v>
      </c>
      <c r="AR77" s="31">
        <f t="shared" ref="AR77" si="255">AVERAGE(AR73:AR76)</f>
        <v>2046.1064318406072</v>
      </c>
      <c r="AS77" s="31">
        <f t="shared" ref="AS77" si="256">AVERAGE(AS73:AS76)</f>
        <v>9.130657257675848</v>
      </c>
      <c r="AT77" s="7"/>
      <c r="AU77" s="31">
        <f t="shared" ref="AU77" si="257">AVERAGE(AU73:AU76)</f>
        <v>81.603543368995219</v>
      </c>
      <c r="AV77" s="31">
        <f t="shared" ref="AV77" si="258">AVERAGE(AV73:AV76)</f>
        <v>1.4853211388604881</v>
      </c>
      <c r="AW77" s="31">
        <f t="shared" ref="AW77" si="259">AVERAGE(AW73:AW76)</f>
        <v>3.9805259236929214</v>
      </c>
      <c r="AX77" s="31">
        <f t="shared" ref="AX77" si="260">AVERAGE(AX73:AX76)</f>
        <v>7.1271726476148989E-2</v>
      </c>
      <c r="BD77" s="31">
        <f>AVERAGE(BD73:BD76)</f>
        <v>81.838034387541015</v>
      </c>
      <c r="BE77" s="31">
        <f t="shared" ref="BE77" si="261">AVERAGE(BE73:BE76)</f>
        <v>1.4895892680659086</v>
      </c>
      <c r="BF77" s="31">
        <f t="shared" ref="BF77" si="262">AVERAGE(BF73:BF76)</f>
        <v>0.80337577338886168</v>
      </c>
      <c r="BG77" s="31">
        <f t="shared" ref="BG77" si="263">AVERAGE(BG73:BG76)</f>
        <v>1.4384525933551686E-2</v>
      </c>
      <c r="BH77" s="31">
        <f t="shared" ref="BH77" si="264">AVERAGE(BH73:BH76)</f>
        <v>4.5198629151224967E-2</v>
      </c>
      <c r="BI77" s="25">
        <f t="shared" si="211"/>
        <v>-4.2681292054205233E-3</v>
      </c>
      <c r="BJ77" s="31"/>
      <c r="BL77" s="4"/>
      <c r="BM77" s="4"/>
      <c r="BN77" s="4"/>
    </row>
    <row r="78" spans="1:66">
      <c r="A78" t="s">
        <v>17</v>
      </c>
      <c r="B78" s="2" t="s">
        <v>20</v>
      </c>
      <c r="C78" s="2" t="s">
        <v>21</v>
      </c>
      <c r="D78" s="1">
        <f>D79</f>
        <v>42053.460624961423</v>
      </c>
      <c r="E78" s="3" t="s">
        <v>29</v>
      </c>
      <c r="F78" s="3" t="s">
        <v>22</v>
      </c>
      <c r="G78" s="3" t="s">
        <v>30</v>
      </c>
      <c r="H78" s="3" t="s">
        <v>31</v>
      </c>
      <c r="I78" s="3" t="s">
        <v>33</v>
      </c>
      <c r="J78" s="3" t="s">
        <v>34</v>
      </c>
      <c r="K78" s="3" t="s">
        <v>36</v>
      </c>
      <c r="L78" s="3" t="s">
        <v>1</v>
      </c>
      <c r="M78" s="3" t="s">
        <v>39</v>
      </c>
      <c r="N78" s="3" t="s">
        <v>40</v>
      </c>
      <c r="O78" s="5" t="s">
        <v>19</v>
      </c>
      <c r="P78" s="9" t="s">
        <v>89</v>
      </c>
      <c r="Q78" s="9" t="s">
        <v>88</v>
      </c>
      <c r="R78" s="36" t="s">
        <v>147</v>
      </c>
      <c r="S78" s="36" t="s">
        <v>88</v>
      </c>
      <c r="T78" s="9" t="s">
        <v>90</v>
      </c>
      <c r="U78" s="9" t="s">
        <v>88</v>
      </c>
      <c r="V78" s="36" t="s">
        <v>148</v>
      </c>
      <c r="W78" s="36" t="s">
        <v>88</v>
      </c>
      <c r="X78" s="36" t="s">
        <v>153</v>
      </c>
      <c r="Y78" s="36" t="s">
        <v>154</v>
      </c>
      <c r="Z78" s="3" t="s">
        <v>92</v>
      </c>
      <c r="AA78" s="3" t="s">
        <v>88</v>
      </c>
      <c r="AB78" s="9" t="s">
        <v>91</v>
      </c>
      <c r="AC78" s="9" t="s">
        <v>88</v>
      </c>
      <c r="AD78" s="9" t="s">
        <v>94</v>
      </c>
      <c r="AF78" s="3" t="s">
        <v>93</v>
      </c>
      <c r="AG78" s="3" t="s">
        <v>88</v>
      </c>
      <c r="AH78" s="3" t="s">
        <v>60</v>
      </c>
      <c r="AJ78" s="3" t="s">
        <v>49</v>
      </c>
      <c r="AK78" s="3" t="s">
        <v>50</v>
      </c>
      <c r="AM78" s="3" t="s">
        <v>70</v>
      </c>
      <c r="AN78" s="3" t="str">
        <f>AN79</f>
        <v>SP</v>
      </c>
      <c r="AO78" s="3" t="s">
        <v>13</v>
      </c>
      <c r="AP78" s="1">
        <f>AP79</f>
        <v>42053</v>
      </c>
      <c r="AQ78" s="3" t="s">
        <v>78</v>
      </c>
      <c r="AR78" s="3" t="s">
        <v>79</v>
      </c>
      <c r="AS78" s="12" t="s">
        <v>80</v>
      </c>
      <c r="AT78" s="40"/>
      <c r="AU78" s="3" t="s">
        <v>81</v>
      </c>
      <c r="AV78" t="s">
        <v>76</v>
      </c>
      <c r="AW78" s="3" t="s">
        <v>82</v>
      </c>
      <c r="AX78" t="s">
        <v>77</v>
      </c>
      <c r="AY78" s="3"/>
      <c r="AZ78" t="s">
        <v>70</v>
      </c>
      <c r="BA78" t="s">
        <v>119</v>
      </c>
      <c r="BB78" s="28" t="s">
        <v>19</v>
      </c>
      <c r="BC78" s="1">
        <v>42053</v>
      </c>
      <c r="BD78" s="4" t="s">
        <v>86</v>
      </c>
      <c r="BE78" s="4" t="s">
        <v>76</v>
      </c>
      <c r="BF78" s="4" t="s">
        <v>87</v>
      </c>
      <c r="BG78" s="4" t="s">
        <v>77</v>
      </c>
      <c r="BH78" s="4" t="s">
        <v>75</v>
      </c>
      <c r="BI78" s="25" t="e">
        <f t="shared" si="211"/>
        <v>#VALUE!</v>
      </c>
      <c r="BL78" s="4"/>
      <c r="BM78" s="4"/>
      <c r="BN78" s="4"/>
    </row>
    <row r="79" spans="1:66">
      <c r="A79" t="s">
        <v>12</v>
      </c>
      <c r="B79" s="2">
        <v>4.6500000000000004</v>
      </c>
      <c r="C79" s="2">
        <v>45</v>
      </c>
      <c r="D79" s="1">
        <v>42053.460624961423</v>
      </c>
      <c r="E79" s="3">
        <v>0.56200000000000006</v>
      </c>
      <c r="F79" s="3">
        <f t="shared" ref="F79:F82" si="265">E79</f>
        <v>0.56200000000000006</v>
      </c>
      <c r="G79" s="3">
        <v>2.7173333333333338</v>
      </c>
      <c r="H79" s="3">
        <v>202.56666666666669</v>
      </c>
      <c r="I79" s="3">
        <v>352.63333333333338</v>
      </c>
      <c r="J79" s="3">
        <v>229.33333333333334</v>
      </c>
      <c r="K79" s="3">
        <v>13.746666666666668</v>
      </c>
      <c r="L79" s="3">
        <v>6.75</v>
      </c>
      <c r="M79" s="3">
        <v>22.95</v>
      </c>
      <c r="N79" s="3">
        <v>55.536666666666662</v>
      </c>
      <c r="O79" s="5">
        <v>0.45</v>
      </c>
      <c r="P79" s="26">
        <v>7.8071545809584114E-2</v>
      </c>
      <c r="Q79" s="26">
        <v>3.050249272210637E-2</v>
      </c>
      <c r="R79" s="37">
        <f>T79-P79</f>
        <v>0.36812602483175005</v>
      </c>
      <c r="S79" s="37">
        <f>(Q79^2+U79^2)^0.5</f>
        <v>3.0685123086433931E-2</v>
      </c>
      <c r="T79" s="26">
        <v>0.44619757064133414</v>
      </c>
      <c r="U79" s="26">
        <v>3.3428605366435157E-3</v>
      </c>
      <c r="V79" s="37">
        <f t="shared" si="236"/>
        <v>0.81796542314588883</v>
      </c>
      <c r="W79" s="37">
        <f t="shared" si="237"/>
        <v>0.14800359080530037</v>
      </c>
      <c r="X79" s="36">
        <f t="shared" si="238"/>
        <v>29.120139304893389</v>
      </c>
      <c r="Y79" s="36">
        <f t="shared" si="239"/>
        <v>0.14369386127329811</v>
      </c>
      <c r="Z79" s="26">
        <v>1.264162993787223</v>
      </c>
      <c r="AA79" s="26">
        <v>0.14796583448450304</v>
      </c>
      <c r="AB79" s="26">
        <v>56.938746511154953</v>
      </c>
      <c r="AC79" s="27">
        <v>0.36409252700171402</v>
      </c>
      <c r="AD79" s="27">
        <v>127.60882231903473</v>
      </c>
      <c r="AE79" s="4"/>
      <c r="AF79" s="26">
        <v>75.659136297843503</v>
      </c>
      <c r="AG79" s="27">
        <v>3.5006184114147416</v>
      </c>
      <c r="AH79" s="3">
        <v>59.849194027726803</v>
      </c>
      <c r="AJ79" s="4">
        <v>7.7269886568972002</v>
      </c>
      <c r="AK79" s="4">
        <v>4.9264395279431897E-2</v>
      </c>
      <c r="AM79" s="3" t="s">
        <v>126</v>
      </c>
      <c r="AN79" s="3" t="s">
        <v>119</v>
      </c>
      <c r="AO79" s="3" t="s">
        <v>155</v>
      </c>
      <c r="AP79" s="1">
        <v>42053</v>
      </c>
      <c r="AQ79" s="3">
        <v>1.0070724818902976</v>
      </c>
      <c r="AR79" s="3">
        <v>1149.6199334637379</v>
      </c>
      <c r="AS79" s="3">
        <v>9.0267053992170236</v>
      </c>
      <c r="AT79" s="4">
        <f>AS79/AS$1</f>
        <v>0.29142846901326996</v>
      </c>
      <c r="AU79" s="3">
        <v>0.37935356736339176</v>
      </c>
      <c r="AV79" s="3">
        <f>AU79/AV$1</f>
        <v>6.9048701740697452E-3</v>
      </c>
      <c r="AW79" s="3">
        <v>6.9012146176850795</v>
      </c>
      <c r="AX79" s="3">
        <f>AW79/AX$1</f>
        <v>0.12356695823966123</v>
      </c>
      <c r="AZ79" s="3" t="s">
        <v>126</v>
      </c>
      <c r="BA79" s="3" t="s">
        <v>119</v>
      </c>
      <c r="BB79" s="5">
        <v>0.45</v>
      </c>
      <c r="BC79" s="1">
        <v>42053</v>
      </c>
      <c r="BD79" s="4">
        <v>0.49281367513722685</v>
      </c>
      <c r="BE79" s="4">
        <v>8.9700341306375476E-3</v>
      </c>
      <c r="BF79" s="4">
        <v>1.4</v>
      </c>
      <c r="BG79" s="4">
        <v>2.506714413607878E-2</v>
      </c>
      <c r="BH79" s="4">
        <v>9.8499814103582439E-2</v>
      </c>
      <c r="BI79" s="25">
        <f t="shared" si="211"/>
        <v>-2.0651639565678025E-3</v>
      </c>
      <c r="BL79" s="4">
        <f t="shared" ref="BL79:BL84" si="266">P79/Z79</f>
        <v>6.175749977911843E-2</v>
      </c>
      <c r="BM79" s="4">
        <f t="shared" ref="BM79:BM84" si="267">R79/Z79</f>
        <v>0.29120139304893389</v>
      </c>
      <c r="BN79" s="4">
        <f>V79/Z79</f>
        <v>0.64704110717194774</v>
      </c>
    </row>
    <row r="80" spans="1:66">
      <c r="D80" s="1">
        <v>42053.460624961423</v>
      </c>
      <c r="E80" s="3">
        <v>3.17</v>
      </c>
      <c r="F80" s="3">
        <f t="shared" si="265"/>
        <v>3.17</v>
      </c>
      <c r="G80" s="3">
        <v>3.9516666666666667</v>
      </c>
      <c r="H80" s="3">
        <v>204.56666666666669</v>
      </c>
      <c r="I80" s="3">
        <v>342.10000000000008</v>
      </c>
      <c r="J80" s="3">
        <v>222</v>
      </c>
      <c r="K80" s="3">
        <v>10.17</v>
      </c>
      <c r="L80" s="3">
        <v>7.12</v>
      </c>
      <c r="M80" s="3">
        <v>23.596666666666668</v>
      </c>
      <c r="N80" s="3">
        <v>57.07</v>
      </c>
      <c r="O80" s="5">
        <v>3.6</v>
      </c>
      <c r="P80" s="26">
        <v>6.3051897297867851E-2</v>
      </c>
      <c r="Q80" s="26">
        <v>2.5043156763990795E-2</v>
      </c>
      <c r="R80" s="37">
        <f t="shared" ref="R80:R83" si="268">T80-P80</f>
        <v>0.2211442331090564</v>
      </c>
      <c r="S80" s="37">
        <f t="shared" ref="S80:S83" si="269">(Q80^2+U80^2)^0.5</f>
        <v>0.10360267247240765</v>
      </c>
      <c r="T80" s="26">
        <v>0.28419613040692426</v>
      </c>
      <c r="U80" s="26">
        <v>0.10053036378487425</v>
      </c>
      <c r="V80" s="37">
        <f t="shared" si="236"/>
        <v>0.52756282114070807</v>
      </c>
      <c r="W80" s="37">
        <f t="shared" si="237"/>
        <v>0.41661212509916612</v>
      </c>
      <c r="X80" s="36">
        <f t="shared" si="238"/>
        <v>27.242598641806303</v>
      </c>
      <c r="Y80" s="36">
        <f t="shared" si="239"/>
        <v>0.68376686429550793</v>
      </c>
      <c r="Z80" s="26">
        <v>0.81175895154763233</v>
      </c>
      <c r="AA80" s="26">
        <v>0.40430101253512102</v>
      </c>
      <c r="AB80" s="26">
        <v>64.836352541225907</v>
      </c>
      <c r="AC80" s="27">
        <v>1.0006271434027258</v>
      </c>
      <c r="AD80" s="27">
        <v>228.13946287161062</v>
      </c>
      <c r="AE80" s="4"/>
      <c r="AF80" s="26">
        <v>67.133421279246619</v>
      </c>
      <c r="AG80" s="27">
        <v>16.192627392696963</v>
      </c>
      <c r="AH80" s="3">
        <v>82.701177672578297</v>
      </c>
      <c r="AJ80" s="4">
        <v>6.92185371910786</v>
      </c>
      <c r="AK80" s="4">
        <v>5.3502078095764176E-2</v>
      </c>
      <c r="AM80" s="3" t="s">
        <v>181</v>
      </c>
      <c r="AN80" s="3" t="s">
        <v>119</v>
      </c>
      <c r="AO80" s="3" t="s">
        <v>157</v>
      </c>
      <c r="AP80" s="1">
        <v>42053</v>
      </c>
      <c r="AQ80" s="3">
        <v>0.56378275288388913</v>
      </c>
      <c r="AR80" s="3">
        <v>2179.3051654779001</v>
      </c>
      <c r="AS80" s="3">
        <v>5.8532235161840349</v>
      </c>
      <c r="AT80" s="4">
        <f t="shared" ref="AT80:AT83" si="270">AS80/AS$1</f>
        <v>0.18897215458720329</v>
      </c>
      <c r="AU80" s="3">
        <v>0.98571602718463147</v>
      </c>
      <c r="AV80" s="3">
        <f>AU80/AV$1</f>
        <v>1.7941682329534612E-2</v>
      </c>
      <c r="AW80" s="3">
        <v>6.2498365386803085</v>
      </c>
      <c r="AX80" s="3">
        <f>AW80/AX$1</f>
        <v>0.11190396667287929</v>
      </c>
      <c r="AZ80" t="s">
        <v>127</v>
      </c>
      <c r="BA80" t="s">
        <v>119</v>
      </c>
      <c r="BB80" s="28">
        <v>4.3499999999999996</v>
      </c>
      <c r="BC80" s="1">
        <v>42053</v>
      </c>
      <c r="BD80" s="4">
        <v>103.74853407766344</v>
      </c>
      <c r="BE80" s="4">
        <v>1.8883970527423268</v>
      </c>
      <c r="BF80" s="4">
        <v>1.611252113622671</v>
      </c>
      <c r="BG80" s="4">
        <v>2.8849634979815058E-2</v>
      </c>
      <c r="BH80" s="4">
        <v>0.14331497656116304</v>
      </c>
      <c r="BI80" s="25">
        <f t="shared" si="211"/>
        <v>-1.8704553704127922</v>
      </c>
      <c r="BL80" s="4">
        <f t="shared" si="266"/>
        <v>7.7673177705842769E-2</v>
      </c>
      <c r="BM80" s="4">
        <f t="shared" si="267"/>
        <v>0.27242598641806304</v>
      </c>
      <c r="BN80" s="4">
        <f>V80/Z80</f>
        <v>0.64990083587609415</v>
      </c>
    </row>
    <row r="81" spans="1:66">
      <c r="D81" s="1">
        <v>42053.460624961423</v>
      </c>
      <c r="E81" s="3">
        <v>3.8540000000000005</v>
      </c>
      <c r="F81" s="3">
        <f t="shared" si="265"/>
        <v>3.8540000000000005</v>
      </c>
      <c r="G81" s="3">
        <v>4.3049999999999997</v>
      </c>
      <c r="H81" s="3">
        <v>213</v>
      </c>
      <c r="I81" s="3">
        <v>352.2</v>
      </c>
      <c r="J81" s="3">
        <v>229</v>
      </c>
      <c r="K81" s="3">
        <v>4.88</v>
      </c>
      <c r="L81" s="3">
        <v>7.06</v>
      </c>
      <c r="M81" s="3">
        <v>25.026666666666667</v>
      </c>
      <c r="N81" s="3">
        <v>60.463333333333331</v>
      </c>
      <c r="O81" s="5">
        <v>4.0999999999999996</v>
      </c>
      <c r="P81" s="26">
        <v>8.0215669199915574E-2</v>
      </c>
      <c r="Q81" s="26">
        <v>1.7830035453441355E-2</v>
      </c>
      <c r="R81" s="37">
        <f t="shared" si="268"/>
        <v>0.22087073474688618</v>
      </c>
      <c r="S81" s="37">
        <f t="shared" si="269"/>
        <v>7.3721328811017589E-2</v>
      </c>
      <c r="T81" s="26">
        <v>0.30108640394680175</v>
      </c>
      <c r="U81" s="26">
        <v>7.1532678947395761E-2</v>
      </c>
      <c r="V81" s="37">
        <f t="shared" si="236"/>
        <v>0.33678434895499443</v>
      </c>
      <c r="W81" s="37">
        <f t="shared" si="237"/>
        <v>7.4506647533338424E-2</v>
      </c>
      <c r="X81" s="36">
        <f t="shared" si="238"/>
        <v>34.626252064717328</v>
      </c>
      <c r="Y81" s="36">
        <f t="shared" si="239"/>
        <v>0.33537111760032107</v>
      </c>
      <c r="Z81" s="26">
        <v>0.63787075290179618</v>
      </c>
      <c r="AA81" s="26">
        <v>2.0840258378099046E-2</v>
      </c>
      <c r="AB81" s="26">
        <v>64.123280787233128</v>
      </c>
      <c r="AC81" s="27">
        <v>1.314132446976819</v>
      </c>
      <c r="AD81" s="27">
        <v>212.97302019178161</v>
      </c>
      <c r="AE81" s="4"/>
      <c r="AF81" s="26">
        <v>64.670935707872999</v>
      </c>
      <c r="AG81" s="27">
        <v>2.7796361220171462</v>
      </c>
      <c r="AH81" s="3">
        <v>101.38564186188586</v>
      </c>
      <c r="AJ81" s="4">
        <v>6.8936393695835445</v>
      </c>
      <c r="AK81" s="4">
        <v>4.9160121282329543E-2</v>
      </c>
      <c r="AM81" s="3" t="s">
        <v>182</v>
      </c>
      <c r="AN81" s="3" t="s">
        <v>119</v>
      </c>
      <c r="AO81" s="3" t="s">
        <v>159</v>
      </c>
      <c r="AP81" s="1">
        <v>42053</v>
      </c>
      <c r="AQ81" s="3">
        <v>0.51635487225440935</v>
      </c>
      <c r="AR81" s="3">
        <v>2337.8037666960054</v>
      </c>
      <c r="AS81" s="3">
        <v>5.5225075029886925</v>
      </c>
      <c r="AT81" s="4">
        <f t="shared" si="270"/>
        <v>0.17829494101467983</v>
      </c>
      <c r="AU81" s="3">
        <v>15.11581064844081</v>
      </c>
      <c r="AV81" s="3">
        <f>AU81/AV$1</f>
        <v>0.27513306604369875</v>
      </c>
      <c r="AW81" s="3">
        <v>7.5737978968049307</v>
      </c>
      <c r="AX81" s="3">
        <f>AW81/AX$1</f>
        <v>0.1356096310976711</v>
      </c>
      <c r="AZ81" t="s">
        <v>128</v>
      </c>
      <c r="BA81" t="s">
        <v>119</v>
      </c>
      <c r="BB81" s="28">
        <v>4.6399999999999997</v>
      </c>
      <c r="BC81" s="1">
        <v>42053</v>
      </c>
      <c r="BD81" s="4">
        <v>180.71185601960076</v>
      </c>
      <c r="BE81" s="4">
        <v>3.2892583913287363</v>
      </c>
      <c r="BF81" s="4">
        <v>8.2301780627585828</v>
      </c>
      <c r="BG81" s="4">
        <v>0.14736218554625932</v>
      </c>
      <c r="BH81" s="4">
        <v>3.023670091494865E-2</v>
      </c>
      <c r="BI81" s="25">
        <f t="shared" si="211"/>
        <v>-3.0141253252850375</v>
      </c>
      <c r="BL81" s="4">
        <f t="shared" si="266"/>
        <v>0.12575536475845481</v>
      </c>
      <c r="BM81" s="4">
        <f t="shared" si="267"/>
        <v>0.34626252064717328</v>
      </c>
      <c r="BN81" s="4">
        <f>V81/Z81</f>
        <v>0.52798211459437194</v>
      </c>
    </row>
    <row r="82" spans="1:66">
      <c r="D82" s="1">
        <v>42053.460624961423</v>
      </c>
      <c r="E82" s="3">
        <v>4.1769999999999996</v>
      </c>
      <c r="F82" s="3">
        <f t="shared" si="265"/>
        <v>4.1769999999999996</v>
      </c>
      <c r="G82" s="3">
        <v>4.4627999999999997</v>
      </c>
      <c r="H82" s="3">
        <v>216.45999999999998</v>
      </c>
      <c r="I82" s="3">
        <v>356.2</v>
      </c>
      <c r="J82" s="3">
        <v>232</v>
      </c>
      <c r="K82" s="3">
        <v>3.66</v>
      </c>
      <c r="L82" s="3">
        <v>7.05</v>
      </c>
      <c r="M82" s="3">
        <v>25.569999999999997</v>
      </c>
      <c r="N82" s="3">
        <v>61.75</v>
      </c>
      <c r="O82" s="5">
        <v>4.3499999999999996</v>
      </c>
      <c r="P82" s="26">
        <v>5.6978599324466958E-2</v>
      </c>
      <c r="Q82" s="26">
        <v>3.1241955494115306E-2</v>
      </c>
      <c r="R82" s="37">
        <f t="shared" si="268"/>
        <v>0.28772816663744988</v>
      </c>
      <c r="S82" s="37">
        <f t="shared" si="269"/>
        <v>3.8343462032872117E-2</v>
      </c>
      <c r="T82" s="26">
        <v>0.34470676596191685</v>
      </c>
      <c r="U82" s="26">
        <v>2.2229739035130928E-2</v>
      </c>
      <c r="V82" s="37">
        <f t="shared" si="236"/>
        <v>0.47442032959613234</v>
      </c>
      <c r="W82" s="37">
        <f t="shared" si="237"/>
        <v>0.10044008111632699</v>
      </c>
      <c r="X82" s="36">
        <f t="shared" si="238"/>
        <v>35.126193260818511</v>
      </c>
      <c r="Y82" s="36">
        <f t="shared" si="239"/>
        <v>0.17904682652590018</v>
      </c>
      <c r="Z82" s="26">
        <v>0.81912709555804919</v>
      </c>
      <c r="AA82" s="26">
        <v>9.7949214377065427E-2</v>
      </c>
      <c r="AB82" s="26">
        <v>65.733298143732569</v>
      </c>
      <c r="AC82" s="27">
        <v>1.1134234877984959</v>
      </c>
      <c r="AD82" s="27">
        <v>190.69337951722935</v>
      </c>
      <c r="AE82" s="4"/>
      <c r="AF82" s="26">
        <v>71.22794481393943</v>
      </c>
      <c r="AG82" s="27">
        <v>1.8047229633977442</v>
      </c>
      <c r="AH82" s="3">
        <v>86.955913435403758</v>
      </c>
      <c r="AJ82" s="4">
        <v>7.0280422709539216</v>
      </c>
      <c r="AK82" s="4">
        <v>3.6456463772259438E-2</v>
      </c>
      <c r="AM82" s="3" t="s">
        <v>127</v>
      </c>
      <c r="AN82" s="3" t="s">
        <v>119</v>
      </c>
      <c r="AO82" s="3" t="s">
        <v>156</v>
      </c>
      <c r="AP82" s="1">
        <v>42053</v>
      </c>
      <c r="AQ82" s="3">
        <v>0.51822314935922575</v>
      </c>
      <c r="AR82" s="3">
        <v>2605.1313077911664</v>
      </c>
      <c r="AS82" s="3">
        <v>5.2251760255873023</v>
      </c>
      <c r="AT82" s="4">
        <f t="shared" si="270"/>
        <v>0.16869555193347008</v>
      </c>
      <c r="AU82" s="3">
        <v>102.02031198168153</v>
      </c>
      <c r="AV82" s="3">
        <f>AU82/AV$1</f>
        <v>1.8569405165941306</v>
      </c>
      <c r="AW82" s="3">
        <v>9.6153935545636262</v>
      </c>
      <c r="AX82" s="3">
        <f>AW82/AX$1</f>
        <v>0.17216461154097809</v>
      </c>
      <c r="BD82" s="4"/>
      <c r="BE82" s="4"/>
      <c r="BF82" s="4"/>
      <c r="BG82" s="4"/>
      <c r="BH82" s="4"/>
      <c r="BI82" s="25">
        <f t="shared" si="211"/>
        <v>1.8569405165941306</v>
      </c>
      <c r="BL82" s="4">
        <f t="shared" si="266"/>
        <v>6.9560144736329321E-2</v>
      </c>
      <c r="BM82" s="4">
        <f t="shared" si="267"/>
        <v>0.35126193260818511</v>
      </c>
      <c r="BN82" s="4">
        <f>V82/Z82</f>
        <v>0.57917792265548551</v>
      </c>
    </row>
    <row r="83" spans="1:66">
      <c r="D83" s="1">
        <v>42053.460624961423</v>
      </c>
      <c r="E83" s="3">
        <v>4.3920000000000003</v>
      </c>
      <c r="F83" s="3">
        <f>E83</f>
        <v>4.3920000000000003</v>
      </c>
      <c r="G83" s="3">
        <v>4.5582500000000001</v>
      </c>
      <c r="H83" s="3">
        <v>220.07499999999999</v>
      </c>
      <c r="I83" s="3">
        <v>361.04999999999995</v>
      </c>
      <c r="J83" s="3">
        <v>235</v>
      </c>
      <c r="K83" s="3">
        <v>2.8425000000000002</v>
      </c>
      <c r="L83" s="3">
        <v>7.0374999999999996</v>
      </c>
      <c r="M83" s="3">
        <v>18.452499999999997</v>
      </c>
      <c r="N83" s="3">
        <v>44.875</v>
      </c>
      <c r="O83" s="5">
        <v>4.6399999999999997</v>
      </c>
      <c r="P83" s="26">
        <v>9.3367716909436363E-2</v>
      </c>
      <c r="Q83" s="26">
        <v>2.4599994115595044E-2</v>
      </c>
      <c r="R83" s="37">
        <f t="shared" si="268"/>
        <v>0.19024170396622347</v>
      </c>
      <c r="S83" s="37">
        <f t="shared" si="269"/>
        <v>2.4963121195206179E-2</v>
      </c>
      <c r="T83" s="26">
        <v>0.28360942087565982</v>
      </c>
      <c r="U83" s="26">
        <v>4.2423707192136388E-3</v>
      </c>
      <c r="V83" s="37">
        <f t="shared" si="236"/>
        <v>0.38226027926571998</v>
      </c>
      <c r="W83" s="37">
        <f t="shared" si="237"/>
        <v>3.5681536072565113E-2</v>
      </c>
      <c r="X83" s="36">
        <f t="shared" si="238"/>
        <v>28.570410085611446</v>
      </c>
      <c r="Y83" s="36">
        <f t="shared" si="239"/>
        <v>0.14159466721064973</v>
      </c>
      <c r="Z83" s="26">
        <v>0.66586970014137981</v>
      </c>
      <c r="AA83" s="26">
        <v>3.5428439242768291E-2</v>
      </c>
      <c r="AB83" s="26">
        <v>68.096749806337542</v>
      </c>
      <c r="AC83" s="27">
        <v>1.6193532515987861</v>
      </c>
      <c r="AD83" s="27">
        <v>240.10750276237314</v>
      </c>
      <c r="AE83" s="4"/>
      <c r="AF83" s="26">
        <v>68.887300976566081</v>
      </c>
      <c r="AG83" s="27">
        <v>0.26299982883685963</v>
      </c>
      <c r="AH83" s="3">
        <v>103.45462627589104</v>
      </c>
      <c r="AJ83" s="4">
        <v>6.8452902342623307</v>
      </c>
      <c r="AK83" s="4">
        <v>7.3661600689690257E-2</v>
      </c>
      <c r="AM83" s="3" t="s">
        <v>128</v>
      </c>
      <c r="AN83" s="3" t="s">
        <v>119</v>
      </c>
      <c r="AO83" s="3" t="s">
        <v>158</v>
      </c>
      <c r="AP83" s="1">
        <v>42053</v>
      </c>
      <c r="AQ83" s="3">
        <v>1.0851931137555739</v>
      </c>
      <c r="AR83" s="3">
        <v>2614.4219033949016</v>
      </c>
      <c r="AS83" s="3">
        <v>5.1200184601950562</v>
      </c>
      <c r="AT83" s="4">
        <f t="shared" si="270"/>
        <v>0.16530052496271247</v>
      </c>
      <c r="AU83" s="3">
        <v>143.41905744398542</v>
      </c>
      <c r="AV83" s="3">
        <f>AU83/AV$1</f>
        <v>2.6104670084453119</v>
      </c>
      <c r="AW83" s="3">
        <v>9.9188978088584658</v>
      </c>
      <c r="AX83" s="3">
        <f>AW83/AX$1</f>
        <v>0.17759888646120797</v>
      </c>
      <c r="BD83" s="4"/>
      <c r="BE83" s="4"/>
      <c r="BF83" s="4"/>
      <c r="BG83" s="4"/>
      <c r="BH83" s="4"/>
      <c r="BI83" s="25">
        <f t="shared" si="211"/>
        <v>2.6104670084453119</v>
      </c>
      <c r="BL83" s="4">
        <f t="shared" si="266"/>
        <v>0.1402192003775096</v>
      </c>
      <c r="BM83" s="4">
        <f t="shared" si="267"/>
        <v>0.28570410085611447</v>
      </c>
      <c r="BN83" s="4">
        <f>V83/Z83</f>
        <v>0.57407669876637601</v>
      </c>
    </row>
    <row r="84" spans="1:66">
      <c r="A84" s="29" t="str">
        <f>A78</f>
        <v>Shelburne Pond</v>
      </c>
      <c r="B84" s="29">
        <f>B79</f>
        <v>4.6500000000000004</v>
      </c>
      <c r="C84" s="29">
        <f>C79</f>
        <v>45</v>
      </c>
      <c r="D84" s="30">
        <f>D83</f>
        <v>42053.460624961423</v>
      </c>
      <c r="E84" s="31"/>
      <c r="F84" s="31"/>
      <c r="G84" s="31"/>
      <c r="H84" s="31"/>
      <c r="I84" s="31"/>
      <c r="J84" s="31"/>
      <c r="K84" s="31">
        <f>AVERAGE(K80:K83)</f>
        <v>5.3881250000000005</v>
      </c>
      <c r="L84" s="31">
        <f t="shared" ref="L84" si="271">AVERAGE(L80:L83)</f>
        <v>7.0668749999999996</v>
      </c>
      <c r="M84" s="31">
        <f t="shared" ref="M84" si="272">AVERAGE(M80:M83)</f>
        <v>23.161458333333332</v>
      </c>
      <c r="N84" s="31">
        <f t="shared" ref="N84" si="273">AVERAGE(N80:N83)</f>
        <v>56.039583333333333</v>
      </c>
      <c r="O84" s="5"/>
      <c r="P84" s="31">
        <f t="shared" ref="P84" si="274">AVERAGE(P80:P83)</f>
        <v>7.340347068292169E-2</v>
      </c>
      <c r="Q84" s="31">
        <f t="shared" ref="Q84:W84" si="275">AVERAGE(Q80:Q83)</f>
        <v>2.4678785456785625E-2</v>
      </c>
      <c r="R84" s="38">
        <f t="shared" si="275"/>
        <v>0.22999620961490397</v>
      </c>
      <c r="S84" s="38">
        <f t="shared" si="275"/>
        <v>6.0157646127875886E-2</v>
      </c>
      <c r="T84" s="31">
        <f t="shared" si="275"/>
        <v>0.30339968029782566</v>
      </c>
      <c r="U84" s="31">
        <f t="shared" si="275"/>
        <v>4.9633788121653644E-2</v>
      </c>
      <c r="V84" s="38">
        <f t="shared" si="275"/>
        <v>0.43025694473938869</v>
      </c>
      <c r="W84" s="38">
        <f t="shared" si="275"/>
        <v>0.15681009745534916</v>
      </c>
      <c r="Z84" s="31">
        <f t="shared" ref="Z84" si="276">AVERAGE(Z80:Z83)</f>
        <v>0.7336566250372144</v>
      </c>
      <c r="AA84" s="31">
        <f t="shared" ref="AA84" si="277">AVERAGE(AA80:AA83)</f>
        <v>0.13962973113326343</v>
      </c>
      <c r="AB84" s="31">
        <f t="shared" ref="AB84" si="278">AVERAGE(AB80:AB83)</f>
        <v>65.697420319632286</v>
      </c>
      <c r="AC84" s="31">
        <f t="shared" ref="AC84" si="279">AVERAGE(AC80:AC83)</f>
        <v>1.2618840824442068</v>
      </c>
      <c r="AD84" s="31">
        <f t="shared" ref="AD84" si="280">AVERAGE(AD80:AD83)</f>
        <v>217.97834133574867</v>
      </c>
      <c r="AF84" s="31">
        <f t="shared" ref="AF84" si="281">AVERAGE(AF80:AF83)</f>
        <v>67.979900694406268</v>
      </c>
      <c r="AG84" s="31">
        <f t="shared" ref="AG84" si="282">AVERAGE(AG80:AG83)</f>
        <v>5.2599965767371781</v>
      </c>
      <c r="AH84" s="31">
        <f t="shared" ref="AH84" si="283">AVERAGE(AH80:AH83)</f>
        <v>93.624339811439739</v>
      </c>
      <c r="AJ84" s="31">
        <f t="shared" ref="AJ84" si="284">AVERAGE(AJ80:AJ83)</f>
        <v>6.9222063984769147</v>
      </c>
      <c r="AK84" s="31">
        <f t="shared" ref="AK84" si="285">AVERAGE(AK80:AK83)</f>
        <v>5.3195065960010848E-2</v>
      </c>
      <c r="AP84" s="1"/>
      <c r="AQ84" s="31">
        <f>AVERAGE(AQ80:AQ83)</f>
        <v>0.67088847206327462</v>
      </c>
      <c r="AR84" s="31">
        <f t="shared" ref="AR84" si="286">AVERAGE(AR80:AR83)</f>
        <v>2434.1655358399935</v>
      </c>
      <c r="AS84" s="31">
        <f t="shared" ref="AS84" si="287">AVERAGE(AS80:AS83)</f>
        <v>5.4302313762387708</v>
      </c>
      <c r="AT84" s="7"/>
      <c r="AU84" s="31">
        <f t="shared" ref="AU84" si="288">AVERAGE(AU80:AU83)</f>
        <v>65.385224025323097</v>
      </c>
      <c r="AV84" s="31">
        <f t="shared" ref="AV84" si="289">AVERAGE(AV80:AV83)</f>
        <v>1.1901205683531688</v>
      </c>
      <c r="AW84" s="31">
        <f t="shared" ref="AW84" si="290">AVERAGE(AW80:AW83)</f>
        <v>8.3394814497268328</v>
      </c>
      <c r="AX84" s="31">
        <f t="shared" ref="AX84" si="291">AVERAGE(AX80:AX83)</f>
        <v>0.14931927394318412</v>
      </c>
      <c r="BD84" s="31">
        <f>AVERAGE(BD80:BD83)</f>
        <v>142.23019504863208</v>
      </c>
      <c r="BE84" s="31">
        <f t="shared" ref="BE84" si="292">AVERAGE(BE80:BE83)</f>
        <v>2.5888277220355316</v>
      </c>
      <c r="BF84" s="31">
        <f t="shared" ref="BF84" si="293">AVERAGE(BF80:BF83)</f>
        <v>4.9207150881906268</v>
      </c>
      <c r="BG84" s="31">
        <f t="shared" ref="BG84" si="294">AVERAGE(BG80:BG83)</f>
        <v>8.8105910263037185E-2</v>
      </c>
      <c r="BH84" s="31">
        <f t="shared" ref="BH84" si="295">AVERAGE(BH80:BH83)</f>
        <v>8.6775838738055847E-2</v>
      </c>
      <c r="BI84" s="25">
        <f t="shared" si="211"/>
        <v>-1.3987071536823628</v>
      </c>
      <c r="BJ84" s="31"/>
      <c r="BL84" s="4">
        <f t="shared" si="266"/>
        <v>0.10005153388916556</v>
      </c>
      <c r="BM84" s="4">
        <f t="shared" si="267"/>
        <v>0.31349299081602039</v>
      </c>
      <c r="BN84" s="4"/>
    </row>
    <row r="85" spans="1:66">
      <c r="A85" s="2" t="s">
        <v>17</v>
      </c>
      <c r="B85" s="2" t="s">
        <v>20</v>
      </c>
      <c r="C85" s="2" t="s">
        <v>21</v>
      </c>
      <c r="D85" s="1">
        <f>D86</f>
        <v>42073</v>
      </c>
      <c r="E85" s="3" t="s">
        <v>29</v>
      </c>
      <c r="F85" s="3" t="s">
        <v>22</v>
      </c>
      <c r="G85" s="3" t="s">
        <v>30</v>
      </c>
      <c r="H85" s="3" t="s">
        <v>31</v>
      </c>
      <c r="I85" s="3" t="s">
        <v>33</v>
      </c>
      <c r="J85" s="3" t="s">
        <v>34</v>
      </c>
      <c r="K85" s="3" t="s">
        <v>36</v>
      </c>
      <c r="L85" s="3" t="s">
        <v>1</v>
      </c>
      <c r="M85" s="3" t="s">
        <v>39</v>
      </c>
      <c r="N85" s="3" t="s">
        <v>40</v>
      </c>
      <c r="O85" s="5" t="s">
        <v>19</v>
      </c>
      <c r="P85" s="9" t="s">
        <v>89</v>
      </c>
      <c r="Q85" s="9" t="s">
        <v>88</v>
      </c>
      <c r="R85" s="36" t="s">
        <v>147</v>
      </c>
      <c r="S85" s="36" t="s">
        <v>88</v>
      </c>
      <c r="T85" s="9" t="s">
        <v>90</v>
      </c>
      <c r="U85" s="9" t="s">
        <v>88</v>
      </c>
      <c r="V85" s="36" t="s">
        <v>148</v>
      </c>
      <c r="W85" s="36" t="s">
        <v>88</v>
      </c>
      <c r="X85" s="36" t="s">
        <v>153</v>
      </c>
      <c r="Y85" s="36" t="s">
        <v>154</v>
      </c>
      <c r="Z85" s="3" t="s">
        <v>92</v>
      </c>
      <c r="AA85" s="3" t="s">
        <v>88</v>
      </c>
      <c r="AB85" s="9" t="s">
        <v>91</v>
      </c>
      <c r="AC85" s="9" t="s">
        <v>88</v>
      </c>
      <c r="AD85" s="9" t="s">
        <v>94</v>
      </c>
      <c r="AF85" s="3" t="s">
        <v>93</v>
      </c>
      <c r="AG85" s="3" t="s">
        <v>88</v>
      </c>
      <c r="AH85" s="3" t="s">
        <v>60</v>
      </c>
      <c r="AJ85" s="3" t="s">
        <v>49</v>
      </c>
      <c r="AK85" s="3" t="s">
        <v>50</v>
      </c>
      <c r="AM85" s="3" t="s">
        <v>70</v>
      </c>
      <c r="AN85" s="3" t="str">
        <f>AN86</f>
        <v>SP</v>
      </c>
      <c r="AO85" s="3" t="s">
        <v>13</v>
      </c>
      <c r="AP85" s="1">
        <f>AP86</f>
        <v>42073</v>
      </c>
      <c r="AQ85" s="3" t="s">
        <v>78</v>
      </c>
      <c r="AR85" s="3" t="s">
        <v>79</v>
      </c>
      <c r="AS85" s="12" t="s">
        <v>80</v>
      </c>
      <c r="AT85" s="40"/>
      <c r="AU85" s="3" t="s">
        <v>81</v>
      </c>
      <c r="AV85" t="s">
        <v>76</v>
      </c>
      <c r="AW85" s="3" t="s">
        <v>82</v>
      </c>
      <c r="AX85" t="s">
        <v>77</v>
      </c>
      <c r="AY85" s="3"/>
      <c r="AZ85" t="s">
        <v>70</v>
      </c>
      <c r="BA85" t="s">
        <v>119</v>
      </c>
      <c r="BB85" s="28" t="s">
        <v>19</v>
      </c>
      <c r="BC85" s="1">
        <v>42073</v>
      </c>
      <c r="BD85" s="4" t="s">
        <v>86</v>
      </c>
      <c r="BE85" s="4" t="s">
        <v>76</v>
      </c>
      <c r="BF85" s="4" t="s">
        <v>87</v>
      </c>
      <c r="BG85" s="4" t="s">
        <v>77</v>
      </c>
      <c r="BH85" s="4" t="s">
        <v>75</v>
      </c>
      <c r="BI85" s="25" t="e">
        <f t="shared" si="211"/>
        <v>#VALUE!</v>
      </c>
      <c r="BL85" s="4"/>
      <c r="BM85" s="4"/>
      <c r="BN85" s="4"/>
    </row>
    <row r="86" spans="1:66">
      <c r="A86" s="2" t="s">
        <v>13</v>
      </c>
      <c r="B86" s="2">
        <v>4.6500000000000004</v>
      </c>
      <c r="C86" s="2">
        <v>54</v>
      </c>
      <c r="D86" s="1">
        <v>42073</v>
      </c>
      <c r="E86" s="3">
        <v>0.74400000000000011</v>
      </c>
      <c r="F86" s="3">
        <f t="shared" ref="F86" si="296">E86-0.1</f>
        <v>0.64400000000000013</v>
      </c>
      <c r="G86" s="3">
        <v>2.4576666666666669</v>
      </c>
      <c r="H86" s="3">
        <v>201.80000000000004</v>
      </c>
      <c r="I86" s="3">
        <v>354.36666666666662</v>
      </c>
      <c r="J86" s="3">
        <v>230</v>
      </c>
      <c r="K86" s="3">
        <v>12.03</v>
      </c>
      <c r="L86" s="3">
        <v>7.3833333333333329</v>
      </c>
      <c r="M86" s="3">
        <v>24.043333333333333</v>
      </c>
      <c r="N86" s="3">
        <v>58.133333333333333</v>
      </c>
      <c r="O86" s="5">
        <v>0.54</v>
      </c>
      <c r="P86" s="26">
        <v>3.6930289916262057E-2</v>
      </c>
      <c r="Q86" s="26">
        <v>2.9692378277366597E-2</v>
      </c>
      <c r="R86" s="37">
        <f>T86-P86</f>
        <v>0.37517846253566955</v>
      </c>
      <c r="S86" s="37">
        <f>(Q86^2+U86^2)^0.5</f>
        <v>4.2869777826894981E-2</v>
      </c>
      <c r="T86" s="26">
        <v>0.41210875245193163</v>
      </c>
      <c r="U86" s="26">
        <v>3.0922168797823751E-2</v>
      </c>
      <c r="V86" s="37">
        <f t="shared" si="236"/>
        <v>0.32007424378319943</v>
      </c>
      <c r="W86" s="37">
        <f t="shared" si="237"/>
        <v>3.5130371468165562E-2</v>
      </c>
      <c r="X86" s="36">
        <f t="shared" si="238"/>
        <v>51.241078318511768</v>
      </c>
      <c r="Y86" s="36">
        <f t="shared" si="239"/>
        <v>0.11651177871136163</v>
      </c>
      <c r="Z86" s="26">
        <v>0.73218299623513106</v>
      </c>
      <c r="AA86" s="26">
        <v>1.6672206702479313E-2</v>
      </c>
      <c r="AB86" s="26">
        <v>48.077007622286018</v>
      </c>
      <c r="AC86" s="27">
        <v>2.0004612340652539</v>
      </c>
      <c r="AD86" s="27">
        <v>116.66097197946245</v>
      </c>
      <c r="AE86" s="4"/>
      <c r="AF86" s="26">
        <v>63.458931090712554</v>
      </c>
      <c r="AG86" s="27">
        <v>2.9882221931636268</v>
      </c>
      <c r="AH86" s="3">
        <v>86.670861542834217</v>
      </c>
      <c r="AJ86" s="4">
        <v>7.7761553535338708</v>
      </c>
      <c r="AK86" s="4">
        <v>0.20196398461913465</v>
      </c>
      <c r="AM86" s="3" t="s">
        <v>129</v>
      </c>
      <c r="AN86" s="3" t="s">
        <v>119</v>
      </c>
      <c r="AO86" s="3" t="s">
        <v>155</v>
      </c>
      <c r="AP86" s="1">
        <v>42073</v>
      </c>
      <c r="AQ86" s="3">
        <v>0.96237125734342088</v>
      </c>
      <c r="AR86" s="3">
        <v>1336.6922520642668</v>
      </c>
      <c r="AS86" s="3">
        <v>8.8408287018524394</v>
      </c>
      <c r="AT86" s="4">
        <f>AS86/AS$1</f>
        <v>0.28542741337419897</v>
      </c>
      <c r="AU86" s="3">
        <v>0.79668960872082228</v>
      </c>
      <c r="AV86" s="3">
        <f>AU86/AV$1</f>
        <v>1.4501084978536992E-2</v>
      </c>
      <c r="AW86" s="3">
        <v>6.4557955735371646</v>
      </c>
      <c r="AX86" s="3">
        <f>AW86/AX$1</f>
        <v>0.1155916843963682</v>
      </c>
      <c r="AZ86" t="s">
        <v>129</v>
      </c>
      <c r="BA86" t="s">
        <v>119</v>
      </c>
      <c r="BB86" s="28">
        <v>0.54</v>
      </c>
      <c r="BC86" s="1">
        <v>42073</v>
      </c>
      <c r="BD86" s="4">
        <v>0.39436776873684665</v>
      </c>
      <c r="BE86" s="4">
        <v>7.1781537811584761E-3</v>
      </c>
      <c r="BF86" s="4">
        <v>1.9966203103016422</v>
      </c>
      <c r="BG86" s="4">
        <v>3.5749692216681152E-2</v>
      </c>
      <c r="BH86" s="4">
        <v>7.9841992179687044E-2</v>
      </c>
      <c r="BI86" s="25">
        <f t="shared" si="211"/>
        <v>7.3229311973785158E-3</v>
      </c>
      <c r="BL86" s="4">
        <f t="shared" ref="BL86:BL91" si="297">P86/Z86</f>
        <v>5.0438606340432381E-2</v>
      </c>
      <c r="BM86" s="4">
        <f t="shared" ref="BM86:BM91" si="298">R86/Z86</f>
        <v>0.51241078318511768</v>
      </c>
      <c r="BN86" s="4">
        <f>V86/Z86</f>
        <v>0.43715061047444997</v>
      </c>
    </row>
    <row r="87" spans="1:66">
      <c r="D87" s="1">
        <v>42073</v>
      </c>
      <c r="E87" s="3">
        <v>3.762</v>
      </c>
      <c r="F87" s="3">
        <f t="shared" ref="F87:F90" si="299">E87-0.1</f>
        <v>3.6619999999999999</v>
      </c>
      <c r="G87" s="3">
        <v>4.530666666666666</v>
      </c>
      <c r="H87" s="3">
        <v>219.4</v>
      </c>
      <c r="I87" s="3">
        <v>360.26666666666665</v>
      </c>
      <c r="J87" s="3">
        <v>234</v>
      </c>
      <c r="K87" s="3">
        <v>2.9666666666666668</v>
      </c>
      <c r="L87" s="3">
        <v>7.3</v>
      </c>
      <c r="M87" s="3">
        <v>25.53</v>
      </c>
      <c r="N87" s="3">
        <v>61.66</v>
      </c>
      <c r="O87" s="5">
        <v>3.7</v>
      </c>
      <c r="P87" s="26">
        <v>2.7151007670114701E-2</v>
      </c>
      <c r="Q87" s="26">
        <v>3.9223425113305878E-2</v>
      </c>
      <c r="R87" s="37">
        <f t="shared" ref="R87:R90" si="300">T87-P87</f>
        <v>0.22357781888137362</v>
      </c>
      <c r="S87" s="37">
        <f t="shared" ref="S87:S90" si="301">(Q87^2+U87^2)^0.5</f>
        <v>0.10027937256563527</v>
      </c>
      <c r="T87" s="26">
        <v>0.25072882655148832</v>
      </c>
      <c r="U87" s="26">
        <v>9.22901700320157E-2</v>
      </c>
      <c r="V87" s="37">
        <f t="shared" si="236"/>
        <v>0.26925162218363918</v>
      </c>
      <c r="W87" s="37">
        <f t="shared" si="237"/>
        <v>0.10305128195119871</v>
      </c>
      <c r="X87" s="36">
        <f t="shared" si="238"/>
        <v>42.997351039877614</v>
      </c>
      <c r="Y87" s="36">
        <f t="shared" si="239"/>
        <v>0.45710587508934514</v>
      </c>
      <c r="Z87" s="26">
        <v>0.5199804487351275</v>
      </c>
      <c r="AA87" s="26">
        <v>4.5848568431817852E-2</v>
      </c>
      <c r="AB87" s="26">
        <v>54.926016408624108</v>
      </c>
      <c r="AC87" s="27">
        <v>1.7409575008868827</v>
      </c>
      <c r="AD87" s="27">
        <v>219.06542284775858</v>
      </c>
      <c r="AE87" s="4"/>
      <c r="AF87" s="26">
        <v>58.909104234229289</v>
      </c>
      <c r="AG87" s="27">
        <v>0.99758555765705381</v>
      </c>
      <c r="AH87" s="3">
        <v>113.29099849336251</v>
      </c>
      <c r="AJ87" s="4">
        <v>7.4185296335590962</v>
      </c>
      <c r="AK87" s="4">
        <v>0.20277342151357661</v>
      </c>
      <c r="AM87" s="3" t="s">
        <v>191</v>
      </c>
      <c r="AN87" s="3" t="s">
        <v>119</v>
      </c>
      <c r="AO87" s="3" t="s">
        <v>157</v>
      </c>
      <c r="AP87" s="1">
        <v>42073</v>
      </c>
      <c r="AQ87" s="3">
        <v>1.048220528885127</v>
      </c>
      <c r="AR87" s="3">
        <v>1770.6626912454055</v>
      </c>
      <c r="AS87" s="3">
        <v>6.1336804872074877</v>
      </c>
      <c r="AT87" s="4">
        <f t="shared" ref="AT87:AT90" si="302">AS87/AS$1</f>
        <v>0.19802674782745167</v>
      </c>
      <c r="AU87" s="3">
        <v>2.2104199442803267</v>
      </c>
      <c r="AV87" s="3">
        <f>AU87/AV$1</f>
        <v>4.0233344453591675E-2</v>
      </c>
      <c r="AW87" s="3">
        <v>6.0420802313394679</v>
      </c>
      <c r="AX87" s="3">
        <f>AW87/AX$1</f>
        <v>0.10818406860052762</v>
      </c>
      <c r="AZ87" s="3" t="s">
        <v>130</v>
      </c>
      <c r="BA87" s="3" t="s">
        <v>119</v>
      </c>
      <c r="BB87" s="5">
        <v>4.45</v>
      </c>
      <c r="BC87" s="1">
        <v>42073</v>
      </c>
      <c r="BD87" s="4">
        <v>197.14326743124545</v>
      </c>
      <c r="BE87" s="4">
        <v>3.5883375943073434</v>
      </c>
      <c r="BF87" s="4">
        <v>2.6244305147426688</v>
      </c>
      <c r="BG87" s="4">
        <v>4.6990698562984219E-2</v>
      </c>
      <c r="BH87" s="4">
        <v>0.11013475687626434</v>
      </c>
      <c r="BI87" s="25">
        <f t="shared" si="211"/>
        <v>-3.5481042498537518</v>
      </c>
      <c r="BL87" s="4">
        <f t="shared" si="297"/>
        <v>5.221543951539058E-2</v>
      </c>
      <c r="BM87" s="4">
        <f t="shared" si="298"/>
        <v>0.42997351039877613</v>
      </c>
      <c r="BN87" s="4">
        <f>V87/Z87</f>
        <v>0.51781105008583328</v>
      </c>
    </row>
    <row r="88" spans="1:66">
      <c r="D88" s="1">
        <v>42073</v>
      </c>
      <c r="E88" s="3">
        <v>4.008</v>
      </c>
      <c r="F88" s="3">
        <f t="shared" si="299"/>
        <v>3.9079999999999999</v>
      </c>
      <c r="G88" s="3">
        <v>4.55</v>
      </c>
      <c r="H88" s="3">
        <v>219.8</v>
      </c>
      <c r="I88" s="3">
        <v>360.7</v>
      </c>
      <c r="J88" s="3">
        <v>234</v>
      </c>
      <c r="K88" s="3">
        <v>2.7050000000000001</v>
      </c>
      <c r="L88" s="3">
        <v>7.29</v>
      </c>
      <c r="M88" s="3">
        <v>25.537499999999998</v>
      </c>
      <c r="N88" s="3">
        <v>61.677500000000002</v>
      </c>
      <c r="O88" s="5">
        <v>4.2</v>
      </c>
      <c r="P88" s="26">
        <v>2.6837569136584347E-2</v>
      </c>
      <c r="Q88" s="26">
        <v>1.7087469153966462E-2</v>
      </c>
      <c r="R88" s="37">
        <f t="shared" si="300"/>
        <v>0.28651006959071146</v>
      </c>
      <c r="S88" s="37">
        <f t="shared" si="301"/>
        <v>3.0963305920142636E-2</v>
      </c>
      <c r="T88" s="26">
        <v>0.31334763872729582</v>
      </c>
      <c r="U88" s="26">
        <v>2.5821400260570389E-2</v>
      </c>
      <c r="V88" s="37">
        <f t="shared" si="236"/>
        <v>0.17273934755991449</v>
      </c>
      <c r="W88" s="37">
        <f t="shared" si="237"/>
        <v>2.7844636893539595E-2</v>
      </c>
      <c r="X88" s="36">
        <f t="shared" si="238"/>
        <v>58.942139508631811</v>
      </c>
      <c r="Y88" s="36">
        <f t="shared" si="239"/>
        <v>0.11017614188699071</v>
      </c>
      <c r="Z88" s="26">
        <v>0.48608698628721031</v>
      </c>
      <c r="AA88" s="26">
        <v>1.0420129189049521E-2</v>
      </c>
      <c r="AB88" s="26">
        <v>58.754749605441155</v>
      </c>
      <c r="AC88" s="27">
        <v>1.3668458819190856</v>
      </c>
      <c r="AD88" s="27">
        <v>187.50659760539949</v>
      </c>
      <c r="AE88" s="4"/>
      <c r="AF88" s="26">
        <v>62.484197218710506</v>
      </c>
      <c r="AG88" s="27">
        <v>0.10429303557324025</v>
      </c>
      <c r="AH88" s="3">
        <v>128.54529946578526</v>
      </c>
      <c r="AJ88" s="4">
        <v>6.838221795092462</v>
      </c>
      <c r="AK88" s="4">
        <v>0.11426627247378628</v>
      </c>
      <c r="AM88" s="3" t="s">
        <v>192</v>
      </c>
      <c r="AN88" s="3" t="s">
        <v>119</v>
      </c>
      <c r="AO88" s="3" t="s">
        <v>159</v>
      </c>
      <c r="AP88" s="1">
        <v>42073</v>
      </c>
      <c r="AQ88" s="3">
        <v>0.43697176679955069</v>
      </c>
      <c r="AR88" s="3">
        <v>2463.3568261479704</v>
      </c>
      <c r="AS88" s="3">
        <v>5.8448107718416917</v>
      </c>
      <c r="AT88" s="4">
        <f t="shared" si="302"/>
        <v>0.18870054793832541</v>
      </c>
      <c r="AU88" s="3">
        <v>13.742515728060159</v>
      </c>
      <c r="AV88" s="3">
        <f>AU88/AV$1</f>
        <v>0.25013679883618783</v>
      </c>
      <c r="AW88" s="3">
        <v>5.7835089839622569</v>
      </c>
      <c r="AX88" s="3">
        <f>AW88/AX$1</f>
        <v>0.10355432379520603</v>
      </c>
      <c r="AZ88" t="s">
        <v>131</v>
      </c>
      <c r="BA88" t="s">
        <v>119</v>
      </c>
      <c r="BB88" s="28">
        <v>4.6500000000000004</v>
      </c>
      <c r="BC88" s="1">
        <v>42073</v>
      </c>
      <c r="BD88" s="4">
        <v>158.22524717739637</v>
      </c>
      <c r="BE88" s="4">
        <v>2.8799644553585071</v>
      </c>
      <c r="BF88" s="4">
        <v>10.117426792479757</v>
      </c>
      <c r="BG88" s="4">
        <v>0.18115356835236807</v>
      </c>
      <c r="BH88" s="4">
        <v>0.14017094222521848</v>
      </c>
      <c r="BI88" s="25">
        <f t="shared" si="211"/>
        <v>-2.6298276565223193</v>
      </c>
      <c r="BL88" s="4">
        <f t="shared" si="297"/>
        <v>5.5211453697974644E-2</v>
      </c>
      <c r="BM88" s="4">
        <f t="shared" si="298"/>
        <v>0.58942139508631808</v>
      </c>
      <c r="BN88" s="4">
        <f>V88/Z88</f>
        <v>0.35536715121570728</v>
      </c>
    </row>
    <row r="89" spans="1:66">
      <c r="D89" s="1">
        <v>42073</v>
      </c>
      <c r="E89" s="3">
        <v>4.2717499999999999</v>
      </c>
      <c r="F89" s="3">
        <f t="shared" si="299"/>
        <v>4.1717500000000003</v>
      </c>
      <c r="G89" s="3">
        <v>4.61775</v>
      </c>
      <c r="H89" s="3">
        <v>220.7</v>
      </c>
      <c r="I89" s="3">
        <v>361.32499999999999</v>
      </c>
      <c r="J89" s="3">
        <v>235</v>
      </c>
      <c r="K89" s="3">
        <v>2.4075000000000002</v>
      </c>
      <c r="L89" s="3">
        <v>7.28</v>
      </c>
      <c r="M89" s="3">
        <v>25.484999999999999</v>
      </c>
      <c r="N89" s="3">
        <v>61.55</v>
      </c>
      <c r="O89" s="5">
        <v>4.45</v>
      </c>
      <c r="P89" s="26">
        <v>0.10810770318767154</v>
      </c>
      <c r="Q89" s="26">
        <v>2.1359121012638874E-2</v>
      </c>
      <c r="R89" s="37">
        <f t="shared" si="300"/>
        <v>0.35699881955026397</v>
      </c>
      <c r="S89" s="37">
        <f t="shared" si="301"/>
        <v>2.7945609396167477E-2</v>
      </c>
      <c r="T89" s="26">
        <v>0.46510652273793551</v>
      </c>
      <c r="U89" s="26">
        <v>1.8020683507864305E-2</v>
      </c>
      <c r="V89" s="37">
        <f t="shared" si="236"/>
        <v>0.32454799677844637</v>
      </c>
      <c r="W89" s="37">
        <f t="shared" si="237"/>
        <v>0.21125661613996297</v>
      </c>
      <c r="X89" s="36">
        <f t="shared" si="238"/>
        <v>45.209494877444037</v>
      </c>
      <c r="Y89" s="36">
        <f t="shared" si="239"/>
        <v>0.27781177335144264</v>
      </c>
      <c r="Z89" s="26">
        <v>0.78965451951638188</v>
      </c>
      <c r="AA89" s="26">
        <v>0.21048660961879984</v>
      </c>
      <c r="AB89" s="26">
        <v>65.0660578133418</v>
      </c>
      <c r="AC89" s="27">
        <v>1.2570745601130571</v>
      </c>
      <c r="AD89" s="27">
        <v>139.89495875120912</v>
      </c>
      <c r="AE89" s="4"/>
      <c r="AF89" s="26">
        <v>68.935396397881973</v>
      </c>
      <c r="AG89" s="27">
        <v>2.4984983739501638</v>
      </c>
      <c r="AH89" s="3">
        <v>87.298172421150653</v>
      </c>
      <c r="AJ89" s="4">
        <v>7.3977593963905504</v>
      </c>
      <c r="AK89" s="4">
        <v>0.60747725626524407</v>
      </c>
      <c r="AM89" s="3" t="s">
        <v>130</v>
      </c>
      <c r="AN89" s="3" t="s">
        <v>119</v>
      </c>
      <c r="AO89" s="3" t="s">
        <v>156</v>
      </c>
      <c r="AP89" s="1">
        <v>42073</v>
      </c>
      <c r="AQ89" s="3">
        <v>0.42036019154130716</v>
      </c>
      <c r="AR89" s="3">
        <v>2968.5391202092278</v>
      </c>
      <c r="AS89" s="3">
        <v>7.3721892803277678</v>
      </c>
      <c r="AT89" s="4">
        <f t="shared" si="302"/>
        <v>0.2380121805490982</v>
      </c>
      <c r="AU89" s="3">
        <v>210.55077275586945</v>
      </c>
      <c r="AV89" s="3">
        <f>AU89/AV$1</f>
        <v>3.8323766428079624</v>
      </c>
      <c r="AW89" s="3">
        <v>8.7754566862820322</v>
      </c>
      <c r="AX89" s="3">
        <f>AW89/AX$1</f>
        <v>0.15712545543924855</v>
      </c>
      <c r="BD89" s="4"/>
      <c r="BE89" s="4"/>
      <c r="BF89" s="4"/>
      <c r="BG89" s="4"/>
      <c r="BH89" s="4"/>
      <c r="BI89" s="25">
        <f t="shared" si="211"/>
        <v>3.8323766428079624</v>
      </c>
      <c r="BL89" s="4">
        <f t="shared" si="297"/>
        <v>0.13690506482997314</v>
      </c>
      <c r="BM89" s="4">
        <f t="shared" si="298"/>
        <v>0.45209494877444034</v>
      </c>
      <c r="BN89" s="4">
        <f>V89/Z89</f>
        <v>0.41099998639558655</v>
      </c>
    </row>
    <row r="90" spans="1:66">
      <c r="D90" s="1">
        <v>42073</v>
      </c>
      <c r="E90" s="3">
        <v>4.5620000000000003</v>
      </c>
      <c r="F90" s="3">
        <f t="shared" si="299"/>
        <v>4.4620000000000006</v>
      </c>
      <c r="G90" s="3">
        <v>4.6586666666666661</v>
      </c>
      <c r="H90" s="3">
        <v>226.33333333333334</v>
      </c>
      <c r="I90" s="3">
        <v>370.13333333333327</v>
      </c>
      <c r="J90" s="3">
        <v>240.66666666666666</v>
      </c>
      <c r="K90" s="3">
        <v>2.74</v>
      </c>
      <c r="L90" s="3">
        <v>7.27</v>
      </c>
      <c r="M90" s="3">
        <v>20.483333333333334</v>
      </c>
      <c r="N90" s="3">
        <v>49.686666666666667</v>
      </c>
      <c r="O90" s="5">
        <v>4.6500000000000004</v>
      </c>
      <c r="P90" s="26">
        <v>0.11966015199493352</v>
      </c>
      <c r="Q90" s="26">
        <v>2.5627819539859945E-2</v>
      </c>
      <c r="R90" s="37">
        <f t="shared" si="300"/>
        <v>0.37119198051323626</v>
      </c>
      <c r="S90" s="37">
        <f t="shared" si="301"/>
        <v>5.1295466985560353E-2</v>
      </c>
      <c r="T90" s="26">
        <v>0.49085213250816978</v>
      </c>
      <c r="U90" s="26">
        <v>4.4434668884769296E-2</v>
      </c>
      <c r="V90" s="37">
        <f t="shared" si="236"/>
        <v>0.36364205429988</v>
      </c>
      <c r="W90" s="37">
        <f t="shared" si="237"/>
        <v>0.23146396616187112</v>
      </c>
      <c r="X90" s="36">
        <f t="shared" si="238"/>
        <v>43.439965566040698</v>
      </c>
      <c r="Y90" s="36">
        <f t="shared" si="239"/>
        <v>0.29961269250334721</v>
      </c>
      <c r="Z90" s="26">
        <v>0.85449418680804978</v>
      </c>
      <c r="AA90" s="26">
        <v>0.22715881632127935</v>
      </c>
      <c r="AB90" s="26">
        <v>65.531302285464989</v>
      </c>
      <c r="AC90" s="27">
        <v>1.0582415307858437</v>
      </c>
      <c r="AD90" s="27">
        <v>133.50517996246921</v>
      </c>
      <c r="AE90" s="4"/>
      <c r="AF90" s="26">
        <v>72.096868759046529</v>
      </c>
      <c r="AG90" s="27">
        <v>1.1472233913056091</v>
      </c>
      <c r="AH90" s="3">
        <v>84.373738139007472</v>
      </c>
      <c r="AJ90" s="4">
        <v>7.2718791711266384</v>
      </c>
      <c r="AK90" s="4">
        <v>0.50009474347215632</v>
      </c>
      <c r="AM90" s="3" t="s">
        <v>131</v>
      </c>
      <c r="AN90" s="3" t="s">
        <v>119</v>
      </c>
      <c r="AO90" s="3" t="s">
        <v>158</v>
      </c>
      <c r="AP90" s="1">
        <v>42073</v>
      </c>
      <c r="AQ90" s="3">
        <v>0.73949504755722284</v>
      </c>
      <c r="AR90" s="3">
        <v>2612.043950249019</v>
      </c>
      <c r="AS90" s="3">
        <v>8.8055765539026751</v>
      </c>
      <c r="AT90" s="4">
        <f t="shared" si="302"/>
        <v>0.28428929275852893</v>
      </c>
      <c r="AU90" s="3">
        <v>120.02100766665647</v>
      </c>
      <c r="AV90" s="3">
        <f>AU90/AV$1</f>
        <v>2.1845833211986982</v>
      </c>
      <c r="AW90" s="3">
        <v>17.945973915758209</v>
      </c>
      <c r="AX90" s="3">
        <f>AW90/AX$1</f>
        <v>0.32132451057758654</v>
      </c>
      <c r="BD90" s="4"/>
      <c r="BE90" s="4"/>
      <c r="BF90" s="4"/>
      <c r="BG90" s="4"/>
      <c r="BH90" s="4"/>
      <c r="BI90" s="25">
        <f t="shared" si="211"/>
        <v>2.1845833211986982</v>
      </c>
      <c r="BL90" s="4">
        <f t="shared" si="297"/>
        <v>0.14003623879750687</v>
      </c>
      <c r="BM90" s="4">
        <f t="shared" si="298"/>
        <v>0.43439965566040695</v>
      </c>
      <c r="BN90" s="4">
        <f>V90/Z90</f>
        <v>0.42556410554208618</v>
      </c>
    </row>
    <row r="91" spans="1:66">
      <c r="A91" s="29" t="str">
        <f>A85</f>
        <v>Shelburne Pond</v>
      </c>
      <c r="B91" s="29">
        <f>B86</f>
        <v>4.6500000000000004</v>
      </c>
      <c r="C91" s="29">
        <f>C86</f>
        <v>54</v>
      </c>
      <c r="D91" s="30">
        <f>D90</f>
        <v>42073</v>
      </c>
      <c r="E91" s="31"/>
      <c r="F91" s="31"/>
      <c r="G91" s="31"/>
      <c r="H91" s="31"/>
      <c r="I91" s="31"/>
      <c r="J91" s="31"/>
      <c r="K91" s="31">
        <f>AVERAGE(K87:K90)</f>
        <v>2.7047916666666669</v>
      </c>
      <c r="L91" s="31">
        <f t="shared" ref="L91" si="303">AVERAGE(L87:L90)</f>
        <v>7.2850000000000001</v>
      </c>
      <c r="M91" s="31">
        <f t="shared" ref="M91" si="304">AVERAGE(M87:M90)</f>
        <v>24.258958333333332</v>
      </c>
      <c r="N91" s="31">
        <f t="shared" ref="N91" si="305">AVERAGE(N87:N90)</f>
        <v>58.643541666666664</v>
      </c>
      <c r="O91" s="5"/>
      <c r="P91" s="31">
        <f t="shared" ref="P91" si="306">AVERAGE(P87:P90)</f>
        <v>7.0439107997326028E-2</v>
      </c>
      <c r="Q91" s="31">
        <f t="shared" ref="Q91:W91" si="307">AVERAGE(Q87:Q90)</f>
        <v>2.582445870494279E-2</v>
      </c>
      <c r="R91" s="38">
        <f t="shared" si="307"/>
        <v>0.3095696721338963</v>
      </c>
      <c r="S91" s="38">
        <f t="shared" si="307"/>
        <v>5.2620938716876425E-2</v>
      </c>
      <c r="T91" s="31">
        <f t="shared" si="307"/>
        <v>0.38000878013122236</v>
      </c>
      <c r="U91" s="31">
        <f t="shared" si="307"/>
        <v>4.5141730671304926E-2</v>
      </c>
      <c r="V91" s="38">
        <f t="shared" si="307"/>
        <v>0.28254525520547003</v>
      </c>
      <c r="W91" s="38">
        <f t="shared" si="307"/>
        <v>0.14340412528664309</v>
      </c>
      <c r="Z91" s="31">
        <f t="shared" ref="Z91" si="308">AVERAGE(Z87:Z90)</f>
        <v>0.66255403533669233</v>
      </c>
      <c r="AA91" s="31">
        <f t="shared" ref="AA91" si="309">AVERAGE(AA87:AA90)</f>
        <v>0.12347853089023664</v>
      </c>
      <c r="AB91" s="31">
        <f t="shared" ref="AB91" si="310">AVERAGE(AB87:AB90)</f>
        <v>61.069531528218015</v>
      </c>
      <c r="AC91" s="31">
        <f t="shared" ref="AC91" si="311">AVERAGE(AC87:AC90)</f>
        <v>1.3557798684262172</v>
      </c>
      <c r="AD91" s="31">
        <f t="shared" ref="AD91" si="312">AVERAGE(AD87:AD90)</f>
        <v>169.99303979170909</v>
      </c>
      <c r="AF91" s="31">
        <f t="shared" ref="AF91" si="313">AVERAGE(AF87:AF90)</f>
        <v>65.606391652467067</v>
      </c>
      <c r="AG91" s="31">
        <f t="shared" ref="AG91" si="314">AVERAGE(AG87:AG90)</f>
        <v>1.1869000896215169</v>
      </c>
      <c r="AH91" s="31">
        <f t="shared" ref="AH91" si="315">AVERAGE(AH87:AH90)</f>
        <v>103.37705212982647</v>
      </c>
      <c r="AJ91" s="31">
        <f t="shared" ref="AJ91" si="316">AVERAGE(AJ87:AJ90)</f>
        <v>7.231597499042187</v>
      </c>
      <c r="AK91" s="31">
        <f t="shared" ref="AK91" si="317">AVERAGE(AK87:AK90)</f>
        <v>0.35615292343119082</v>
      </c>
      <c r="AP91" s="1"/>
      <c r="AQ91" s="31">
        <f>AVERAGE(AQ87:AQ90)</f>
        <v>0.66126188369580197</v>
      </c>
      <c r="AR91" s="31">
        <f t="shared" ref="AR91" si="318">AVERAGE(AR87:AR90)</f>
        <v>2453.6506469629057</v>
      </c>
      <c r="AS91" s="31">
        <f t="shared" ref="AS91" si="319">AVERAGE(AS87:AS90)</f>
        <v>7.0390642733199051</v>
      </c>
      <c r="AT91" s="7"/>
      <c r="AU91" s="31">
        <f t="shared" ref="AU91" si="320">AVERAGE(AU87:AU90)</f>
        <v>86.631179023716598</v>
      </c>
      <c r="AV91" s="31">
        <f t="shared" ref="AV91" si="321">AVERAGE(AV87:AV90)</f>
        <v>1.5768325268241101</v>
      </c>
      <c r="AW91" s="31">
        <f t="shared" ref="AW91" si="322">AVERAGE(AW87:AW90)</f>
        <v>9.6367549543354922</v>
      </c>
      <c r="AX91" s="31">
        <f t="shared" ref="AX91" si="323">AVERAGE(AX87:AX90)</f>
        <v>0.17254708960314219</v>
      </c>
      <c r="BD91" s="31">
        <f>AVERAGE(BD87:BD90)</f>
        <v>177.68425730432091</v>
      </c>
      <c r="BE91" s="31">
        <f t="shared" ref="BE91" si="324">AVERAGE(BE87:BE90)</f>
        <v>3.2341510248329253</v>
      </c>
      <c r="BF91" s="31">
        <f t="shared" ref="BF91" si="325">AVERAGE(BF87:BF90)</f>
        <v>6.3709286536112124</v>
      </c>
      <c r="BG91" s="31">
        <f t="shared" ref="BG91" si="326">AVERAGE(BG87:BG90)</f>
        <v>0.11407213345767614</v>
      </c>
      <c r="BH91" s="31">
        <f t="shared" ref="BH91" si="327">AVERAGE(BH87:BH90)</f>
        <v>0.12515284955074141</v>
      </c>
      <c r="BI91" s="25">
        <f t="shared" si="211"/>
        <v>-1.6573184980088151</v>
      </c>
      <c r="BJ91" s="31"/>
      <c r="BL91" s="4">
        <f t="shared" si="297"/>
        <v>0.10631451057653094</v>
      </c>
      <c r="BM91" s="4">
        <f t="shared" si="298"/>
        <v>0.46723686767160238</v>
      </c>
      <c r="BN91" s="4"/>
    </row>
    <row r="92" spans="1:66">
      <c r="A92" s="1" t="s">
        <v>17</v>
      </c>
      <c r="B92" s="2" t="s">
        <v>20</v>
      </c>
      <c r="C92" s="2" t="s">
        <v>21</v>
      </c>
      <c r="D92" s="1">
        <f>D93</f>
        <v>42082</v>
      </c>
      <c r="E92" s="3" t="s">
        <v>29</v>
      </c>
      <c r="F92" s="3" t="s">
        <v>22</v>
      </c>
      <c r="G92" s="3" t="s">
        <v>30</v>
      </c>
      <c r="H92" s="3" t="s">
        <v>31</v>
      </c>
      <c r="I92" s="3" t="s">
        <v>33</v>
      </c>
      <c r="J92" s="3" t="s">
        <v>34</v>
      </c>
      <c r="K92" s="3" t="s">
        <v>36</v>
      </c>
      <c r="L92" s="3" t="s">
        <v>1</v>
      </c>
      <c r="M92" s="3" t="s">
        <v>39</v>
      </c>
      <c r="N92" s="3" t="s">
        <v>40</v>
      </c>
      <c r="O92" s="5" t="s">
        <v>19</v>
      </c>
      <c r="P92" s="9" t="s">
        <v>89</v>
      </c>
      <c r="Q92" s="9" t="s">
        <v>88</v>
      </c>
      <c r="R92" s="36" t="s">
        <v>147</v>
      </c>
      <c r="S92" s="36" t="s">
        <v>88</v>
      </c>
      <c r="T92" s="9" t="s">
        <v>90</v>
      </c>
      <c r="U92" s="9" t="s">
        <v>88</v>
      </c>
      <c r="V92" s="36" t="s">
        <v>148</v>
      </c>
      <c r="W92" s="36" t="s">
        <v>88</v>
      </c>
      <c r="Z92" s="3" t="s">
        <v>92</v>
      </c>
      <c r="AA92" s="3" t="s">
        <v>88</v>
      </c>
      <c r="AB92" s="9" t="s">
        <v>91</v>
      </c>
      <c r="AC92" s="9" t="s">
        <v>88</v>
      </c>
      <c r="AD92" s="9" t="s">
        <v>94</v>
      </c>
      <c r="AF92" s="3" t="s">
        <v>93</v>
      </c>
      <c r="AG92" s="3" t="s">
        <v>88</v>
      </c>
      <c r="AH92" s="3" t="s">
        <v>60</v>
      </c>
      <c r="AJ92" s="3" t="s">
        <v>49</v>
      </c>
      <c r="AK92" s="3" t="s">
        <v>50</v>
      </c>
      <c r="AM92" s="3" t="s">
        <v>70</v>
      </c>
      <c r="AN92" s="3" t="str">
        <f>AN93</f>
        <v>SP</v>
      </c>
      <c r="AO92" s="3" t="s">
        <v>13</v>
      </c>
      <c r="AP92" s="1">
        <f>AP93</f>
        <v>42082</v>
      </c>
      <c r="AQ92" s="3" t="s">
        <v>78</v>
      </c>
      <c r="AR92" s="3" t="s">
        <v>79</v>
      </c>
      <c r="AS92" s="12" t="s">
        <v>80</v>
      </c>
      <c r="AT92" s="40"/>
      <c r="AU92" s="3" t="s">
        <v>81</v>
      </c>
      <c r="AV92" t="s">
        <v>76</v>
      </c>
      <c r="AW92" s="3" t="s">
        <v>82</v>
      </c>
      <c r="AX92" t="s">
        <v>77</v>
      </c>
      <c r="AY92" s="3"/>
      <c r="AZ92" s="3" t="s">
        <v>70</v>
      </c>
      <c r="BA92" s="3" t="s">
        <v>119</v>
      </c>
      <c r="BB92" s="5" t="s">
        <v>19</v>
      </c>
      <c r="BC92" s="1">
        <v>42082</v>
      </c>
      <c r="BD92" s="4" t="s">
        <v>86</v>
      </c>
      <c r="BE92" s="4" t="s">
        <v>76</v>
      </c>
      <c r="BF92" s="4" t="s">
        <v>87</v>
      </c>
      <c r="BG92" s="4" t="s">
        <v>77</v>
      </c>
      <c r="BH92" s="4" t="s">
        <v>75</v>
      </c>
      <c r="BI92" s="25" t="e">
        <f t="shared" si="211"/>
        <v>#VALUE!</v>
      </c>
      <c r="BL92" s="4"/>
      <c r="BM92" s="4"/>
      <c r="BN92" s="4"/>
    </row>
    <row r="93" spans="1:66">
      <c r="A93" s="1" t="s">
        <v>13</v>
      </c>
      <c r="B93" s="2">
        <v>4.7</v>
      </c>
      <c r="C93" s="2">
        <v>52</v>
      </c>
      <c r="D93" s="1">
        <v>42082</v>
      </c>
      <c r="E93" s="3">
        <v>0.65300000000000002</v>
      </c>
      <c r="F93" s="3">
        <f t="shared" ref="F93:F97" si="328">E93</f>
        <v>0.65300000000000002</v>
      </c>
      <c r="G93" s="3">
        <v>3.7105000000000001</v>
      </c>
      <c r="H93" s="3">
        <v>188.6</v>
      </c>
      <c r="I93" s="3">
        <v>317.89999999999998</v>
      </c>
      <c r="J93" s="3">
        <v>206.5</v>
      </c>
      <c r="K93" s="3">
        <v>13.13</v>
      </c>
      <c r="L93" s="3">
        <v>7.415</v>
      </c>
      <c r="M93" s="3">
        <v>2.8449999999999998</v>
      </c>
      <c r="N93" s="3">
        <v>7.8550000000000004</v>
      </c>
      <c r="O93" s="5">
        <v>0.7</v>
      </c>
      <c r="P93" s="26">
        <v>5.9523319083808313E-2</v>
      </c>
      <c r="Q93" s="26">
        <v>2.3005126783911291E-2</v>
      </c>
      <c r="R93" s="37">
        <f>T93-P93</f>
        <v>0.33061863074840625</v>
      </c>
      <c r="S93" s="37">
        <f>(Q93^2+U93^2)^0.5</f>
        <v>2.3267010942148933E-2</v>
      </c>
      <c r="T93" s="26">
        <v>0.39014194983221456</v>
      </c>
      <c r="U93" s="26">
        <v>3.4810831415301763E-3</v>
      </c>
      <c r="V93" s="37">
        <f t="shared" si="236"/>
        <v>0.56603262431958679</v>
      </c>
      <c r="W93" s="37">
        <f t="shared" si="237"/>
        <v>6.6779619354420616E-2</v>
      </c>
      <c r="X93" s="36">
        <f t="shared" si="238"/>
        <v>34.577224670682114</v>
      </c>
      <c r="Y93" s="36">
        <f t="shared" si="239"/>
        <v>9.9080529825348471E-2</v>
      </c>
      <c r="Z93" s="26">
        <v>0.95617457415180129</v>
      </c>
      <c r="AA93" s="26">
        <v>6.6688826809916696E-2</v>
      </c>
      <c r="AB93" s="26">
        <v>47.424902665457623</v>
      </c>
      <c r="AC93" s="27">
        <v>2.1184774971816207</v>
      </c>
      <c r="AD93" s="27">
        <v>121.5580705583014</v>
      </c>
      <c r="AE93" s="4"/>
      <c r="AF93" s="26">
        <v>65.56871690576962</v>
      </c>
      <c r="AG93" s="27">
        <v>4.7113245200257987</v>
      </c>
      <c r="AH93" s="3">
        <v>68.574001733871668</v>
      </c>
      <c r="AJ93" s="4">
        <v>7.5152056465617809</v>
      </c>
      <c r="AK93" s="4">
        <v>0.10703671869637699</v>
      </c>
      <c r="AM93" s="3" t="s">
        <v>132</v>
      </c>
      <c r="AN93" s="3" t="s">
        <v>119</v>
      </c>
      <c r="AO93" s="3" t="s">
        <v>155</v>
      </c>
      <c r="AP93" s="1">
        <v>42082</v>
      </c>
      <c r="AQ93" s="3">
        <v>1.2908987150115461</v>
      </c>
      <c r="AR93" s="3">
        <v>1538.0673540771427</v>
      </c>
      <c r="AS93" s="3">
        <v>9.7184459674402213</v>
      </c>
      <c r="AT93" s="4">
        <f>AS93/AS$1</f>
        <v>0.31376141174663336</v>
      </c>
      <c r="AU93" s="3">
        <v>2.4388532833860119</v>
      </c>
      <c r="AV93" s="3">
        <f>AU93/AV$1</f>
        <v>4.4391213749290351E-2</v>
      </c>
      <c r="AW93" s="3">
        <v>5.8893251139561782</v>
      </c>
      <c r="AX93" s="3">
        <f>AW93/AX$1</f>
        <v>0.10544897249697723</v>
      </c>
      <c r="AZ93" t="s">
        <v>132</v>
      </c>
      <c r="BA93" t="s">
        <v>119</v>
      </c>
      <c r="BB93" s="28">
        <v>0.7</v>
      </c>
      <c r="BC93" s="1">
        <v>42082</v>
      </c>
      <c r="BD93" s="4">
        <v>3.4430323223462493</v>
      </c>
      <c r="BE93" s="4">
        <v>6.2668953810452302E-2</v>
      </c>
      <c r="BF93" s="4">
        <v>2.1210802517356382</v>
      </c>
      <c r="BG93" s="4">
        <v>3.7978160281748219E-2</v>
      </c>
      <c r="BH93" s="4">
        <v>6.7470812215229006E-2</v>
      </c>
      <c r="BI93" s="25">
        <f t="shared" si="211"/>
        <v>-1.8277740061161951E-2</v>
      </c>
      <c r="BL93" s="4">
        <f t="shared" ref="BL93:BL98" si="329">P93/Z93</f>
        <v>6.2251518386807106E-2</v>
      </c>
      <c r="BM93" s="4">
        <f t="shared" ref="BM93:BM98" si="330">R93/Z93</f>
        <v>0.34577224670682111</v>
      </c>
      <c r="BN93" s="4">
        <f>V93/Z93</f>
        <v>0.59197623490637186</v>
      </c>
    </row>
    <row r="94" spans="1:66">
      <c r="D94" s="1">
        <v>42082</v>
      </c>
      <c r="E94" s="3">
        <v>3.6139999999999999</v>
      </c>
      <c r="F94" s="3">
        <f t="shared" si="328"/>
        <v>3.6139999999999999</v>
      </c>
      <c r="G94" s="3">
        <v>4.5255000000000001</v>
      </c>
      <c r="H94" s="3">
        <v>217.2</v>
      </c>
      <c r="I94" s="3">
        <v>356.7</v>
      </c>
      <c r="J94" s="3">
        <v>232</v>
      </c>
      <c r="K94" s="3">
        <v>5.1624999999999996</v>
      </c>
      <c r="L94" s="3">
        <v>7.4</v>
      </c>
      <c r="M94" s="3">
        <v>3.3825000000000003</v>
      </c>
      <c r="N94" s="3">
        <v>9.14</v>
      </c>
      <c r="O94" s="5">
        <v>3.6</v>
      </c>
      <c r="P94" s="26">
        <v>1.3950823305889806E-2</v>
      </c>
      <c r="Q94" s="26">
        <v>1.1936131593015148E-2</v>
      </c>
      <c r="R94" s="37">
        <f t="shared" ref="R94:R97" si="331">T94-P94</f>
        <v>0.29580694862841461</v>
      </c>
      <c r="S94" s="37">
        <f t="shared" ref="S94:S97" si="332">(Q94^2+U94^2)^0.5</f>
        <v>3.6311256294455564E-2</v>
      </c>
      <c r="T94" s="26">
        <v>0.30975777193430443</v>
      </c>
      <c r="U94" s="26">
        <v>3.4293382689315796E-2</v>
      </c>
      <c r="V94" s="37">
        <f t="shared" si="236"/>
        <v>0.288325003311241</v>
      </c>
      <c r="W94" s="37">
        <f t="shared" si="237"/>
        <v>0.2214936021826456</v>
      </c>
      <c r="X94" s="36">
        <f t="shared" si="238"/>
        <v>49.459198771770311</v>
      </c>
      <c r="Y94" s="36">
        <f t="shared" si="239"/>
        <v>0.38591691220490015</v>
      </c>
      <c r="Z94" s="26">
        <v>0.59808277524554543</v>
      </c>
      <c r="AA94" s="26">
        <v>0.21882271297003927</v>
      </c>
      <c r="AB94" s="26">
        <v>64.753352512406536</v>
      </c>
      <c r="AC94" s="27">
        <v>1.0992984899965288</v>
      </c>
      <c r="AD94" s="27">
        <v>209.0451261579318</v>
      </c>
      <c r="AE94" s="4"/>
      <c r="AF94" s="26">
        <v>72.991443595522085</v>
      </c>
      <c r="AG94" s="27">
        <v>0.23579294999166722</v>
      </c>
      <c r="AH94" s="3">
        <v>122.04237710332845</v>
      </c>
      <c r="AJ94" s="4">
        <v>6.9571786079668589</v>
      </c>
      <c r="AK94" s="4">
        <v>0.12518698216489502</v>
      </c>
      <c r="AM94" s="3" t="s">
        <v>201</v>
      </c>
      <c r="AN94" s="3" t="s">
        <v>119</v>
      </c>
      <c r="AO94" s="3" t="s">
        <v>157</v>
      </c>
      <c r="AP94" s="1">
        <v>42082</v>
      </c>
      <c r="AQ94" s="3">
        <v>0.44028743995842184</v>
      </c>
      <c r="AR94" s="3">
        <v>2504.7499899033919</v>
      </c>
      <c r="AS94" s="3">
        <v>6.4203391517119517</v>
      </c>
      <c r="AT94" s="4">
        <f t="shared" ref="AT94:AT97" si="333">AS94/AS$1</f>
        <v>0.20728156362471595</v>
      </c>
      <c r="AU94" s="3">
        <v>31.304852763894182</v>
      </c>
      <c r="AV94" s="3">
        <f>AU94/AV$1</f>
        <v>0.5698007419711355</v>
      </c>
      <c r="AW94" s="3">
        <v>5.6492504324420176</v>
      </c>
      <c r="AX94" s="3">
        <f>AW94/AX$1</f>
        <v>0.10115041060773532</v>
      </c>
      <c r="AZ94" s="16" t="s">
        <v>133</v>
      </c>
      <c r="BA94" s="16" t="s">
        <v>119</v>
      </c>
      <c r="BB94" s="28">
        <v>4.3499999999999996</v>
      </c>
      <c r="BC94" s="17">
        <v>42082</v>
      </c>
      <c r="BD94" s="4">
        <v>52.791806719157144</v>
      </c>
      <c r="BE94" s="4">
        <v>0.96089928502288213</v>
      </c>
      <c r="BF94" s="4">
        <v>53.273947134478639</v>
      </c>
      <c r="BG94" s="4">
        <v>0.95387550822701228</v>
      </c>
      <c r="BH94" s="4">
        <v>1.2200847222176738</v>
      </c>
      <c r="BI94" s="25">
        <f t="shared" si="211"/>
        <v>-0.39109854305174663</v>
      </c>
      <c r="BL94" s="4">
        <f t="shared" si="329"/>
        <v>2.3325907187616689E-2</v>
      </c>
      <c r="BM94" s="4">
        <f t="shared" si="330"/>
        <v>0.49459198771770313</v>
      </c>
      <c r="BN94" s="4">
        <f>V94/Z94</f>
        <v>0.48208210509468014</v>
      </c>
    </row>
    <row r="95" spans="1:66">
      <c r="D95" s="1">
        <v>42082</v>
      </c>
      <c r="E95" s="3">
        <v>4.0880000000000001</v>
      </c>
      <c r="F95" s="3">
        <f t="shared" si="328"/>
        <v>4.0880000000000001</v>
      </c>
      <c r="G95" s="3">
        <v>4.5060000000000002</v>
      </c>
      <c r="H95" s="3">
        <v>219.23333333333335</v>
      </c>
      <c r="I95" s="3">
        <v>360.26666666666665</v>
      </c>
      <c r="J95" s="3">
        <v>234</v>
      </c>
      <c r="K95" s="3">
        <v>4.5733333333333333</v>
      </c>
      <c r="L95" s="3">
        <v>7.38</v>
      </c>
      <c r="M95" s="3">
        <v>3.3699999999999997</v>
      </c>
      <c r="N95" s="3">
        <v>9.11</v>
      </c>
      <c r="O95" s="5">
        <v>4.0999999999999996</v>
      </c>
      <c r="P95" s="26">
        <v>1.3890764909225246</v>
      </c>
      <c r="Q95" s="26">
        <v>4.0562951939470016E-2</v>
      </c>
      <c r="R95" s="37">
        <f t="shared" si="331"/>
        <v>0.63863142604500789</v>
      </c>
      <c r="S95" s="37">
        <f t="shared" si="332"/>
        <v>8.0134444802086785E-2</v>
      </c>
      <c r="T95" s="26">
        <v>2.0277079169675325</v>
      </c>
      <c r="U95" s="26">
        <v>6.9109884775587202E-2</v>
      </c>
      <c r="V95" s="37">
        <f t="shared" si="236"/>
        <v>1.3157453165593078</v>
      </c>
      <c r="W95" s="37">
        <f t="shared" si="237"/>
        <v>0.16899509032719565</v>
      </c>
      <c r="X95" s="36">
        <f t="shared" si="238"/>
        <v>19.100952860385842</v>
      </c>
      <c r="Y95" s="36">
        <f t="shared" si="239"/>
        <v>0.13368759798924779</v>
      </c>
      <c r="Z95" s="26">
        <v>3.3434532335268403</v>
      </c>
      <c r="AA95" s="26">
        <v>0.15421791199793258</v>
      </c>
      <c r="AB95" s="26">
        <v>85.517747190363579</v>
      </c>
      <c r="AC95" s="27">
        <v>3.0792054094921828</v>
      </c>
      <c r="AD95" s="27">
        <v>42.174588595706943</v>
      </c>
      <c r="AE95" s="4"/>
      <c r="AF95" s="26">
        <v>104.47470638890418</v>
      </c>
      <c r="AG95" s="27">
        <v>4.3122902969629777</v>
      </c>
      <c r="AH95" s="3">
        <v>31.247545304738441</v>
      </c>
      <c r="AJ95" s="4">
        <v>10.69632481920611</v>
      </c>
      <c r="AK95" s="4">
        <v>0.63323784259947957</v>
      </c>
      <c r="AM95" s="3" t="s">
        <v>202</v>
      </c>
      <c r="AN95" s="3" t="s">
        <v>119</v>
      </c>
      <c r="AO95" s="3" t="s">
        <v>159</v>
      </c>
      <c r="AP95" s="1">
        <v>42082</v>
      </c>
      <c r="AQ95" s="3">
        <v>4.0639788465915023</v>
      </c>
      <c r="AR95" s="3">
        <v>3752.5732333264064</v>
      </c>
      <c r="AS95" s="3">
        <v>56.777145282747639</v>
      </c>
      <c r="AT95" s="4">
        <f t="shared" si="333"/>
        <v>1.8330582192402545</v>
      </c>
      <c r="AU95" s="3">
        <v>68.240533997335888</v>
      </c>
      <c r="AV95" s="3">
        <f>AU95/AV$1</f>
        <v>1.242091991214705</v>
      </c>
      <c r="AW95" s="3">
        <v>78.835783718215481</v>
      </c>
      <c r="AX95" s="3">
        <f>AW95/AX$1</f>
        <v>1.4115628239608859</v>
      </c>
      <c r="AZ95" s="16" t="s">
        <v>134</v>
      </c>
      <c r="BA95" s="16" t="s">
        <v>119</v>
      </c>
      <c r="BB95" s="28">
        <v>4.5999999999999996</v>
      </c>
      <c r="BC95" s="17">
        <v>42082</v>
      </c>
      <c r="BD95" s="4">
        <v>53.993133506634763</v>
      </c>
      <c r="BE95" s="4">
        <v>0.98276544424162293</v>
      </c>
      <c r="BF95" s="4">
        <v>51.439047446237225</v>
      </c>
      <c r="BG95" s="4">
        <v>0.92102144039815981</v>
      </c>
      <c r="BH95" s="4">
        <v>1.1129672040006242</v>
      </c>
      <c r="BI95" s="25">
        <f t="shared" si="211"/>
        <v>0.25932654697308211</v>
      </c>
      <c r="BL95" s="4">
        <f t="shared" si="329"/>
        <v>0.41546161824350025</v>
      </c>
      <c r="BM95" s="4">
        <f t="shared" si="330"/>
        <v>0.19100952860385842</v>
      </c>
      <c r="BN95" s="4">
        <f>V95/Z95</f>
        <v>0.39352885315264136</v>
      </c>
    </row>
    <row r="96" spans="1:66">
      <c r="D96" s="1">
        <v>42082</v>
      </c>
      <c r="E96" s="3">
        <v>4.3559999999999999</v>
      </c>
      <c r="F96" s="3">
        <f t="shared" si="328"/>
        <v>4.3559999999999999</v>
      </c>
      <c r="G96" s="3">
        <v>4.426333333333333</v>
      </c>
      <c r="H96" s="3">
        <v>222.26666666666665</v>
      </c>
      <c r="I96" s="3">
        <v>366.10000000000008</v>
      </c>
      <c r="J96" s="3">
        <v>238</v>
      </c>
      <c r="K96" s="3">
        <v>3.85</v>
      </c>
      <c r="L96" s="3">
        <v>7.3633333333333333</v>
      </c>
      <c r="M96" s="3">
        <v>3.4500000000000006</v>
      </c>
      <c r="N96" s="3">
        <v>9.2899999999999991</v>
      </c>
      <c r="O96" s="5">
        <v>4.3499999999999996</v>
      </c>
      <c r="P96" s="26">
        <v>4.0355798325241013E-2</v>
      </c>
      <c r="Q96" s="26">
        <v>2.7022094030303433E-2</v>
      </c>
      <c r="R96" s="37">
        <f t="shared" si="331"/>
        <v>0.23918643274894108</v>
      </c>
      <c r="S96" s="37">
        <f t="shared" si="332"/>
        <v>3.4321622419076013E-2</v>
      </c>
      <c r="T96" s="26">
        <v>0.27954223107418208</v>
      </c>
      <c r="U96" s="26">
        <v>2.1160817557340759E-2</v>
      </c>
      <c r="V96" s="37">
        <f t="shared" si="236"/>
        <v>0.55726841010886718</v>
      </c>
      <c r="W96" s="37">
        <f t="shared" si="237"/>
        <v>0.11655835607106559</v>
      </c>
      <c r="X96" s="36">
        <f t="shared" si="238"/>
        <v>28.583101239103382</v>
      </c>
      <c r="Y96" s="36">
        <f t="shared" si="239"/>
        <v>0.19837391324254111</v>
      </c>
      <c r="Z96" s="26">
        <v>0.83681064118304926</v>
      </c>
      <c r="AA96" s="26">
        <v>0.11462142107954451</v>
      </c>
      <c r="AB96" s="26">
        <v>70.286710947248707</v>
      </c>
      <c r="AC96" s="27">
        <v>5.3026875728066791</v>
      </c>
      <c r="AD96" s="27">
        <v>251.43503604862028</v>
      </c>
      <c r="AE96" s="4"/>
      <c r="AF96" s="26">
        <v>75.67837446636986</v>
      </c>
      <c r="AG96" s="27">
        <v>1.3331370634144208</v>
      </c>
      <c r="AH96" s="3">
        <v>90.43667795545575</v>
      </c>
      <c r="AJ96" s="4">
        <v>7.5079045934964741</v>
      </c>
      <c r="AK96" s="4">
        <v>0.38268561555125241</v>
      </c>
      <c r="AM96" s="3" t="s">
        <v>133</v>
      </c>
      <c r="AN96" s="3" t="s">
        <v>119</v>
      </c>
      <c r="AO96" s="3" t="s">
        <v>156</v>
      </c>
      <c r="AP96" s="1">
        <v>42082</v>
      </c>
      <c r="AQ96" s="3">
        <v>4.9118397811704781</v>
      </c>
      <c r="AR96" s="3">
        <v>4402.4568331674791</v>
      </c>
      <c r="AS96" s="3">
        <v>83.277710892769889</v>
      </c>
      <c r="AT96" s="4">
        <f t="shared" si="333"/>
        <v>2.6886327530435166</v>
      </c>
      <c r="AU96" s="3">
        <v>65.41265143638995</v>
      </c>
      <c r="AV96" s="3">
        <f>AU96/AV$1</f>
        <v>1.1906197931632683</v>
      </c>
      <c r="AW96" s="3">
        <v>121.41567887033573</v>
      </c>
      <c r="AX96" s="3">
        <f>AW96/AX$1</f>
        <v>2.1739602304446861</v>
      </c>
      <c r="AZ96" s="3"/>
      <c r="BA96" s="3"/>
      <c r="BB96" s="5"/>
      <c r="BD96" s="4"/>
      <c r="BE96" s="4"/>
      <c r="BF96" s="4"/>
      <c r="BG96" s="4"/>
      <c r="BH96" s="4"/>
      <c r="BI96" s="25">
        <f t="shared" si="211"/>
        <v>1.1906197931632683</v>
      </c>
      <c r="BL96" s="4">
        <f t="shared" si="329"/>
        <v>4.8225723167415281E-2</v>
      </c>
      <c r="BM96" s="4">
        <f t="shared" si="330"/>
        <v>0.28583101239103381</v>
      </c>
      <c r="BN96" s="4">
        <f>V96/Z96</f>
        <v>0.66594326444155094</v>
      </c>
    </row>
    <row r="97" spans="1:66">
      <c r="D97" s="1">
        <v>42082</v>
      </c>
      <c r="E97" s="3">
        <v>4.562333333333334</v>
      </c>
      <c r="F97" s="3">
        <f t="shared" si="328"/>
        <v>4.562333333333334</v>
      </c>
      <c r="G97" s="3">
        <v>2.8559999999999999</v>
      </c>
      <c r="H97" s="3">
        <v>304.89999999999998</v>
      </c>
      <c r="I97" s="3">
        <v>528.79999999999995</v>
      </c>
      <c r="J97" s="3">
        <v>343.83333333333331</v>
      </c>
      <c r="K97" s="3">
        <v>7.5383333333333331</v>
      </c>
      <c r="L97" s="3">
        <v>7.2799999999999985</v>
      </c>
      <c r="M97" s="3">
        <v>4.79</v>
      </c>
      <c r="N97" s="3">
        <v>12.475</v>
      </c>
      <c r="O97" s="5">
        <v>4.5999999999999996</v>
      </c>
      <c r="P97" s="26">
        <v>0.26423316708887479</v>
      </c>
      <c r="Q97" s="26">
        <v>0.13472589220718631</v>
      </c>
      <c r="R97" s="37">
        <f t="shared" si="331"/>
        <v>0.44201097299877568</v>
      </c>
      <c r="S97" s="37">
        <f t="shared" si="332"/>
        <v>0.27396214151855086</v>
      </c>
      <c r="T97" s="26">
        <v>0.70624414008765046</v>
      </c>
      <c r="U97" s="26">
        <v>0.23854598918113901</v>
      </c>
      <c r="V97" s="37">
        <f t="shared" si="236"/>
        <v>1.0648471616162476</v>
      </c>
      <c r="W97" s="37">
        <f t="shared" si="237"/>
        <v>0.40829365690459429</v>
      </c>
      <c r="X97" s="36">
        <f t="shared" si="238"/>
        <v>24.956984011695731</v>
      </c>
      <c r="Y97" s="36">
        <f t="shared" si="239"/>
        <v>0.6474307686822528</v>
      </c>
      <c r="Z97" s="26">
        <v>1.7710913017038981</v>
      </c>
      <c r="AA97" s="26">
        <v>0.33136010821177381</v>
      </c>
      <c r="AB97" s="26">
        <v>71.838797014085898</v>
      </c>
      <c r="AC97" s="27">
        <v>1.7725813058811932</v>
      </c>
      <c r="AD97" s="27">
        <v>101.71949462854323</v>
      </c>
      <c r="AE97" s="4"/>
      <c r="AF97" s="26">
        <v>85.69825390718043</v>
      </c>
      <c r="AG97" s="27">
        <v>2.9882221931636259</v>
      </c>
      <c r="AH97" s="3">
        <v>48.38725921398489</v>
      </c>
      <c r="AJ97" s="4">
        <v>8.3599878383078963</v>
      </c>
      <c r="AK97" s="4">
        <v>0.53693545710257151</v>
      </c>
      <c r="AM97" s="3" t="s">
        <v>134</v>
      </c>
      <c r="AN97" s="3" t="s">
        <v>119</v>
      </c>
      <c r="AO97" s="3" t="s">
        <v>158</v>
      </c>
      <c r="AP97" s="1">
        <v>42082</v>
      </c>
      <c r="AQ97" s="3">
        <v>4.5711049859487334</v>
      </c>
      <c r="AR97" s="3">
        <v>4336.918400700587</v>
      </c>
      <c r="AS97" s="3">
        <v>72.008487727656913</v>
      </c>
      <c r="AT97" s="4">
        <f t="shared" si="333"/>
        <v>2.3248042786742724</v>
      </c>
      <c r="AU97" s="3">
        <v>63.32814831159105</v>
      </c>
      <c r="AV97" s="3">
        <f>AU97/AV$1</f>
        <v>1.1526783456787597</v>
      </c>
      <c r="AW97" s="3">
        <v>113.59826578967208</v>
      </c>
      <c r="AX97" s="3">
        <f>AW97/AX$1</f>
        <v>2.033988644398784</v>
      </c>
      <c r="AZ97" s="3"/>
      <c r="BA97" s="3"/>
      <c r="BB97" s="5"/>
      <c r="BD97" s="4"/>
      <c r="BE97" s="4"/>
      <c r="BF97" s="4"/>
      <c r="BG97" s="4"/>
      <c r="BH97" s="4"/>
      <c r="BI97" s="25">
        <f t="shared" si="211"/>
        <v>1.1526783456787597</v>
      </c>
      <c r="BL97" s="4">
        <f t="shared" si="329"/>
        <v>0.14919228999355727</v>
      </c>
      <c r="BM97" s="4">
        <f t="shared" si="330"/>
        <v>0.24956984011695732</v>
      </c>
      <c r="BN97" s="4">
        <f>V97/Z97</f>
        <v>0.60123786988948535</v>
      </c>
    </row>
    <row r="98" spans="1:66">
      <c r="A98" s="29" t="str">
        <f>A92</f>
        <v>Shelburne Pond</v>
      </c>
      <c r="B98" s="29">
        <f>B93</f>
        <v>4.7</v>
      </c>
      <c r="C98" s="29">
        <f>C93</f>
        <v>52</v>
      </c>
      <c r="D98" s="30">
        <f>D97</f>
        <v>42082</v>
      </c>
      <c r="E98" s="31"/>
      <c r="F98" s="31"/>
      <c r="G98" s="31"/>
      <c r="H98" s="31"/>
      <c r="I98" s="31"/>
      <c r="J98" s="31"/>
      <c r="K98" s="31">
        <f>AVERAGE(K94:K97)</f>
        <v>5.281041666666666</v>
      </c>
      <c r="L98" s="31">
        <f t="shared" ref="L98" si="334">AVERAGE(L94:L97)</f>
        <v>7.355833333333333</v>
      </c>
      <c r="M98" s="31">
        <f t="shared" ref="M98" si="335">AVERAGE(M94:M97)</f>
        <v>3.7481249999999999</v>
      </c>
      <c r="N98" s="31">
        <f t="shared" ref="N98" si="336">AVERAGE(N94:N97)</f>
        <v>10.00375</v>
      </c>
      <c r="O98" s="5"/>
      <c r="P98" s="31">
        <f t="shared" ref="P98" si="337">AVERAGE(P94:P97)</f>
        <v>0.42690406991063257</v>
      </c>
      <c r="Q98" s="31">
        <f t="shared" ref="Q98:W98" si="338">AVERAGE(Q94:Q97)</f>
        <v>5.3561767442493725E-2</v>
      </c>
      <c r="R98" s="38">
        <f t="shared" si="338"/>
        <v>0.40390894510528486</v>
      </c>
      <c r="S98" s="38">
        <f t="shared" si="338"/>
        <v>0.1061823662585423</v>
      </c>
      <c r="T98" s="31">
        <f t="shared" si="338"/>
        <v>0.83081301501591742</v>
      </c>
      <c r="U98" s="31">
        <f t="shared" si="338"/>
        <v>9.077751855084569E-2</v>
      </c>
      <c r="V98" s="38">
        <f t="shared" si="338"/>
        <v>0.80654647289891601</v>
      </c>
      <c r="W98" s="38">
        <f t="shared" si="338"/>
        <v>0.22883517637137529</v>
      </c>
      <c r="Z98" s="31">
        <f t="shared" ref="Z98" si="339">AVERAGE(Z94:Z97)</f>
        <v>1.6373594879148334</v>
      </c>
      <c r="AA98" s="31">
        <f t="shared" ref="AA98" si="340">AVERAGE(AA94:AA97)</f>
        <v>0.20475553856482254</v>
      </c>
      <c r="AB98" s="31">
        <f t="shared" ref="AB98" si="341">AVERAGE(AB94:AB97)</f>
        <v>73.099151916026187</v>
      </c>
      <c r="AC98" s="31">
        <f t="shared" ref="AC98" si="342">AVERAGE(AC94:AC97)</f>
        <v>2.813443194544146</v>
      </c>
      <c r="AD98" s="31">
        <f t="shared" ref="AD98" si="343">AVERAGE(AD94:AD97)</f>
        <v>151.09356135770057</v>
      </c>
      <c r="AF98" s="31">
        <f t="shared" ref="AF98" si="344">AVERAGE(AF94:AF97)</f>
        <v>84.710694589494139</v>
      </c>
      <c r="AG98" s="31">
        <f t="shared" ref="AG98" si="345">AVERAGE(AG94:AG97)</f>
        <v>2.2173606258831731</v>
      </c>
      <c r="AH98" s="31">
        <f t="shared" ref="AH98" si="346">AVERAGE(AH94:AH97)</f>
        <v>73.028464894376896</v>
      </c>
      <c r="AJ98" s="31">
        <f t="shared" ref="AJ98" si="347">AVERAGE(AJ94:AJ97)</f>
        <v>8.3803489647443339</v>
      </c>
      <c r="AK98" s="31">
        <f t="shared" ref="AK98" si="348">AVERAGE(AK94:AK97)</f>
        <v>0.41951147435454961</v>
      </c>
      <c r="AP98" s="1"/>
      <c r="AQ98" s="31">
        <f>AVERAGE(AQ94:AQ97)</f>
        <v>3.4968027634172838</v>
      </c>
      <c r="AR98" s="31">
        <f t="shared" ref="AR98" si="349">AVERAGE(AR94:AR97)</f>
        <v>3749.174614274466</v>
      </c>
      <c r="AS98" s="31">
        <f t="shared" ref="AS98" si="350">AVERAGE(AS94:AS97)</f>
        <v>54.6209207637216</v>
      </c>
      <c r="AT98" s="7"/>
      <c r="AU98" s="31">
        <f t="shared" ref="AU98" si="351">AVERAGE(AU94:AU97)</f>
        <v>57.071546627302766</v>
      </c>
      <c r="AV98" s="31">
        <f t="shared" ref="AV98" si="352">AVERAGE(AV94:AV97)</f>
        <v>1.038797718006967</v>
      </c>
      <c r="AW98" s="31">
        <f t="shared" ref="AW98" si="353">AVERAGE(AW94:AW97)</f>
        <v>79.874744702666334</v>
      </c>
      <c r="AX98" s="31">
        <f t="shared" ref="AX98" si="354">AVERAGE(AX94:AX97)</f>
        <v>1.4301655273530227</v>
      </c>
      <c r="BD98" s="31">
        <f>AVERAGE(BD94:BD97)</f>
        <v>53.39247011289595</v>
      </c>
      <c r="BE98" s="31">
        <f t="shared" ref="BE98" si="355">AVERAGE(BE94:BE97)</f>
        <v>0.97183236463225253</v>
      </c>
      <c r="BF98" s="31">
        <f t="shared" ref="BF98" si="356">AVERAGE(BF94:BF97)</f>
        <v>52.356497290357936</v>
      </c>
      <c r="BG98" s="31">
        <f t="shared" ref="BG98" si="357">AVERAGE(BG94:BG97)</f>
        <v>0.93744847431258604</v>
      </c>
      <c r="BH98" s="31">
        <f t="shared" ref="BH98" si="358">AVERAGE(BH94:BH97)</f>
        <v>1.1665259631091489</v>
      </c>
      <c r="BI98" s="25">
        <f t="shared" si="211"/>
        <v>6.6965353374714431E-2</v>
      </c>
      <c r="BJ98" s="31"/>
      <c r="BL98" s="4">
        <f t="shared" si="329"/>
        <v>0.26072714822955106</v>
      </c>
      <c r="BM98" s="4">
        <f t="shared" si="330"/>
        <v>0.24668311881812849</v>
      </c>
      <c r="BN98" s="4"/>
    </row>
    <row r="99" spans="1:66">
      <c r="A99" t="s">
        <v>17</v>
      </c>
      <c r="B99" s="2" t="s">
        <v>20</v>
      </c>
      <c r="C99" s="2" t="s">
        <v>21</v>
      </c>
      <c r="D99" s="1">
        <f>D100</f>
        <v>42088</v>
      </c>
      <c r="E99" s="3" t="s">
        <v>29</v>
      </c>
      <c r="F99" s="3" t="s">
        <v>22</v>
      </c>
      <c r="G99" s="3" t="s">
        <v>30</v>
      </c>
      <c r="H99" s="3" t="s">
        <v>31</v>
      </c>
      <c r="I99" s="3" t="s">
        <v>33</v>
      </c>
      <c r="J99" s="3" t="s">
        <v>34</v>
      </c>
      <c r="K99" s="3" t="s">
        <v>36</v>
      </c>
      <c r="L99" s="3" t="s">
        <v>1</v>
      </c>
      <c r="M99" s="3" t="s">
        <v>39</v>
      </c>
      <c r="N99" s="3" t="s">
        <v>40</v>
      </c>
      <c r="O99" s="5" t="s">
        <v>19</v>
      </c>
      <c r="P99" s="9" t="s">
        <v>89</v>
      </c>
      <c r="Q99" s="9" t="s">
        <v>88</v>
      </c>
      <c r="R99" s="36" t="s">
        <v>147</v>
      </c>
      <c r="S99" s="36" t="s">
        <v>88</v>
      </c>
      <c r="T99" s="9" t="s">
        <v>90</v>
      </c>
      <c r="U99" s="9" t="s">
        <v>88</v>
      </c>
      <c r="V99" s="36" t="s">
        <v>148</v>
      </c>
      <c r="W99" s="36" t="s">
        <v>88</v>
      </c>
      <c r="X99" s="36" t="s">
        <v>153</v>
      </c>
      <c r="Y99" s="36" t="s">
        <v>154</v>
      </c>
      <c r="Z99" s="3" t="s">
        <v>92</v>
      </c>
      <c r="AA99" s="3" t="s">
        <v>88</v>
      </c>
      <c r="AB99" s="9" t="s">
        <v>91</v>
      </c>
      <c r="AC99" s="9" t="s">
        <v>88</v>
      </c>
      <c r="AD99" s="9" t="s">
        <v>94</v>
      </c>
      <c r="AF99" s="3" t="s">
        <v>93</v>
      </c>
      <c r="AG99" s="3" t="s">
        <v>88</v>
      </c>
      <c r="AH99" s="3" t="s">
        <v>60</v>
      </c>
      <c r="AJ99" s="3" t="s">
        <v>49</v>
      </c>
      <c r="AK99" s="3" t="s">
        <v>50</v>
      </c>
      <c r="AM99" s="3" t="s">
        <v>70</v>
      </c>
      <c r="AN99" s="3" t="str">
        <f>AN100</f>
        <v>SP</v>
      </c>
      <c r="AO99" s="3" t="s">
        <v>13</v>
      </c>
      <c r="AP99" s="1">
        <f>AP100</f>
        <v>42088</v>
      </c>
      <c r="AQ99" s="3" t="s">
        <v>78</v>
      </c>
      <c r="AR99" s="3" t="s">
        <v>79</v>
      </c>
      <c r="AS99" s="12" t="s">
        <v>80</v>
      </c>
      <c r="AT99" s="40"/>
      <c r="AU99" s="3" t="s">
        <v>81</v>
      </c>
      <c r="AV99" t="s">
        <v>76</v>
      </c>
      <c r="AW99" s="3" t="s">
        <v>82</v>
      </c>
      <c r="AX99" t="s">
        <v>77</v>
      </c>
      <c r="AY99" s="3"/>
      <c r="AZ99" t="s">
        <v>70</v>
      </c>
      <c r="BA99" t="s">
        <v>119</v>
      </c>
      <c r="BB99" s="28" t="s">
        <v>19</v>
      </c>
      <c r="BC99" s="1">
        <v>42088</v>
      </c>
      <c r="BD99" s="4" t="s">
        <v>86</v>
      </c>
      <c r="BE99" s="4" t="s">
        <v>76</v>
      </c>
      <c r="BF99" s="4" t="s">
        <v>87</v>
      </c>
      <c r="BG99" s="4" t="s">
        <v>77</v>
      </c>
      <c r="BH99" s="4" t="s">
        <v>75</v>
      </c>
      <c r="BI99" s="25" t="e">
        <f t="shared" si="211"/>
        <v>#VALUE!</v>
      </c>
      <c r="BL99" s="4"/>
      <c r="BM99" s="4"/>
      <c r="BN99" s="4"/>
    </row>
    <row r="100" spans="1:66">
      <c r="A100" t="s">
        <v>13</v>
      </c>
      <c r="B100" s="2">
        <v>4.75</v>
      </c>
      <c r="C100" s="2">
        <v>45</v>
      </c>
      <c r="D100" s="1">
        <v>42088</v>
      </c>
      <c r="E100" s="3">
        <v>0.51466666666666672</v>
      </c>
      <c r="F100" s="3">
        <f t="shared" ref="F100:F104" si="359">E100</f>
        <v>0.51466666666666672</v>
      </c>
      <c r="G100" s="3">
        <v>4.969333333333334</v>
      </c>
      <c r="H100" s="3">
        <v>198.23333333333335</v>
      </c>
      <c r="I100" s="3">
        <v>321.03333333333336</v>
      </c>
      <c r="J100" s="3">
        <v>209</v>
      </c>
      <c r="K100" s="3">
        <v>15.829999999999998</v>
      </c>
      <c r="L100" s="3">
        <v>8.17</v>
      </c>
      <c r="M100" s="3">
        <v>21.06</v>
      </c>
      <c r="N100" s="3">
        <v>51.053333333333335</v>
      </c>
      <c r="O100" s="5">
        <v>0.45</v>
      </c>
      <c r="P100" s="26">
        <v>7.3614587291534722E-2</v>
      </c>
      <c r="Q100" s="26">
        <v>1.7084016545871706E-2</v>
      </c>
      <c r="R100" s="37">
        <f>T100-P100</f>
        <v>0.3843420345484484</v>
      </c>
      <c r="S100" s="37">
        <f>(Q100^2+U100^2)^0.5</f>
        <v>5.0347818731686714E-2</v>
      </c>
      <c r="T100" s="26">
        <v>0.45795662183998309</v>
      </c>
      <c r="U100" s="26">
        <v>4.7360735105139211E-2</v>
      </c>
      <c r="V100" s="37">
        <f t="shared" si="236"/>
        <v>0.27570000319723131</v>
      </c>
      <c r="W100" s="37">
        <f t="shared" si="237"/>
        <v>5.4562202061120793E-2</v>
      </c>
      <c r="X100" s="36">
        <f t="shared" si="238"/>
        <v>52.387182427331425</v>
      </c>
      <c r="Y100" s="36">
        <f t="shared" si="239"/>
        <v>0.13610286602434077</v>
      </c>
      <c r="Z100" s="26">
        <v>0.7336566250372144</v>
      </c>
      <c r="AA100" s="26">
        <v>2.7092335891528596E-2</v>
      </c>
      <c r="AB100" s="26">
        <v>44.911819820136465</v>
      </c>
      <c r="AC100" s="27">
        <v>3.4968211820343429</v>
      </c>
      <c r="AD100" s="27">
        <v>98.070030387789274</v>
      </c>
      <c r="AE100" s="4"/>
      <c r="AF100" s="26">
        <v>63.054929551659072</v>
      </c>
      <c r="AG100" s="27">
        <v>13.607973902403646</v>
      </c>
      <c r="AH100" s="3">
        <v>85.94610530295509</v>
      </c>
      <c r="AJ100" s="4">
        <v>8.0046279623878718</v>
      </c>
      <c r="AK100" s="4">
        <v>0.50848864750056466</v>
      </c>
      <c r="AM100" s="3" t="s">
        <v>135</v>
      </c>
      <c r="AN100" s="3" t="s">
        <v>119</v>
      </c>
      <c r="AO100" s="3" t="s">
        <v>155</v>
      </c>
      <c r="AP100" s="1">
        <v>42088</v>
      </c>
      <c r="AQ100" s="3">
        <v>0.56486475263323055</v>
      </c>
      <c r="AR100" s="3">
        <v>1469.5670021192393</v>
      </c>
      <c r="AS100" s="3">
        <v>8.9248427602034219</v>
      </c>
      <c r="AT100" s="4">
        <f>AS100/AS$1</f>
        <v>0.28813981920977016</v>
      </c>
      <c r="AU100" s="3">
        <v>0.40515973211502759</v>
      </c>
      <c r="AV100" s="3">
        <f>AU100/AV$1</f>
        <v>7.374585586367448E-3</v>
      </c>
      <c r="AW100" s="3">
        <v>4.5294897716343447</v>
      </c>
      <c r="AX100" s="3">
        <f>AW100/AX$1</f>
        <v>8.1100980691751923E-2</v>
      </c>
      <c r="AZ100" t="s">
        <v>135</v>
      </c>
      <c r="BA100" t="s">
        <v>119</v>
      </c>
      <c r="BB100" s="28">
        <v>0.45</v>
      </c>
      <c r="BC100" s="1">
        <v>42088</v>
      </c>
      <c r="BD100" s="4">
        <v>0.17731736699053441</v>
      </c>
      <c r="BE100" s="4">
        <v>3.2274730067443466E-3</v>
      </c>
      <c r="BF100" s="4">
        <v>1.4402117245379951</v>
      </c>
      <c r="BG100" s="4">
        <v>2.5787139203903225E-2</v>
      </c>
      <c r="BH100" s="4">
        <v>5.5313841487848694E-2</v>
      </c>
      <c r="BI100" s="25">
        <f t="shared" si="211"/>
        <v>4.1471125796231009E-3</v>
      </c>
      <c r="BL100" s="4">
        <f t="shared" ref="BL100:BL105" si="360">P100/Z100</f>
        <v>0.10033929331422674</v>
      </c>
      <c r="BM100" s="4">
        <f t="shared" ref="BM100:BM105" si="361">R100/Z100</f>
        <v>0.52387182427331425</v>
      </c>
      <c r="BN100" s="4">
        <f>V100/Z100</f>
        <v>0.37578888241245906</v>
      </c>
    </row>
    <row r="101" spans="1:66">
      <c r="D101" s="1">
        <v>42088</v>
      </c>
      <c r="E101" s="3">
        <v>3.4919999999999995</v>
      </c>
      <c r="F101" s="3">
        <f t="shared" si="359"/>
        <v>3.4919999999999995</v>
      </c>
      <c r="G101" s="3">
        <v>4.708333333333333</v>
      </c>
      <c r="H101" s="3">
        <v>219.1</v>
      </c>
      <c r="I101" s="3">
        <v>357.73333333333335</v>
      </c>
      <c r="J101" s="3">
        <v>232.66666666666666</v>
      </c>
      <c r="K101" s="3">
        <v>7.9000000000000012</v>
      </c>
      <c r="L101" s="3">
        <v>7.5999999999999988</v>
      </c>
      <c r="M101" s="3">
        <v>25.83</v>
      </c>
      <c r="N101" s="3">
        <v>62.363333333333337</v>
      </c>
      <c r="O101" s="5">
        <v>3.8</v>
      </c>
      <c r="P101" s="26">
        <v>6.0886278235169948E-2</v>
      </c>
      <c r="Q101" s="26">
        <v>2.157604069534062E-2</v>
      </c>
      <c r="R101" s="37">
        <f t="shared" ref="R101:R104" si="362">T101-P101</f>
        <v>0.41882334529364584</v>
      </c>
      <c r="S101" s="37">
        <f t="shared" ref="S101:S104" si="363">(Q101^2+U101^2)^0.5</f>
        <v>8.2422994557184381E-2</v>
      </c>
      <c r="T101" s="26">
        <v>0.4797096235288158</v>
      </c>
      <c r="U101" s="26">
        <v>7.9548881196951166E-2</v>
      </c>
      <c r="V101" s="37">
        <f t="shared" si="236"/>
        <v>0.40573076812298431</v>
      </c>
      <c r="W101" s="37">
        <f t="shared" si="237"/>
        <v>0.12780717369370778</v>
      </c>
      <c r="X101" s="36">
        <f t="shared" si="238"/>
        <v>47.301133903810921</v>
      </c>
      <c r="Y101" s="36">
        <f t="shared" si="239"/>
        <v>0.226919355092805</v>
      </c>
      <c r="Z101" s="26">
        <v>0.88544039165180011</v>
      </c>
      <c r="AA101" s="26">
        <v>0.10003324021487527</v>
      </c>
      <c r="AB101" s="26">
        <v>54.586616752730968</v>
      </c>
      <c r="AC101" s="27">
        <v>1.4546191670777564</v>
      </c>
      <c r="AD101" s="27">
        <v>113.79095618550164</v>
      </c>
      <c r="AE101" s="4"/>
      <c r="AF101" s="26">
        <v>68.40955312482825</v>
      </c>
      <c r="AG101" s="27">
        <v>4.003945670050804</v>
      </c>
      <c r="AH101" s="3">
        <v>77.260483901360516</v>
      </c>
      <c r="AJ101" s="4">
        <v>7.434894062843405</v>
      </c>
      <c r="AK101" s="4">
        <v>0.21121016827514236</v>
      </c>
      <c r="AM101" s="3" t="s">
        <v>211</v>
      </c>
      <c r="AN101" s="3" t="s">
        <v>119</v>
      </c>
      <c r="AO101" s="3" t="s">
        <v>157</v>
      </c>
      <c r="AP101" s="1">
        <v>42088</v>
      </c>
      <c r="AQ101" s="3">
        <v>0.36543013213317804</v>
      </c>
      <c r="AR101" s="3">
        <v>2094.7726471669557</v>
      </c>
      <c r="AS101" s="3">
        <v>7.5508796771716531</v>
      </c>
      <c r="AT101" s="4">
        <f t="shared" ref="AT101:AT104" si="364">AS101/AS$1</f>
        <v>0.24378122545269107</v>
      </c>
      <c r="AU101" s="3">
        <v>0.98346423338255984</v>
      </c>
      <c r="AV101" s="3">
        <f>AU101/AV$1</f>
        <v>1.7900695911586457E-2</v>
      </c>
      <c r="AW101" s="3">
        <v>4.300636946291549</v>
      </c>
      <c r="AX101" s="3">
        <f>AW101/AX$1</f>
        <v>7.7003347292597113E-2</v>
      </c>
      <c r="AZ101" t="s">
        <v>136</v>
      </c>
      <c r="BA101" t="s">
        <v>119</v>
      </c>
      <c r="BB101" s="28">
        <v>4.5</v>
      </c>
      <c r="BC101" s="1">
        <v>42088</v>
      </c>
      <c r="BD101" s="4">
        <v>0.43254114711518016</v>
      </c>
      <c r="BE101" s="4">
        <v>7.8729731910298535E-3</v>
      </c>
      <c r="BF101" s="4">
        <v>2.140407642938341</v>
      </c>
      <c r="BG101" s="4">
        <v>3.8324219211071459E-2</v>
      </c>
      <c r="BH101" s="4">
        <v>4.9478837313331511E-2</v>
      </c>
      <c r="BI101" s="25">
        <f t="shared" si="211"/>
        <v>1.0027722720556603E-2</v>
      </c>
      <c r="BL101" s="4">
        <f t="shared" si="360"/>
        <v>6.8763836401890183E-2</v>
      </c>
      <c r="BM101" s="4">
        <f t="shared" si="361"/>
        <v>0.47301133903810921</v>
      </c>
      <c r="BN101" s="4">
        <f>V101/Z101</f>
        <v>0.45822482456000058</v>
      </c>
    </row>
    <row r="102" spans="1:66">
      <c r="D102" s="1">
        <v>42088</v>
      </c>
      <c r="E102" s="3">
        <v>3.9919999999999995</v>
      </c>
      <c r="F102" s="3">
        <f t="shared" si="359"/>
        <v>3.9919999999999995</v>
      </c>
      <c r="G102" s="3">
        <v>4.6026666666666669</v>
      </c>
      <c r="H102" s="3">
        <v>222.80000000000004</v>
      </c>
      <c r="I102" s="3">
        <v>365</v>
      </c>
      <c r="J102" s="3">
        <v>237</v>
      </c>
      <c r="K102" s="3">
        <v>4.9266666666666667</v>
      </c>
      <c r="L102" s="3">
        <v>7.47</v>
      </c>
      <c r="M102" s="3">
        <v>25.840000000000003</v>
      </c>
      <c r="N102" s="3">
        <v>62.393333333333338</v>
      </c>
      <c r="O102" s="5">
        <v>4.25</v>
      </c>
      <c r="P102" s="26">
        <v>6.0277839349799446E-2</v>
      </c>
      <c r="Q102" s="26">
        <v>1.3433643670446959E-2</v>
      </c>
      <c r="R102" s="37">
        <f t="shared" si="362"/>
        <v>0.30419805454692844</v>
      </c>
      <c r="S102" s="37">
        <f t="shared" si="363"/>
        <v>4.6117728007270646E-2</v>
      </c>
      <c r="T102" s="26">
        <v>0.36447589389672791</v>
      </c>
      <c r="U102" s="26">
        <v>4.4117820144336864E-2</v>
      </c>
      <c r="V102" s="37">
        <f t="shared" si="236"/>
        <v>0.37507524634881989</v>
      </c>
      <c r="W102" s="37">
        <f t="shared" si="237"/>
        <v>4.9718254807463065E-2</v>
      </c>
      <c r="X102" s="36">
        <f t="shared" si="238"/>
        <v>41.132795014815038</v>
      </c>
      <c r="Y102" s="36">
        <f t="shared" si="239"/>
        <v>0.15474077578375176</v>
      </c>
      <c r="Z102" s="26">
        <v>0.7395511402455478</v>
      </c>
      <c r="AA102" s="26">
        <v>2.292428421590887E-2</v>
      </c>
      <c r="AB102" s="26">
        <v>55.067115141972941</v>
      </c>
      <c r="AC102" s="27">
        <v>1.7034193425309514</v>
      </c>
      <c r="AD102" s="27">
        <v>151.08575371949257</v>
      </c>
      <c r="AE102" s="4"/>
      <c r="AF102" s="26">
        <v>67.152659447772962</v>
      </c>
      <c r="AG102" s="27">
        <v>4.2306696604274014</v>
      </c>
      <c r="AH102" s="3">
        <v>90.801914557898925</v>
      </c>
      <c r="AJ102" s="4">
        <v>7.1569505254606876</v>
      </c>
      <c r="AK102" s="4">
        <v>0.12977607766675539</v>
      </c>
      <c r="AM102" s="3" t="s">
        <v>212</v>
      </c>
      <c r="AN102" s="3" t="s">
        <v>119</v>
      </c>
      <c r="AO102" s="3" t="s">
        <v>159</v>
      </c>
      <c r="AP102" s="1">
        <v>42088</v>
      </c>
      <c r="AQ102" s="3">
        <v>0.40760552662840388</v>
      </c>
      <c r="AR102" s="3">
        <v>2256.7595238074591</v>
      </c>
      <c r="AS102" s="3">
        <v>6.7337107648841119</v>
      </c>
      <c r="AT102" s="4">
        <f t="shared" si="364"/>
        <v>0.21739881077303905</v>
      </c>
      <c r="AU102" s="3">
        <v>1.0125425586980736</v>
      </c>
      <c r="AV102" s="3">
        <f>AU102/AV$1</f>
        <v>1.8429970125556493E-2</v>
      </c>
      <c r="AW102" s="3">
        <v>4.5843700058326808</v>
      </c>
      <c r="AX102" s="3">
        <f>AW102/AX$1</f>
        <v>8.2083616935231529E-2</v>
      </c>
      <c r="AZ102" t="s">
        <v>137</v>
      </c>
      <c r="BA102" t="s">
        <v>119</v>
      </c>
      <c r="BB102" s="28">
        <v>4.75</v>
      </c>
      <c r="BC102" s="1">
        <v>42088</v>
      </c>
      <c r="BD102" s="4">
        <v>9.2314700052416452</v>
      </c>
      <c r="BE102" s="4">
        <v>0.16802821269096552</v>
      </c>
      <c r="BF102" s="4">
        <v>10.367024615116424</v>
      </c>
      <c r="BG102" s="4">
        <v>0.1856226430638572</v>
      </c>
      <c r="BH102" s="4">
        <v>0.39753718234053825</v>
      </c>
      <c r="BI102" s="25">
        <f t="shared" si="211"/>
        <v>-0.14959824256540902</v>
      </c>
      <c r="BL102" s="4">
        <f t="shared" si="360"/>
        <v>8.1505978517977584E-2</v>
      </c>
      <c r="BM102" s="4">
        <f t="shared" si="361"/>
        <v>0.41132795014815038</v>
      </c>
      <c r="BN102" s="4">
        <f>V102/Z102</f>
        <v>0.50716607133387204</v>
      </c>
    </row>
    <row r="103" spans="1:66">
      <c r="D103" s="1">
        <v>42088</v>
      </c>
      <c r="E103" s="3">
        <v>4.2779999999999996</v>
      </c>
      <c r="F103" s="3">
        <f t="shared" si="359"/>
        <v>4.2779999999999996</v>
      </c>
      <c r="G103" s="3">
        <v>4.6230000000000002</v>
      </c>
      <c r="H103" s="3">
        <v>223.83333333333334</v>
      </c>
      <c r="I103" s="3">
        <v>366.43333333333334</v>
      </c>
      <c r="J103" s="3">
        <v>238</v>
      </c>
      <c r="K103" s="3">
        <v>4.206666666666667</v>
      </c>
      <c r="L103" s="3">
        <v>7.4433333333333342</v>
      </c>
      <c r="M103" s="3">
        <v>25.693333333333339</v>
      </c>
      <c r="N103" s="3">
        <v>62.050000000000004</v>
      </c>
      <c r="O103" s="5">
        <v>4.5</v>
      </c>
      <c r="P103" s="26">
        <v>3.8403116423896981E-2</v>
      </c>
      <c r="Q103" s="26">
        <v>1.8162231716741178E-2</v>
      </c>
      <c r="R103" s="37">
        <f t="shared" si="362"/>
        <v>0.34466848634511305</v>
      </c>
      <c r="S103" s="37">
        <f t="shared" si="363"/>
        <v>2.500087281624213E-2</v>
      </c>
      <c r="T103" s="26">
        <v>0.38307160276901003</v>
      </c>
      <c r="U103" s="26">
        <v>1.7180715370476152E-2</v>
      </c>
      <c r="V103" s="37">
        <f t="shared" si="236"/>
        <v>0.50531604648695705</v>
      </c>
      <c r="W103" s="37">
        <f t="shared" si="237"/>
        <v>3.7510357049248197E-2</v>
      </c>
      <c r="X103" s="36">
        <f t="shared" si="238"/>
        <v>38.797082178458488</v>
      </c>
      <c r="Y103" s="36">
        <f t="shared" si="239"/>
        <v>8.1671564632245314E-2</v>
      </c>
      <c r="Z103" s="26">
        <v>0.88838764925596703</v>
      </c>
      <c r="AA103" s="26">
        <v>3.334441340495839E-2</v>
      </c>
      <c r="AB103" s="26">
        <v>60.61572749393391</v>
      </c>
      <c r="AC103" s="27">
        <v>1.6684379341203728</v>
      </c>
      <c r="AD103" s="27">
        <v>158.23602442931497</v>
      </c>
      <c r="AE103" s="4"/>
      <c r="AF103" s="26">
        <v>75.043514905000094</v>
      </c>
      <c r="AG103" s="27">
        <v>5.5955480824945418</v>
      </c>
      <c r="AH103" s="3">
        <v>84.471587338983994</v>
      </c>
      <c r="AJ103" s="4">
        <v>7.3630164542177106</v>
      </c>
      <c r="AK103" s="4">
        <v>0.19798977101358348</v>
      </c>
      <c r="AM103" s="3" t="s">
        <v>136</v>
      </c>
      <c r="AN103" s="3" t="s">
        <v>119</v>
      </c>
      <c r="AO103" s="3" t="s">
        <v>156</v>
      </c>
      <c r="AP103" s="1">
        <v>42088</v>
      </c>
      <c r="AQ103" s="3">
        <v>0.45748816578971302</v>
      </c>
      <c r="AR103" s="3">
        <v>2415.430444767368</v>
      </c>
      <c r="AS103" s="3">
        <v>6.2779196332617477</v>
      </c>
      <c r="AT103" s="4">
        <f t="shared" si="364"/>
        <v>0.20268352919421928</v>
      </c>
      <c r="AU103" s="3">
        <v>1.0427475338217747</v>
      </c>
      <c r="AV103" s="3">
        <f>AU103/AV$1</f>
        <v>1.8979751252671546E-2</v>
      </c>
      <c r="AW103" s="3">
        <v>4.9038007068879059</v>
      </c>
      <c r="AX103" s="3">
        <f>AW103/AX$1</f>
        <v>8.780305652440297E-2</v>
      </c>
      <c r="BD103" s="4"/>
      <c r="BE103" s="4"/>
      <c r="BF103" s="4"/>
      <c r="BG103" s="4"/>
      <c r="BH103" s="4"/>
      <c r="BI103" s="25">
        <f t="shared" si="211"/>
        <v>1.8979751252671546E-2</v>
      </c>
      <c r="BL103" s="4">
        <f t="shared" si="360"/>
        <v>4.322788194552226E-2</v>
      </c>
      <c r="BM103" s="4">
        <f t="shared" si="361"/>
        <v>0.38797082178458486</v>
      </c>
      <c r="BN103" s="4">
        <f>V103/Z103</f>
        <v>0.56880129626989295</v>
      </c>
    </row>
    <row r="104" spans="1:66">
      <c r="D104" s="1">
        <v>42088</v>
      </c>
      <c r="E104" s="3">
        <v>4.5490000000000004</v>
      </c>
      <c r="F104" s="3">
        <f t="shared" si="359"/>
        <v>4.5490000000000004</v>
      </c>
      <c r="G104" s="3">
        <v>4.5573333333333332</v>
      </c>
      <c r="H104" s="3">
        <v>261.16666666666663</v>
      </c>
      <c r="I104" s="3">
        <v>428.51666666666665</v>
      </c>
      <c r="J104" s="3">
        <v>278.5</v>
      </c>
      <c r="K104" s="3">
        <v>5.5250000000000012</v>
      </c>
      <c r="L104" s="3">
        <v>7.3850000000000007</v>
      </c>
      <c r="M104" s="3">
        <v>27.28833333333333</v>
      </c>
      <c r="N104" s="3">
        <v>65.821666666666673</v>
      </c>
      <c r="O104" s="5">
        <v>4.75</v>
      </c>
      <c r="P104" s="26">
        <v>0.16726733956090353</v>
      </c>
      <c r="Q104" s="26">
        <v>1.5526927453326941E-2</v>
      </c>
      <c r="R104" s="37">
        <f t="shared" si="362"/>
        <v>0.57277226395051728</v>
      </c>
      <c r="S104" s="37">
        <f t="shared" si="363"/>
        <v>7.0023702186164855E-2</v>
      </c>
      <c r="T104" s="26">
        <v>0.74003960351142084</v>
      </c>
      <c r="U104" s="26">
        <v>6.8280549146267341E-2</v>
      </c>
      <c r="V104" s="37">
        <f t="shared" si="236"/>
        <v>2.2143756262654128</v>
      </c>
      <c r="W104" s="37">
        <f t="shared" si="237"/>
        <v>0.16865763478929113</v>
      </c>
      <c r="X104" s="36">
        <f t="shared" si="238"/>
        <v>19.386992667032203</v>
      </c>
      <c r="Y104" s="36">
        <f t="shared" si="239"/>
        <v>0.1329315264680922</v>
      </c>
      <c r="Z104" s="26">
        <v>2.9544152297768336</v>
      </c>
      <c r="AA104" s="26">
        <v>0.15421791199793258</v>
      </c>
      <c r="AB104" s="26">
        <v>52.214632640758644</v>
      </c>
      <c r="AC104" s="27">
        <v>1.7634412260975207</v>
      </c>
      <c r="AD104" s="27">
        <v>70.556538316334624</v>
      </c>
      <c r="AE104" s="4"/>
      <c r="AF104" s="26">
        <v>107.53998790743692</v>
      </c>
      <c r="AG104" s="27">
        <v>8.9555976198757996</v>
      </c>
      <c r="AH104" s="3">
        <v>36.399754111597957</v>
      </c>
      <c r="AJ104" s="4">
        <v>8.6356655316358655</v>
      </c>
      <c r="AK104" s="4">
        <v>0.13636959849476088</v>
      </c>
      <c r="AM104" s="3" t="s">
        <v>137</v>
      </c>
      <c r="AN104" s="3" t="s">
        <v>119</v>
      </c>
      <c r="AO104" s="3" t="s">
        <v>158</v>
      </c>
      <c r="AP104" s="1">
        <v>42088</v>
      </c>
      <c r="AQ104" s="3">
        <v>2.3169850569239419</v>
      </c>
      <c r="AR104" s="3">
        <v>2612.6366243241341</v>
      </c>
      <c r="AS104" s="3">
        <v>18.888861222196201</v>
      </c>
      <c r="AT104" s="4">
        <f t="shared" si="364"/>
        <v>0.6098295739070253</v>
      </c>
      <c r="AU104" s="3">
        <v>10.647677667698701</v>
      </c>
      <c r="AV104" s="3">
        <f>AU104/AV$1</f>
        <v>0.19380556366397347</v>
      </c>
      <c r="AW104" s="3">
        <v>32.569476248835485</v>
      </c>
      <c r="AX104" s="3">
        <f>AW104/AX$1</f>
        <v>0.58315982540439548</v>
      </c>
      <c r="BD104" s="4"/>
      <c r="BE104" s="4"/>
      <c r="BF104" s="4"/>
      <c r="BG104" s="4"/>
      <c r="BH104" s="4"/>
      <c r="BI104" s="25">
        <f t="shared" si="211"/>
        <v>0.19380556366397347</v>
      </c>
      <c r="BL104" s="4">
        <f t="shared" si="360"/>
        <v>5.6616056495734465E-2</v>
      </c>
      <c r="BM104" s="4">
        <f t="shared" si="361"/>
        <v>0.19386992667032202</v>
      </c>
      <c r="BN104" s="4">
        <f>V104/Z104</f>
        <v>0.74951401683394359</v>
      </c>
    </row>
    <row r="105" spans="1:66">
      <c r="A105" s="29" t="str">
        <f>A99</f>
        <v>Shelburne Pond</v>
      </c>
      <c r="B105" s="29">
        <f>B100</f>
        <v>4.75</v>
      </c>
      <c r="C105" s="29">
        <f>C100</f>
        <v>45</v>
      </c>
      <c r="D105" s="30">
        <f>D104</f>
        <v>42088</v>
      </c>
      <c r="E105" s="31"/>
      <c r="F105" s="31"/>
      <c r="G105" s="31"/>
      <c r="H105" s="31"/>
      <c r="I105" s="31"/>
      <c r="J105" s="31"/>
      <c r="K105" s="31">
        <f>AVERAGE(K101:K104)</f>
        <v>5.6395833333333343</v>
      </c>
      <c r="L105" s="31">
        <f t="shared" ref="L105" si="365">AVERAGE(L101:L104)</f>
        <v>7.4745833333333334</v>
      </c>
      <c r="M105" s="31">
        <f t="shared" ref="M105" si="366">AVERAGE(M101:M104)</f>
        <v>26.162916666666668</v>
      </c>
      <c r="N105" s="31">
        <f t="shared" ref="N105" si="367">AVERAGE(N101:N104)</f>
        <v>63.157083333333333</v>
      </c>
      <c r="O105" s="5"/>
      <c r="P105" s="31">
        <f t="shared" ref="P105" si="368">AVERAGE(P101:P104)</f>
        <v>8.1708643392442479E-2</v>
      </c>
      <c r="Q105" s="31">
        <f t="shared" ref="Q105:W105" si="369">AVERAGE(Q101:Q104)</f>
        <v>1.7174710883963926E-2</v>
      </c>
      <c r="R105" s="38">
        <f t="shared" si="369"/>
        <v>0.41011553753405117</v>
      </c>
      <c r="S105" s="38">
        <f t="shared" si="369"/>
        <v>5.5891324391715506E-2</v>
      </c>
      <c r="T105" s="31">
        <f t="shared" si="369"/>
        <v>0.4918241809264936</v>
      </c>
      <c r="U105" s="31">
        <f t="shared" si="369"/>
        <v>5.2281991464507876E-2</v>
      </c>
      <c r="V105" s="38">
        <f t="shared" si="369"/>
        <v>0.87512442180604355</v>
      </c>
      <c r="W105" s="38">
        <f t="shared" si="369"/>
        <v>9.5923355084927539E-2</v>
      </c>
      <c r="Z105" s="31">
        <f t="shared" ref="Z105" si="370">AVERAGE(Z101:Z104)</f>
        <v>1.366948602732537</v>
      </c>
      <c r="AA105" s="31">
        <f t="shared" ref="AA105" si="371">AVERAGE(AA101:AA104)</f>
        <v>7.7629962458418772E-2</v>
      </c>
      <c r="AB105" s="31">
        <f t="shared" ref="AB105" si="372">AVERAGE(AB101:AB104)</f>
        <v>55.621023007349116</v>
      </c>
      <c r="AC105" s="31">
        <f t="shared" ref="AC105" si="373">AVERAGE(AC101:AC104)</f>
        <v>1.6474794174566503</v>
      </c>
      <c r="AD105" s="31">
        <f t="shared" ref="AD105" si="374">AVERAGE(AD101:AD104)</f>
        <v>123.41731816266095</v>
      </c>
      <c r="AF105" s="31">
        <f t="shared" ref="AF105" si="375">AVERAGE(AF101:AF104)</f>
        <v>79.536428846259554</v>
      </c>
      <c r="AG105" s="31">
        <f t="shared" ref="AG105" si="376">AVERAGE(AG101:AG104)</f>
        <v>5.696440258212137</v>
      </c>
      <c r="AH105" s="31">
        <f t="shared" ref="AH105" si="377">AVERAGE(AH101:AH104)</f>
        <v>72.233434977460348</v>
      </c>
      <c r="AJ105" s="31">
        <f t="shared" ref="AJ105" si="378">AVERAGE(AJ101:AJ104)</f>
        <v>7.6476316435394169</v>
      </c>
      <c r="AK105" s="31">
        <f t="shared" ref="AK105" si="379">AVERAGE(AK101:AK104)</f>
        <v>0.16883640386256055</v>
      </c>
      <c r="AP105" s="1"/>
      <c r="AQ105" s="31">
        <f>AVERAGE(AQ101:AQ104)</f>
        <v>0.88687722036880912</v>
      </c>
      <c r="AR105" s="31">
        <f t="shared" ref="AR105" si="380">AVERAGE(AR101:AR104)</f>
        <v>2344.899810016479</v>
      </c>
      <c r="AS105" s="31">
        <f t="shared" ref="AS105" si="381">AVERAGE(AS101:AS104)</f>
        <v>9.8628428243784292</v>
      </c>
      <c r="AT105" s="7"/>
      <c r="AU105" s="31">
        <f t="shared" ref="AU105" si="382">AVERAGE(AU101:AU104)</f>
        <v>3.4216079984002774</v>
      </c>
      <c r="AV105" s="31">
        <f t="shared" ref="AV105" si="383">AVERAGE(AV101:AV104)</f>
        <v>6.2278995238446995E-2</v>
      </c>
      <c r="AW105" s="31">
        <f t="shared" ref="AW105" si="384">AVERAGE(AW101:AW104)</f>
        <v>11.589570976961905</v>
      </c>
      <c r="AX105" s="31">
        <f t="shared" ref="AX105" si="385">AVERAGE(AX101:AX104)</f>
        <v>0.20751246153915676</v>
      </c>
      <c r="BD105" s="31">
        <f>AVERAGE(BD101:BD104)</f>
        <v>4.8320055761784131</v>
      </c>
      <c r="BE105" s="31">
        <f t="shared" ref="BE105" si="386">AVERAGE(BE101:BE104)</f>
        <v>8.7950592940997691E-2</v>
      </c>
      <c r="BF105" s="31">
        <f t="shared" ref="BF105" si="387">AVERAGE(BF101:BF104)</f>
        <v>6.2537161290273824</v>
      </c>
      <c r="BG105" s="31">
        <f t="shared" ref="BG105" si="388">AVERAGE(BG101:BG104)</f>
        <v>0.11197343113746433</v>
      </c>
      <c r="BH105" s="31">
        <f t="shared" ref="BH105" si="389">AVERAGE(BH101:BH104)</f>
        <v>0.22350800982693489</v>
      </c>
      <c r="BI105" s="25">
        <f t="shared" si="211"/>
        <v>-2.5671597702550696E-2</v>
      </c>
      <c r="BJ105" s="31"/>
      <c r="BL105" s="4">
        <f t="shared" si="360"/>
        <v>5.9774481080785695E-2</v>
      </c>
      <c r="BM105" s="4">
        <f t="shared" si="361"/>
        <v>0.30002264658248906</v>
      </c>
      <c r="BN105" s="4"/>
    </row>
    <row r="106" spans="1:66">
      <c r="A106" t="s">
        <v>17</v>
      </c>
      <c r="B106" s="2" t="s">
        <v>20</v>
      </c>
      <c r="C106" s="2" t="s">
        <v>21</v>
      </c>
      <c r="D106" s="1">
        <f>D107</f>
        <v>42090</v>
      </c>
      <c r="E106" s="3" t="s">
        <v>29</v>
      </c>
      <c r="F106" s="3" t="s">
        <v>22</v>
      </c>
      <c r="G106" s="3" t="s">
        <v>30</v>
      </c>
      <c r="H106" s="3" t="s">
        <v>31</v>
      </c>
      <c r="I106" s="3" t="s">
        <v>33</v>
      </c>
      <c r="J106" s="3" t="s">
        <v>34</v>
      </c>
      <c r="K106" s="3" t="s">
        <v>36</v>
      </c>
      <c r="L106" s="3" t="s">
        <v>1</v>
      </c>
      <c r="M106" s="3" t="s">
        <v>39</v>
      </c>
      <c r="N106" s="3" t="s">
        <v>40</v>
      </c>
      <c r="O106" s="5" t="s">
        <v>19</v>
      </c>
      <c r="P106" s="9" t="s">
        <v>89</v>
      </c>
      <c r="Q106" s="9" t="s">
        <v>88</v>
      </c>
      <c r="R106" s="36" t="s">
        <v>147</v>
      </c>
      <c r="S106" s="36" t="s">
        <v>88</v>
      </c>
      <c r="T106" s="9" t="s">
        <v>90</v>
      </c>
      <c r="U106" s="9" t="s">
        <v>88</v>
      </c>
      <c r="V106" s="36" t="s">
        <v>148</v>
      </c>
      <c r="W106" s="36" t="s">
        <v>88</v>
      </c>
      <c r="X106" s="36" t="s">
        <v>153</v>
      </c>
      <c r="Y106" s="36" t="s">
        <v>154</v>
      </c>
      <c r="Z106" s="3" t="s">
        <v>92</v>
      </c>
      <c r="AA106" s="3" t="s">
        <v>88</v>
      </c>
      <c r="AB106" s="9" t="s">
        <v>91</v>
      </c>
      <c r="AC106" s="9" t="s">
        <v>88</v>
      </c>
      <c r="AD106" s="9" t="s">
        <v>94</v>
      </c>
      <c r="AF106" s="3" t="s">
        <v>93</v>
      </c>
      <c r="AG106" s="3" t="s">
        <v>88</v>
      </c>
      <c r="AH106" s="3" t="s">
        <v>60</v>
      </c>
      <c r="AJ106" s="3" t="s">
        <v>49</v>
      </c>
      <c r="AK106" s="3" t="s">
        <v>50</v>
      </c>
      <c r="AM106" s="3" t="s">
        <v>70</v>
      </c>
      <c r="AN106" s="3" t="str">
        <f>AN107</f>
        <v>SP</v>
      </c>
      <c r="AO106" s="3" t="s">
        <v>13</v>
      </c>
      <c r="AP106" s="1">
        <f>AP107</f>
        <v>42090</v>
      </c>
      <c r="AQ106" s="3" t="s">
        <v>78</v>
      </c>
      <c r="AR106" s="3" t="s">
        <v>79</v>
      </c>
      <c r="AS106" s="12" t="s">
        <v>80</v>
      </c>
      <c r="AT106" s="40"/>
      <c r="AU106" s="3" t="s">
        <v>81</v>
      </c>
      <c r="AV106" t="s">
        <v>76</v>
      </c>
      <c r="AW106" s="3" t="s">
        <v>82</v>
      </c>
      <c r="AX106" t="s">
        <v>77</v>
      </c>
      <c r="AY106" s="3"/>
      <c r="AZ106" t="s">
        <v>70</v>
      </c>
      <c r="BA106" t="s">
        <v>119</v>
      </c>
      <c r="BB106" s="28" t="s">
        <v>19</v>
      </c>
      <c r="BC106" s="1">
        <v>42090</v>
      </c>
      <c r="BD106" s="4" t="s">
        <v>86</v>
      </c>
      <c r="BE106" s="4" t="s">
        <v>76</v>
      </c>
      <c r="BF106" s="4" t="s">
        <v>87</v>
      </c>
      <c r="BG106" s="4" t="s">
        <v>77</v>
      </c>
      <c r="BH106" s="4" t="s">
        <v>75</v>
      </c>
      <c r="BI106" s="25" t="e">
        <f t="shared" si="211"/>
        <v>#VALUE!</v>
      </c>
      <c r="BL106" s="4"/>
      <c r="BM106" s="4"/>
      <c r="BN106" s="4"/>
    </row>
    <row r="107" spans="1:66">
      <c r="A107" t="s">
        <v>13</v>
      </c>
      <c r="B107" s="2">
        <v>4.75</v>
      </c>
      <c r="C107" s="2">
        <v>41</v>
      </c>
      <c r="D107" s="1">
        <v>42090</v>
      </c>
      <c r="E107" s="3">
        <v>0.35699999999999998</v>
      </c>
      <c r="F107" s="3">
        <f t="shared" ref="F107:F110" si="390">E107</f>
        <v>0.35699999999999998</v>
      </c>
      <c r="G107" s="3">
        <v>5.0539999999999994</v>
      </c>
      <c r="H107" s="3">
        <v>194.6</v>
      </c>
      <c r="I107" s="3">
        <v>314.33333333333331</v>
      </c>
      <c r="J107" s="3">
        <v>204</v>
      </c>
      <c r="K107" s="3">
        <v>16.783333333333331</v>
      </c>
      <c r="L107" s="3">
        <v>8.6300000000000008</v>
      </c>
      <c r="M107" s="3">
        <v>21.52333333333333</v>
      </c>
      <c r="N107" s="3">
        <v>52.166666666666664</v>
      </c>
      <c r="O107" s="5">
        <v>0.4</v>
      </c>
      <c r="P107" s="26">
        <v>0.10550756808106396</v>
      </c>
      <c r="Q107" s="26">
        <v>7.0578739348031022E-2</v>
      </c>
      <c r="R107" s="37">
        <f>T107-P107</f>
        <v>0.1823480387242559</v>
      </c>
      <c r="S107" s="37">
        <f>(Q107^2+U107^2)^0.5</f>
        <v>7.9293445208684074E-2</v>
      </c>
      <c r="T107" s="26">
        <v>0.28785560680531985</v>
      </c>
      <c r="U107" s="26">
        <v>3.6139894923827347E-2</v>
      </c>
      <c r="V107" s="37">
        <f t="shared" si="236"/>
        <v>0.84994117851094531</v>
      </c>
      <c r="W107" s="37">
        <f t="shared" si="237"/>
        <v>8.8844878363207619E-2</v>
      </c>
      <c r="X107" s="36">
        <f t="shared" si="238"/>
        <v>16.026415356198246</v>
      </c>
      <c r="Y107" s="36">
        <f t="shared" si="239"/>
        <v>0.44065864538743449</v>
      </c>
      <c r="Z107" s="26">
        <v>1.1377967853162652</v>
      </c>
      <c r="AA107" s="26">
        <v>8.1162309024989387E-2</v>
      </c>
      <c r="AB107" s="26">
        <v>39.031434770841749</v>
      </c>
      <c r="AC107" s="27">
        <v>1.6758061231791135</v>
      </c>
      <c r="AD107" s="27">
        <v>135.59379719582523</v>
      </c>
      <c r="AE107" s="4"/>
      <c r="AF107" s="26">
        <v>60.674666819414234</v>
      </c>
      <c r="AG107" s="27">
        <v>3.085677145915636</v>
      </c>
      <c r="AH107" s="3">
        <v>53.326453020825625</v>
      </c>
      <c r="AJ107" s="4">
        <v>3.2497542134941142</v>
      </c>
      <c r="AK107" s="4">
        <v>4.0148017312099007E-2</v>
      </c>
      <c r="AM107" s="3" t="s">
        <v>138</v>
      </c>
      <c r="AN107" s="3" t="s">
        <v>119</v>
      </c>
      <c r="AO107" s="3" t="s">
        <v>155</v>
      </c>
      <c r="AP107" s="1">
        <v>42090</v>
      </c>
      <c r="AQ107" s="3">
        <v>1.3619416177694286</v>
      </c>
      <c r="AR107" s="3">
        <v>449.83604324777139</v>
      </c>
      <c r="AS107" s="3">
        <v>5.2660242907527985</v>
      </c>
      <c r="AT107" s="4">
        <f>AS107/AS$1</f>
        <v>0.17001434399021109</v>
      </c>
      <c r="AU107" s="3">
        <v>3.831796568250871</v>
      </c>
      <c r="AV107" s="3">
        <f>AU107/AV$1</f>
        <v>6.9745114092662375E-2</v>
      </c>
      <c r="AW107" s="3">
        <v>2.6059209183138212</v>
      </c>
      <c r="AX107" s="3">
        <f>AW107/AX$1</f>
        <v>4.6659282333282384E-2</v>
      </c>
      <c r="AZ107" s="3" t="s">
        <v>138</v>
      </c>
      <c r="BA107" s="3" t="s">
        <v>119</v>
      </c>
      <c r="BB107" s="5">
        <v>0.4</v>
      </c>
      <c r="BC107" s="1">
        <v>42090</v>
      </c>
      <c r="BD107" s="4">
        <v>2.7457350928391309</v>
      </c>
      <c r="BE107" s="4">
        <v>4.9976976571516764E-2</v>
      </c>
      <c r="BF107" s="4">
        <v>0.37044973022307293</v>
      </c>
      <c r="BG107" s="4">
        <v>6.6329405590523352E-3</v>
      </c>
      <c r="BH107" s="4">
        <v>4.0026341774230048E-2</v>
      </c>
      <c r="BI107" s="25">
        <f t="shared" si="211"/>
        <v>1.9768137521145611E-2</v>
      </c>
      <c r="BL107" s="4">
        <f t="shared" ref="BL107:BL112" si="391">P107/Z107</f>
        <v>9.2729711880612131E-2</v>
      </c>
      <c r="BM107" s="4">
        <f t="shared" ref="BM107:BM112" si="392">R107/Z107</f>
        <v>0.16026415356198245</v>
      </c>
      <c r="BN107" s="4">
        <f>V107/Z107</f>
        <v>0.74700613455740539</v>
      </c>
    </row>
    <row r="108" spans="1:66">
      <c r="D108" s="1">
        <v>42090</v>
      </c>
      <c r="E108" s="3">
        <v>3.6469999999999998</v>
      </c>
      <c r="F108" s="3">
        <f t="shared" si="390"/>
        <v>3.6469999999999998</v>
      </c>
      <c r="G108" s="3">
        <v>4.7546666666666662</v>
      </c>
      <c r="H108" s="3">
        <v>221.13333333333333</v>
      </c>
      <c r="I108" s="3">
        <v>360.56666666666666</v>
      </c>
      <c r="J108" s="3">
        <v>234</v>
      </c>
      <c r="K108" s="3">
        <v>10.44</v>
      </c>
      <c r="L108" s="3">
        <v>7.7733333333333334</v>
      </c>
      <c r="M108" s="3">
        <v>24.72</v>
      </c>
      <c r="N108" s="3">
        <v>59.733333333333327</v>
      </c>
      <c r="O108" s="5">
        <v>3.75</v>
      </c>
      <c r="P108" s="26">
        <v>4.7931370065442271E-2</v>
      </c>
      <c r="Q108" s="26">
        <v>2.3971824892432977E-2</v>
      </c>
      <c r="R108" s="37">
        <f t="shared" ref="R108:R111" si="393">T108-P108</f>
        <v>0.2518125629199916</v>
      </c>
      <c r="S108" s="37">
        <f t="shared" ref="S108:S111" si="394">(Q108^2+U108^2)^0.5</f>
        <v>2.3980425642440018E-2</v>
      </c>
      <c r="T108" s="26">
        <v>0.29974393298543389</v>
      </c>
      <c r="U108" s="26">
        <v>6.4220348731952961E-4</v>
      </c>
      <c r="V108" s="37">
        <f t="shared" si="236"/>
        <v>0.65502394821129828</v>
      </c>
      <c r="W108" s="37">
        <f t="shared" si="237"/>
        <v>2.4137879741953906E-2</v>
      </c>
      <c r="X108" s="36">
        <f t="shared" si="238"/>
        <v>26.374218056472831</v>
      </c>
      <c r="Y108" s="36">
        <f t="shared" si="239"/>
        <v>9.8527603766954241E-2</v>
      </c>
      <c r="Z108" s="26">
        <v>0.95476788119673217</v>
      </c>
      <c r="AA108" s="26">
        <v>2.4129335115537338E-2</v>
      </c>
      <c r="AB108" s="26">
        <v>42.730509672149054</v>
      </c>
      <c r="AC108" s="27">
        <v>2.5773015384631899</v>
      </c>
      <c r="AD108" s="27">
        <v>142.55671247973368</v>
      </c>
      <c r="AE108" s="4"/>
      <c r="AF108" s="26">
        <v>59.698991866193161</v>
      </c>
      <c r="AG108" s="27">
        <v>1.0537611080232525</v>
      </c>
      <c r="AH108" s="3">
        <v>62.527231007566797</v>
      </c>
      <c r="AJ108" s="4">
        <v>7.6180497906023978</v>
      </c>
      <c r="AK108" s="4">
        <v>0.38110382373333362</v>
      </c>
      <c r="AM108" s="3" t="s">
        <v>221</v>
      </c>
      <c r="AN108" s="3" t="s">
        <v>119</v>
      </c>
      <c r="AO108" s="3" t="s">
        <v>157</v>
      </c>
      <c r="AP108" s="1">
        <v>42090</v>
      </c>
      <c r="AQ108" s="3">
        <v>0.99160060921822835</v>
      </c>
      <c r="AR108" s="3">
        <v>1611.426736208884</v>
      </c>
      <c r="AS108" s="3">
        <v>7.6084345738225307</v>
      </c>
      <c r="AT108" s="4">
        <f t="shared" ref="AT108:AT111" si="395">AS108/AS$1</f>
        <v>0.24563939348558567</v>
      </c>
      <c r="AU108" s="3">
        <v>1.7884237501118987</v>
      </c>
      <c r="AV108" s="4">
        <f>AU108/AV$1</f>
        <v>3.2552307064286475E-2</v>
      </c>
      <c r="AW108" s="3">
        <v>7.2159545782759569</v>
      </c>
      <c r="AX108" s="4">
        <f>AW108/AX$1</f>
        <v>0.12920240963788643</v>
      </c>
      <c r="AZ108" t="s">
        <v>139</v>
      </c>
      <c r="BA108" t="s">
        <v>119</v>
      </c>
      <c r="BB108" s="28">
        <v>4.75</v>
      </c>
      <c r="BC108" s="1">
        <v>42090</v>
      </c>
      <c r="BD108" s="4">
        <v>7.9169142576481093</v>
      </c>
      <c r="BE108" s="4">
        <v>0.14410109679010027</v>
      </c>
      <c r="BF108" s="4">
        <v>3.0247736574655892</v>
      </c>
      <c r="BG108" s="4">
        <v>5.4158883750502942E-2</v>
      </c>
      <c r="BH108" s="4">
        <v>0.32549629269513125</v>
      </c>
      <c r="BI108" s="25">
        <f t="shared" si="211"/>
        <v>-0.11154878972581381</v>
      </c>
      <c r="BL108" s="4">
        <f t="shared" si="391"/>
        <v>5.020211824193728E-2</v>
      </c>
      <c r="BM108" s="4">
        <f t="shared" si="392"/>
        <v>0.26374218056472831</v>
      </c>
      <c r="BN108" s="4">
        <f>V108/Z108</f>
        <v>0.68605570119333437</v>
      </c>
    </row>
    <row r="109" spans="1:66">
      <c r="D109" s="1">
        <v>42090</v>
      </c>
      <c r="E109" s="3">
        <v>4.1496666666666666</v>
      </c>
      <c r="F109" s="3">
        <f t="shared" si="390"/>
        <v>4.1496666666666666</v>
      </c>
      <c r="G109" s="3">
        <v>4.7280000000000006</v>
      </c>
      <c r="H109" s="3">
        <v>227.4</v>
      </c>
      <c r="I109" s="3">
        <v>371.0333333333333</v>
      </c>
      <c r="J109" s="3">
        <v>241</v>
      </c>
      <c r="K109" s="3">
        <v>6.8999999999999995</v>
      </c>
      <c r="L109" s="3">
        <v>7.59</v>
      </c>
      <c r="M109" s="3">
        <v>25.22</v>
      </c>
      <c r="N109" s="3">
        <v>60.919999999999995</v>
      </c>
      <c r="O109" s="5">
        <v>4.25</v>
      </c>
      <c r="P109" s="26">
        <v>4.9346764830061229E-2</v>
      </c>
      <c r="Q109" s="26">
        <v>1.1226564095113705E-2</v>
      </c>
      <c r="R109" s="37">
        <f t="shared" si="393"/>
        <v>0.25825808145138274</v>
      </c>
      <c r="S109" s="37">
        <f t="shared" si="394"/>
        <v>1.6648679764451731E-2</v>
      </c>
      <c r="T109" s="26">
        <v>0.30760484628144397</v>
      </c>
      <c r="U109" s="26">
        <v>1.2294014662329321E-2</v>
      </c>
      <c r="V109" s="37">
        <f t="shared" si="236"/>
        <v>0.8596626947828816</v>
      </c>
      <c r="W109" s="37">
        <f t="shared" si="237"/>
        <v>1.5104012763433174E-2</v>
      </c>
      <c r="X109" s="36">
        <f t="shared" si="238"/>
        <v>22.125011821702895</v>
      </c>
      <c r="Y109" s="36">
        <f t="shared" si="239"/>
        <v>6.4902057995420537E-2</v>
      </c>
      <c r="Z109" s="26">
        <v>1.1672675410643256</v>
      </c>
      <c r="AA109" s="26">
        <v>8.7743036783772144E-3</v>
      </c>
      <c r="AB109" s="26">
        <v>43.622863823598443</v>
      </c>
      <c r="AC109" s="27">
        <v>0.93799497981562174</v>
      </c>
      <c r="AD109" s="27">
        <v>141.81461817310114</v>
      </c>
      <c r="AE109" s="4"/>
      <c r="AF109" s="26">
        <v>61.182552411501902</v>
      </c>
      <c r="AG109" s="27">
        <v>0.27879778194337507</v>
      </c>
      <c r="AH109" s="3">
        <v>52.415192112439854</v>
      </c>
      <c r="AJ109" s="4">
        <v>7.4520137734792975</v>
      </c>
      <c r="AK109" s="4">
        <v>0.15802205502791297</v>
      </c>
      <c r="AM109" s="3" t="s">
        <v>222</v>
      </c>
      <c r="AN109" s="3" t="s">
        <v>119</v>
      </c>
      <c r="AO109" s="3" t="s">
        <v>159</v>
      </c>
      <c r="AP109" s="1">
        <v>42090</v>
      </c>
      <c r="AQ109" s="3">
        <v>0.69698874566830249</v>
      </c>
      <c r="AR109" s="3">
        <v>1953.3213157365333</v>
      </c>
      <c r="AS109" s="3">
        <v>7.2789941721141345</v>
      </c>
      <c r="AT109" s="4">
        <f t="shared" si="395"/>
        <v>0.23500336321153659</v>
      </c>
      <c r="AU109" s="3">
        <v>2.5736803201992786</v>
      </c>
      <c r="AV109" s="4">
        <f>AU109/AV$1</f>
        <v>4.684529159445356E-2</v>
      </c>
      <c r="AW109" s="3">
        <v>8.0847279707790847</v>
      </c>
      <c r="AX109" s="4">
        <f>AW109/AX$1</f>
        <v>0.1447578866746479</v>
      </c>
      <c r="BD109" s="4"/>
      <c r="BE109" s="4"/>
      <c r="BF109" s="4"/>
      <c r="BG109" s="4"/>
      <c r="BH109" s="4"/>
      <c r="BI109" s="25">
        <f t="shared" si="211"/>
        <v>4.684529159445356E-2</v>
      </c>
      <c r="BL109" s="4">
        <f t="shared" si="391"/>
        <v>4.2275453650554164E-2</v>
      </c>
      <c r="BM109" s="4">
        <f t="shared" si="392"/>
        <v>0.22125011821702895</v>
      </c>
      <c r="BN109" s="4">
        <f>V109/Z109</f>
        <v>0.73647442813241681</v>
      </c>
    </row>
    <row r="110" spans="1:66">
      <c r="D110" s="1">
        <v>42090</v>
      </c>
      <c r="E110" s="3">
        <v>4.3470000000000004</v>
      </c>
      <c r="F110" s="3">
        <f t="shared" si="390"/>
        <v>4.3470000000000004</v>
      </c>
      <c r="G110" s="3">
        <v>4.7310000000000008</v>
      </c>
      <c r="H110" s="3">
        <v>235.43333333333331</v>
      </c>
      <c r="I110" s="3">
        <v>384.2</v>
      </c>
      <c r="J110" s="3">
        <v>250</v>
      </c>
      <c r="K110" s="3">
        <v>7.666666666666667</v>
      </c>
      <c r="L110" s="3">
        <v>7.56</v>
      </c>
      <c r="M110" s="3">
        <v>25.173333333333336</v>
      </c>
      <c r="N110" s="3">
        <v>60.803333333333335</v>
      </c>
      <c r="O110" s="5">
        <v>4.5</v>
      </c>
      <c r="P110" s="26">
        <v>2.5038275807473084E-2</v>
      </c>
      <c r="Q110" s="26">
        <v>5.0930925033048557E-3</v>
      </c>
      <c r="R110" s="37">
        <f t="shared" si="393"/>
        <v>0.25587625891610732</v>
      </c>
      <c r="S110" s="37">
        <f t="shared" si="394"/>
        <v>1.0565290995539819E-2</v>
      </c>
      <c r="T110" s="26">
        <v>0.28091453472358041</v>
      </c>
      <c r="U110" s="26">
        <v>9.256661524178934E-3</v>
      </c>
      <c r="V110" s="37">
        <f t="shared" si="236"/>
        <v>0.97166308876934138</v>
      </c>
      <c r="W110" s="37">
        <f t="shared" si="237"/>
        <v>7.2977456112380115E-2</v>
      </c>
      <c r="X110" s="36">
        <f t="shared" si="238"/>
        <v>20.427976208178947</v>
      </c>
      <c r="Y110" s="36">
        <f t="shared" si="239"/>
        <v>7.1026350323234441E-2</v>
      </c>
      <c r="Z110" s="26">
        <v>1.2525776234929218</v>
      </c>
      <c r="AA110" s="26">
        <v>7.2388005346612161E-2</v>
      </c>
      <c r="AB110" s="26">
        <v>59.593705494574614</v>
      </c>
      <c r="AC110" s="27">
        <v>0.2003122731281439</v>
      </c>
      <c r="AD110" s="27">
        <v>212.14176601155492</v>
      </c>
      <c r="AE110" s="4"/>
      <c r="AF110" s="26">
        <v>69.866727765685283</v>
      </c>
      <c r="AG110" s="27">
        <v>1.1246419000427641</v>
      </c>
      <c r="AH110" s="3">
        <v>55.778361720095099</v>
      </c>
      <c r="AJ110" s="4">
        <v>7.9174355161863321</v>
      </c>
      <c r="AK110" s="4">
        <v>5.5807802759078547E-2</v>
      </c>
      <c r="AM110" s="3" t="s">
        <v>223</v>
      </c>
      <c r="AN110" s="3" t="s">
        <v>119</v>
      </c>
      <c r="AO110" s="3" t="s">
        <v>156</v>
      </c>
      <c r="AP110" s="1">
        <v>42090</v>
      </c>
      <c r="AQ110" s="3">
        <v>0.87047863354886046</v>
      </c>
      <c r="AR110" s="3">
        <v>2198.8289105766071</v>
      </c>
      <c r="AS110" s="3">
        <v>8.0077959237563245</v>
      </c>
      <c r="AT110" s="4">
        <f t="shared" si="395"/>
        <v>0.25853283152825995</v>
      </c>
      <c r="AU110" s="3">
        <v>8.8680553237118289</v>
      </c>
      <c r="AV110" s="3">
        <f>AU110/AV$1</f>
        <v>0.1614134569295928</v>
      </c>
      <c r="AW110" s="3">
        <v>10.452085556386081</v>
      </c>
      <c r="AX110" s="3">
        <f>AW110/AX$1</f>
        <v>0.18714566797468363</v>
      </c>
      <c r="BD110" s="4"/>
      <c r="BE110" s="4"/>
      <c r="BF110" s="4"/>
      <c r="BG110" s="4"/>
      <c r="BH110" s="4"/>
      <c r="BI110" s="25">
        <f t="shared" si="211"/>
        <v>0.1614134569295928</v>
      </c>
      <c r="BL110" s="4">
        <f t="shared" si="391"/>
        <v>1.9989400527251695E-2</v>
      </c>
      <c r="BM110" s="4">
        <f t="shared" si="392"/>
        <v>0.20427976208178947</v>
      </c>
      <c r="BN110" s="4">
        <f>V110/Z110</f>
        <v>0.77573083739095883</v>
      </c>
    </row>
    <row r="111" spans="1:66">
      <c r="D111" s="1">
        <v>42090</v>
      </c>
      <c r="E111" s="3">
        <v>4.476</v>
      </c>
      <c r="F111" s="3">
        <f>E111</f>
        <v>4.476</v>
      </c>
      <c r="G111" s="3">
        <v>4.7096666666666662</v>
      </c>
      <c r="H111" s="3">
        <v>249.66666666666666</v>
      </c>
      <c r="I111" s="3">
        <v>407.59999999999997</v>
      </c>
      <c r="J111" s="3">
        <v>265</v>
      </c>
      <c r="K111" s="3">
        <v>7.956666666666667</v>
      </c>
      <c r="L111" s="3">
        <v>7.5533333333333337</v>
      </c>
      <c r="M111" s="3">
        <v>21.456666666666667</v>
      </c>
      <c r="N111" s="3">
        <v>52</v>
      </c>
      <c r="O111" s="5">
        <v>4.75</v>
      </c>
      <c r="P111" s="26">
        <v>6.9887663605657596E-2</v>
      </c>
      <c r="Q111" s="26">
        <v>2.7676713210213026E-2</v>
      </c>
      <c r="R111" s="37">
        <f t="shared" si="393"/>
        <v>0.30901730706843999</v>
      </c>
      <c r="S111" s="37">
        <f t="shared" si="394"/>
        <v>6.6761916239078983E-2</v>
      </c>
      <c r="T111" s="26">
        <v>0.37890497067409762</v>
      </c>
      <c r="U111" s="26">
        <v>6.0754859935592126E-2</v>
      </c>
      <c r="V111" s="37">
        <f t="shared" si="236"/>
        <v>1.6306057478216387</v>
      </c>
      <c r="W111" s="37">
        <f t="shared" si="237"/>
        <v>6.5371077847250714E-2</v>
      </c>
      <c r="X111" s="36">
        <f t="shared" si="238"/>
        <v>15.377738681571291</v>
      </c>
      <c r="Y111" s="36">
        <f t="shared" si="239"/>
        <v>0.2163793063435708</v>
      </c>
      <c r="Z111" s="26">
        <v>2.0095107184957364</v>
      </c>
      <c r="AA111" s="26">
        <v>2.4129335115537186E-2</v>
      </c>
      <c r="AB111" s="26">
        <v>52.570621426947625</v>
      </c>
      <c r="AC111" s="27">
        <v>0.83231284123570892</v>
      </c>
      <c r="AD111" s="27">
        <v>138.74355180250322</v>
      </c>
      <c r="AE111" s="4"/>
      <c r="AF111" s="26">
        <v>73.017623248176591</v>
      </c>
      <c r="AG111" s="27">
        <v>1.3467350483705343</v>
      </c>
      <c r="AH111" s="3">
        <v>36.336020791586293</v>
      </c>
      <c r="AJ111" s="4">
        <v>8.1386616658656266</v>
      </c>
      <c r="AK111" s="4">
        <v>9.5521493768472895E-2</v>
      </c>
      <c r="AM111" s="3" t="s">
        <v>139</v>
      </c>
      <c r="AN111" s="3" t="s">
        <v>119</v>
      </c>
      <c r="AO111" s="3" t="s">
        <v>158</v>
      </c>
      <c r="AP111" s="1">
        <v>42090</v>
      </c>
      <c r="AQ111" s="3">
        <v>1.3443128800047348</v>
      </c>
      <c r="AR111" s="3">
        <v>1964.7718629054334</v>
      </c>
      <c r="AS111" s="3">
        <v>11.534338495685713</v>
      </c>
      <c r="AT111" s="4">
        <f t="shared" si="395"/>
        <v>0.3723877605632373</v>
      </c>
      <c r="AU111" s="3">
        <v>22.924574523581679</v>
      </c>
      <c r="AV111" s="3">
        <f>AU111/AV$1</f>
        <v>0.41726564476850531</v>
      </c>
      <c r="AW111" s="3">
        <v>21.20374160448867</v>
      </c>
      <c r="AX111" s="3">
        <f>AW111/AX$1</f>
        <v>0.37965517644563418</v>
      </c>
      <c r="BD111" s="4"/>
      <c r="BE111" s="4"/>
      <c r="BF111" s="4"/>
      <c r="BG111" s="4"/>
      <c r="BH111" s="4"/>
      <c r="BI111" s="25">
        <f t="shared" si="211"/>
        <v>0.41726564476850531</v>
      </c>
      <c r="BL111" s="4">
        <f t="shared" si="391"/>
        <v>3.4778447789506464E-2</v>
      </c>
      <c r="BM111" s="4">
        <f t="shared" si="392"/>
        <v>0.1537773868157129</v>
      </c>
      <c r="BN111" s="4">
        <f>V111/Z111</f>
        <v>0.81144416539478059</v>
      </c>
    </row>
    <row r="112" spans="1:66">
      <c r="A112" s="29" t="str">
        <f>A106</f>
        <v>Shelburne Pond</v>
      </c>
      <c r="B112" s="29">
        <f>B107</f>
        <v>4.75</v>
      </c>
      <c r="C112" s="29">
        <f>C107</f>
        <v>41</v>
      </c>
      <c r="D112" s="30">
        <f>D111</f>
        <v>42090</v>
      </c>
      <c r="E112" s="31"/>
      <c r="F112" s="31"/>
      <c r="G112" s="31"/>
      <c r="H112" s="31"/>
      <c r="I112" s="31"/>
      <c r="J112" s="31"/>
      <c r="K112" s="31">
        <f>AVERAGE(K108:K111)</f>
        <v>8.2408333333333346</v>
      </c>
      <c r="L112" s="31">
        <f t="shared" ref="L112" si="396">AVERAGE(L108:L111)</f>
        <v>7.6191666666666666</v>
      </c>
      <c r="M112" s="31">
        <f t="shared" ref="M112" si="397">AVERAGE(M108:M111)</f>
        <v>24.142499999999998</v>
      </c>
      <c r="N112" s="31">
        <f t="shared" ref="N112" si="398">AVERAGE(N108:N111)</f>
        <v>58.364166666666662</v>
      </c>
      <c r="O112" s="5"/>
      <c r="P112" s="31">
        <f t="shared" ref="P112" si="399">AVERAGE(P108:P111)</f>
        <v>4.8051018577158544E-2</v>
      </c>
      <c r="Q112" s="31">
        <f t="shared" ref="Q112:W112" si="400">AVERAGE(Q108:Q111)</f>
        <v>1.6992048675266141E-2</v>
      </c>
      <c r="R112" s="38">
        <f t="shared" si="400"/>
        <v>0.2687410525889804</v>
      </c>
      <c r="S112" s="38">
        <f t="shared" si="400"/>
        <v>2.9489078160377637E-2</v>
      </c>
      <c r="T112" s="31">
        <f t="shared" si="400"/>
        <v>0.316792071166139</v>
      </c>
      <c r="U112" s="31">
        <f t="shared" si="400"/>
        <v>2.0736934902354977E-2</v>
      </c>
      <c r="V112" s="38">
        <f t="shared" si="400"/>
        <v>1.02923886989629</v>
      </c>
      <c r="W112" s="38">
        <f t="shared" si="400"/>
        <v>4.4397606616254477E-2</v>
      </c>
      <c r="Z112" s="31">
        <f t="shared" ref="Z112" si="401">AVERAGE(Z108:Z111)</f>
        <v>1.3460309410624289</v>
      </c>
      <c r="AA112" s="31">
        <f t="shared" ref="AA112" si="402">AVERAGE(AA108:AA111)</f>
        <v>3.2355244814015978E-2</v>
      </c>
      <c r="AB112" s="31">
        <f t="shared" ref="AB112" si="403">AVERAGE(AB108:AB111)</f>
        <v>49.629425104317434</v>
      </c>
      <c r="AC112" s="31">
        <f t="shared" ref="AC112" si="404">AVERAGE(AC108:AC111)</f>
        <v>1.136980408160666</v>
      </c>
      <c r="AD112" s="31">
        <f t="shared" ref="AD112" si="405">AVERAGE(AD108:AD111)</f>
        <v>158.81416211672322</v>
      </c>
      <c r="AF112" s="31">
        <f t="shared" ref="AF112" si="406">AVERAGE(AF108:AF111)</f>
        <v>65.941473822889236</v>
      </c>
      <c r="AG112" s="31">
        <f t="shared" ref="AG112" si="407">AVERAGE(AG108:AG111)</f>
        <v>0.95098395959498139</v>
      </c>
      <c r="AH112" s="31">
        <f t="shared" ref="AH112" si="408">AVERAGE(AH108:AH111)</f>
        <v>51.764201407922009</v>
      </c>
      <c r="AJ112" s="31">
        <f t="shared" ref="AJ112" si="409">AVERAGE(AJ108:AJ111)</f>
        <v>7.7815401865334142</v>
      </c>
      <c r="AK112" s="31">
        <f t="shared" ref="AK112" si="410">AVERAGE(AK108:AK111)</f>
        <v>0.17261379382219952</v>
      </c>
      <c r="AP112" s="1"/>
      <c r="AQ112" s="31">
        <f>AVERAGE(AQ108:AQ111)</f>
        <v>0.97584521711003147</v>
      </c>
      <c r="AR112" s="31">
        <f t="shared" ref="AR112" si="411">AVERAGE(AR108:AR111)</f>
        <v>1932.0872063568645</v>
      </c>
      <c r="AS112" s="31">
        <f t="shared" ref="AS112" si="412">AVERAGE(AS108:AS111)</f>
        <v>8.6073907913446757</v>
      </c>
      <c r="AT112" s="7"/>
      <c r="AU112" s="31">
        <f t="shared" ref="AU112" si="413">AVERAGE(AU108:AU111)</f>
        <v>9.0386834794011719</v>
      </c>
      <c r="AV112" s="31">
        <f t="shared" ref="AV112" si="414">AVERAGE(AV108:AV111)</f>
        <v>0.16451917508920955</v>
      </c>
      <c r="AW112" s="31">
        <f t="shared" ref="AW112" si="415">AVERAGE(AW108:AW111)</f>
        <v>11.739127427482448</v>
      </c>
      <c r="AX112" s="31">
        <f t="shared" ref="AX112" si="416">AVERAGE(AX108:AX111)</f>
        <v>0.21019028518321303</v>
      </c>
      <c r="BD112" s="31">
        <f>AVERAGE(BD108:BD111)</f>
        <v>7.9169142576481093</v>
      </c>
      <c r="BE112" s="31">
        <f t="shared" ref="BE112" si="417">AVERAGE(BE108:BE111)</f>
        <v>0.14410109679010027</v>
      </c>
      <c r="BF112" s="31">
        <f t="shared" ref="BF112" si="418">AVERAGE(BF108:BF111)</f>
        <v>3.0247736574655892</v>
      </c>
      <c r="BG112" s="31">
        <f t="shared" ref="BG112" si="419">AVERAGE(BG108:BG111)</f>
        <v>5.4158883750502942E-2</v>
      </c>
      <c r="BH112" s="31">
        <f t="shared" ref="BH112" si="420">AVERAGE(BH108:BH111)</f>
        <v>0.32549629269513125</v>
      </c>
      <c r="BI112" s="25">
        <f t="shared" si="211"/>
        <v>2.0418078299109271E-2</v>
      </c>
      <c r="BJ112" s="31"/>
      <c r="BL112" s="4">
        <f t="shared" si="391"/>
        <v>3.5698301659567819E-2</v>
      </c>
      <c r="BM112" s="4">
        <f t="shared" si="392"/>
        <v>0.19965443912965458</v>
      </c>
      <c r="BN112" s="4"/>
    </row>
    <row r="113" spans="1:66">
      <c r="A113" t="s">
        <v>17</v>
      </c>
      <c r="B113" t="s">
        <v>19</v>
      </c>
      <c r="C113" t="s">
        <v>21</v>
      </c>
      <c r="D113" s="1">
        <f>D114</f>
        <v>42100</v>
      </c>
      <c r="E113" s="3" t="s">
        <v>29</v>
      </c>
      <c r="G113" s="3" t="s">
        <v>30</v>
      </c>
      <c r="H113" s="3" t="s">
        <v>31</v>
      </c>
      <c r="I113" s="3" t="s">
        <v>33</v>
      </c>
      <c r="J113" s="3" t="s">
        <v>34</v>
      </c>
      <c r="K113" s="3" t="s">
        <v>36</v>
      </c>
      <c r="L113" s="3" t="s">
        <v>1</v>
      </c>
      <c r="M113" s="3" t="s">
        <v>39</v>
      </c>
      <c r="N113" s="3" t="s">
        <v>40</v>
      </c>
      <c r="O113" s="5" t="s">
        <v>19</v>
      </c>
      <c r="P113" s="9" t="s">
        <v>89</v>
      </c>
      <c r="Q113" s="9" t="s">
        <v>88</v>
      </c>
      <c r="R113" s="36" t="s">
        <v>147</v>
      </c>
      <c r="S113" s="36" t="s">
        <v>88</v>
      </c>
      <c r="T113" s="9" t="s">
        <v>90</v>
      </c>
      <c r="U113" s="9" t="s">
        <v>88</v>
      </c>
      <c r="V113" s="36" t="s">
        <v>148</v>
      </c>
      <c r="W113" s="36" t="s">
        <v>88</v>
      </c>
      <c r="X113" s="36" t="s">
        <v>153</v>
      </c>
      <c r="Y113" s="36" t="s">
        <v>154</v>
      </c>
      <c r="Z113" s="3" t="s">
        <v>92</v>
      </c>
      <c r="AA113" s="3" t="s">
        <v>88</v>
      </c>
      <c r="AB113" s="9" t="s">
        <v>91</v>
      </c>
      <c r="AC113" s="9" t="s">
        <v>88</v>
      </c>
      <c r="AD113" s="9" t="s">
        <v>94</v>
      </c>
      <c r="AF113" s="3" t="s">
        <v>93</v>
      </c>
      <c r="AG113" s="3" t="s">
        <v>88</v>
      </c>
      <c r="AH113" s="3" t="s">
        <v>60</v>
      </c>
      <c r="AJ113" s="3" t="s">
        <v>49</v>
      </c>
      <c r="AK113" s="3" t="s">
        <v>50</v>
      </c>
      <c r="AL113"/>
      <c r="AM113" s="3" t="s">
        <v>70</v>
      </c>
      <c r="AN113" s="3" t="str">
        <f>AN114</f>
        <v>SP</v>
      </c>
      <c r="AO113" s="3" t="s">
        <v>13</v>
      </c>
      <c r="AP113" s="1">
        <f>AP114</f>
        <v>42100</v>
      </c>
      <c r="AQ113" s="3" t="s">
        <v>78</v>
      </c>
      <c r="AR113" s="3" t="s">
        <v>79</v>
      </c>
      <c r="AS113" s="12" t="s">
        <v>80</v>
      </c>
      <c r="AT113" s="40"/>
      <c r="AU113" s="3" t="s">
        <v>81</v>
      </c>
      <c r="AV113" t="s">
        <v>76</v>
      </c>
      <c r="AW113" s="3" t="s">
        <v>82</v>
      </c>
      <c r="AX113" t="s">
        <v>77</v>
      </c>
      <c r="AY113" s="3"/>
      <c r="AZ113" t="s">
        <v>70</v>
      </c>
      <c r="BA113" t="s">
        <v>119</v>
      </c>
      <c r="BB113" s="28" t="s">
        <v>19</v>
      </c>
      <c r="BC113" s="1">
        <v>42100</v>
      </c>
      <c r="BD113" s="4" t="s">
        <v>86</v>
      </c>
      <c r="BE113" s="4" t="s">
        <v>76</v>
      </c>
      <c r="BF113" s="4" t="s">
        <v>87</v>
      </c>
      <c r="BG113" s="4" t="s">
        <v>77</v>
      </c>
      <c r="BH113" s="4" t="s">
        <v>75</v>
      </c>
      <c r="BI113" s="25" t="e">
        <f t="shared" si="211"/>
        <v>#VALUE!</v>
      </c>
      <c r="BL113" s="4"/>
      <c r="BM113" s="4"/>
      <c r="BN113" s="4"/>
    </row>
    <row r="114" spans="1:66">
      <c r="B114">
        <v>4.84</v>
      </c>
      <c r="C114">
        <v>28</v>
      </c>
      <c r="D114" s="1">
        <v>42100</v>
      </c>
      <c r="E114" s="3">
        <v>0.26233333333333336</v>
      </c>
      <c r="G114" s="3">
        <v>3.2746666666666671</v>
      </c>
      <c r="H114" s="3">
        <v>69.899999999999991</v>
      </c>
      <c r="I114" s="3">
        <v>119.46666666666665</v>
      </c>
      <c r="J114" s="3">
        <v>77.666666666666671</v>
      </c>
      <c r="K114" s="3">
        <v>14.556666666666667</v>
      </c>
      <c r="L114" s="3">
        <v>9.2566666666666659</v>
      </c>
      <c r="M114" s="3">
        <v>1.3233333333333335</v>
      </c>
      <c r="N114" s="3">
        <v>4.25</v>
      </c>
      <c r="O114" s="3">
        <v>0.3</v>
      </c>
      <c r="P114" s="26">
        <v>6.0039777285201601E-2</v>
      </c>
      <c r="Q114" s="26">
        <v>2.0304204756256003E-3</v>
      </c>
      <c r="R114" s="37">
        <f>T114-P114</f>
        <v>0.45059639950179442</v>
      </c>
      <c r="S114" s="37">
        <f>(Q114^2+U114^2)^0.5</f>
        <v>6.6715868012152318E-2</v>
      </c>
      <c r="T114" s="26">
        <v>0.51063617678699602</v>
      </c>
      <c r="U114" s="26">
        <v>6.6684964102165414E-2</v>
      </c>
      <c r="V114" s="37">
        <f t="shared" si="236"/>
        <v>0.81018951264880235</v>
      </c>
      <c r="W114" s="37">
        <f t="shared" si="237"/>
        <v>6.7580905736625729E-2</v>
      </c>
      <c r="X114" s="36">
        <f t="shared" si="238"/>
        <v>34.114751333635127</v>
      </c>
      <c r="Y114" s="36">
        <f t="shared" si="239"/>
        <v>0.1482939248823415</v>
      </c>
      <c r="Z114" s="26">
        <v>1.3208256894357984</v>
      </c>
      <c r="AA114" s="26">
        <v>1.0967879597971675E-2</v>
      </c>
      <c r="AB114" s="26">
        <v>10.237031352640507</v>
      </c>
      <c r="AC114" s="27">
        <v>0.11418631860470742</v>
      </c>
      <c r="AD114" s="27">
        <v>20.047603005829973</v>
      </c>
      <c r="AE114" s="10"/>
      <c r="AF114" s="26">
        <v>40.389315309122857</v>
      </c>
      <c r="AG114" s="27">
        <v>4.9711062136343713</v>
      </c>
      <c r="AH114" s="3">
        <v>30.578838397953547</v>
      </c>
      <c r="AJ114" s="10">
        <v>2.4456471670751596</v>
      </c>
      <c r="AK114" s="10">
        <v>0</v>
      </c>
      <c r="AL114"/>
      <c r="AM114" s="3" t="s">
        <v>140</v>
      </c>
      <c r="AN114" s="3" t="s">
        <v>119</v>
      </c>
      <c r="AO114" s="3" t="s">
        <v>155</v>
      </c>
      <c r="AP114" s="1">
        <v>42100</v>
      </c>
      <c r="AQ114" s="3">
        <v>0.79696866795888743</v>
      </c>
      <c r="AR114" s="3">
        <v>293.25072582828932</v>
      </c>
      <c r="AS114" s="3">
        <v>5.0509597538590638</v>
      </c>
      <c r="AT114" s="4">
        <f>AS114/AS$1</f>
        <v>0.16307095479625053</v>
      </c>
      <c r="AU114" s="3">
        <v>2.6261969453353724</v>
      </c>
      <c r="AV114" s="4">
        <f>AU114/AV$1</f>
        <v>4.7801182113858254E-2</v>
      </c>
      <c r="AW114" s="3">
        <v>3.0076842299753861</v>
      </c>
      <c r="AX114" s="4">
        <f>AW114/AX$1</f>
        <v>5.3852895791860089E-2</v>
      </c>
      <c r="AZ114" t="s">
        <v>140</v>
      </c>
      <c r="BA114" t="s">
        <v>119</v>
      </c>
      <c r="BB114" s="28">
        <v>0.3</v>
      </c>
      <c r="BC114" s="1">
        <v>42100</v>
      </c>
      <c r="BD114" s="4">
        <v>1.5361997006325616</v>
      </c>
      <c r="BE114" s="4">
        <v>2.7961407000956711E-2</v>
      </c>
      <c r="BF114" s="4">
        <v>0.24149514680214521</v>
      </c>
      <c r="BG114" s="4">
        <v>4.3239954664663419E-3</v>
      </c>
      <c r="BH114" s="4">
        <v>4.9528900325393747E-2</v>
      </c>
      <c r="BI114" s="25">
        <f t="shared" si="211"/>
        <v>1.9839775112901543E-2</v>
      </c>
      <c r="BL114" s="4">
        <f>P114/Z114</f>
        <v>4.5456245866059806E-2</v>
      </c>
      <c r="BM114" s="4">
        <f>R114/Z114</f>
        <v>0.34114751333635129</v>
      </c>
      <c r="BN114" s="4">
        <f>V114/Z114</f>
        <v>0.61339624079758892</v>
      </c>
    </row>
    <row r="115" spans="1:66">
      <c r="D115" s="1">
        <v>42100</v>
      </c>
      <c r="E115" s="3">
        <v>3.8780000000000001</v>
      </c>
      <c r="G115" s="3">
        <v>4.2290000000000001</v>
      </c>
      <c r="H115" s="3">
        <v>225.19999999999996</v>
      </c>
      <c r="I115" s="3">
        <v>373.26666666666665</v>
      </c>
      <c r="J115" s="3">
        <v>243</v>
      </c>
      <c r="K115" s="3">
        <v>12.153333333333334</v>
      </c>
      <c r="L115" s="3">
        <v>7.5733333333333333</v>
      </c>
      <c r="M115" s="3">
        <v>29.47</v>
      </c>
      <c r="N115" s="3">
        <v>70.99666666666667</v>
      </c>
      <c r="O115" s="3">
        <f>3.8</f>
        <v>3.8</v>
      </c>
      <c r="P115" s="26">
        <v>0.17554040531982271</v>
      </c>
      <c r="Q115" s="26">
        <v>5.5734224484644171E-2</v>
      </c>
      <c r="R115" s="37">
        <f t="shared" ref="R115:R117" si="421">T115-P115</f>
        <v>0.87579335355946808</v>
      </c>
      <c r="S115" s="37">
        <f t="shared" ref="S115:S117" si="422">(Q115^2+U115^2)^0.5</f>
        <v>7.3514606041022543E-2</v>
      </c>
      <c r="T115" s="26">
        <v>1.0513337588792908</v>
      </c>
      <c r="U115" s="26">
        <v>4.7938434710178404E-2</v>
      </c>
      <c r="V115" s="37">
        <f t="shared" si="236"/>
        <v>0.44321428022928466</v>
      </c>
      <c r="W115" s="37">
        <f t="shared" si="237"/>
        <v>9.8065303632903666E-2</v>
      </c>
      <c r="X115" s="36">
        <f t="shared" si="238"/>
        <v>58.599210640417809</v>
      </c>
      <c r="Y115" s="36">
        <f t="shared" si="239"/>
        <v>0.1015999833442815</v>
      </c>
      <c r="Z115" s="26">
        <v>1.4945480391085755</v>
      </c>
      <c r="AA115" s="26">
        <v>8.5549460864178167E-2</v>
      </c>
      <c r="AB115" s="26">
        <v>43.829886530520426</v>
      </c>
      <c r="AC115" s="27">
        <v>0.68108830648400742</v>
      </c>
      <c r="AD115" s="27">
        <v>41.689792761189899</v>
      </c>
      <c r="AE115" s="10"/>
      <c r="AF115" s="26">
        <v>59.792549738419837</v>
      </c>
      <c r="AG115" s="27">
        <v>7.0880792019500316E-2</v>
      </c>
      <c r="AH115" s="3">
        <v>40.007111296391088</v>
      </c>
      <c r="AJ115" s="10">
        <v>8.7069243146940032</v>
      </c>
      <c r="AK115" s="10">
        <v>3.6023496422869256E-2</v>
      </c>
      <c r="AM115" s="3" t="s">
        <v>233</v>
      </c>
      <c r="AN115" s="3" t="s">
        <v>119</v>
      </c>
      <c r="AO115" s="3" t="s">
        <v>157</v>
      </c>
      <c r="AP115" s="1">
        <v>42100</v>
      </c>
      <c r="AQ115" s="3">
        <v>5.3920419553264924</v>
      </c>
      <c r="AR115" s="3">
        <v>1927.8665343137966</v>
      </c>
      <c r="AS115" s="3">
        <v>22.217196453170164</v>
      </c>
      <c r="AT115" s="4">
        <f t="shared" ref="AT115:AT118" si="423">AS115/AS$1</f>
        <v>0.71728535071899546</v>
      </c>
      <c r="AU115" s="3">
        <v>31.082972224674041</v>
      </c>
      <c r="AV115" s="3">
        <f>AU115/AV$1</f>
        <v>0.56576214460637131</v>
      </c>
      <c r="AW115" s="3">
        <v>71.666609918361885</v>
      </c>
      <c r="AX115" s="3">
        <f>AW115/AX$1</f>
        <v>1.2831980289769362</v>
      </c>
      <c r="BL115" s="4">
        <f>P115/Z115</f>
        <v>0.1174538393724192</v>
      </c>
      <c r="BM115" s="4">
        <f>R115/Z115</f>
        <v>0.58599210640417809</v>
      </c>
      <c r="BN115" s="4">
        <f>V115/Z115</f>
        <v>0.2965540542234027</v>
      </c>
    </row>
    <row r="116" spans="1:66">
      <c r="D116" s="1">
        <v>42100</v>
      </c>
      <c r="E116" s="3">
        <v>4.3410000000000002</v>
      </c>
      <c r="G116" s="3">
        <v>4.387666666666667</v>
      </c>
      <c r="H116" s="3">
        <v>232.23333333333335</v>
      </c>
      <c r="I116" s="3">
        <v>383.0333333333333</v>
      </c>
      <c r="J116" s="3">
        <v>249</v>
      </c>
      <c r="K116" s="3">
        <v>9.5966666666666658</v>
      </c>
      <c r="L116" s="3">
        <v>7.54</v>
      </c>
      <c r="M116" s="3">
        <v>27.3</v>
      </c>
      <c r="N116" s="3">
        <v>65.850000000000009</v>
      </c>
      <c r="O116" s="3">
        <f>O117-0.25</f>
        <v>4.3</v>
      </c>
      <c r="P116" s="26">
        <v>9.0625825944690735E-2</v>
      </c>
      <c r="Q116" s="26">
        <v>1.4229110410659966E-2</v>
      </c>
      <c r="R116" s="37">
        <f t="shared" si="421"/>
        <v>0.81432887699877543</v>
      </c>
      <c r="S116" s="37">
        <f t="shared" si="422"/>
        <v>0.1182907219856232</v>
      </c>
      <c r="T116" s="26">
        <v>0.90495470294346614</v>
      </c>
      <c r="U116" s="26">
        <v>0.11743179861009218</v>
      </c>
      <c r="V116" s="37">
        <f t="shared" si="236"/>
        <v>0.54771384115470778</v>
      </c>
      <c r="W116" s="37">
        <f t="shared" si="237"/>
        <v>0.11946298529797275</v>
      </c>
      <c r="X116" s="36">
        <f t="shared" si="238"/>
        <v>56.057445472140799</v>
      </c>
      <c r="Y116" s="36">
        <f t="shared" si="239"/>
        <v>0.14604435751905531</v>
      </c>
      <c r="Z116" s="26">
        <v>1.4526685440981739</v>
      </c>
      <c r="AA116" s="26">
        <v>2.1935759195943195E-2</v>
      </c>
      <c r="AB116" s="26">
        <v>48.664423328031205</v>
      </c>
      <c r="AC116" s="27">
        <v>1.0433139234896218</v>
      </c>
      <c r="AD116" s="27">
        <v>53.775535029261398</v>
      </c>
      <c r="AE116" s="10"/>
      <c r="AF116" s="26">
        <v>67.344006568144508</v>
      </c>
      <c r="AG116" s="27">
        <v>8.0567833595500016</v>
      </c>
      <c r="AH116" s="3">
        <v>46.35882482741588</v>
      </c>
      <c r="AJ116" s="10">
        <v>9.5071858648382346</v>
      </c>
      <c r="AK116" s="10">
        <v>7.4637134880338907E-2</v>
      </c>
      <c r="AM116" s="3" t="s">
        <v>234</v>
      </c>
      <c r="AN116" s="3" t="s">
        <v>119</v>
      </c>
      <c r="AO116" s="3" t="s">
        <v>159</v>
      </c>
      <c r="AP116" s="1">
        <v>42100</v>
      </c>
      <c r="AQ116" s="3">
        <v>4.8838149403686524</v>
      </c>
      <c r="AR116" s="3">
        <v>2010.0722087047566</v>
      </c>
      <c r="AS116" s="3">
        <v>19.485072637827198</v>
      </c>
      <c r="AT116" s="4">
        <f t="shared" si="423"/>
        <v>0.62907834434774967</v>
      </c>
      <c r="AU116" s="3">
        <v>22.016913851541624</v>
      </c>
      <c r="AV116" s="3">
        <f>AU116/AV$1</f>
        <v>0.40074470061051376</v>
      </c>
      <c r="AW116" s="3">
        <v>54.71507612649409</v>
      </c>
      <c r="AX116" s="3">
        <f>AW116/AX$1</f>
        <v>0.97967907119953601</v>
      </c>
      <c r="BL116" s="4">
        <f>P116/Z116</f>
        <v>6.2385756415584699E-2</v>
      </c>
      <c r="BM116" s="4">
        <f>R116/Z116</f>
        <v>0.56057445472140799</v>
      </c>
      <c r="BN116" s="4">
        <f>V116/Z116</f>
        <v>0.37703978886300737</v>
      </c>
    </row>
    <row r="117" spans="1:66">
      <c r="D117" s="1">
        <v>42100</v>
      </c>
      <c r="E117" s="3">
        <v>4.5449999999999999</v>
      </c>
      <c r="G117" s="3">
        <v>4.5569999999999995</v>
      </c>
      <c r="H117" s="3">
        <v>235.4</v>
      </c>
      <c r="I117" s="3">
        <v>386.23333333333329</v>
      </c>
      <c r="J117" s="3">
        <v>251</v>
      </c>
      <c r="K117" s="3">
        <v>7.6133333333333333</v>
      </c>
      <c r="L117" s="3">
        <v>7.5100000000000007</v>
      </c>
      <c r="M117" s="3">
        <v>27.266666666666666</v>
      </c>
      <c r="N117" s="3">
        <v>65.776666666666657</v>
      </c>
      <c r="O117" s="3">
        <f>O118-0.25</f>
        <v>4.55</v>
      </c>
      <c r="P117" s="26">
        <v>8.0384814580254732E-2</v>
      </c>
      <c r="Q117" s="26">
        <v>2.7021405914662781E-2</v>
      </c>
      <c r="R117" s="37">
        <f t="shared" si="421"/>
        <v>0.80226498194581686</v>
      </c>
      <c r="S117" s="37">
        <f t="shared" si="422"/>
        <v>6.0218995347481506E-2</v>
      </c>
      <c r="T117" s="26">
        <v>0.88264979652607156</v>
      </c>
      <c r="U117" s="26">
        <v>5.3816085170281816E-2</v>
      </c>
      <c r="V117" s="37">
        <f t="shared" si="236"/>
        <v>0.45058463217206812</v>
      </c>
      <c r="W117" s="37">
        <f t="shared" si="237"/>
        <v>0.11242782589723364</v>
      </c>
      <c r="X117" s="36">
        <f t="shared" si="238"/>
        <v>60.17433728659428</v>
      </c>
      <c r="Y117" s="36">
        <f t="shared" si="239"/>
        <v>0.10543203548681467</v>
      </c>
      <c r="Z117" s="26">
        <v>1.3332344286981397</v>
      </c>
      <c r="AA117" s="26">
        <v>9.8710916381743993E-2</v>
      </c>
      <c r="AB117" s="26">
        <v>45.430934430994768</v>
      </c>
      <c r="AC117" s="27">
        <v>1.0259936449414295</v>
      </c>
      <c r="AD117" s="27">
        <v>51.4710756290905</v>
      </c>
      <c r="AE117" s="10"/>
      <c r="AF117" s="26">
        <v>61.520029022033846</v>
      </c>
      <c r="AG117" s="27">
        <v>4.8198938573261056</v>
      </c>
      <c r="AH117" s="3">
        <v>46.143444616942695</v>
      </c>
      <c r="AJ117" s="10">
        <v>9.1942630792049123</v>
      </c>
      <c r="AK117" s="10">
        <v>3.3687742337697987E-2</v>
      </c>
      <c r="AM117" s="3" t="s">
        <v>235</v>
      </c>
      <c r="AN117" s="3" t="s">
        <v>119</v>
      </c>
      <c r="AO117" s="3" t="s">
        <v>156</v>
      </c>
      <c r="AP117" s="1">
        <v>42100</v>
      </c>
      <c r="AQ117" s="3">
        <v>3.4529615778899134</v>
      </c>
      <c r="AR117" s="3">
        <v>2089.3046995170794</v>
      </c>
      <c r="AS117" s="3">
        <v>16.0173909256625</v>
      </c>
      <c r="AT117" s="4">
        <f t="shared" si="423"/>
        <v>0.51712374655073612</v>
      </c>
      <c r="AU117" s="3">
        <v>18.365606489348032</v>
      </c>
      <c r="AV117" s="3">
        <f>AU117/AV$1</f>
        <v>0.33428479230702646</v>
      </c>
      <c r="AW117" s="3">
        <v>39.771875361305916</v>
      </c>
      <c r="AX117" s="3">
        <f>AW117/AX$1</f>
        <v>0.71211952303143988</v>
      </c>
      <c r="BL117" s="4">
        <f>P117/Z117</f>
        <v>6.0293083384253661E-2</v>
      </c>
      <c r="BM117" s="4">
        <f>R117/Z117</f>
        <v>0.60174337286594282</v>
      </c>
      <c r="BN117" s="4">
        <f>V117/Z117</f>
        <v>0.33796354374980359</v>
      </c>
    </row>
    <row r="118" spans="1:66">
      <c r="D118" s="1">
        <v>42100</v>
      </c>
      <c r="E118" s="3">
        <v>4.7683333333333335</v>
      </c>
      <c r="G118" s="3">
        <v>4.7556666666666665</v>
      </c>
      <c r="H118" s="3">
        <v>242.16666666666666</v>
      </c>
      <c r="I118" s="3">
        <v>394.8</v>
      </c>
      <c r="J118" s="3">
        <v>256.66666666666669</v>
      </c>
      <c r="K118" s="3">
        <v>5.0766666666666671</v>
      </c>
      <c r="L118" s="3">
        <v>7.419999999999999</v>
      </c>
      <c r="M118" s="3">
        <v>26.05</v>
      </c>
      <c r="N118" s="3">
        <v>62.893333333333338</v>
      </c>
      <c r="O118" s="3">
        <v>4.8</v>
      </c>
      <c r="P118" s="26"/>
      <c r="Q118" s="26"/>
      <c r="R118" s="37"/>
      <c r="S118" s="37"/>
      <c r="T118" s="26">
        <v>0.64755827061718385</v>
      </c>
      <c r="U118" s="26">
        <v>9.0199110111935377E-3</v>
      </c>
      <c r="V118" s="37">
        <f t="shared" si="236"/>
        <v>0.31961834984188953</v>
      </c>
      <c r="W118" s="37">
        <f t="shared" si="237"/>
        <v>9.2828104561536087E-3</v>
      </c>
      <c r="X118" s="37"/>
      <c r="Y118" s="37"/>
      <c r="Z118" s="26">
        <v>0.96717662045907338</v>
      </c>
      <c r="AA118" s="26">
        <v>2.193575919594383E-3</v>
      </c>
      <c r="AB118" s="26">
        <v>44.94209907762864</v>
      </c>
      <c r="AC118" s="27">
        <v>0.43109411571156286</v>
      </c>
      <c r="AD118" s="27">
        <v>69.40240147777682</v>
      </c>
      <c r="AE118" s="10"/>
      <c r="AF118" s="26">
        <v>55.729465001718424</v>
      </c>
      <c r="AG118" s="27">
        <v>0.14648697017363813</v>
      </c>
      <c r="AH118" s="3">
        <v>57.620773520420975</v>
      </c>
      <c r="AJ118" s="10">
        <v>8.6953820807976925</v>
      </c>
      <c r="AK118" s="10">
        <v>7.9719748552978656E-2</v>
      </c>
      <c r="AM118" s="3" t="s">
        <v>236</v>
      </c>
      <c r="AN118" s="3" t="s">
        <v>119</v>
      </c>
      <c r="AO118" s="3" t="s">
        <v>158</v>
      </c>
      <c r="AP118" s="1">
        <v>42100</v>
      </c>
      <c r="AQ118" s="3">
        <v>2.080194403774358</v>
      </c>
      <c r="AR118" s="3">
        <v>1985.8613385443082</v>
      </c>
      <c r="AS118" s="3">
        <v>12.384713453974006</v>
      </c>
      <c r="AT118" s="4">
        <f t="shared" si="423"/>
        <v>0.39984223716581668</v>
      </c>
      <c r="AU118" s="3">
        <v>9.2840449730864165</v>
      </c>
      <c r="AV118" s="3">
        <f>AU118/AV$1</f>
        <v>0.16898516514536616</v>
      </c>
      <c r="AW118" s="3">
        <v>24.943755853123527</v>
      </c>
      <c r="AX118" s="3">
        <f>AW118/AX$1</f>
        <v>0.44662051661814728</v>
      </c>
      <c r="BL118" s="4"/>
      <c r="BM118" s="4"/>
      <c r="BN118" s="4">
        <f>V118/Z118</f>
        <v>0.33046533909202819</v>
      </c>
    </row>
    <row r="119" spans="1:66">
      <c r="A119" s="29" t="str">
        <f>A113</f>
        <v>Shelburne Pond</v>
      </c>
      <c r="B119" s="29">
        <f>B114</f>
        <v>4.84</v>
      </c>
      <c r="C119" s="29">
        <f>C114</f>
        <v>28</v>
      </c>
      <c r="D119" s="30">
        <f>D118</f>
        <v>42100</v>
      </c>
      <c r="E119" s="31"/>
      <c r="F119" s="31"/>
      <c r="G119" s="31"/>
      <c r="H119" s="31"/>
      <c r="I119" s="31"/>
      <c r="J119" s="31"/>
      <c r="K119" s="31">
        <f>AVERAGE(K115:K118)</f>
        <v>8.61</v>
      </c>
      <c r="L119" s="31">
        <f t="shared" ref="L119" si="424">AVERAGE(L115:L118)</f>
        <v>7.5108333333333333</v>
      </c>
      <c r="M119" s="31">
        <f t="shared" ref="M119" si="425">AVERAGE(M115:M118)</f>
        <v>27.521666666666665</v>
      </c>
      <c r="N119" s="31">
        <f t="shared" ref="N119" si="426">AVERAGE(N115:N118)</f>
        <v>66.379166666666663</v>
      </c>
      <c r="O119" s="5"/>
      <c r="P119" s="31">
        <f t="shared" ref="P119:R119" si="427">AVERAGE(P115:P118)</f>
        <v>0.11551701528158938</v>
      </c>
      <c r="Q119" s="31">
        <f t="shared" ref="Q119:S119" si="428">AVERAGE(Q115:Q118)</f>
        <v>3.232824693665564E-2</v>
      </c>
      <c r="R119" s="38">
        <f t="shared" si="427"/>
        <v>0.83079573750135349</v>
      </c>
      <c r="S119" s="38">
        <f t="shared" si="428"/>
        <v>8.4008107791375741E-2</v>
      </c>
      <c r="T119" s="31">
        <f t="shared" ref="T119:V119" si="429">AVERAGE(T115:T118)</f>
        <v>0.87162413224150304</v>
      </c>
      <c r="U119" s="31">
        <f t="shared" ref="U119:W119" si="430">AVERAGE(U115:U118)</f>
        <v>5.7051557375436476E-2</v>
      </c>
      <c r="V119" s="38">
        <f t="shared" si="429"/>
        <v>0.4402827758494875</v>
      </c>
      <c r="W119" s="38">
        <f t="shared" si="430"/>
        <v>8.4809731321065909E-2</v>
      </c>
      <c r="X119" s="38"/>
      <c r="Y119" s="38"/>
      <c r="Z119" s="31">
        <f t="shared" ref="Z119" si="431">AVERAGE(Z115:Z118)</f>
        <v>1.3119069080909906</v>
      </c>
      <c r="AA119" s="31">
        <f t="shared" ref="AA119" si="432">AVERAGE(AA115:AA118)</f>
        <v>5.2097428090364932E-2</v>
      </c>
      <c r="AB119" s="31">
        <f t="shared" ref="AB119" si="433">AVERAGE(AB115:AB118)</f>
        <v>45.716835841793767</v>
      </c>
      <c r="AC119" s="31">
        <f t="shared" ref="AC119" si="434">AVERAGE(AC115:AC118)</f>
        <v>0.79537249765665541</v>
      </c>
      <c r="AD119" s="31">
        <f t="shared" ref="AD119" si="435">AVERAGE(AD115:AD118)</f>
        <v>54.084701224329649</v>
      </c>
      <c r="AF119" s="31">
        <f t="shared" ref="AF119" si="436">AVERAGE(AF115:AF118)</f>
        <v>61.096512582579152</v>
      </c>
      <c r="AG119" s="31">
        <f t="shared" ref="AG119" si="437">AVERAGE(AG115:AG118)</f>
        <v>3.2735112447673114</v>
      </c>
      <c r="AH119" s="31">
        <f t="shared" ref="AH119" si="438">AVERAGE(AH115:AH118)</f>
        <v>47.532538565292661</v>
      </c>
      <c r="AJ119" s="31">
        <f t="shared" ref="AJ119" si="439">AVERAGE(AJ115:AJ118)</f>
        <v>9.0259388348837106</v>
      </c>
      <c r="AK119" s="31">
        <f t="shared" ref="AK119" si="440">AVERAGE(AK115:AK118)</f>
        <v>5.6017030548471194E-2</v>
      </c>
      <c r="AP119" s="1"/>
      <c r="AQ119" s="31">
        <f>AVERAGE(AQ115:AQ118)</f>
        <v>3.9522532193398545</v>
      </c>
      <c r="AR119" s="31">
        <f t="shared" ref="AR119" si="441">AVERAGE(AR115:AR118)</f>
        <v>2003.2761952699852</v>
      </c>
      <c r="AS119" s="31">
        <f t="shared" ref="AS119" si="442">AVERAGE(AS115:AS118)</f>
        <v>17.526093367658465</v>
      </c>
      <c r="AT119" s="7"/>
      <c r="AU119" s="31">
        <f t="shared" ref="AU119" si="443">AVERAGE(AU115:AU118)</f>
        <v>20.187384384662529</v>
      </c>
      <c r="AV119" s="31">
        <f t="shared" ref="AV119" si="444">AVERAGE(AV115:AV118)</f>
        <v>0.36744420066731942</v>
      </c>
      <c r="AW119" s="31">
        <f t="shared" ref="AW119" si="445">AVERAGE(AW115:AW118)</f>
        <v>47.774329314821351</v>
      </c>
      <c r="AX119" s="31">
        <f t="shared" ref="AX119" si="446">AVERAGE(AX115:AX118)</f>
        <v>0.85540428495651477</v>
      </c>
      <c r="BD119" s="31"/>
      <c r="BE119" s="31"/>
      <c r="BF119" s="31"/>
      <c r="BG119" s="31"/>
      <c r="BH119" s="31"/>
      <c r="BI119" s="31"/>
      <c r="BJ119" s="31"/>
    </row>
    <row r="120" spans="1:66">
      <c r="AQ120" s="3"/>
      <c r="AR120" s="3"/>
      <c r="AS120" s="3"/>
      <c r="AU120" s="3"/>
      <c r="AV120" s="3"/>
      <c r="AW120" s="3"/>
      <c r="AX120" s="3"/>
      <c r="BL120">
        <f>AVERAGE(BL65:BL118)</f>
        <v>8.1559229606904857E-2</v>
      </c>
      <c r="BM120">
        <f t="shared" ref="BM120:BN120" si="447">AVERAGE(BM65:BM118)</f>
        <v>0.35078375831142833</v>
      </c>
      <c r="BN120">
        <f t="shared" si="447"/>
        <v>0.55195739278087419</v>
      </c>
    </row>
    <row r="121" spans="1:66">
      <c r="AQ121" s="3"/>
      <c r="AR121" s="3"/>
      <c r="AS121" s="3"/>
      <c r="AU121" s="3"/>
      <c r="AV121" s="3"/>
      <c r="AW121" s="3"/>
      <c r="AX121" s="3"/>
    </row>
    <row r="122" spans="1:66">
      <c r="AQ122" s="3"/>
      <c r="AR122" s="3"/>
      <c r="AS122" s="3"/>
      <c r="AU122" s="3"/>
      <c r="AV122" s="3"/>
      <c r="AW122" s="3"/>
      <c r="AX122" s="3"/>
    </row>
    <row r="123" spans="1:66">
      <c r="AQ123" s="3"/>
      <c r="AR123" s="3"/>
      <c r="AS123" s="3"/>
      <c r="AU123" s="3"/>
      <c r="AV123" s="3"/>
      <c r="AW123" s="3"/>
      <c r="AX123" s="3"/>
    </row>
    <row r="124" spans="1:66">
      <c r="AQ124" s="3"/>
      <c r="AR124" s="3"/>
      <c r="AS124" s="3"/>
      <c r="AU124" s="3"/>
      <c r="AV124" s="3"/>
      <c r="AW124" s="3"/>
      <c r="AX124" s="3"/>
    </row>
    <row r="125" spans="1:66">
      <c r="AQ125" s="3"/>
      <c r="AR125" s="3"/>
      <c r="AS125" s="3"/>
      <c r="AU125" s="3"/>
      <c r="AV125" s="3"/>
      <c r="AW125" s="3"/>
      <c r="AX125" s="3"/>
    </row>
    <row r="126" spans="1:66">
      <c r="AQ126" s="3"/>
      <c r="AR126" s="3"/>
      <c r="AS126" s="3"/>
      <c r="AU126" s="3"/>
      <c r="AV126" s="3"/>
      <c r="AW126" s="3"/>
      <c r="AX126" s="3"/>
      <c r="AZ126" s="3"/>
      <c r="BA126" s="3"/>
      <c r="BB126" s="5"/>
    </row>
    <row r="127" spans="1:66">
      <c r="AN127"/>
      <c r="AO127"/>
      <c r="AQ127" s="3"/>
      <c r="AR127" s="3"/>
      <c r="AS127" s="3"/>
      <c r="AU127" s="3"/>
      <c r="AV127" s="3"/>
      <c r="AW127" s="3"/>
      <c r="AX127" s="3"/>
    </row>
    <row r="128" spans="1:66">
      <c r="AN128"/>
      <c r="AO128"/>
      <c r="AQ128" s="3"/>
      <c r="AR128" s="3"/>
      <c r="AS128" s="3"/>
      <c r="AU128" s="3"/>
      <c r="AV128" s="3"/>
      <c r="AW128" s="3"/>
      <c r="AX128" s="3"/>
    </row>
    <row r="129" spans="40:54">
      <c r="AN129"/>
      <c r="AO129"/>
    </row>
    <row r="130" spans="40:54">
      <c r="AN130"/>
      <c r="AO130"/>
    </row>
    <row r="131" spans="40:54">
      <c r="AN131"/>
      <c r="AO131"/>
    </row>
    <row r="132" spans="40:54">
      <c r="AN132"/>
      <c r="AO132"/>
    </row>
    <row r="133" spans="40:54">
      <c r="AN133"/>
      <c r="AO133"/>
      <c r="AZ133" s="3"/>
      <c r="BA133" s="3"/>
      <c r="BB133" s="5"/>
    </row>
    <row r="134" spans="40:54">
      <c r="AN134"/>
      <c r="AO134"/>
    </row>
    <row r="135" spans="40:54">
      <c r="AN135"/>
      <c r="AO135"/>
    </row>
    <row r="136" spans="40:54">
      <c r="AN136"/>
      <c r="AO136"/>
    </row>
    <row r="137" spans="40:54">
      <c r="AN137"/>
      <c r="AO137"/>
    </row>
    <row r="138" spans="40:54">
      <c r="AN138"/>
      <c r="AO138"/>
    </row>
    <row r="139" spans="40:54">
      <c r="AN139"/>
      <c r="AO139"/>
    </row>
    <row r="140" spans="40:54">
      <c r="AN140"/>
      <c r="AO140"/>
      <c r="AZ140" s="3"/>
      <c r="BA140" s="3"/>
      <c r="BB140" s="5"/>
    </row>
    <row r="141" spans="40:54">
      <c r="AN141"/>
      <c r="AO141"/>
    </row>
    <row r="142" spans="40:54">
      <c r="AN142"/>
      <c r="AO142"/>
    </row>
    <row r="143" spans="40:54">
      <c r="AN143"/>
      <c r="AO143"/>
    </row>
    <row r="144" spans="40:54">
      <c r="AN144"/>
      <c r="AO144"/>
    </row>
    <row r="145" spans="40:54">
      <c r="AN145"/>
      <c r="AO145"/>
    </row>
    <row r="146" spans="40:54">
      <c r="AN146"/>
      <c r="AO146"/>
    </row>
    <row r="147" spans="40:54">
      <c r="AZ147" s="3"/>
      <c r="BA147" s="3"/>
      <c r="BB147" s="5"/>
    </row>
    <row r="149" spans="40:54">
      <c r="AN149"/>
      <c r="AO149"/>
    </row>
    <row r="150" spans="40:54">
      <c r="AN150"/>
      <c r="AO150"/>
    </row>
  </sheetData>
  <mergeCells count="1">
    <mergeCell ref="P1:Q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8"/>
  <sheetViews>
    <sheetView workbookViewId="0">
      <selection sqref="A1:M118"/>
    </sheetView>
  </sheetViews>
  <sheetFormatPr baseColWidth="10" defaultColWidth="8.83203125" defaultRowHeight="14" x14ac:dyDescent="0"/>
  <cols>
    <col min="4" max="4" width="9.5" style="1" bestFit="1" customWidth="1"/>
    <col min="8" max="8" width="6" bestFit="1" customWidth="1"/>
    <col min="9" max="9" width="4.5" bestFit="1" customWidth="1"/>
    <col min="10" max="10" width="7.83203125" bestFit="1" customWidth="1"/>
    <col min="11" max="11" width="4.5" bestFit="1" customWidth="1"/>
    <col min="12" max="12" width="8.83203125" bestFit="1" customWidth="1"/>
    <col min="13" max="13" width="4.5" bestFit="1" customWidth="1"/>
    <col min="14" max="14" width="8.83203125" bestFit="1" customWidth="1"/>
    <col min="15" max="15" width="4.5" bestFit="1" customWidth="1"/>
    <col min="16" max="16" width="9" bestFit="1" customWidth="1"/>
    <col min="17" max="17" width="4.5" bestFit="1" customWidth="1"/>
    <col min="18" max="18" width="6.83203125" bestFit="1" customWidth="1"/>
    <col min="19" max="19" width="6" bestFit="1" customWidth="1"/>
    <col min="20" max="22" width="6" customWidth="1"/>
    <col min="23" max="23" width="9.33203125" bestFit="1" customWidth="1"/>
    <col min="24" max="24" width="4.5" bestFit="1" customWidth="1"/>
    <col min="25" max="25" width="6.5" bestFit="1" customWidth="1"/>
  </cols>
  <sheetData>
    <row r="1" spans="1:28">
      <c r="A1" t="str">
        <f>'Sheet1 (4)'!A2</f>
        <v>Missisquoi Bay</v>
      </c>
      <c r="B1" t="str">
        <f>'Sheet1 (4)'!B2</f>
        <v>depth (m)</v>
      </c>
      <c r="C1" t="str">
        <f>'Sheet1 (4)'!C2</f>
        <v>Ice (cm)</v>
      </c>
      <c r="D1" s="1">
        <f>'Sheet1 (4)'!D2</f>
        <v>42019.467334104942</v>
      </c>
      <c r="E1" t="str">
        <f>'Sheet1 (4)'!E2</f>
        <v>Depth(m)*</v>
      </c>
      <c r="F1" t="str">
        <f>'Sheet1 (4)'!F2</f>
        <v>Depth(cor-m)</v>
      </c>
      <c r="G1" t="str">
        <f>'Sheet1 (4)'!O2</f>
        <v>Depth (m)</v>
      </c>
      <c r="H1" t="str">
        <f>'Sheet1 (4)'!X2</f>
        <v>%DOP</v>
      </c>
      <c r="I1" t="str">
        <f>'Sheet1 (4)'!Y2</f>
        <v>sd</v>
      </c>
      <c r="J1" t="str">
        <f>'Sheet1 (4)'!Z2</f>
        <v>TP(uMP)</v>
      </c>
      <c r="K1" t="str">
        <f>'Sheet1 (4)'!AA2</f>
        <v>SD</v>
      </c>
      <c r="L1" t="str">
        <f>'Sheet1 (4)'!P2</f>
        <v>SRP(uMP)</v>
      </c>
      <c r="M1" t="str">
        <f>'Sheet1 (4)'!Q2</f>
        <v>SD</v>
      </c>
      <c r="N1" t="str">
        <f>'Sheet1 (4)'!R2</f>
        <v>DOP (uM)</v>
      </c>
      <c r="O1" t="str">
        <f>'Sheet1 (4)'!S2</f>
        <v>SD</v>
      </c>
      <c r="P1" t="str">
        <f>'Sheet1 (4)'!T2</f>
        <v>TDP(uMP)</v>
      </c>
      <c r="Q1" t="str">
        <f>'Sheet1 (4)'!U2</f>
        <v>SD</v>
      </c>
      <c r="R1" t="str">
        <f>'Sheet1 (4)'!V2</f>
        <v>PP(uM)</v>
      </c>
      <c r="S1" t="str">
        <f>'Sheet1 (4)'!W2</f>
        <v>SD</v>
      </c>
      <c r="T1" t="str">
        <f>'Sheet1 (4)'!Z2</f>
        <v>TP(uMP)</v>
      </c>
      <c r="U1" t="str">
        <f>'Sheet1 (4)'!AA2</f>
        <v>SD</v>
      </c>
      <c r="W1" t="str">
        <f>'Sheet1 (4)'!AB2</f>
        <v>TDN(uMP)</v>
      </c>
      <c r="X1" t="str">
        <f>'Sheet1 (4)'!AC2</f>
        <v>SD</v>
      </c>
      <c r="Y1" t="str">
        <f>'Sheet1 (4)'!AD2</f>
        <v>TDN/P</v>
      </c>
      <c r="Z1" t="str">
        <f>'Sheet1 (4)'!AF2</f>
        <v>TN(uMN)</v>
      </c>
      <c r="AA1" t="str">
        <f>'Sheet1 (4)'!AG2</f>
        <v>SD</v>
      </c>
      <c r="AB1" t="str">
        <f>'Sheet1 (4)'!AH2</f>
        <v>TN/TP</v>
      </c>
    </row>
    <row r="2" spans="1:28">
      <c r="A2" t="str">
        <f>'Sheet1 (4)'!A3</f>
        <v>depth (m)</v>
      </c>
      <c r="B2">
        <f>'Sheet1 (4)'!B3</f>
        <v>3.48</v>
      </c>
      <c r="C2">
        <f>'Sheet1 (4)'!C3</f>
        <v>34</v>
      </c>
      <c r="D2" s="1">
        <f>'Sheet1 (4)'!D3</f>
        <v>42019.467334104942</v>
      </c>
      <c r="E2">
        <f>'Sheet1 (4)'!E3</f>
        <v>0.5</v>
      </c>
      <c r="F2">
        <f>'Sheet1 (4)'!F3</f>
        <v>0.5</v>
      </c>
      <c r="G2">
        <f>'Sheet1 (4)'!O3</f>
        <v>0.5</v>
      </c>
      <c r="H2" s="4"/>
      <c r="I2" s="4"/>
      <c r="J2" s="4">
        <f>'Sheet1 (4)'!Z3</f>
        <v>0.63197615194258705</v>
      </c>
      <c r="K2" s="4">
        <f>'Sheet1 (4)'!AA3</f>
        <v>1.0850233638943654E-2</v>
      </c>
      <c r="L2" s="4">
        <f>'Sheet1 (4)'!P3</f>
        <v>0.14421002744352968</v>
      </c>
      <c r="M2" s="4">
        <f>'Sheet1 (4)'!Q3</f>
        <v>3.9814061563203391E-2</v>
      </c>
      <c r="N2" s="4"/>
      <c r="O2" s="4"/>
      <c r="P2" s="4"/>
      <c r="Q2" s="4"/>
      <c r="R2" s="4"/>
      <c r="S2" s="4"/>
      <c r="T2">
        <f>'Sheet1 (4)'!Z3</f>
        <v>0.63197615194258705</v>
      </c>
      <c r="U2">
        <f>'Sheet1 (4)'!AA3</f>
        <v>1.0850233638943654E-2</v>
      </c>
      <c r="V2">
        <f>'Sheet1 (4)'!AB3</f>
        <v>0</v>
      </c>
      <c r="W2">
        <f>'Sheet1 (4)'!AC3</f>
        <v>0</v>
      </c>
      <c r="X2">
        <f>'Sheet1 (4)'!AD3</f>
        <v>0</v>
      </c>
      <c r="Y2">
        <f>'Sheet1 (4)'!AE3</f>
        <v>0</v>
      </c>
      <c r="Z2">
        <f>'Sheet1 (4)'!AF3</f>
        <v>48.6122495446266</v>
      </c>
      <c r="AA2">
        <f>'Sheet1 (4)'!AG3</f>
        <v>2.8979786114203529E-2</v>
      </c>
      <c r="AB2">
        <f>'Sheet1 (4)'!AH3</f>
        <v>76.921018926427564</v>
      </c>
    </row>
    <row r="3" spans="1:28">
      <c r="D3" s="1">
        <f>'Sheet1 (4)'!D4</f>
        <v>42019.474093364195</v>
      </c>
      <c r="E3">
        <f>'Sheet1 (4)'!E4</f>
        <v>2.5</v>
      </c>
      <c r="F3">
        <f>'Sheet1 (4)'!F4</f>
        <v>2.5</v>
      </c>
      <c r="G3">
        <f>'Sheet1 (4)'!O4</f>
        <v>2.5</v>
      </c>
      <c r="H3" s="4"/>
      <c r="I3" s="4"/>
      <c r="J3" s="4">
        <f>'Sheet1 (4)'!Z4</f>
        <v>1.2825849687880944</v>
      </c>
      <c r="K3" s="4">
        <f>'Sheet1 (4)'!AA4</f>
        <v>0.1019921962060712</v>
      </c>
      <c r="L3" s="4">
        <f>'Sheet1 (4)'!P4</f>
        <v>0.52724453504327629</v>
      </c>
      <c r="M3" s="4">
        <f>'Sheet1 (4)'!Q4</f>
        <v>2.060318879561451E-2</v>
      </c>
      <c r="N3" s="4"/>
      <c r="O3" s="4"/>
      <c r="P3" s="4"/>
      <c r="Q3" s="4"/>
      <c r="R3" s="4"/>
      <c r="S3" s="4"/>
      <c r="T3">
        <f>'Sheet1 (4)'!Z4</f>
        <v>1.2825849687880944</v>
      </c>
      <c r="U3">
        <f>'Sheet1 (4)'!AA4</f>
        <v>0.1019921962060712</v>
      </c>
      <c r="V3">
        <f>'Sheet1 (4)'!AB4</f>
        <v>0</v>
      </c>
      <c r="W3">
        <f>'Sheet1 (4)'!AC4</f>
        <v>0</v>
      </c>
      <c r="X3">
        <f>'Sheet1 (4)'!AD4</f>
        <v>0</v>
      </c>
      <c r="Y3">
        <f>'Sheet1 (4)'!AE4</f>
        <v>0</v>
      </c>
      <c r="Z3">
        <f>'Sheet1 (4)'!AF4</f>
        <v>55.524817850637525</v>
      </c>
      <c r="AA3">
        <f>'Sheet1 (4)'!AG4</f>
        <v>1.4683091631196081</v>
      </c>
      <c r="AB3">
        <f>'Sheet1 (4)'!AH4</f>
        <v>43.29133679392995</v>
      </c>
    </row>
    <row r="4" spans="1:28">
      <c r="D4" s="1">
        <f>'Sheet1 (4)'!D5</f>
        <v>42019.478055555555</v>
      </c>
      <c r="E4">
        <f>'Sheet1 (4)'!E5</f>
        <v>3</v>
      </c>
      <c r="F4">
        <f>'Sheet1 (4)'!F5</f>
        <v>3</v>
      </c>
      <c r="G4">
        <f>'Sheet1 (4)'!O5</f>
        <v>3</v>
      </c>
      <c r="H4" s="4"/>
      <c r="I4" s="4"/>
      <c r="J4" s="4">
        <f>'Sheet1 (4)'!Z5</f>
        <v>1.6738709317494256</v>
      </c>
      <c r="K4" s="4">
        <f>'Sheet1 (4)'!AA5</f>
        <v>0</v>
      </c>
      <c r="L4" s="4">
        <f>'Sheet1 (4)'!P5</f>
        <v>0.71583280557314766</v>
      </c>
      <c r="M4" s="4">
        <f>'Sheet1 (4)'!Q5</f>
        <v>2.3189684068413915E-2</v>
      </c>
      <c r="N4" s="4"/>
      <c r="O4" s="4"/>
      <c r="P4" s="4"/>
      <c r="Q4" s="4"/>
      <c r="R4" s="4"/>
      <c r="S4" s="4"/>
      <c r="T4">
        <f>'Sheet1 (4)'!Z5</f>
        <v>1.6738709317494256</v>
      </c>
      <c r="U4">
        <f>'Sheet1 (4)'!AA5</f>
        <v>0</v>
      </c>
      <c r="V4">
        <f>'Sheet1 (4)'!AB5</f>
        <v>0</v>
      </c>
      <c r="W4">
        <f>'Sheet1 (4)'!AC5</f>
        <v>0</v>
      </c>
      <c r="X4">
        <f>'Sheet1 (4)'!AD5</f>
        <v>0</v>
      </c>
      <c r="Y4">
        <f>'Sheet1 (4)'!AE5</f>
        <v>0</v>
      </c>
      <c r="Z4">
        <f>'Sheet1 (4)'!AF5</f>
        <v>65.599954462659383</v>
      </c>
      <c r="AA4">
        <f>'Sheet1 (4)'!AG5</f>
        <v>1.4296694483006718</v>
      </c>
      <c r="AB4">
        <f>'Sheet1 (4)'!AH5</f>
        <v>39.190569128348741</v>
      </c>
    </row>
    <row r="5" spans="1:28">
      <c r="D5" s="1">
        <f>'Sheet1 (4)'!D6</f>
        <v>42019.480516975309</v>
      </c>
      <c r="E5">
        <f>'Sheet1 (4)'!E6</f>
        <v>3.25</v>
      </c>
      <c r="F5">
        <f>'Sheet1 (4)'!F6</f>
        <v>3.3</v>
      </c>
      <c r="G5">
        <f>'Sheet1 (4)'!O6</f>
        <v>3.3</v>
      </c>
      <c r="H5" s="4"/>
      <c r="I5" s="4"/>
      <c r="J5" s="4">
        <f>'Sheet1 (4)'!Z6</f>
        <v>2.3919957578902218</v>
      </c>
      <c r="K5" s="4">
        <f>'Sheet1 (4)'!AA6</f>
        <v>0.13020280366732512</v>
      </c>
      <c r="L5" s="4">
        <f>'Sheet1 (4)'!P6</f>
        <v>1.0529259499683343</v>
      </c>
      <c r="M5" s="4">
        <f>'Sheet1 (4)'!Q6</f>
        <v>3.5128433185410791E-2</v>
      </c>
      <c r="N5" s="4"/>
      <c r="O5" s="4"/>
      <c r="P5" s="4"/>
      <c r="Q5" s="4"/>
      <c r="R5" s="4"/>
      <c r="S5" s="4"/>
      <c r="T5">
        <f>'Sheet1 (4)'!Z6</f>
        <v>2.3919957578902218</v>
      </c>
      <c r="U5">
        <f>'Sheet1 (4)'!AA6</f>
        <v>0.13020280366732512</v>
      </c>
      <c r="V5">
        <f>'Sheet1 (4)'!AB6</f>
        <v>0</v>
      </c>
      <c r="W5">
        <f>'Sheet1 (4)'!AC6</f>
        <v>0</v>
      </c>
      <c r="X5">
        <f>'Sheet1 (4)'!AD6</f>
        <v>0</v>
      </c>
      <c r="Y5">
        <f>'Sheet1 (4)'!AE6</f>
        <v>0</v>
      </c>
      <c r="Z5">
        <f>'Sheet1 (4)'!AF6</f>
        <v>86.115664845173043</v>
      </c>
      <c r="AA5">
        <f>'Sheet1 (4)'!AG6</f>
        <v>1.8015767034329455</v>
      </c>
      <c r="AB5">
        <f>'Sheet1 (4)'!AH6</f>
        <v>36.001595973200395</v>
      </c>
    </row>
    <row r="6" spans="1:28">
      <c r="D6" s="1">
        <f>'Sheet1 (4)'!D7</f>
        <v>42019.480555555558</v>
      </c>
      <c r="E6">
        <f>'Sheet1 (4)'!E7</f>
        <v>3.5</v>
      </c>
      <c r="F6">
        <f>'Sheet1 (4)'!F7</f>
        <v>3.5</v>
      </c>
      <c r="G6">
        <f>'Sheet1 (4)'!O7</f>
        <v>3.5</v>
      </c>
      <c r="H6" s="4"/>
      <c r="I6" s="4"/>
      <c r="J6" s="4">
        <f>'Sheet1 (4)'!Z7</f>
        <v>2.6988867092324424</v>
      </c>
      <c r="K6" s="4">
        <f>'Sheet1 (4)'!AA7</f>
        <v>5.2081121466929663E-2</v>
      </c>
      <c r="L6" s="4">
        <f>'Sheet1 (4)'!P7</f>
        <v>1.1127969812117375</v>
      </c>
      <c r="M6" s="4">
        <f>'Sheet1 (4)'!Q7</f>
        <v>8.668943840547802E-2</v>
      </c>
      <c r="N6" s="4"/>
      <c r="O6" s="4"/>
      <c r="P6" s="4"/>
      <c r="Q6" s="4"/>
      <c r="R6" s="4"/>
      <c r="S6" s="4"/>
      <c r="T6">
        <f>'Sheet1 (4)'!Z7</f>
        <v>2.6988867092324424</v>
      </c>
      <c r="U6">
        <f>'Sheet1 (4)'!AA7</f>
        <v>5.2081121466929663E-2</v>
      </c>
      <c r="V6">
        <f>'Sheet1 (4)'!AB7</f>
        <v>0</v>
      </c>
      <c r="W6">
        <f>'Sheet1 (4)'!AC7</f>
        <v>0</v>
      </c>
      <c r="X6">
        <f>'Sheet1 (4)'!AD7</f>
        <v>0</v>
      </c>
      <c r="Y6">
        <f>'Sheet1 (4)'!AE7</f>
        <v>0</v>
      </c>
      <c r="Z6">
        <f>'Sheet1 (4)'!AF7</f>
        <v>93.844489981785074</v>
      </c>
      <c r="AA6">
        <f>'Sheet1 (4)'!AG7</f>
        <v>5.3322806450133138</v>
      </c>
      <c r="AB6">
        <f>'Sheet1 (4)'!AH7</f>
        <v>34.771555864408342</v>
      </c>
    </row>
    <row r="7" spans="1:28"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8">
      <c r="A8" t="str">
        <f>'Sheet1 (4)'!A9</f>
        <v>Missisquoi Bay</v>
      </c>
      <c r="B8" t="str">
        <f>'Sheet1 (4)'!B9</f>
        <v>depth (m)</v>
      </c>
      <c r="C8" t="str">
        <f>'Sheet1 (4)'!C9</f>
        <v>Ice (cm)</v>
      </c>
      <c r="D8" s="1">
        <f>'Sheet1 (4)'!D9</f>
        <v>42039</v>
      </c>
      <c r="E8" t="str">
        <f>'Sheet1 (4)'!E9</f>
        <v>Depth m</v>
      </c>
      <c r="F8" t="str">
        <f>'Sheet1 (4)'!F9</f>
        <v>Depth(cor-m)</v>
      </c>
      <c r="G8" t="str">
        <f>'Sheet1 (4)'!O9</f>
        <v>Depth (m)</v>
      </c>
      <c r="H8" s="4" t="str">
        <f>'Sheet1 (4)'!X9</f>
        <v>%DOP</v>
      </c>
      <c r="I8" s="4" t="str">
        <f>'Sheet1 (4)'!Y9</f>
        <v>sd</v>
      </c>
      <c r="J8" s="4" t="str">
        <f>'Sheet1 (4)'!Z9</f>
        <v>TP(uMP)</v>
      </c>
      <c r="K8" s="4" t="str">
        <f>'Sheet1 (4)'!AA9</f>
        <v>SD</v>
      </c>
      <c r="L8" s="4" t="str">
        <f>'Sheet1 (4)'!P9</f>
        <v>SRP(uMP)</v>
      </c>
      <c r="M8" s="4" t="str">
        <f>'Sheet1 (4)'!Q9</f>
        <v>SD</v>
      </c>
      <c r="N8" s="4" t="str">
        <f>'Sheet1 (4)'!R9</f>
        <v>DOP (uM)</v>
      </c>
      <c r="O8" s="4" t="str">
        <f>'Sheet1 (4)'!S9</f>
        <v>SD</v>
      </c>
      <c r="P8" s="4" t="str">
        <f>'Sheet1 (4)'!T9</f>
        <v>TDP(uMP)</v>
      </c>
      <c r="Q8" s="4" t="str">
        <f>'Sheet1 (4)'!U9</f>
        <v>SD</v>
      </c>
      <c r="R8" s="4" t="str">
        <f>'Sheet1 (4)'!V9</f>
        <v>PP(uM)</v>
      </c>
      <c r="S8" s="4" t="str">
        <f>'Sheet1 (4)'!W9</f>
        <v>SD</v>
      </c>
      <c r="T8" s="4" t="str">
        <f>'Sheet1 (4)'!Y9</f>
        <v>sd</v>
      </c>
      <c r="U8" s="4" t="str">
        <f>'Sheet1 (4)'!Z9</f>
        <v>TP(uMP)</v>
      </c>
      <c r="V8" s="4" t="str">
        <f>'Sheet1 (4)'!AA9</f>
        <v>SD</v>
      </c>
      <c r="W8" s="4" t="str">
        <f>'Sheet1 (4)'!AB9</f>
        <v>TDN(uMP)</v>
      </c>
      <c r="X8" s="4" t="str">
        <f>'Sheet1 (4)'!AC9</f>
        <v>SD</v>
      </c>
      <c r="Y8" s="4" t="str">
        <f>'Sheet1 (4)'!AD9</f>
        <v>TDN/P</v>
      </c>
      <c r="Z8" t="str">
        <f>'Sheet1 (4)'!AF9</f>
        <v>TN(uMN)</v>
      </c>
      <c r="AA8" t="str">
        <f>'Sheet1 (4)'!AG9</f>
        <v>SD</v>
      </c>
      <c r="AB8" t="str">
        <f>'Sheet1 (4)'!AH9</f>
        <v>TN/TP</v>
      </c>
    </row>
    <row r="9" spans="1:28">
      <c r="A9" t="str">
        <f>'Sheet1 (4)'!A10</f>
        <v>Depth (incld. Ice)</v>
      </c>
      <c r="B9">
        <f>'Sheet1 (4)'!B10</f>
        <v>3.75</v>
      </c>
      <c r="C9">
        <f>'Sheet1 (4)'!C10</f>
        <v>54</v>
      </c>
      <c r="D9" s="1">
        <f>'Sheet1 (4)'!D10</f>
        <v>42039</v>
      </c>
      <c r="E9">
        <f>'Sheet1 (4)'!E10</f>
        <v>0.92416666666666669</v>
      </c>
      <c r="F9">
        <f>'Sheet1 (4)'!F10</f>
        <v>0.92416666666666669</v>
      </c>
      <c r="G9">
        <f>'Sheet1 (4)'!O10</f>
        <v>0.5</v>
      </c>
      <c r="H9" s="4">
        <f>'Sheet1 (4)'!X10</f>
        <v>0</v>
      </c>
      <c r="I9" s="4">
        <f>'Sheet1 (4)'!Y10</f>
        <v>8.4302268316644516E-2</v>
      </c>
      <c r="J9" s="4">
        <f>'Sheet1 (4)'!Z10</f>
        <v>0.36037766000472182</v>
      </c>
      <c r="K9" s="4">
        <f>'Sheet1 (4)'!AA10</f>
        <v>3.0380654189042549E-2</v>
      </c>
      <c r="L9" s="4">
        <f>'Sheet1 (4)'!P10</f>
        <v>0.23846818133839981</v>
      </c>
      <c r="M9" s="4">
        <f>'Sheet1 (4)'!Q10</f>
        <v>8.8949403549696035E-2</v>
      </c>
      <c r="N9" s="4">
        <f>'Sheet1 (4)'!R10</f>
        <v>0</v>
      </c>
      <c r="O9" s="4">
        <f>'Sheet1 (4)'!S10</f>
        <v>9.0244980481684403E-2</v>
      </c>
      <c r="P9" s="4">
        <f>'Sheet1 (4)'!T10</f>
        <v>0.17030953411526287</v>
      </c>
      <c r="Q9" s="4">
        <f>'Sheet1 (4)'!U10</f>
        <v>1.5236801183086965E-2</v>
      </c>
      <c r="R9" s="4">
        <f>'Sheet1 (4)'!V10</f>
        <v>0.19006812588945896</v>
      </c>
      <c r="S9" s="4">
        <f>'Sheet1 (4)'!W10</f>
        <v>3.398741324736422E-2</v>
      </c>
      <c r="T9" s="4">
        <f>'Sheet1 (4)'!Y10</f>
        <v>8.4302268316644516E-2</v>
      </c>
      <c r="U9" s="4">
        <f>'Sheet1 (4)'!Z10</f>
        <v>0.36037766000472182</v>
      </c>
      <c r="V9" s="4">
        <f>'Sheet1 (4)'!AA10</f>
        <v>3.0380654189042549E-2</v>
      </c>
      <c r="W9" s="4">
        <f>'Sheet1 (4)'!AB10</f>
        <v>67.326016252215325</v>
      </c>
      <c r="X9" s="4">
        <f>'Sheet1 (4)'!AC10</f>
        <v>0.96470658935716724</v>
      </c>
      <c r="Y9" s="4">
        <f>'Sheet1 (4)'!AD10</f>
        <v>395.31560345089144</v>
      </c>
      <c r="Z9">
        <f>'Sheet1 (4)'!AF10</f>
        <v>55.193533697632056</v>
      </c>
      <c r="AA9">
        <f>'Sheet1 (4)'!AG10</f>
        <v>0.53612604311275125</v>
      </c>
      <c r="AB9">
        <f>'Sheet1 (4)'!AH10</f>
        <v>153.15470358764438</v>
      </c>
    </row>
    <row r="10" spans="1:28">
      <c r="D10" s="1">
        <f>'Sheet1 (4)'!D11</f>
        <v>42039</v>
      </c>
      <c r="E10">
        <f>'Sheet1 (4)'!E11</f>
        <v>2.7789999999999999</v>
      </c>
      <c r="F10">
        <f>'Sheet1 (4)'!F11</f>
        <v>2.7789999999999999</v>
      </c>
      <c r="G10">
        <f>'Sheet1 (4)'!O11</f>
        <v>2.8</v>
      </c>
      <c r="H10" s="4">
        <f>'Sheet1 (4)'!X11</f>
        <v>8.7948371206262976</v>
      </c>
      <c r="I10" s="4">
        <f>'Sheet1 (4)'!Y11</f>
        <v>0.67964854562155208</v>
      </c>
      <c r="J10" s="4">
        <f>'Sheet1 (4)'!Z11</f>
        <v>0.8053695394509417</v>
      </c>
      <c r="K10" s="4">
        <f>'Sheet1 (4)'!AA11</f>
        <v>7.8121682200394893E-2</v>
      </c>
      <c r="L10" s="4">
        <f>'Sheet1 (4)'!P11</f>
        <v>0.28880201604390965</v>
      </c>
      <c r="M10" s="4">
        <f>'Sheet1 (4)'!Q11</f>
        <v>4.7647322826646236E-2</v>
      </c>
      <c r="N10" s="4">
        <f>'Sheet1 (4)'!R11</f>
        <v>7.0830939213848476E-2</v>
      </c>
      <c r="O10" s="4">
        <f>'Sheet1 (4)'!S11</f>
        <v>4.7647322826646236E-2</v>
      </c>
      <c r="P10" s="4">
        <f>'Sheet1 (4)'!T11</f>
        <v>0.35963295525775812</v>
      </c>
      <c r="Q10" s="4">
        <f>'Sheet1 (4)'!U11</f>
        <v>0</v>
      </c>
      <c r="R10" s="4">
        <f>'Sheet1 (4)'!V11</f>
        <v>0.44573658419318357</v>
      </c>
      <c r="S10" s="4">
        <f>'Sheet1 (4)'!W11</f>
        <v>7.8121682200394893E-2</v>
      </c>
      <c r="T10" s="4">
        <f>'Sheet1 (4)'!Y11</f>
        <v>0.67964854562155208</v>
      </c>
      <c r="U10" s="4">
        <f>'Sheet1 (4)'!Z11</f>
        <v>0.8053695394509417</v>
      </c>
      <c r="V10" s="4">
        <f>'Sheet1 (4)'!AA11</f>
        <v>7.8121682200394893E-2</v>
      </c>
      <c r="W10" s="4">
        <f>'Sheet1 (4)'!AB11</f>
        <v>39.025152875206736</v>
      </c>
      <c r="X10" s="4">
        <f>'Sheet1 (4)'!AC11</f>
        <v>0.55918683779457934</v>
      </c>
      <c r="Y10" s="4">
        <f>'Sheet1 (4)'!AD11</f>
        <v>108.51383974874163</v>
      </c>
      <c r="Z10">
        <f>'Sheet1 (4)'!AF11</f>
        <v>48.936703096539169</v>
      </c>
      <c r="AA10">
        <f>'Sheet1 (4)'!AG11</f>
        <v>0.19802853844704718</v>
      </c>
      <c r="AB10">
        <f>'Sheet1 (4)'!AH11</f>
        <v>60.76304193215654</v>
      </c>
    </row>
    <row r="11" spans="1:28">
      <c r="D11" s="1">
        <f>'Sheet1 (4)'!D12</f>
        <v>42039</v>
      </c>
      <c r="E11">
        <f>'Sheet1 (4)'!E12</f>
        <v>3.0449999999999999</v>
      </c>
      <c r="F11">
        <f>'Sheet1 (4)'!F12</f>
        <v>3.0449999999999999</v>
      </c>
      <c r="G11">
        <f>'Sheet1 (4)'!O12</f>
        <v>3</v>
      </c>
      <c r="H11" s="4">
        <f>'Sheet1 (4)'!X12</f>
        <v>0</v>
      </c>
      <c r="I11" s="4">
        <f>'Sheet1 (4)'!Y12</f>
        <v>9.0682396365907823E-3</v>
      </c>
      <c r="J11" s="4">
        <f>'Sheet1 (4)'!Z12</f>
        <v>0.71790561831840871</v>
      </c>
      <c r="K11" s="4">
        <f>'Sheet1 (4)'!AA12</f>
        <v>6.5101401833662078E-3</v>
      </c>
      <c r="L11" s="4">
        <f>'Sheet1 (4)'!P12</f>
        <v>0.33540061484061645</v>
      </c>
      <c r="M11" s="4">
        <f>'Sheet1 (4)'!Q12</f>
        <v>4.0603412539182704E-2</v>
      </c>
      <c r="N11" s="4">
        <f>'Sheet1 (4)'!R12</f>
        <v>0</v>
      </c>
      <c r="O11" s="4">
        <f>'Sheet1 (4)'!S12</f>
        <v>4.2094792509197565E-2</v>
      </c>
      <c r="P11" s="4">
        <f>'Sheet1 (4)'!T12</f>
        <v>0.26075477601519964</v>
      </c>
      <c r="Q11" s="4">
        <f>'Sheet1 (4)'!U12</f>
        <v>1.1105604286365348E-2</v>
      </c>
      <c r="R11" s="4">
        <f>'Sheet1 (4)'!V12</f>
        <v>0.45715084230320907</v>
      </c>
      <c r="S11" s="4">
        <f>'Sheet1 (4)'!W12</f>
        <v>1.2873087111195038E-2</v>
      </c>
      <c r="T11" s="4">
        <f>'Sheet1 (4)'!Y12</f>
        <v>9.0682396365907823E-3</v>
      </c>
      <c r="U11" s="4">
        <f>'Sheet1 (4)'!Z12</f>
        <v>0.71790561831840871</v>
      </c>
      <c r="V11" s="4">
        <f>'Sheet1 (4)'!AA12</f>
        <v>6.5101401833662078E-3</v>
      </c>
      <c r="W11" s="4">
        <f>'Sheet1 (4)'!AB12</f>
        <v>44.955553261666246</v>
      </c>
      <c r="X11" s="4">
        <f>'Sheet1 (4)'!AC12</f>
        <v>1.3919717271303687</v>
      </c>
      <c r="Y11" s="4">
        <f>'Sheet1 (4)'!AD12</f>
        <v>172.40548360673458</v>
      </c>
      <c r="Z11">
        <f>'Sheet1 (4)'!AF12</f>
        <v>47.6388888888889</v>
      </c>
      <c r="AA11">
        <f>'Sheet1 (4)'!AG12</f>
        <v>0.86456361907371726</v>
      </c>
      <c r="AB11">
        <f>'Sheet1 (4)'!AH12</f>
        <v>66.358150254452923</v>
      </c>
    </row>
    <row r="12" spans="1:28">
      <c r="D12" s="1">
        <f>'Sheet1 (4)'!D13</f>
        <v>42039</v>
      </c>
      <c r="E12">
        <f>'Sheet1 (4)'!E13</f>
        <v>3.2149999999999999</v>
      </c>
      <c r="F12">
        <f>'Sheet1 (4)'!F13</f>
        <v>3.2149999999999999</v>
      </c>
      <c r="G12">
        <f>'Sheet1 (4)'!O13</f>
        <v>3.2</v>
      </c>
      <c r="H12" s="4">
        <f>'Sheet1 (4)'!X13</f>
        <v>0</v>
      </c>
      <c r="I12" s="4">
        <f>'Sheet1 (4)'!Y13</f>
        <v>0.1319355890612435</v>
      </c>
      <c r="J12" s="4">
        <f>'Sheet1 (4)'!Z13</f>
        <v>1.0033142030666737</v>
      </c>
      <c r="K12" s="4">
        <f>'Sheet1 (4)'!AA13</f>
        <v>0.13237285039511368</v>
      </c>
      <c r="L12" s="4">
        <f>'Sheet1 (4)'!P13</f>
        <v>0.53263331750052778</v>
      </c>
      <c r="M12" s="4">
        <f>'Sheet1 (4)'!Q13</f>
        <v>2.5078974008403723E-2</v>
      </c>
      <c r="N12" s="4">
        <f>'Sheet1 (4)'!R13</f>
        <v>0</v>
      </c>
      <c r="O12" s="4">
        <f>'Sheet1 (4)'!S13</f>
        <v>5.122714059889346E-2</v>
      </c>
      <c r="P12" s="4">
        <f>'Sheet1 (4)'!T13</f>
        <v>0.48447622813426228</v>
      </c>
      <c r="Q12" s="4">
        <f>'Sheet1 (4)'!U13</f>
        <v>4.4668389232483063E-2</v>
      </c>
      <c r="R12" s="4">
        <f>'Sheet1 (4)'!V13</f>
        <v>0.51883797493241146</v>
      </c>
      <c r="S12" s="4">
        <f>'Sheet1 (4)'!W13</f>
        <v>0.13970625082061203</v>
      </c>
      <c r="T12" s="4">
        <f>'Sheet1 (4)'!Y13</f>
        <v>0.1319355890612435</v>
      </c>
      <c r="U12" s="4">
        <f>'Sheet1 (4)'!Z13</f>
        <v>1.0033142030666737</v>
      </c>
      <c r="V12" s="4">
        <f>'Sheet1 (4)'!AA13</f>
        <v>0.13237285039511368</v>
      </c>
      <c r="W12" s="4">
        <f>'Sheet1 (4)'!AB13</f>
        <v>57.494852784709074</v>
      </c>
      <c r="X12" s="4">
        <f>'Sheet1 (4)'!AC13</f>
        <v>0.41424906104256526</v>
      </c>
      <c r="Y12" s="4">
        <f>'Sheet1 (4)'!AD13</f>
        <v>118.67424952122852</v>
      </c>
      <c r="Z12">
        <f>'Sheet1 (4)'!AF13</f>
        <v>52.119763205828789</v>
      </c>
      <c r="AA12">
        <f>'Sheet1 (4)'!AG13</f>
        <v>3.5017241554661709</v>
      </c>
      <c r="AB12">
        <f>'Sheet1 (4)'!AH13</f>
        <v>51.947598316182962</v>
      </c>
    </row>
    <row r="13" spans="1:28">
      <c r="D13" s="1">
        <f>'Sheet1 (4)'!D14</f>
        <v>42039</v>
      </c>
      <c r="E13">
        <f>'Sheet1 (4)'!E14</f>
        <v>3.4599999999999995</v>
      </c>
      <c r="F13">
        <f>'Sheet1 (4)'!F14</f>
        <v>3.4599999999999995</v>
      </c>
      <c r="G13">
        <f>'Sheet1 (4)'!O14</f>
        <v>3.5</v>
      </c>
      <c r="H13" s="4">
        <f>'Sheet1 (4)'!X14</f>
        <v>0</v>
      </c>
      <c r="I13" s="4">
        <f>'Sheet1 (4)'!Y14</f>
        <v>3.5099982047080119E-2</v>
      </c>
      <c r="J13" s="4">
        <f>'Sheet1 (4)'!Z14</f>
        <v>1.6692675674792923</v>
      </c>
      <c r="K13" s="4">
        <f>'Sheet1 (4)'!AA14</f>
        <v>5.859126165029626E-2</v>
      </c>
      <c r="L13" s="4">
        <f>'Sheet1 (4)'!P14</f>
        <v>0.92403705404264314</v>
      </c>
      <c r="M13" s="4">
        <f>'Sheet1 (4)'!Q14</f>
        <v>5.0457450807858323E-2</v>
      </c>
      <c r="N13" s="4">
        <f>'Sheet1 (4)'!R14</f>
        <v>0</v>
      </c>
      <c r="O13" s="4">
        <f>'Sheet1 (4)'!S14</f>
        <v>5.3962819148770137E-2</v>
      </c>
      <c r="P13" s="4">
        <f>'Sheet1 (4)'!T14</f>
        <v>0.9111699298188729</v>
      </c>
      <c r="Q13" s="4">
        <f>'Sheet1 (4)'!U14</f>
        <v>1.9131949938660988E-2</v>
      </c>
      <c r="R13" s="4">
        <f>'Sheet1 (4)'!V14</f>
        <v>0.75809763766041938</v>
      </c>
      <c r="S13" s="4">
        <f>'Sheet1 (4)'!W14</f>
        <v>6.1635764376122629E-2</v>
      </c>
      <c r="T13" s="4">
        <f>'Sheet1 (4)'!Y14</f>
        <v>3.5099982047080119E-2</v>
      </c>
      <c r="U13" s="4">
        <f>'Sheet1 (4)'!Z14</f>
        <v>1.6692675674792923</v>
      </c>
      <c r="V13" s="4">
        <f>'Sheet1 (4)'!AA14</f>
        <v>5.859126165029626E-2</v>
      </c>
      <c r="W13" s="4">
        <f>'Sheet1 (4)'!AB14</f>
        <v>59.100385413195951</v>
      </c>
      <c r="X13" s="4">
        <f>'Sheet1 (4)'!AC14</f>
        <v>3.0716032790243926</v>
      </c>
      <c r="Y13" s="4">
        <f>'Sheet1 (4)'!AD14</f>
        <v>64.862089363445335</v>
      </c>
      <c r="Z13">
        <f>'Sheet1 (4)'!AF14</f>
        <v>62.071948998178513</v>
      </c>
      <c r="AA13">
        <f>'Sheet1 (4)'!AG14</f>
        <v>4.7381950296721502</v>
      </c>
      <c r="AB13">
        <f>'Sheet1 (4)'!AH14</f>
        <v>37.185140481649313</v>
      </c>
    </row>
    <row r="14" spans="1:28"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8">
      <c r="A15" t="str">
        <f>'Sheet1 (4)'!A16</f>
        <v>Missisquoi Bay</v>
      </c>
      <c r="B15" t="str">
        <f>'Sheet1 (4)'!B16</f>
        <v>depth (m)</v>
      </c>
      <c r="C15" t="str">
        <f>'Sheet1 (4)'!C16</f>
        <v>Ice (cm)</v>
      </c>
      <c r="D15" s="1">
        <f>'Sheet1 (4)'!D16</f>
        <v>42052</v>
      </c>
      <c r="E15" t="str">
        <f>'Sheet1 (4)'!E16</f>
        <v>Depth m</v>
      </c>
      <c r="F15" t="str">
        <f>'Sheet1 (4)'!F16</f>
        <v>Depth(cor-m)</v>
      </c>
      <c r="G15" t="str">
        <f>'Sheet1 (4)'!O16</f>
        <v>Depth (m)</v>
      </c>
      <c r="H15" s="4" t="str">
        <f>'Sheet1 (4)'!X16</f>
        <v>%DOP</v>
      </c>
      <c r="I15" s="4" t="str">
        <f>'Sheet1 (4)'!Y16</f>
        <v>sd</v>
      </c>
      <c r="J15" s="4" t="str">
        <f>'Sheet1 (4)'!Z16</f>
        <v>TP(uMP)</v>
      </c>
      <c r="K15" s="4" t="str">
        <f>'Sheet1 (4)'!AA16</f>
        <v>SD</v>
      </c>
      <c r="L15" s="4" t="str">
        <f>'Sheet1 (4)'!P16</f>
        <v>SRP(uMP)</v>
      </c>
      <c r="M15" s="4" t="str">
        <f>'Sheet1 (4)'!Q16</f>
        <v>SD</v>
      </c>
      <c r="N15" s="4" t="str">
        <f>'Sheet1 (4)'!R16</f>
        <v>DOP (uM)</v>
      </c>
      <c r="O15" s="4" t="str">
        <f>'Sheet1 (4)'!S16</f>
        <v>SD</v>
      </c>
      <c r="P15" s="4" t="str">
        <f>'Sheet1 (4)'!T16</f>
        <v>TDP(uMP)</v>
      </c>
      <c r="Q15" s="4" t="str">
        <f>'Sheet1 (4)'!U16</f>
        <v>SD</v>
      </c>
      <c r="R15" s="4" t="str">
        <f>'Sheet1 (4)'!V16</f>
        <v>PP(uM)</v>
      </c>
      <c r="S15" s="4" t="str">
        <f>'Sheet1 (4)'!W16</f>
        <v>SD</v>
      </c>
      <c r="T15" s="4" t="str">
        <f>'Sheet1 (4)'!Y16</f>
        <v>sd</v>
      </c>
      <c r="U15" s="4" t="str">
        <f>'Sheet1 (4)'!Z16</f>
        <v>TP(uMP)</v>
      </c>
      <c r="V15" s="4" t="str">
        <f>'Sheet1 (4)'!AA16</f>
        <v>SD</v>
      </c>
      <c r="W15" s="4" t="str">
        <f>'Sheet1 (4)'!AB16</f>
        <v>TDN(uMP)</v>
      </c>
      <c r="X15" s="4" t="str">
        <f>'Sheet1 (4)'!AC16</f>
        <v>SD</v>
      </c>
      <c r="Y15" s="4" t="str">
        <f>'Sheet1 (4)'!AD16</f>
        <v>TDN/P</v>
      </c>
      <c r="Z15" t="str">
        <f>'Sheet1 (4)'!AF16</f>
        <v>TN(uMN)</v>
      </c>
      <c r="AA15" t="str">
        <f>'Sheet1 (4)'!AG16</f>
        <v>SD</v>
      </c>
      <c r="AB15" t="str">
        <f>'Sheet1 (4)'!AH16</f>
        <v>TN/TP</v>
      </c>
    </row>
    <row r="16" spans="1:28">
      <c r="A16" t="str">
        <f>'Sheet1 (4)'!A17</f>
        <v>Ice thickness</v>
      </c>
      <c r="B16">
        <f>'Sheet1 (4)'!B17</f>
        <v>3.3</v>
      </c>
      <c r="C16">
        <f>'Sheet1 (4)'!C17</f>
        <v>70</v>
      </c>
      <c r="D16" s="1">
        <f>'Sheet1 (4)'!D17</f>
        <v>42052</v>
      </c>
      <c r="E16">
        <f>'Sheet1 (4)'!E17</f>
        <v>0.69399999999999995</v>
      </c>
      <c r="F16">
        <f>'Sheet1 (4)'!F17</f>
        <v>0.69399999999999995</v>
      </c>
      <c r="G16">
        <f>'Sheet1 (4)'!O17</f>
        <v>0.7</v>
      </c>
      <c r="H16" s="4">
        <f>'Sheet1 (4)'!X17</f>
        <v>11.808670440545244</v>
      </c>
      <c r="I16" s="4">
        <f>'Sheet1 (4)'!Y17</f>
        <v>0.80601419622130399</v>
      </c>
      <c r="J16" s="4">
        <f>'Sheet1 (4)'!Z17</f>
        <v>0.42635921454329928</v>
      </c>
      <c r="K16" s="4">
        <f>'Sheet1 (4)'!AA17</f>
        <v>0.16275350458415622</v>
      </c>
      <c r="L16" s="4">
        <f>'Sheet1 (4)'!P17</f>
        <v>0.19080183660544647</v>
      </c>
      <c r="M16" s="4">
        <f>'Sheet1 (4)'!Q17</f>
        <v>3.3734357965001016E-2</v>
      </c>
      <c r="N16" s="4">
        <f>'Sheet1 (4)'!R17</f>
        <v>5.0347354538315459E-2</v>
      </c>
      <c r="O16" s="4">
        <f>'Sheet1 (4)'!S17</f>
        <v>3.5741025037468274E-2</v>
      </c>
      <c r="P16" s="4">
        <f>'Sheet1 (4)'!T17</f>
        <v>0.24114919114376193</v>
      </c>
      <c r="Q16" s="4">
        <f>'Sheet1 (4)'!U17</f>
        <v>1.1807369030317746E-2</v>
      </c>
      <c r="R16" s="4">
        <f>'Sheet1 (4)'!V17</f>
        <v>0.18521002339953735</v>
      </c>
      <c r="S16" s="4">
        <f>'Sheet1 (4)'!W17</f>
        <v>0.16318124039804044</v>
      </c>
      <c r="T16" s="4">
        <f>'Sheet1 (4)'!Y17</f>
        <v>0.80601419622130399</v>
      </c>
      <c r="U16" s="4">
        <f>'Sheet1 (4)'!Z17</f>
        <v>0.42635921454329928</v>
      </c>
      <c r="V16" s="4">
        <f>'Sheet1 (4)'!AA17</f>
        <v>0.16275350458415622</v>
      </c>
      <c r="W16" s="4">
        <f>'Sheet1 (4)'!AB17</f>
        <v>61.463837075800939</v>
      </c>
      <c r="X16" s="4">
        <f>'Sheet1 (4)'!AC17</f>
        <v>0.71269087347797622</v>
      </c>
      <c r="Y16" s="4">
        <f>'Sheet1 (4)'!AD17</f>
        <v>254.87888549109442</v>
      </c>
      <c r="Z16">
        <f>'Sheet1 (4)'!AF17</f>
        <v>76.525500910746814</v>
      </c>
      <c r="AA16">
        <f>'Sheet1 (4)'!AG17</f>
        <v>25.41044245780343</v>
      </c>
      <c r="AB16">
        <f>'Sheet1 (4)'!AH17</f>
        <v>179.48597872504806</v>
      </c>
    </row>
    <row r="17" spans="1:28">
      <c r="D17" s="1">
        <f>'Sheet1 (4)'!D18</f>
        <v>42052</v>
      </c>
      <c r="E17">
        <f>'Sheet1 (4)'!E18</f>
        <v>2.2559999999999998</v>
      </c>
      <c r="F17">
        <f>'Sheet1 (4)'!F18</f>
        <v>2.2559999999999998</v>
      </c>
      <c r="G17">
        <f>'Sheet1 (4)'!O18</f>
        <v>2.5</v>
      </c>
      <c r="H17" s="4">
        <f>'Sheet1 (4)'!X18</f>
        <v>15.251563929547451</v>
      </c>
      <c r="I17" s="4">
        <f>'Sheet1 (4)'!Y18</f>
        <v>0.32801700889551744</v>
      </c>
      <c r="J17" s="4">
        <f>'Sheet1 (4)'!Z18</f>
        <v>0.8283863608016081</v>
      </c>
      <c r="K17" s="4">
        <f>'Sheet1 (4)'!AA18</f>
        <v>4.1230887827986243E-2</v>
      </c>
      <c r="L17" s="4">
        <f>'Sheet1 (4)'!P18</f>
        <v>0.25310549926113574</v>
      </c>
      <c r="M17" s="4">
        <f>'Sheet1 (4)'!Q18</f>
        <v>4.1607195975024236E-3</v>
      </c>
      <c r="N17" s="4">
        <f>'Sheet1 (4)'!R18</f>
        <v>0.12634187540130887</v>
      </c>
      <c r="O17" s="4">
        <f>'Sheet1 (4)'!S18</f>
        <v>4.0962415668535618E-2</v>
      </c>
      <c r="P17" s="4">
        <f>'Sheet1 (4)'!T18</f>
        <v>0.3794473746624446</v>
      </c>
      <c r="Q17" s="4">
        <f>'Sheet1 (4)'!U18</f>
        <v>4.0750557172054121E-2</v>
      </c>
      <c r="R17" s="4">
        <f>'Sheet1 (4)'!V18</f>
        <v>0.4489389861391635</v>
      </c>
      <c r="S17" s="4">
        <f>'Sheet1 (4)'!W18</f>
        <v>5.7970630675513925E-2</v>
      </c>
      <c r="T17" s="4">
        <f>'Sheet1 (4)'!Y18</f>
        <v>0.32801700889551744</v>
      </c>
      <c r="U17" s="4">
        <f>'Sheet1 (4)'!Z18</f>
        <v>0.8283863608016081</v>
      </c>
      <c r="V17" s="4">
        <f>'Sheet1 (4)'!AA18</f>
        <v>4.1230887827986243E-2</v>
      </c>
      <c r="W17" s="4">
        <f>'Sheet1 (4)'!AB18</f>
        <v>59.78206407110099</v>
      </c>
      <c r="X17" s="4">
        <f>'Sheet1 (4)'!AC18</f>
        <v>0.48695968953686364</v>
      </c>
      <c r="Y17" s="4">
        <f>'Sheet1 (4)'!AD18</f>
        <v>157.55034311222462</v>
      </c>
      <c r="Z17">
        <f>'Sheet1 (4)'!AF18</f>
        <v>52.703779599271407</v>
      </c>
      <c r="AA17">
        <f>'Sheet1 (4)'!AG18</f>
        <v>2.0092651705847251</v>
      </c>
      <c r="AB17">
        <f>'Sheet1 (4)'!AH18</f>
        <v>63.622220371025087</v>
      </c>
    </row>
    <row r="18" spans="1:28">
      <c r="D18" s="1">
        <f>'Sheet1 (4)'!D19</f>
        <v>42052</v>
      </c>
      <c r="E18">
        <f>'Sheet1 (4)'!E19</f>
        <v>2.4430000000000001</v>
      </c>
      <c r="F18">
        <f>'Sheet1 (4)'!F19</f>
        <v>2.4430000000000001</v>
      </c>
      <c r="G18">
        <f>'Sheet1 (4)'!O19</f>
        <v>3</v>
      </c>
      <c r="H18" s="4">
        <f>'Sheet1 (4)'!X19</f>
        <v>13.705929597854805</v>
      </c>
      <c r="I18" s="4">
        <f>'Sheet1 (4)'!Y19</f>
        <v>0.46087483022557962</v>
      </c>
      <c r="J18" s="4">
        <f>'Sheet1 (4)'!Z19</f>
        <v>1.1214672193334287</v>
      </c>
      <c r="K18" s="4">
        <f>'Sheet1 (4)'!AA19</f>
        <v>0.46004990629121428</v>
      </c>
      <c r="L18" s="4">
        <f>'Sheet1 (4)'!P19</f>
        <v>0.28071804412075158</v>
      </c>
      <c r="M18" s="4">
        <f>'Sheet1 (4)'!Q19</f>
        <v>2.0461805520009594E-2</v>
      </c>
      <c r="N18" s="4">
        <f>'Sheet1 (4)'!R19</f>
        <v>0.15370750754485968</v>
      </c>
      <c r="O18" s="4">
        <f>'Sheet1 (4)'!S19</f>
        <v>3.2287348783388271E-2</v>
      </c>
      <c r="P18" s="4">
        <f>'Sheet1 (4)'!T19</f>
        <v>0.43442555166561125</v>
      </c>
      <c r="Q18" s="4">
        <f>'Sheet1 (4)'!U19</f>
        <v>2.497573635193703E-2</v>
      </c>
      <c r="R18" s="4">
        <f>'Sheet1 (4)'!V19</f>
        <v>0.68704166766781749</v>
      </c>
      <c r="S18" s="4">
        <f>'Sheet1 (4)'!W19</f>
        <v>0.46072736372487849</v>
      </c>
      <c r="T18" s="4">
        <f>'Sheet1 (4)'!Y19</f>
        <v>0.46087483022557962</v>
      </c>
      <c r="U18" s="4">
        <f>'Sheet1 (4)'!Z19</f>
        <v>1.1214672193334287</v>
      </c>
      <c r="V18" s="4">
        <f>'Sheet1 (4)'!AA19</f>
        <v>0.46004990629121428</v>
      </c>
      <c r="W18" s="4">
        <f>'Sheet1 (4)'!AB19</f>
        <v>54.310695895810504</v>
      </c>
      <c r="X18" s="4">
        <f>'Sheet1 (4)'!AC19</f>
        <v>1.6018202933571444</v>
      </c>
      <c r="Y18" s="4">
        <f>'Sheet1 (4)'!AD19</f>
        <v>125.01726863804474</v>
      </c>
      <c r="Z18">
        <f>'Sheet1 (4)'!AF19</f>
        <v>79.886156648451745</v>
      </c>
      <c r="AA18">
        <f>'Sheet1 (4)'!AG19</f>
        <v>30.404625598151092</v>
      </c>
      <c r="AB18">
        <f>'Sheet1 (4)'!AH19</f>
        <v>71.233608322438542</v>
      </c>
    </row>
    <row r="19" spans="1:28">
      <c r="D19" s="1">
        <f>'Sheet1 (4)'!D20</f>
        <v>42052</v>
      </c>
      <c r="E19">
        <f>'Sheet1 (4)'!E20</f>
        <v>2.7836666666666665</v>
      </c>
      <c r="F19">
        <f>'Sheet1 (4)'!F20</f>
        <v>2.7836666666666665</v>
      </c>
      <c r="G19">
        <f>'Sheet1 (4)'!O20</f>
        <v>3.3</v>
      </c>
      <c r="H19" s="4">
        <f>'Sheet1 (4)'!X20</f>
        <v>7.960330212217384</v>
      </c>
      <c r="I19" s="4">
        <f>'Sheet1 (4)'!Y20</f>
        <v>0.30946123730174674</v>
      </c>
      <c r="J19" s="4">
        <f>'Sheet1 (4)'!Z20</f>
        <v>1.5280977298618712</v>
      </c>
      <c r="K19" s="4">
        <f>'Sheet1 (4)'!AA20</f>
        <v>0.3884383642741871</v>
      </c>
      <c r="L19" s="4">
        <f>'Sheet1 (4)'!P20</f>
        <v>0.5761342173316446</v>
      </c>
      <c r="M19" s="4">
        <f>'Sheet1 (4)'!Q20</f>
        <v>1.4194087308611497E-2</v>
      </c>
      <c r="N19" s="4">
        <f>'Sheet1 (4)'!R20</f>
        <v>0.12164162526240252</v>
      </c>
      <c r="O19" s="4">
        <f>'Sheet1 (4)'!S20</f>
        <v>2.1468962672734116E-2</v>
      </c>
      <c r="P19" s="4">
        <f>'Sheet1 (4)'!T20</f>
        <v>0.69777584259404712</v>
      </c>
      <c r="Q19" s="4">
        <f>'Sheet1 (4)'!U20</f>
        <v>1.6107273006898615E-2</v>
      </c>
      <c r="R19" s="4">
        <f>'Sheet1 (4)'!V20</f>
        <v>0.83032188726782408</v>
      </c>
      <c r="S19" s="4">
        <f>'Sheet1 (4)'!W20</f>
        <v>0.38877217889623328</v>
      </c>
      <c r="T19" s="4">
        <f>'Sheet1 (4)'!Y20</f>
        <v>0.30946123730174674</v>
      </c>
      <c r="U19" s="4">
        <f>'Sheet1 (4)'!Z20</f>
        <v>1.5280977298618712</v>
      </c>
      <c r="V19" s="4">
        <f>'Sheet1 (4)'!AA20</f>
        <v>0.3884383642741871</v>
      </c>
      <c r="W19" s="4">
        <f>'Sheet1 (4)'!AB20</f>
        <v>53.812891086419313</v>
      </c>
      <c r="X19" s="4">
        <f>'Sheet1 (4)'!AC20</f>
        <v>0.69159391865661091</v>
      </c>
      <c r="Y19" s="4">
        <f>'Sheet1 (4)'!AD20</f>
        <v>77.120599197537203</v>
      </c>
      <c r="Z19">
        <f>'Sheet1 (4)'!AF20</f>
        <v>56.703096539162118</v>
      </c>
      <c r="AA19">
        <f>'Sheet1 (4)'!AG20</f>
        <v>1.1447015515110086</v>
      </c>
      <c r="AB19">
        <f>'Sheet1 (4)'!AH20</f>
        <v>37.106983035887147</v>
      </c>
    </row>
    <row r="20" spans="1:28">
      <c r="D20" s="1">
        <f>'Sheet1 (4)'!D21</f>
        <v>42052</v>
      </c>
      <c r="E20">
        <f>'Sheet1 (4)'!E21</f>
        <v>3.0947500000000008</v>
      </c>
      <c r="F20">
        <f>'Sheet1 (4)'!F21</f>
        <v>3.0947500000000008</v>
      </c>
      <c r="G20">
        <f>'Sheet1 (4)'!O21</f>
        <v>3.5</v>
      </c>
      <c r="H20" s="4">
        <f>'Sheet1 (4)'!X21</f>
        <v>14.889270067399057</v>
      </c>
      <c r="I20" s="4">
        <f>'Sheet1 (4)'!Y21</f>
        <v>1.2469668175498601</v>
      </c>
      <c r="J20" s="4">
        <f>'Sheet1 (4)'!Z21</f>
        <v>1.8411265002309363</v>
      </c>
      <c r="K20" s="4">
        <f>'Sheet1 (4)'!AA21</f>
        <v>2.0767347184938334</v>
      </c>
      <c r="L20" s="4">
        <f>'Sheet1 (4)'!P21</f>
        <v>0.58998225142495253</v>
      </c>
      <c r="M20" s="4">
        <f>'Sheet1 (4)'!Q21</f>
        <v>3.406549239894828E-2</v>
      </c>
      <c r="N20" s="4">
        <f>'Sheet1 (4)'!R21</f>
        <v>0.27413029690183666</v>
      </c>
      <c r="O20" s="4">
        <f>'Sheet1 (4)'!S21</f>
        <v>0.14573082939963444</v>
      </c>
      <c r="P20" s="4">
        <f>'Sheet1 (4)'!T21</f>
        <v>0.86411254832678919</v>
      </c>
      <c r="Q20" s="4">
        <f>'Sheet1 (4)'!U21</f>
        <v>0.14169339033674985</v>
      </c>
      <c r="R20" s="4">
        <f>'Sheet1 (4)'!V21</f>
        <v>0.97701395190414708</v>
      </c>
      <c r="S20" s="4">
        <f>'Sheet1 (4)'!W21</f>
        <v>2.081562900289776</v>
      </c>
      <c r="T20" s="4">
        <f>'Sheet1 (4)'!Y21</f>
        <v>1.2469668175498601</v>
      </c>
      <c r="U20" s="4">
        <f>'Sheet1 (4)'!Z21</f>
        <v>1.8411265002309363</v>
      </c>
      <c r="V20" s="4">
        <f>'Sheet1 (4)'!AA21</f>
        <v>2.0767347184938334</v>
      </c>
      <c r="W20" s="4">
        <f>'Sheet1 (4)'!AB21</f>
        <v>60.598284569382038</v>
      </c>
      <c r="X20" s="4">
        <f>'Sheet1 (4)'!AC21</f>
        <v>0.98760798162732832</v>
      </c>
      <c r="Y20" s="4">
        <f>'Sheet1 (4)'!AD21</f>
        <v>70.127768294443328</v>
      </c>
      <c r="Z20">
        <f>'Sheet1 (4)'!AF21</f>
        <v>62.604735883424418</v>
      </c>
      <c r="AA20">
        <f>'Sheet1 (4)'!AG21</f>
        <v>2.6516504294495529</v>
      </c>
      <c r="AB20">
        <f>'Sheet1 (4)'!AH21</f>
        <v>34.003495075200853</v>
      </c>
    </row>
    <row r="21" spans="1:28"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8">
      <c r="A22" t="str">
        <f>'Sheet1 (4)'!A23</f>
        <v>Missisquoi Bay</v>
      </c>
      <c r="B22" t="str">
        <f>'Sheet1 (4)'!B23</f>
        <v>depth (m)</v>
      </c>
      <c r="C22" t="str">
        <f>'Sheet1 (4)'!C23</f>
        <v>Ice (cm)</v>
      </c>
      <c r="D22" s="1">
        <f>'Sheet1 (4)'!D23</f>
        <v>42073</v>
      </c>
      <c r="E22" t="str">
        <f>'Sheet1 (4)'!E23</f>
        <v>Depth m</v>
      </c>
      <c r="F22" t="str">
        <f>'Sheet1 (4)'!F23</f>
        <v>Depth(cor-m)</v>
      </c>
      <c r="G22" t="str">
        <f>'Sheet1 (4)'!O23</f>
        <v>Depth (m)</v>
      </c>
      <c r="H22" s="4" t="str">
        <f>'Sheet1 (4)'!X23</f>
        <v>%DOP</v>
      </c>
      <c r="I22" s="4" t="str">
        <f>'Sheet1 (4)'!Y23</f>
        <v>sd</v>
      </c>
      <c r="J22" s="4" t="str">
        <f>'Sheet1 (4)'!Z23</f>
        <v>TP(uMP)</v>
      </c>
      <c r="K22" s="4" t="str">
        <f>'Sheet1 (4)'!AA23</f>
        <v>SD</v>
      </c>
      <c r="L22" s="4" t="str">
        <f>'Sheet1 (4)'!P23</f>
        <v>SRP(uMP)</v>
      </c>
      <c r="M22" s="4" t="str">
        <f>'Sheet1 (4)'!Q23</f>
        <v>SD</v>
      </c>
      <c r="N22" s="4" t="str">
        <f>'Sheet1 (4)'!R23</f>
        <v>DOP (uM)</v>
      </c>
      <c r="O22" s="4" t="str">
        <f>'Sheet1 (4)'!S23</f>
        <v>SD</v>
      </c>
      <c r="P22" s="4" t="str">
        <f>'Sheet1 (4)'!T23</f>
        <v>TDP(uMP)</v>
      </c>
      <c r="Q22" s="4" t="str">
        <f>'Sheet1 (4)'!U23</f>
        <v>SD</v>
      </c>
      <c r="R22" s="4" t="str">
        <f>'Sheet1 (4)'!V23</f>
        <v>PP(uM)</v>
      </c>
      <c r="S22" s="4" t="str">
        <f>'Sheet1 (4)'!W23</f>
        <v>SD</v>
      </c>
      <c r="T22" s="4" t="str">
        <f>'Sheet1 (4)'!Y23</f>
        <v>sd</v>
      </c>
      <c r="U22" s="4" t="str">
        <f>'Sheet1 (4)'!Z23</f>
        <v>TP(uMP)</v>
      </c>
      <c r="V22" s="4" t="str">
        <f>'Sheet1 (4)'!AA23</f>
        <v>SD</v>
      </c>
      <c r="W22" s="4" t="str">
        <f>'Sheet1 (4)'!AB23</f>
        <v>TDN(uMP)</v>
      </c>
      <c r="X22" s="4" t="str">
        <f>'Sheet1 (4)'!AC23</f>
        <v>SD</v>
      </c>
      <c r="Y22" s="4" t="str">
        <f>'Sheet1 (4)'!AD23</f>
        <v>TDN/P</v>
      </c>
      <c r="Z22" t="str">
        <f>'Sheet1 (4)'!AF23</f>
        <v>TN(uMN)</v>
      </c>
      <c r="AA22" t="str">
        <f>'Sheet1 (4)'!AG23</f>
        <v>SD</v>
      </c>
      <c r="AB22" t="str">
        <f>'Sheet1 (4)'!AH23</f>
        <v>TN/TP</v>
      </c>
    </row>
    <row r="23" spans="1:28">
      <c r="A23" t="str">
        <f>'Sheet1 (4)'!A24</f>
        <v>Depth</v>
      </c>
      <c r="B23">
        <f>'Sheet1 (4)'!B24</f>
        <v>3.05</v>
      </c>
      <c r="C23">
        <f>'Sheet1 (4)'!C24</f>
        <v>65</v>
      </c>
      <c r="D23" s="1">
        <f>'Sheet1 (4)'!D24</f>
        <v>42073</v>
      </c>
      <c r="E23">
        <f>'Sheet1 (4)'!E24</f>
        <v>0.83983333333333332</v>
      </c>
      <c r="F23">
        <f>'Sheet1 (4)'!F24</f>
        <v>0.73983333333333334</v>
      </c>
      <c r="G23">
        <f>'Sheet1 (4)'!O24</f>
        <v>0.65</v>
      </c>
      <c r="H23" s="4">
        <f>'Sheet1 (4)'!X24</f>
        <v>32.441988289742199</v>
      </c>
      <c r="I23" s="4">
        <f>'Sheet1 (4)'!Y24</f>
        <v>0.56592960263881398</v>
      </c>
      <c r="J23" s="4">
        <f>'Sheet1 (4)'!Z24</f>
        <v>0.28212046741245556</v>
      </c>
      <c r="K23" s="4">
        <f>'Sheet1 (4)'!AA24</f>
        <v>2.1700467277887226E-3</v>
      </c>
      <c r="L23" s="4">
        <f>'Sheet1 (4)'!P24</f>
        <v>6.2524785025684329E-2</v>
      </c>
      <c r="M23" s="4">
        <f>'Sheet1 (4)'!Q24</f>
        <v>1.9495251502812574E-2</v>
      </c>
      <c r="N23" s="4">
        <f>'Sheet1 (4)'!R24</f>
        <v>9.1525489000914798E-2</v>
      </c>
      <c r="O23" s="4">
        <f>'Sheet1 (4)'!S24</f>
        <v>5.1792199098121952E-2</v>
      </c>
      <c r="P23" s="4">
        <f>'Sheet1 (4)'!T24</f>
        <v>0.15405027402659913</v>
      </c>
      <c r="Q23" s="4">
        <f>'Sheet1 (4)'!U24</f>
        <v>4.7982987154423687E-2</v>
      </c>
      <c r="R23" s="4">
        <f>'Sheet1 (4)'!V24</f>
        <v>0.12807019338585643</v>
      </c>
      <c r="S23" s="4">
        <f>'Sheet1 (4)'!W24</f>
        <v>4.8032032635131894E-2</v>
      </c>
      <c r="T23" s="4">
        <f>'Sheet1 (4)'!Y24</f>
        <v>0.56592960263881398</v>
      </c>
      <c r="U23" s="4">
        <f>'Sheet1 (4)'!Z24</f>
        <v>0.28212046741245556</v>
      </c>
      <c r="V23" s="4">
        <f>'Sheet1 (4)'!AA24</f>
        <v>2.1700467277887226E-3</v>
      </c>
      <c r="W23" s="4">
        <f>'Sheet1 (4)'!AB24</f>
        <v>59.73481378032362</v>
      </c>
      <c r="X23" s="4">
        <f>'Sheet1 (4)'!AC24</f>
        <v>2.1648259001064605</v>
      </c>
      <c r="Y23" s="4">
        <f>'Sheet1 (4)'!AD24</f>
        <v>387.76181449706149</v>
      </c>
      <c r="Z23">
        <f>'Sheet1 (4)'!AF24</f>
        <v>63.031648451730426</v>
      </c>
      <c r="AA23">
        <f>'Sheet1 (4)'!AG24</f>
        <v>0.75347443896926924</v>
      </c>
      <c r="AB23">
        <f>'Sheet1 (4)'!AH24</f>
        <v>223.42104076971904</v>
      </c>
    </row>
    <row r="24" spans="1:28">
      <c r="D24" s="1">
        <f>'Sheet1 (4)'!D25</f>
        <v>42073</v>
      </c>
      <c r="E24">
        <f>'Sheet1 (4)'!E25</f>
        <v>1.9639999999999997</v>
      </c>
      <c r="F24">
        <f>'Sheet1 (4)'!F25</f>
        <v>1.8639999999999997</v>
      </c>
      <c r="G24">
        <f>'Sheet1 (4)'!O25</f>
        <v>2.5</v>
      </c>
      <c r="H24" s="4">
        <f>'Sheet1 (4)'!X25</f>
        <v>12.883643938100779</v>
      </c>
      <c r="I24" s="4">
        <f>'Sheet1 (4)'!Y25</f>
        <v>0.22006875510991455</v>
      </c>
      <c r="J24" s="4">
        <f>'Sheet1 (4)'!Z25</f>
        <v>1.0600890290649847</v>
      </c>
      <c r="K24" s="4">
        <f>'Sheet1 (4)'!AA25</f>
        <v>0.13020280366732487</v>
      </c>
      <c r="L24" s="4">
        <f>'Sheet1 (4)'!P25</f>
        <v>0.50230143603546551</v>
      </c>
      <c r="M24" s="4">
        <f>'Sheet1 (4)'!Q25</f>
        <v>2.1957192816974051E-2</v>
      </c>
      <c r="N24" s="4">
        <f>'Sheet1 (4)'!R25</f>
        <v>0.13657809593160231</v>
      </c>
      <c r="O24" s="4">
        <f>'Sheet1 (4)'!S25</f>
        <v>2.4939955423444068E-2</v>
      </c>
      <c r="P24" s="4">
        <f>'Sheet1 (4)'!T25</f>
        <v>0.63887953196706782</v>
      </c>
      <c r="Q24" s="4">
        <f>'Sheet1 (4)'!U25</f>
        <v>1.1827216922065831E-2</v>
      </c>
      <c r="R24" s="4">
        <f>'Sheet1 (4)'!V25</f>
        <v>0.42120949709791689</v>
      </c>
      <c r="S24" s="4">
        <f>'Sheet1 (4)'!W25</f>
        <v>0.13073887387825223</v>
      </c>
      <c r="T24" s="4">
        <f>'Sheet1 (4)'!Y25</f>
        <v>0.22006875510991455</v>
      </c>
      <c r="U24" s="4">
        <f>'Sheet1 (4)'!Z25</f>
        <v>1.0600890290649847</v>
      </c>
      <c r="V24" s="4">
        <f>'Sheet1 (4)'!AA25</f>
        <v>0.13020280366732487</v>
      </c>
      <c r="W24" s="4">
        <f>'Sheet1 (4)'!AB25</f>
        <v>49.079952672846673</v>
      </c>
      <c r="X24" s="4">
        <f>'Sheet1 (4)'!AC25</f>
        <v>1.7255073003117334</v>
      </c>
      <c r="Y24" s="4">
        <f>'Sheet1 (4)'!AD25</f>
        <v>76.821920592341954</v>
      </c>
      <c r="Z24">
        <f>'Sheet1 (4)'!AF25</f>
        <v>53.052140255009114</v>
      </c>
      <c r="AA24">
        <f>'Sheet1 (4)'!AG25</f>
        <v>0.94667301306395579</v>
      </c>
      <c r="AB24">
        <f>'Sheet1 (4)'!AH25</f>
        <v>50.044985657291392</v>
      </c>
    </row>
    <row r="25" spans="1:28">
      <c r="D25" s="1">
        <f>'Sheet1 (4)'!D26</f>
        <v>42073</v>
      </c>
      <c r="E25">
        <f>'Sheet1 (4)'!E26</f>
        <v>2.5289999999999999</v>
      </c>
      <c r="F25">
        <f>'Sheet1 (4)'!F26</f>
        <v>2.4289999999999998</v>
      </c>
      <c r="G25">
        <f>'Sheet1 (4)'!O26</f>
        <v>2.9</v>
      </c>
      <c r="H25" s="4">
        <f>'Sheet1 (4)'!X26</f>
        <v>13.012828414511739</v>
      </c>
      <c r="I25" s="4">
        <f>'Sheet1 (4)'!Y26</f>
        <v>0.41377875502656303</v>
      </c>
      <c r="J25" s="4">
        <f>'Sheet1 (4)'!Z26</f>
        <v>0.79309390139725278</v>
      </c>
      <c r="K25" s="4">
        <f>'Sheet1 (4)'!AA26</f>
        <v>7.3781588744817522E-2</v>
      </c>
      <c r="L25" s="4">
        <f>'Sheet1 (4)'!P26</f>
        <v>0.34356272957568085</v>
      </c>
      <c r="M25" s="4">
        <f>'Sheet1 (4)'!Q26</f>
        <v>2.1203284567125693E-2</v>
      </c>
      <c r="N25" s="4">
        <f>'Sheet1 (4)'!R26</f>
        <v>0.10320394855478143</v>
      </c>
      <c r="O25" s="4">
        <f>'Sheet1 (4)'!S26</f>
        <v>4.1610299123880173E-2</v>
      </c>
      <c r="P25" s="4">
        <f>'Sheet1 (4)'!T26</f>
        <v>0.44676667813046228</v>
      </c>
      <c r="Q25" s="4">
        <f>'Sheet1 (4)'!U26</f>
        <v>3.5802761300551565E-2</v>
      </c>
      <c r="R25" s="4">
        <f>'Sheet1 (4)'!V26</f>
        <v>0.3463272232667905</v>
      </c>
      <c r="S25" s="4">
        <f>'Sheet1 (4)'!W26</f>
        <v>8.2009515023890103E-2</v>
      </c>
      <c r="T25" s="4">
        <f>'Sheet1 (4)'!Y26</f>
        <v>0.41377875502656303</v>
      </c>
      <c r="U25" s="4">
        <f>'Sheet1 (4)'!Z26</f>
        <v>0.79309390139725278</v>
      </c>
      <c r="V25" s="4">
        <f>'Sheet1 (4)'!AA26</f>
        <v>7.3781588744817522E-2</v>
      </c>
      <c r="W25" s="4">
        <f>'Sheet1 (4)'!AB26</f>
        <v>46.277045402268442</v>
      </c>
      <c r="X25" s="4">
        <f>'Sheet1 (4)'!AC26</f>
        <v>2.0562979024929771</v>
      </c>
      <c r="Y25" s="4">
        <f>'Sheet1 (4)'!AD26</f>
        <v>103.58213283926891</v>
      </c>
      <c r="Z25">
        <f>'Sheet1 (4)'!AF26</f>
        <v>49.968123861566482</v>
      </c>
      <c r="AA25">
        <f>'Sheet1 (4)'!AG26</f>
        <v>2.9800880054105185</v>
      </c>
      <c r="AB25">
        <f>'Sheet1 (4)'!AH26</f>
        <v>63.004045010980299</v>
      </c>
    </row>
    <row r="26" spans="1:28">
      <c r="D26" s="1">
        <f>'Sheet1 (4)'!D27</f>
        <v>42073</v>
      </c>
      <c r="E26">
        <f>'Sheet1 (4)'!E27</f>
        <v>2.7559999999999998</v>
      </c>
      <c r="F26">
        <f>'Sheet1 (4)'!F27</f>
        <v>2.6559999999999997</v>
      </c>
      <c r="G26">
        <f>'Sheet1 (4)'!O27</f>
        <v>3.2</v>
      </c>
      <c r="H26" s="4">
        <f>'Sheet1 (4)'!X27</f>
        <v>16.880498297215922</v>
      </c>
      <c r="I26" s="4">
        <f>'Sheet1 (4)'!Y27</f>
        <v>0.39615309962761763</v>
      </c>
      <c r="J26" s="4">
        <f>'Sheet1 (4)'!Z27</f>
        <v>1.0309343886874736</v>
      </c>
      <c r="K26" s="4">
        <f>'Sheet1 (4)'!AA27</f>
        <v>9.3312009294916301E-2</v>
      </c>
      <c r="L26" s="4">
        <f>'Sheet1 (4)'!P27</f>
        <v>0.48517425902469924</v>
      </c>
      <c r="M26" s="4">
        <f>'Sheet1 (4)'!Q27</f>
        <v>6.1377967644691167E-2</v>
      </c>
      <c r="N26" s="4">
        <f>'Sheet1 (4)'!R27</f>
        <v>0.17402686192780237</v>
      </c>
      <c r="O26" s="4">
        <f>'Sheet1 (4)'!S27</f>
        <v>6.7117728132046889E-2</v>
      </c>
      <c r="P26" s="4">
        <f>'Sheet1 (4)'!T27</f>
        <v>0.65920112095250161</v>
      </c>
      <c r="Q26" s="4">
        <f>'Sheet1 (4)'!U27</f>
        <v>2.7157586737679811E-2</v>
      </c>
      <c r="R26" s="4">
        <f>'Sheet1 (4)'!V27</f>
        <v>0.37173326773497195</v>
      </c>
      <c r="S26" s="4">
        <f>'Sheet1 (4)'!W27</f>
        <v>9.7183669389816457E-2</v>
      </c>
      <c r="T26" s="4">
        <f>'Sheet1 (4)'!Y27</f>
        <v>0.39615309962761763</v>
      </c>
      <c r="U26" s="4">
        <f>'Sheet1 (4)'!Z27</f>
        <v>1.0309343886874736</v>
      </c>
      <c r="V26" s="4">
        <f>'Sheet1 (4)'!AA27</f>
        <v>9.3312009294916301E-2</v>
      </c>
      <c r="W26" s="4">
        <f>'Sheet1 (4)'!AB27</f>
        <v>48.519371218731024</v>
      </c>
      <c r="X26" s="4">
        <f>'Sheet1 (4)'!AC27</f>
        <v>1.6454780855757833</v>
      </c>
      <c r="Y26" s="4">
        <f>'Sheet1 (4)'!AD27</f>
        <v>73.603289916473102</v>
      </c>
      <c r="Z26">
        <f>'Sheet1 (4)'!AF27</f>
        <v>56.614298724954473</v>
      </c>
      <c r="AA26">
        <f>'Sheet1 (4)'!AG27</f>
        <v>2.9704280767057862</v>
      </c>
      <c r="AB26">
        <f>'Sheet1 (4)'!AH27</f>
        <v>54.915520663766536</v>
      </c>
    </row>
    <row r="27" spans="1:28">
      <c r="D27" s="1">
        <f>'Sheet1 (4)'!D28</f>
        <v>42073</v>
      </c>
      <c r="E27">
        <f>'Sheet1 (4)'!E28</f>
        <v>2.9958749999999998</v>
      </c>
      <c r="F27">
        <f>'Sheet1 (4)'!F28</f>
        <v>2.8958749999999998</v>
      </c>
      <c r="G27">
        <f>'Sheet1 (4)'!O28</f>
        <v>3.5</v>
      </c>
      <c r="H27" s="4">
        <f>'Sheet1 (4)'!X28</f>
        <v>7.0281272828426058</v>
      </c>
      <c r="I27" s="4">
        <f>'Sheet1 (4)'!Y28</f>
        <v>0.29477404968731236</v>
      </c>
      <c r="J27" s="4">
        <f>'Sheet1 (4)'!Z28</f>
        <v>1.9746240640648016</v>
      </c>
      <c r="K27" s="4">
        <f>'Sheet1 (4)'!AA28</f>
        <v>0.38626831754639751</v>
      </c>
      <c r="L27" s="4">
        <f>'Sheet1 (4)'!P28</f>
        <v>0.7046439202026602</v>
      </c>
      <c r="M27" s="4">
        <f>'Sheet1 (4)'!Q28</f>
        <v>2.479446259697668E-2</v>
      </c>
      <c r="N27" s="4">
        <f>'Sheet1 (4)'!R28</f>
        <v>0.13877909258011378</v>
      </c>
      <c r="O27" s="4">
        <f>'Sheet1 (4)'!S28</f>
        <v>3.0602621386557272E-2</v>
      </c>
      <c r="P27" s="4">
        <f>'Sheet1 (4)'!T28</f>
        <v>0.84342301278277398</v>
      </c>
      <c r="Q27" s="4">
        <f>'Sheet1 (4)'!U28</f>
        <v>1.7937532167388498E-2</v>
      </c>
      <c r="R27" s="4">
        <f>'Sheet1 (4)'!V28</f>
        <v>1.1312010512820276</v>
      </c>
      <c r="S27" s="4">
        <f>'Sheet1 (4)'!W28</f>
        <v>0.38668458490141633</v>
      </c>
      <c r="T27" s="4">
        <f>'Sheet1 (4)'!Y28</f>
        <v>0.29477404968731236</v>
      </c>
      <c r="U27" s="4">
        <f>'Sheet1 (4)'!Z28</f>
        <v>1.9746240640648016</v>
      </c>
      <c r="V27" s="4">
        <f>'Sheet1 (4)'!AA28</f>
        <v>0.38626831754639751</v>
      </c>
      <c r="W27" s="4">
        <f>'Sheet1 (4)'!AB28</f>
        <v>53.194696815641095</v>
      </c>
      <c r="X27" s="4">
        <f>'Sheet1 (4)'!AC28</f>
        <v>1.8358059150196677</v>
      </c>
      <c r="Y27" s="4">
        <f>'Sheet1 (4)'!AD28</f>
        <v>63.070008773096568</v>
      </c>
      <c r="Z27">
        <f>'Sheet1 (4)'!AF28</f>
        <v>60.306238615664846</v>
      </c>
      <c r="AA27">
        <f>'Sheet1 (4)'!AG28</f>
        <v>1.429669448300666</v>
      </c>
      <c r="AB27">
        <f>'Sheet1 (4)'!AH28</f>
        <v>30.540617686752633</v>
      </c>
    </row>
    <row r="28" spans="1:28"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8">
      <c r="A29" t="str">
        <f>'Sheet1 (4)'!A30</f>
        <v>Missisquoi Bay</v>
      </c>
      <c r="B29" t="str">
        <f>'Sheet1 (4)'!B30</f>
        <v>depth (m)</v>
      </c>
      <c r="C29" t="str">
        <f>'Sheet1 (4)'!C30</f>
        <v>Ice (cm)</v>
      </c>
      <c r="D29" s="1">
        <f>'Sheet1 (4)'!D30</f>
        <v>42082</v>
      </c>
      <c r="E29" t="str">
        <f>'Sheet1 (4)'!E30</f>
        <v>Depth m</v>
      </c>
      <c r="F29" t="str">
        <f>'Sheet1 (4)'!F30</f>
        <v>Depth(cor-m)</v>
      </c>
      <c r="G29" t="str">
        <f>'Sheet1 (4)'!O30</f>
        <v>Depth (m)</v>
      </c>
      <c r="H29" s="4" t="str">
        <f>'Sheet1 (4)'!X30</f>
        <v>%DOP</v>
      </c>
      <c r="I29" s="4" t="str">
        <f>'Sheet1 (4)'!Y30</f>
        <v>sd</v>
      </c>
      <c r="J29" s="4" t="str">
        <f>'Sheet1 (4)'!Z30</f>
        <v>TP(uMP)</v>
      </c>
      <c r="K29" s="4" t="str">
        <f>'Sheet1 (4)'!AA30</f>
        <v>SD</v>
      </c>
      <c r="L29" s="4" t="str">
        <f>'Sheet1 (4)'!P30</f>
        <v>SRP(uMP)</v>
      </c>
      <c r="M29" s="4" t="str">
        <f>'Sheet1 (4)'!Q30</f>
        <v>SD</v>
      </c>
      <c r="N29" s="4" t="str">
        <f>'Sheet1 (4)'!R30</f>
        <v>DOP (uM)</v>
      </c>
      <c r="O29" s="4" t="str">
        <f>'Sheet1 (4)'!S30</f>
        <v>SD</v>
      </c>
      <c r="P29" s="4" t="str">
        <f>'Sheet1 (4)'!T30</f>
        <v>TDP(uMP)</v>
      </c>
      <c r="Q29" s="4" t="str">
        <f>'Sheet1 (4)'!U30</f>
        <v>SD</v>
      </c>
      <c r="R29" s="4" t="str">
        <f>'Sheet1 (4)'!V30</f>
        <v>PP(uM)</v>
      </c>
      <c r="S29" s="4" t="str">
        <f>'Sheet1 (4)'!W30</f>
        <v>SD</v>
      </c>
      <c r="T29" s="4" t="str">
        <f>'Sheet1 (4)'!Y30</f>
        <v>sd</v>
      </c>
      <c r="U29" s="4" t="str">
        <f>'Sheet1 (4)'!Z30</f>
        <v>TP(uMP)</v>
      </c>
      <c r="V29" s="4" t="str">
        <f>'Sheet1 (4)'!AA30</f>
        <v>SD</v>
      </c>
      <c r="W29" s="4" t="str">
        <f>'Sheet1 (4)'!AB30</f>
        <v>TDN(uMP)</v>
      </c>
      <c r="X29" s="4" t="str">
        <f>'Sheet1 (4)'!AC30</f>
        <v>SD</v>
      </c>
      <c r="Y29" s="4" t="str">
        <f>'Sheet1 (4)'!AD30</f>
        <v>TDN/P</v>
      </c>
      <c r="Z29" t="str">
        <f>'Sheet1 (4)'!AF30</f>
        <v>TN(uMN)</v>
      </c>
      <c r="AA29" t="str">
        <f>'Sheet1 (4)'!AG30</f>
        <v>SD</v>
      </c>
      <c r="AB29" t="str">
        <f>'Sheet1 (4)'!AH30</f>
        <v>TN/TP</v>
      </c>
    </row>
    <row r="30" spans="1:28">
      <c r="A30" t="str">
        <f>'Sheet1 (4)'!A31</f>
        <v>Depth</v>
      </c>
      <c r="B30">
        <f>'Sheet1 (4)'!B31</f>
        <v>3.1</v>
      </c>
      <c r="C30">
        <f>'Sheet1 (4)'!C31</f>
        <v>67</v>
      </c>
      <c r="D30" s="1">
        <f>'Sheet1 (4)'!D31</f>
        <v>42082</v>
      </c>
      <c r="E30">
        <f>'Sheet1 (4)'!E31</f>
        <v>0.69174999999999998</v>
      </c>
      <c r="F30">
        <f>'Sheet1 (4)'!F31</f>
        <v>0.59175</v>
      </c>
      <c r="G30">
        <f>'Sheet1 (4)'!O31</f>
        <v>0.7</v>
      </c>
      <c r="H30" s="4">
        <f>'Sheet1 (4)'!X31</f>
        <v>16.454323144547526</v>
      </c>
      <c r="I30" s="4">
        <f>'Sheet1 (4)'!Y31</f>
        <v>6.1997444639452656E-2</v>
      </c>
      <c r="J30" s="4">
        <f>'Sheet1 (4)'!Z31</f>
        <v>2.0237266162795571</v>
      </c>
      <c r="K30" s="4">
        <f>'Sheet1 (4)'!AA31</f>
        <v>8.6801869111550176E-2</v>
      </c>
      <c r="L30" s="4">
        <f>'Sheet1 (4)'!P31</f>
        <v>1.0356264856449229</v>
      </c>
      <c r="M30" s="4">
        <f>'Sheet1 (4)'!Q31</f>
        <v>1.0819123947744686E-2</v>
      </c>
      <c r="N30" s="4">
        <f>'Sheet1 (4)'!R31</f>
        <v>0.33299051700485571</v>
      </c>
      <c r="O30" s="4">
        <f>'Sheet1 (4)'!S31</f>
        <v>1.4906492780443051E-2</v>
      </c>
      <c r="P30" s="4">
        <f>'Sheet1 (4)'!T31</f>
        <v>1.3686170026497786</v>
      </c>
      <c r="Q30" s="4">
        <f>'Sheet1 (4)'!U31</f>
        <v>1.0254271501025229E-2</v>
      </c>
      <c r="R30" s="4">
        <f>'Sheet1 (4)'!V31</f>
        <v>0.65510961362977849</v>
      </c>
      <c r="S30" s="4">
        <f>'Sheet1 (4)'!W31</f>
        <v>8.7405460729152534E-2</v>
      </c>
      <c r="T30" s="4">
        <f>'Sheet1 (4)'!Y31</f>
        <v>6.1997444639452656E-2</v>
      </c>
      <c r="U30" s="4">
        <f>'Sheet1 (4)'!Z31</f>
        <v>2.0237266162795571</v>
      </c>
      <c r="V30" s="4">
        <f>'Sheet1 (4)'!AA31</f>
        <v>8.6801869111550176E-2</v>
      </c>
      <c r="W30" s="4">
        <f>'Sheet1 (4)'!AB31</f>
        <v>79.313216402294515</v>
      </c>
      <c r="X30" s="4">
        <f>'Sheet1 (4)'!AC31</f>
        <v>0.73471010795055491</v>
      </c>
      <c r="Y30" s="4">
        <f>'Sheet1 (4)'!AD31</f>
        <v>57.951359838973389</v>
      </c>
      <c r="Z30">
        <f>'Sheet1 (4)'!AF31</f>
        <v>96.347905282331539</v>
      </c>
      <c r="AA30">
        <f>'Sheet1 (4)'!AG31</f>
        <v>2.3038929960791106</v>
      </c>
      <c r="AB30">
        <f>'Sheet1 (4)'!AH31</f>
        <v>47.609150617121728</v>
      </c>
    </row>
    <row r="31" spans="1:28">
      <c r="D31" s="1">
        <f>'Sheet1 (4)'!D32</f>
        <v>42082</v>
      </c>
      <c r="E31">
        <f>'Sheet1 (4)'!E32</f>
        <v>2.367</v>
      </c>
      <c r="F31">
        <f>'Sheet1 (4)'!F32</f>
        <v>2.2170000000000001</v>
      </c>
      <c r="G31">
        <f>'Sheet1 (4)'!O32</f>
        <v>2.5</v>
      </c>
      <c r="H31" s="4">
        <f>'Sheet1 (4)'!X32</f>
        <v>14.189686557039458</v>
      </c>
      <c r="I31" s="4">
        <f>'Sheet1 (4)'!Y32</f>
        <v>0.35532988336053367</v>
      </c>
      <c r="J31" s="4">
        <f>'Sheet1 (4)'!Z32</f>
        <v>1.6723364769927145</v>
      </c>
      <c r="K31" s="4">
        <f>'Sheet1 (4)'!AA32</f>
        <v>2.1700467277889208E-3</v>
      </c>
      <c r="L31" s="4">
        <f>'Sheet1 (4)'!P32</f>
        <v>0.90457809003588763</v>
      </c>
      <c r="M31" s="4">
        <f>'Sheet1 (4)'!Q32</f>
        <v>9.8126284598744236E-3</v>
      </c>
      <c r="N31" s="4">
        <f>'Sheet1 (4)'!R32</f>
        <v>0.23729930426430246</v>
      </c>
      <c r="O31" s="4">
        <f>'Sheet1 (4)'!S32</f>
        <v>8.431897185892194E-2</v>
      </c>
      <c r="P31" s="4">
        <f>'Sheet1 (4)'!T32</f>
        <v>1.1418773943001901</v>
      </c>
      <c r="Q31" s="4">
        <f>'Sheet1 (4)'!U32</f>
        <v>8.3746052671478985E-2</v>
      </c>
      <c r="R31" s="4">
        <f>'Sheet1 (4)'!V32</f>
        <v>0.5304590826925244</v>
      </c>
      <c r="S31" s="4">
        <f>'Sheet1 (4)'!W32</f>
        <v>8.3774163325305254E-2</v>
      </c>
      <c r="T31" s="4">
        <f>'Sheet1 (4)'!Y32</f>
        <v>0.35532988336053367</v>
      </c>
      <c r="U31" s="4">
        <f>'Sheet1 (4)'!Z32</f>
        <v>1.6723364769927145</v>
      </c>
      <c r="V31" s="4">
        <f>'Sheet1 (4)'!AA32</f>
        <v>2.1700467277889208E-3</v>
      </c>
      <c r="W31" s="4">
        <f>'Sheet1 (4)'!AB32</f>
        <v>70.694753230176417</v>
      </c>
      <c r="X31" s="4">
        <f>'Sheet1 (4)'!AC32</f>
        <v>5.1574732214006387</v>
      </c>
      <c r="Y31" s="4">
        <f>'Sheet1 (4)'!AD32</f>
        <v>61.910984124090078</v>
      </c>
      <c r="Z31">
        <f>'Sheet1 (4)'!AF32</f>
        <v>80.490664845173043</v>
      </c>
      <c r="AA31">
        <f>'Sheet1 (4)'!AG32</f>
        <v>1.2557907316154453</v>
      </c>
      <c r="AB31">
        <f>'Sheet1 (4)'!AH32</f>
        <v>48.130663866111256</v>
      </c>
    </row>
    <row r="32" spans="1:28">
      <c r="D32" s="1">
        <f>'Sheet1 (4)'!D33</f>
        <v>42082</v>
      </c>
      <c r="E32">
        <f>'Sheet1 (4)'!E33</f>
        <v>2.7040000000000002</v>
      </c>
      <c r="F32">
        <f>'Sheet1 (4)'!F33</f>
        <v>2.5540000000000003</v>
      </c>
      <c r="G32">
        <f>'Sheet1 (4)'!O33</f>
        <v>2.9</v>
      </c>
      <c r="H32" s="4">
        <f>'Sheet1 (4)'!X33</f>
        <v>16.968420787112805</v>
      </c>
      <c r="I32" s="4">
        <f>'Sheet1 (4)'!Y33</f>
        <v>0.35759191581823319</v>
      </c>
      <c r="J32" s="4">
        <f>'Sheet1 (4)'!Z33</f>
        <v>1.2120000499793839</v>
      </c>
      <c r="K32" s="4">
        <f>'Sheet1 (4)'!AA33</f>
        <v>5.4251168194718744E-2</v>
      </c>
      <c r="L32" s="4">
        <f>'Sheet1 (4)'!P33</f>
        <v>0.56207814281190627</v>
      </c>
      <c r="M32" s="4">
        <f>'Sheet1 (4)'!Q33</f>
        <v>4.410827811319689E-2</v>
      </c>
      <c r="N32" s="4">
        <f>'Sheet1 (4)'!R33</f>
        <v>0.20565726842051935</v>
      </c>
      <c r="O32" s="4">
        <f>'Sheet1 (4)'!S33</f>
        <v>7.2962946897947467E-2</v>
      </c>
      <c r="P32" s="4">
        <f>'Sheet1 (4)'!T33</f>
        <v>0.76773541123242561</v>
      </c>
      <c r="Q32" s="4">
        <f>'Sheet1 (4)'!U33</f>
        <v>5.8121006718066907E-2</v>
      </c>
      <c r="R32" s="4">
        <f>'Sheet1 (4)'!V33</f>
        <v>0.44426463874695832</v>
      </c>
      <c r="S32" s="4">
        <f>'Sheet1 (4)'!W33</f>
        <v>7.9506230399970804E-2</v>
      </c>
      <c r="T32" s="4">
        <f>'Sheet1 (4)'!Y33</f>
        <v>0.35759191581823319</v>
      </c>
      <c r="U32" s="4">
        <f>'Sheet1 (4)'!Z33</f>
        <v>1.2120000499793839</v>
      </c>
      <c r="V32" s="4">
        <f>'Sheet1 (4)'!AA33</f>
        <v>5.4251168194718744E-2</v>
      </c>
      <c r="W32" s="4">
        <f>'Sheet1 (4)'!AB33</f>
        <v>50.67017353248086</v>
      </c>
      <c r="X32" s="4">
        <f>'Sheet1 (4)'!AC33</f>
        <v>1.9735158723368749</v>
      </c>
      <c r="Y32" s="4">
        <f>'Sheet1 (4)'!AD33</f>
        <v>65.99952638779726</v>
      </c>
      <c r="Z32">
        <f>'Sheet1 (4)'!AF33</f>
        <v>56.645036429872498</v>
      </c>
      <c r="AA32">
        <f>'Sheet1 (4)'!AG33</f>
        <v>9.6599287047326385E-3</v>
      </c>
      <c r="AB32">
        <f>'Sheet1 (4)'!AH33</f>
        <v>46.736826810226638</v>
      </c>
    </row>
    <row r="33" spans="1:28">
      <c r="D33" s="1">
        <f>'Sheet1 (4)'!D34</f>
        <v>42082</v>
      </c>
      <c r="E33">
        <f>'Sheet1 (4)'!E34</f>
        <v>3.0343333333333331</v>
      </c>
      <c r="F33">
        <f>'Sheet1 (4)'!F34</f>
        <v>2.8843333333333332</v>
      </c>
      <c r="G33">
        <f>'Sheet1 (4)'!O34</f>
        <v>3.3</v>
      </c>
      <c r="H33" s="4">
        <f>'Sheet1 (4)'!X34</f>
        <v>8.8651393498133952</v>
      </c>
      <c r="I33" s="4">
        <f>'Sheet1 (4)'!Y34</f>
        <v>0.45520878023586669</v>
      </c>
      <c r="J33" s="4">
        <f>'Sheet1 (4)'!Z34</f>
        <v>1.3869278922444495</v>
      </c>
      <c r="K33" s="4">
        <f>'Sheet1 (4)'!AA34</f>
        <v>3.6890794372408643E-2</v>
      </c>
      <c r="L33" s="4">
        <f>'Sheet1 (4)'!P34</f>
        <v>0.60470597952290484</v>
      </c>
      <c r="M33" s="4">
        <f>'Sheet1 (4)'!Q34</f>
        <v>2.3677869333118402E-2</v>
      </c>
      <c r="N33" s="4">
        <f>'Sheet1 (4)'!R34</f>
        <v>0.12295309032890023</v>
      </c>
      <c r="O33" s="4">
        <f>'Sheet1 (4)'!S34</f>
        <v>5.5873695372118594E-2</v>
      </c>
      <c r="P33" s="4">
        <f>'Sheet1 (4)'!T34</f>
        <v>0.72765906985180506</v>
      </c>
      <c r="Q33" s="4">
        <f>'Sheet1 (4)'!U34</f>
        <v>5.060857969139302E-2</v>
      </c>
      <c r="R33" s="4">
        <f>'Sheet1 (4)'!V34</f>
        <v>0.65926882239264439</v>
      </c>
      <c r="S33" s="4">
        <f>'Sheet1 (4)'!W34</f>
        <v>6.2627143059598489E-2</v>
      </c>
      <c r="T33" s="4">
        <f>'Sheet1 (4)'!Y34</f>
        <v>0.45520878023586669</v>
      </c>
      <c r="U33" s="4">
        <f>'Sheet1 (4)'!Z34</f>
        <v>1.3869278922444495</v>
      </c>
      <c r="V33" s="4">
        <f>'Sheet1 (4)'!AA34</f>
        <v>3.6890794372408643E-2</v>
      </c>
      <c r="W33" s="4">
        <f>'Sheet1 (4)'!AB34</f>
        <v>50.719748763116918</v>
      </c>
      <c r="X33" s="4">
        <f>'Sheet1 (4)'!AC34</f>
        <v>1.6170806967342344</v>
      </c>
      <c r="Y33" s="4">
        <f>'Sheet1 (4)'!AD34</f>
        <v>69.702627046820837</v>
      </c>
      <c r="Z33">
        <f>'Sheet1 (4)'!AF34</f>
        <v>60.709244080145723</v>
      </c>
      <c r="AA33">
        <f>'Sheet1 (4)'!AG34</f>
        <v>0.88871344083554871</v>
      </c>
      <c r="AB33">
        <f>'Sheet1 (4)'!AH34</f>
        <v>43.772458842038752</v>
      </c>
    </row>
    <row r="34" spans="1:28">
      <c r="D34" s="1">
        <f>'Sheet1 (4)'!D35</f>
        <v>42082</v>
      </c>
      <c r="E34">
        <f>'Sheet1 (4)'!E35</f>
        <v>3.1949999999999998</v>
      </c>
      <c r="F34">
        <f>'Sheet1 (4)'!F35</f>
        <v>3.0449999999999999</v>
      </c>
      <c r="G34">
        <f>'Sheet1 (4)'!O35</f>
        <v>3.5</v>
      </c>
      <c r="H34" s="4">
        <f>'Sheet1 (4)'!X35</f>
        <v>16.455889021137846</v>
      </c>
      <c r="I34" s="4">
        <f>'Sheet1 (4)'!Y35</f>
        <v>0.36416432954665462</v>
      </c>
      <c r="J34" s="4">
        <f>'Sheet1 (4)'!Z35</f>
        <v>1.3086706996521833</v>
      </c>
      <c r="K34" s="4">
        <f>'Sheet1 (4)'!AA35</f>
        <v>4.7741028011352452E-2</v>
      </c>
      <c r="L34" s="4">
        <f>'Sheet1 (4)'!P35</f>
        <v>0.65209055837027663</v>
      </c>
      <c r="M34" s="4">
        <f>'Sheet1 (4)'!Q35</f>
        <v>1.9006603267864922E-2</v>
      </c>
      <c r="N34" s="4">
        <f>'Sheet1 (4)'!R35</f>
        <v>0.21535339798691144</v>
      </c>
      <c r="O34" s="4">
        <f>'Sheet1 (4)'!S35</f>
        <v>7.8029531440796954E-2</v>
      </c>
      <c r="P34" s="4">
        <f>'Sheet1 (4)'!T35</f>
        <v>0.86744395635718807</v>
      </c>
      <c r="Q34" s="4">
        <f>'Sheet1 (4)'!U35</f>
        <v>7.5679302382410385E-2</v>
      </c>
      <c r="R34" s="4">
        <f>'Sheet1 (4)'!V35</f>
        <v>0.44122674329499523</v>
      </c>
      <c r="S34" s="4">
        <f>'Sheet1 (4)'!W35</f>
        <v>8.9479397431302843E-2</v>
      </c>
      <c r="T34" s="4">
        <f>'Sheet1 (4)'!Y35</f>
        <v>0.36416432954665462</v>
      </c>
      <c r="U34" s="4">
        <f>'Sheet1 (4)'!Z35</f>
        <v>1.3086706996521833</v>
      </c>
      <c r="V34" s="4">
        <f>'Sheet1 (4)'!AA35</f>
        <v>4.7741028011352452E-2</v>
      </c>
      <c r="W34" s="4">
        <f>'Sheet1 (4)'!AB35</f>
        <v>52.401493125463851</v>
      </c>
      <c r="X34" s="4">
        <f>'Sheet1 (4)'!AC35</f>
        <v>0.89729797959340185</v>
      </c>
      <c r="Y34" s="4">
        <f>'Sheet1 (4)'!AD35</f>
        <v>60.409082040899534</v>
      </c>
      <c r="Z34">
        <f>'Sheet1 (4)'!AF35</f>
        <v>55.985883424408023</v>
      </c>
      <c r="AA34">
        <f>'Sheet1 (4)'!AG35</f>
        <v>2.3232128534885925</v>
      </c>
      <c r="AB34">
        <f>'Sheet1 (4)'!AH35</f>
        <v>42.780726610053904</v>
      </c>
    </row>
    <row r="35" spans="1:28"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8">
      <c r="A36" t="str">
        <f>'Sheet1 (4)'!A37</f>
        <v>Missisquoi Bay</v>
      </c>
      <c r="B36" t="str">
        <f>'Sheet1 (4)'!B37</f>
        <v>depth (m)</v>
      </c>
      <c r="C36" t="str">
        <f>'Sheet1 (4)'!C37</f>
        <v>Ice (cm)</v>
      </c>
      <c r="D36" s="1">
        <f>'Sheet1 (4)'!D37</f>
        <v>42088</v>
      </c>
      <c r="E36" t="str">
        <f>'Sheet1 (4)'!E37</f>
        <v>Depth m</v>
      </c>
      <c r="F36" t="str">
        <f>'Sheet1 (4)'!F37</f>
        <v>Depth(cor-m)</v>
      </c>
      <c r="G36" t="str">
        <f>'Sheet1 (4)'!O37</f>
        <v>Depth (m)</v>
      </c>
      <c r="H36" s="4">
        <f>'Sheet1 (4)'!X37</f>
        <v>0</v>
      </c>
      <c r="I36" s="4">
        <f>'Sheet1 (4)'!Y37</f>
        <v>0</v>
      </c>
      <c r="J36" s="4" t="str">
        <f>'Sheet1 (4)'!Z37</f>
        <v>TP(uMP)</v>
      </c>
      <c r="K36" s="4" t="str">
        <f>'Sheet1 (4)'!AA37</f>
        <v>SD</v>
      </c>
      <c r="L36" s="4" t="str">
        <f>'Sheet1 (4)'!P37</f>
        <v>SRP(uMP)</v>
      </c>
      <c r="M36" s="4" t="str">
        <f>'Sheet1 (4)'!Q37</f>
        <v>SD</v>
      </c>
      <c r="N36" s="4" t="str">
        <f>'Sheet1 (4)'!R37</f>
        <v>DOP (uM)</v>
      </c>
      <c r="O36" s="4" t="str">
        <f>'Sheet1 (4)'!S37</f>
        <v>SD</v>
      </c>
      <c r="P36" s="4" t="str">
        <f>'Sheet1 (4)'!T37</f>
        <v>TDP(uMP)</v>
      </c>
      <c r="Q36" s="4" t="str">
        <f>'Sheet1 (4)'!U37</f>
        <v>SD</v>
      </c>
      <c r="R36" s="4" t="str">
        <f>'Sheet1 (4)'!V37</f>
        <v>PP(uM)</v>
      </c>
      <c r="S36" s="4" t="str">
        <f>'Sheet1 (4)'!W37</f>
        <v>SD</v>
      </c>
      <c r="T36" s="4">
        <f>'Sheet1 (4)'!Y37</f>
        <v>0</v>
      </c>
      <c r="U36" s="4" t="str">
        <f>'Sheet1 (4)'!Z37</f>
        <v>TP(uMP)</v>
      </c>
      <c r="V36" s="4" t="str">
        <f>'Sheet1 (4)'!AA37</f>
        <v>SD</v>
      </c>
      <c r="W36" s="4" t="str">
        <f>'Sheet1 (4)'!AB37</f>
        <v>TDN(uMP)</v>
      </c>
      <c r="X36" s="4" t="str">
        <f>'Sheet1 (4)'!AC37</f>
        <v>SD</v>
      </c>
      <c r="Y36" s="4" t="str">
        <f>'Sheet1 (4)'!AD37</f>
        <v>TDN/P</v>
      </c>
      <c r="Z36" t="str">
        <f>'Sheet1 (4)'!AF37</f>
        <v>TN(uMN)</v>
      </c>
      <c r="AA36" t="str">
        <f>'Sheet1 (4)'!AG37</f>
        <v>SD</v>
      </c>
      <c r="AB36" t="str">
        <f>'Sheet1 (4)'!AH37</f>
        <v>TN/TP</v>
      </c>
    </row>
    <row r="37" spans="1:28">
      <c r="A37" t="str">
        <f>'Sheet1 (4)'!A38</f>
        <v>Depth</v>
      </c>
      <c r="B37">
        <f>'Sheet1 (4)'!B38</f>
        <v>3.05</v>
      </c>
      <c r="C37">
        <f>'Sheet1 (4)'!C38</f>
        <v>70</v>
      </c>
      <c r="D37" s="1">
        <f>'Sheet1 (4)'!D38</f>
        <v>42088</v>
      </c>
      <c r="E37">
        <f>'Sheet1 (4)'!E38</f>
        <v>0.72866666666666668</v>
      </c>
      <c r="F37">
        <f>'Sheet1 (4)'!F38</f>
        <v>0.7</v>
      </c>
      <c r="G37">
        <f>'Sheet1 (4)'!O38</f>
        <v>0.7</v>
      </c>
      <c r="H37" s="4">
        <f>'Sheet1 (4)'!X38</f>
        <v>24.114434995994568</v>
      </c>
      <c r="I37" s="4">
        <f>'Sheet1 (4)'!Y38</f>
        <v>0.23362781523275647</v>
      </c>
      <c r="J37" s="4">
        <f>'Sheet1 (4)'!Z38</f>
        <v>1.13681176690054</v>
      </c>
      <c r="K37" s="4">
        <f>'Sheet1 (4)'!AA38</f>
        <v>6.5101401833662392E-2</v>
      </c>
      <c r="L37" s="4">
        <f>'Sheet1 (4)'!P38</f>
        <v>0.54949772007599751</v>
      </c>
      <c r="M37" s="4">
        <f>'Sheet1 (4)'!Q38</f>
        <v>3.3434977308836059E-2</v>
      </c>
      <c r="N37" s="4">
        <f>'Sheet1 (4)'!R38</f>
        <v>0.27413573455604801</v>
      </c>
      <c r="O37" s="4">
        <f>'Sheet1 (4)'!S38</f>
        <v>6.2091887190912881E-2</v>
      </c>
      <c r="P37" s="4">
        <f>'Sheet1 (4)'!T38</f>
        <v>0.82363345463204551</v>
      </c>
      <c r="Q37" s="4">
        <f>'Sheet1 (4)'!U38</f>
        <v>5.2321169207947452E-2</v>
      </c>
      <c r="R37" s="4">
        <f>'Sheet1 (4)'!V38</f>
        <v>0.31317831226849446</v>
      </c>
      <c r="S37" s="4">
        <f>'Sheet1 (4)'!W38</f>
        <v>8.3520639772421829E-2</v>
      </c>
      <c r="T37" s="4">
        <f>'Sheet1 (4)'!Y38</f>
        <v>0.23362781523275647</v>
      </c>
      <c r="U37" s="4">
        <f>'Sheet1 (4)'!Z38</f>
        <v>1.13681176690054</v>
      </c>
      <c r="V37" s="4">
        <f>'Sheet1 (4)'!AA38</f>
        <v>6.5101401833662392E-2</v>
      </c>
      <c r="W37" s="4">
        <f>'Sheet1 (4)'!AB38</f>
        <v>75.09550831894822</v>
      </c>
      <c r="X37" s="4">
        <f>'Sheet1 (4)'!AC38</f>
        <v>1.0806622483907353</v>
      </c>
      <c r="Y37" s="4">
        <f>'Sheet1 (4)'!AD38</f>
        <v>91.17588400108977</v>
      </c>
      <c r="Z37">
        <f>'Sheet1 (4)'!AF38</f>
        <v>87.106102003642988</v>
      </c>
      <c r="AA37">
        <f>'Sheet1 (4)'!AG38</f>
        <v>5.6945279714408503</v>
      </c>
      <c r="AB37">
        <f>'Sheet1 (4)'!AH38</f>
        <v>76.623153049456363</v>
      </c>
    </row>
    <row r="38" spans="1:28">
      <c r="D38" s="1">
        <f>'Sheet1 (4)'!D39</f>
        <v>42088</v>
      </c>
      <c r="E38">
        <f>'Sheet1 (4)'!E39</f>
        <v>2.2023333333333333</v>
      </c>
      <c r="F38">
        <f>'Sheet1 (4)'!F39</f>
        <v>2.0723333333333334</v>
      </c>
      <c r="G38">
        <f>'Sheet1 (4)'!O39</f>
        <v>2.5</v>
      </c>
      <c r="H38" s="4">
        <f>'Sheet1 (4)'!X39</f>
        <v>19.783911261483993</v>
      </c>
      <c r="I38" s="4">
        <f>'Sheet1 (4)'!Y39</f>
        <v>0.22541257651971564</v>
      </c>
      <c r="J38" s="4">
        <f>'Sheet1 (4)'!Z39</f>
        <v>1.6032860129407147</v>
      </c>
      <c r="K38" s="4">
        <f>'Sheet1 (4)'!AA39</f>
        <v>3.4720747644620034E-2</v>
      </c>
      <c r="L38" s="4">
        <f>'Sheet1 (4)'!P39</f>
        <v>0.75011586710998523</v>
      </c>
      <c r="M38" s="4">
        <f>'Sheet1 (4)'!Q39</f>
        <v>9.2328044973150232E-3</v>
      </c>
      <c r="N38" s="4">
        <f>'Sheet1 (4)'!R39</f>
        <v>0.3171926820679758</v>
      </c>
      <c r="O38" s="4">
        <f>'Sheet1 (4)'!S39</f>
        <v>7.1168487300069694E-2</v>
      </c>
      <c r="P38" s="4">
        <f>'Sheet1 (4)'!T39</f>
        <v>1.067308549177961</v>
      </c>
      <c r="Q38" s="4">
        <f>'Sheet1 (4)'!U39</f>
        <v>7.0567052550709108E-2</v>
      </c>
      <c r="R38" s="4">
        <f>'Sheet1 (4)'!V39</f>
        <v>0.53597746376275368</v>
      </c>
      <c r="S38" s="4">
        <f>'Sheet1 (4)'!W39</f>
        <v>7.8646291855979641E-2</v>
      </c>
      <c r="T38" s="4">
        <f>'Sheet1 (4)'!Y39</f>
        <v>0.22541257651971564</v>
      </c>
      <c r="U38" s="4">
        <f>'Sheet1 (4)'!Z39</f>
        <v>1.6032860129407147</v>
      </c>
      <c r="V38" s="4">
        <f>'Sheet1 (4)'!AA39</f>
        <v>3.4720747644620034E-2</v>
      </c>
      <c r="W38" s="4">
        <f>'Sheet1 (4)'!AB39</f>
        <v>62.27459098060266</v>
      </c>
      <c r="X38" s="4">
        <f>'Sheet1 (4)'!AC39</f>
        <v>2.2148876753826388</v>
      </c>
      <c r="Y38" s="4">
        <f>'Sheet1 (4)'!AD39</f>
        <v>58.347317679190738</v>
      </c>
      <c r="Z38">
        <f>'Sheet1 (4)'!AF39</f>
        <v>76.453779599271428</v>
      </c>
      <c r="AA38">
        <f>'Sheet1 (4)'!AG39</f>
        <v>2.3280428178409585</v>
      </c>
      <c r="AB38">
        <f>'Sheet1 (4)'!AH39</f>
        <v>47.685677403897174</v>
      </c>
    </row>
    <row r="39" spans="1:28">
      <c r="D39" s="1">
        <f>'Sheet1 (4)'!D40</f>
        <v>42088</v>
      </c>
      <c r="E39">
        <f>'Sheet1 (4)'!E40</f>
        <v>2.5052499999999998</v>
      </c>
      <c r="F39">
        <f>'Sheet1 (4)'!F40</f>
        <v>2.3752499999999999</v>
      </c>
      <c r="G39">
        <f>'Sheet1 (4)'!O40</f>
        <v>2.9</v>
      </c>
      <c r="H39" s="4">
        <f>'Sheet1 (4)'!X40</f>
        <v>11.740284017630881</v>
      </c>
      <c r="I39" s="4">
        <f>'Sheet1 (4)'!Y40</f>
        <v>0.30687334495057222</v>
      </c>
      <c r="J39" s="4">
        <f>'Sheet1 (4)'!Z40</f>
        <v>1.2856538783015166</v>
      </c>
      <c r="K39" s="4">
        <f>'Sheet1 (4)'!AA40</f>
        <v>2.8210607461253749E-2</v>
      </c>
      <c r="L39" s="4">
        <f>'Sheet1 (4)'!P40</f>
        <v>0.59182535096052369</v>
      </c>
      <c r="M39" s="4">
        <f>'Sheet1 (4)'!Q40</f>
        <v>1.985501415377533E-2</v>
      </c>
      <c r="N39" s="4">
        <f>'Sheet1 (4)'!R40</f>
        <v>0.15093941679628453</v>
      </c>
      <c r="O39" s="4">
        <f>'Sheet1 (4)'!S40</f>
        <v>4.620072146669222E-2</v>
      </c>
      <c r="P39" s="4">
        <f>'Sheet1 (4)'!T40</f>
        <v>0.74276476775680822</v>
      </c>
      <c r="Q39" s="4">
        <f>'Sheet1 (4)'!U40</f>
        <v>4.1716724188222844E-2</v>
      </c>
      <c r="R39" s="4">
        <f>'Sheet1 (4)'!V40</f>
        <v>0.54288911054470834</v>
      </c>
      <c r="S39" s="4">
        <f>'Sheet1 (4)'!W40</f>
        <v>5.0359938942866111E-2</v>
      </c>
      <c r="T39" s="4">
        <f>'Sheet1 (4)'!Y40</f>
        <v>0.30687334495057222</v>
      </c>
      <c r="U39" s="4">
        <f>'Sheet1 (4)'!Z40</f>
        <v>1.2856538783015166</v>
      </c>
      <c r="V39" s="4">
        <f>'Sheet1 (4)'!AA40</f>
        <v>2.8210607461253749E-2</v>
      </c>
      <c r="W39" s="4">
        <f>'Sheet1 (4)'!AB40</f>
        <v>49.777819381031449</v>
      </c>
      <c r="X39" s="4">
        <f>'Sheet1 (4)'!AC40</f>
        <v>1.4364683484179119</v>
      </c>
      <c r="Y39" s="4">
        <f>'Sheet1 (4)'!AD40</f>
        <v>67.016936642489512</v>
      </c>
      <c r="Z39">
        <f>'Sheet1 (4)'!AF40</f>
        <v>60.381375227686711</v>
      </c>
      <c r="AA39">
        <f>'Sheet1 (4)'!AG40</f>
        <v>0.61823543710299</v>
      </c>
      <c r="AB39">
        <f>'Sheet1 (4)'!AH40</f>
        <v>46.965498449284681</v>
      </c>
    </row>
    <row r="40" spans="1:28">
      <c r="D40" s="1">
        <f>'Sheet1 (4)'!D41</f>
        <v>42088</v>
      </c>
      <c r="E40">
        <f>'Sheet1 (4)'!E41</f>
        <v>2.9750000000000001</v>
      </c>
      <c r="F40">
        <f>'Sheet1 (4)'!F41</f>
        <v>2.8450000000000002</v>
      </c>
      <c r="G40">
        <f>'Sheet1 (4)'!O41</f>
        <v>3.2</v>
      </c>
      <c r="H40" s="4">
        <f>'Sheet1 (4)'!X41</f>
        <v>12.437959701379894</v>
      </c>
      <c r="I40" s="4">
        <f>'Sheet1 (4)'!Y41</f>
        <v>0.6294548991416844</v>
      </c>
      <c r="J40" s="4">
        <f>'Sheet1 (4)'!Z41</f>
        <v>1.2733782402478278</v>
      </c>
      <c r="K40" s="4">
        <f>'Sheet1 (4)'!AA41</f>
        <v>5.4251168194718903E-2</v>
      </c>
      <c r="L40" s="4">
        <f>'Sheet1 (4)'!P41</f>
        <v>0.55018335444374078</v>
      </c>
      <c r="M40" s="4">
        <f>'Sheet1 (4)'!Q41</f>
        <v>1.2874561427268578E-2</v>
      </c>
      <c r="N40" s="4">
        <f>'Sheet1 (4)'!R41</f>
        <v>0.15838227236816527</v>
      </c>
      <c r="O40" s="4">
        <f>'Sheet1 (4)'!S41</f>
        <v>9.9465877635283015E-2</v>
      </c>
      <c r="P40" s="4">
        <f>'Sheet1 (4)'!T41</f>
        <v>0.70856562681190605</v>
      </c>
      <c r="Q40" s="4">
        <f>'Sheet1 (4)'!U41</f>
        <v>9.8629136069482939E-2</v>
      </c>
      <c r="R40" s="4">
        <f>'Sheet1 (4)'!V41</f>
        <v>0.56481261343592171</v>
      </c>
      <c r="S40" s="4">
        <f>'Sheet1 (4)'!W41</f>
        <v>0.11256507332340818</v>
      </c>
      <c r="T40" s="4">
        <f>'Sheet1 (4)'!Y41</f>
        <v>0.6294548991416844</v>
      </c>
      <c r="U40" s="4">
        <f>'Sheet1 (4)'!Z41</f>
        <v>1.2733782402478278</v>
      </c>
      <c r="V40" s="4">
        <f>'Sheet1 (4)'!AA41</f>
        <v>5.4251168194718903E-2</v>
      </c>
      <c r="W40" s="4">
        <f>'Sheet1 (4)'!AB41</f>
        <v>47.718540569994381</v>
      </c>
      <c r="X40" s="4">
        <f>'Sheet1 (4)'!AC41</f>
        <v>0.60214825750819134</v>
      </c>
      <c r="Y40" s="4">
        <f>'Sheet1 (4)'!AD41</f>
        <v>67.34526593492464</v>
      </c>
      <c r="Z40">
        <f>'Sheet1 (4)'!AF41</f>
        <v>61.095173041894363</v>
      </c>
      <c r="AA40">
        <f>'Sheet1 (4)'!AG41</f>
        <v>2.9028085757726463</v>
      </c>
      <c r="AB40">
        <f>'Sheet1 (4)'!AH41</f>
        <v>47.9788103101274</v>
      </c>
    </row>
    <row r="41" spans="1:28">
      <c r="D41" s="1">
        <f>'Sheet1 (4)'!D42</f>
        <v>42088</v>
      </c>
      <c r="E41">
        <f>'Sheet1 (4)'!E42</f>
        <v>3.1190000000000002</v>
      </c>
      <c r="F41">
        <f>'Sheet1 (4)'!F42</f>
        <v>2.9890000000000003</v>
      </c>
      <c r="G41">
        <f>'Sheet1 (4)'!O42</f>
        <v>3.5</v>
      </c>
      <c r="H41" s="4">
        <f>'Sheet1 (4)'!X42</f>
        <v>9.2752896799567601</v>
      </c>
      <c r="I41" s="4">
        <f>'Sheet1 (4)'!Y42</f>
        <v>0.20068501332929772</v>
      </c>
      <c r="J41" s="4">
        <f>'Sheet1 (4)'!Z42</f>
        <v>1.4774607228904044</v>
      </c>
      <c r="K41" s="4">
        <f>'Sheet1 (4)'!AA42</f>
        <v>5.2081121466930141E-2</v>
      </c>
      <c r="L41" s="4">
        <f>'Sheet1 (4)'!P42</f>
        <v>0.62131401203293224</v>
      </c>
      <c r="M41" s="4">
        <f>'Sheet1 (4)'!Q42</f>
        <v>2.5712905303471423E-2</v>
      </c>
      <c r="N41" s="4">
        <f>'Sheet1 (4)'!R42</f>
        <v>0.13703876195566822</v>
      </c>
      <c r="O41" s="4">
        <f>'Sheet1 (4)'!S42</f>
        <v>2.70740466154555E-2</v>
      </c>
      <c r="P41" s="4">
        <f>'Sheet1 (4)'!T42</f>
        <v>0.75835277398860046</v>
      </c>
      <c r="Q41" s="4">
        <f>'Sheet1 (4)'!U42</f>
        <v>8.476467483012522E-3</v>
      </c>
      <c r="R41" s="4">
        <f>'Sheet1 (4)'!V42</f>
        <v>0.71910794890180396</v>
      </c>
      <c r="S41" s="4">
        <f>'Sheet1 (4)'!W42</f>
        <v>5.2766407062104392E-2</v>
      </c>
      <c r="T41" s="4">
        <f>'Sheet1 (4)'!Y42</f>
        <v>0.20068501332929772</v>
      </c>
      <c r="U41" s="4">
        <f>'Sheet1 (4)'!Z42</f>
        <v>1.4774607228904044</v>
      </c>
      <c r="V41" s="4">
        <f>'Sheet1 (4)'!AA42</f>
        <v>5.2081121466930141E-2</v>
      </c>
      <c r="W41" s="4">
        <f>'Sheet1 (4)'!AB42</f>
        <v>49.171476175559413</v>
      </c>
      <c r="X41" s="4">
        <f>'Sheet1 (4)'!AC42</f>
        <v>0.9709330935870828</v>
      </c>
      <c r="Y41" s="4">
        <f>'Sheet1 (4)'!AD42</f>
        <v>64.839844808556805</v>
      </c>
      <c r="Z41">
        <f>'Sheet1 (4)'!AF42</f>
        <v>60.422358834244093</v>
      </c>
      <c r="AA41">
        <f>'Sheet1 (4)'!AG42</f>
        <v>7.3898454591216973</v>
      </c>
      <c r="AB41">
        <f>'Sheet1 (4)'!AH42</f>
        <v>40.896084679691427</v>
      </c>
    </row>
    <row r="42" spans="1:28"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8">
      <c r="A43" t="str">
        <f>'Sheet1 (4)'!A44</f>
        <v>Missisquoi Bay</v>
      </c>
      <c r="B43" t="str">
        <f>'Sheet1 (4)'!B44</f>
        <v>depth (m)</v>
      </c>
      <c r="C43" t="str">
        <f>'Sheet1 (4)'!C44</f>
        <v>Ice (cm)</v>
      </c>
      <c r="D43" s="1">
        <f>'Sheet1 (4)'!D44</f>
        <v>42091</v>
      </c>
      <c r="E43" t="str">
        <f>'Sheet1 (4)'!E44</f>
        <v>Depth m</v>
      </c>
      <c r="F43" t="str">
        <f>'Sheet1 (4)'!F44</f>
        <v>Depth(cor-m)</v>
      </c>
      <c r="G43" t="str">
        <f>'Sheet1 (4)'!O44</f>
        <v>Depth (m)</v>
      </c>
      <c r="H43" s="4" t="str">
        <f>'Sheet1 (4)'!X44</f>
        <v>%DOP</v>
      </c>
      <c r="I43" s="4" t="str">
        <f>'Sheet1 (4)'!Y44</f>
        <v>sd</v>
      </c>
      <c r="J43" s="4" t="str">
        <f>'Sheet1 (4)'!Z44</f>
        <v>TP(uMP)</v>
      </c>
      <c r="K43" s="4" t="str">
        <f>'Sheet1 (4)'!AA44</f>
        <v>SD</v>
      </c>
      <c r="L43" s="4" t="str">
        <f>'Sheet1 (4)'!P44</f>
        <v>SRP(uMP)</v>
      </c>
      <c r="M43" s="4" t="str">
        <f>'Sheet1 (4)'!Q44</f>
        <v>SD</v>
      </c>
      <c r="N43" s="4" t="str">
        <f>'Sheet1 (4)'!R44</f>
        <v>DOP (uM)</v>
      </c>
      <c r="O43" s="4" t="str">
        <f>'Sheet1 (4)'!S44</f>
        <v>SD</v>
      </c>
      <c r="P43" s="4" t="str">
        <f>'Sheet1 (4)'!T44</f>
        <v>TDP(uMP)</v>
      </c>
      <c r="Q43" s="4" t="str">
        <f>'Sheet1 (4)'!U44</f>
        <v>SD</v>
      </c>
      <c r="R43" s="4" t="str">
        <f>'Sheet1 (4)'!V44</f>
        <v>PP(uM)</v>
      </c>
      <c r="S43" s="4" t="str">
        <f>'Sheet1 (4)'!W44</f>
        <v>SD</v>
      </c>
      <c r="T43" s="4" t="str">
        <f>'Sheet1 (4)'!Y44</f>
        <v>sd</v>
      </c>
      <c r="U43" s="4" t="str">
        <f>'Sheet1 (4)'!Z44</f>
        <v>TP(uMP)</v>
      </c>
      <c r="V43" s="4" t="str">
        <f>'Sheet1 (4)'!AA44</f>
        <v>SD</v>
      </c>
      <c r="W43" s="4" t="str">
        <f>'Sheet1 (4)'!AB44</f>
        <v>TDN(uMP)</v>
      </c>
      <c r="X43" s="4" t="str">
        <f>'Sheet1 (4)'!AC44</f>
        <v>SD</v>
      </c>
      <c r="Y43" s="4" t="str">
        <f>'Sheet1 (4)'!AD44</f>
        <v>TDN/P</v>
      </c>
      <c r="Z43" t="str">
        <f>'Sheet1 (4)'!AF44</f>
        <v>TN(uMN)</v>
      </c>
      <c r="AA43" t="str">
        <f>'Sheet1 (4)'!AG44</f>
        <v>SD</v>
      </c>
      <c r="AB43" t="str">
        <f>'Sheet1 (4)'!AH44</f>
        <v>TN/TP</v>
      </c>
    </row>
    <row r="44" spans="1:28">
      <c r="A44" t="str">
        <f>'Sheet1 (4)'!A45</f>
        <v>Depth</v>
      </c>
      <c r="B44">
        <f>'Sheet1 (4)'!B45</f>
        <v>3.12</v>
      </c>
      <c r="C44">
        <f>'Sheet1 (4)'!C45</f>
        <v>69</v>
      </c>
      <c r="D44" s="1">
        <f>'Sheet1 (4)'!D45</f>
        <v>42091</v>
      </c>
      <c r="E44">
        <f>'Sheet1 (4)'!E45</f>
        <v>0.70499999999999996</v>
      </c>
      <c r="F44">
        <f>'Sheet1 (4)'!F45</f>
        <v>0.70499999999999996</v>
      </c>
      <c r="G44">
        <f>'Sheet1 (4)'!O45</f>
        <v>0.7</v>
      </c>
      <c r="H44" s="4">
        <f>'Sheet1 (4)'!X45</f>
        <v>7.8471844907979218</v>
      </c>
      <c r="I44" s="4">
        <f>'Sheet1 (4)'!Y45</f>
        <v>0.35692861598225856</v>
      </c>
      <c r="J44" s="4">
        <f>'Sheet1 (4)'!Z45</f>
        <v>2.4158969293374115</v>
      </c>
      <c r="K44" s="4">
        <f>'Sheet1 (4)'!AA45</f>
        <v>1.5355031437160445E-2</v>
      </c>
      <c r="L44" s="4">
        <f>'Sheet1 (4)'!P45</f>
        <v>1.24060352279924</v>
      </c>
      <c r="M44" s="4">
        <f>'Sheet1 (4)'!Q45</f>
        <v>2.8494453148474742E-2</v>
      </c>
      <c r="N44" s="4">
        <f>'Sheet1 (4)'!R45</f>
        <v>0.18957988915262858</v>
      </c>
      <c r="O44" s="4">
        <f>'Sheet1 (4)'!S45</f>
        <v>6.7655758435926749E-2</v>
      </c>
      <c r="P44" s="4">
        <f>'Sheet1 (4)'!T45</f>
        <v>1.4301834119518686</v>
      </c>
      <c r="Q44" s="4">
        <f>'Sheet1 (4)'!U45</f>
        <v>6.1362592752505586E-2</v>
      </c>
      <c r="R44" s="4">
        <f>'Sheet1 (4)'!V45</f>
        <v>0.98571351738554291</v>
      </c>
      <c r="S44" s="4">
        <f>'Sheet1 (4)'!W45</f>
        <v>6.3254602834466017E-2</v>
      </c>
      <c r="T44" s="4">
        <f>'Sheet1 (4)'!Y45</f>
        <v>0.35692861598225856</v>
      </c>
      <c r="U44" s="4">
        <f>'Sheet1 (4)'!Z45</f>
        <v>2.4158969293374115</v>
      </c>
      <c r="V44" s="4">
        <f>'Sheet1 (4)'!AA45</f>
        <v>1.5355031437160445E-2</v>
      </c>
      <c r="W44" s="4">
        <f>'Sheet1 (4)'!AB45</f>
        <v>67.380839736118645</v>
      </c>
      <c r="X44" s="4">
        <f>'Sheet1 (4)'!AC45</f>
        <v>1.2365344019445101</v>
      </c>
      <c r="Y44" s="4">
        <f>'Sheet1 (4)'!AD45</f>
        <v>47.113425573968463</v>
      </c>
      <c r="Z44">
        <f>'Sheet1 (4)'!AF45</f>
        <v>79.653549471111631</v>
      </c>
      <c r="AA44">
        <f>'Sheet1 (4)'!AG45</f>
        <v>2.5564338988366941</v>
      </c>
      <c r="AB44">
        <f>'Sheet1 (4)'!AH45</f>
        <v>32.970590965135905</v>
      </c>
    </row>
    <row r="45" spans="1:28">
      <c r="D45" s="1">
        <f>'Sheet1 (4)'!D46</f>
        <v>42091</v>
      </c>
      <c r="E45">
        <f>'Sheet1 (4)'!E46</f>
        <v>2.5356666666666663</v>
      </c>
      <c r="F45">
        <f>'Sheet1 (4)'!F46</f>
        <v>2.3356666666666661</v>
      </c>
      <c r="G45">
        <f>'Sheet1 (4)'!O46</f>
        <v>2.5</v>
      </c>
      <c r="H45" s="4">
        <f>'Sheet1 (4)'!X46</f>
        <v>11.666006214024144</v>
      </c>
      <c r="I45" s="4">
        <f>'Sheet1 (4)'!Y46</f>
        <v>9.8816499527374757E-2</v>
      </c>
      <c r="J45" s="4">
        <f>'Sheet1 (4)'!Z46</f>
        <v>2.3864261735893515</v>
      </c>
      <c r="K45" s="4">
        <f>'Sheet1 (4)'!AA46</f>
        <v>1.316145551756614E-2</v>
      </c>
      <c r="L45" s="4">
        <f>'Sheet1 (4)'!P46</f>
        <v>1.1758832858349166</v>
      </c>
      <c r="M45" s="4">
        <f>'Sheet1 (4)'!Q46</f>
        <v>2.5969163575627518E-2</v>
      </c>
      <c r="N45" s="4">
        <f>'Sheet1 (4)'!R46</f>
        <v>0.27840062570403235</v>
      </c>
      <c r="O45" s="4">
        <f>'Sheet1 (4)'!S46</f>
        <v>2.7467694666270723E-2</v>
      </c>
      <c r="P45" s="4">
        <f>'Sheet1 (4)'!T46</f>
        <v>1.454283911538949</v>
      </c>
      <c r="Q45" s="4">
        <f>'Sheet1 (4)'!U46</f>
        <v>8.9485637653077127E-3</v>
      </c>
      <c r="R45" s="4">
        <f>'Sheet1 (4)'!V46</f>
        <v>0.93214226205040251</v>
      </c>
      <c r="S45" s="4">
        <f>'Sheet1 (4)'!W46</f>
        <v>1.5915423488008427E-2</v>
      </c>
      <c r="T45" s="4">
        <f>'Sheet1 (4)'!Y46</f>
        <v>9.8816499527374757E-2</v>
      </c>
      <c r="U45" s="4">
        <f>'Sheet1 (4)'!Z46</f>
        <v>2.3864261735893515</v>
      </c>
      <c r="V45" s="4">
        <f>'Sheet1 (4)'!AA46</f>
        <v>1.316145551756614E-2</v>
      </c>
      <c r="W45" s="4">
        <f>'Sheet1 (4)'!AB46</f>
        <v>70.046461752627721</v>
      </c>
      <c r="X45" s="4">
        <f>'Sheet1 (4)'!AC46</f>
        <v>1.0218986054163739</v>
      </c>
      <c r="Y45" s="4">
        <f>'Sheet1 (4)'!AD46</f>
        <v>48.165603151384182</v>
      </c>
      <c r="Z45">
        <f>'Sheet1 (4)'!AF46</f>
        <v>78.454003895062456</v>
      </c>
      <c r="AA45">
        <f>'Sheet1 (4)'!AG46</f>
        <v>0.97342954373448842</v>
      </c>
      <c r="AB45">
        <f>'Sheet1 (4)'!AH46</f>
        <v>32.875102009571975</v>
      </c>
    </row>
    <row r="46" spans="1:28">
      <c r="D46" s="1">
        <f>'Sheet1 (4)'!D47</f>
        <v>42091</v>
      </c>
      <c r="E46">
        <f>'Sheet1 (4)'!E47</f>
        <v>2.8239999999999998</v>
      </c>
      <c r="F46">
        <f>'Sheet1 (4)'!F47</f>
        <v>2.6239999999999997</v>
      </c>
      <c r="G46">
        <f>'Sheet1 (4)'!O47</f>
        <v>3</v>
      </c>
      <c r="H46" s="4">
        <f>'Sheet1 (4)'!X47</f>
        <v>6.0392186762122142</v>
      </c>
      <c r="I46" s="4">
        <f>'Sheet1 (4)'!Y47</f>
        <v>0.95736767220651442</v>
      </c>
      <c r="J46" s="4">
        <f>'Sheet1 (4)'!Z47</f>
        <v>1.3285811514747614</v>
      </c>
      <c r="K46" s="4">
        <f>'Sheet1 (4)'!AA47</f>
        <v>4.387151839188623E-2</v>
      </c>
      <c r="L46" s="4">
        <f>'Sheet1 (4)'!P47</f>
        <v>0.57948728625712476</v>
      </c>
      <c r="M46" s="4">
        <f>'Sheet1 (4)'!Q47</f>
        <v>1.7855545889955842E-2</v>
      </c>
      <c r="N46" s="4">
        <f>'Sheet1 (4)'!R47</f>
        <v>8.023592102849908E-2</v>
      </c>
      <c r="O46" s="4">
        <f>'Sheet1 (4)'!S47</f>
        <v>7.6769570389207814E-2</v>
      </c>
      <c r="P46" s="4">
        <f>'Sheet1 (4)'!T47</f>
        <v>0.65972320728562384</v>
      </c>
      <c r="Q46" s="4">
        <f>'Sheet1 (4)'!U47</f>
        <v>7.4664224490147993E-2</v>
      </c>
      <c r="R46" s="4">
        <f>'Sheet1 (4)'!V47</f>
        <v>0.66885794418913758</v>
      </c>
      <c r="S46" s="4">
        <f>'Sheet1 (4)'!W47</f>
        <v>8.6599402681108759E-2</v>
      </c>
      <c r="T46" s="4">
        <f>'Sheet1 (4)'!Y47</f>
        <v>0.95736767220651442</v>
      </c>
      <c r="U46" s="4">
        <f>'Sheet1 (4)'!Z47</f>
        <v>1.3285811514747614</v>
      </c>
      <c r="V46" s="4">
        <f>'Sheet1 (4)'!AA47</f>
        <v>4.387151839188623E-2</v>
      </c>
      <c r="W46" s="4">
        <f>'Sheet1 (4)'!AB47</f>
        <v>54.041289215734103</v>
      </c>
      <c r="X46" s="4">
        <f>'Sheet1 (4)'!AC47</f>
        <v>2.3445213545787822</v>
      </c>
      <c r="Y46" s="4">
        <f>'Sheet1 (4)'!AD47</f>
        <v>81.915095026113278</v>
      </c>
      <c r="Z46">
        <f>'Sheet1 (4)'!AF47</f>
        <v>61.673731240691957</v>
      </c>
      <c r="AA46">
        <f>'Sheet1 (4)'!AG47</f>
        <v>2.1264237605850487</v>
      </c>
      <c r="AB46">
        <f>'Sheet1 (4)'!AH47</f>
        <v>46.420748309000494</v>
      </c>
    </row>
    <row r="47" spans="1:28">
      <c r="D47" s="1">
        <f>'Sheet1 (4)'!D48</f>
        <v>42091</v>
      </c>
      <c r="E47">
        <f>'Sheet1 (4)'!E48</f>
        <v>3.032</v>
      </c>
      <c r="F47">
        <f>'Sheet1 (4)'!F48</f>
        <v>2.8319999999999999</v>
      </c>
      <c r="G47">
        <f>'Sheet1 (4)'!O48</f>
        <v>3.3</v>
      </c>
      <c r="H47" s="4">
        <f>'Sheet1 (4)'!X48</f>
        <v>8.3220109386956818</v>
      </c>
      <c r="I47" s="4">
        <f>'Sheet1 (4)'!Y48</f>
        <v>0.36723068250235619</v>
      </c>
      <c r="J47" s="4">
        <f>'Sheet1 (4)'!Z48</f>
        <v>1.4821392998462342</v>
      </c>
      <c r="K47" s="4">
        <f>'Sheet1 (4)'!AA48</f>
        <v>0.1162595237384984</v>
      </c>
      <c r="L47" s="4">
        <f>'Sheet1 (4)'!P48</f>
        <v>0.49683012982900576</v>
      </c>
      <c r="M47" s="4">
        <f>'Sheet1 (4)'!Q48</f>
        <v>3.2542521760053358E-2</v>
      </c>
      <c r="N47" s="4">
        <f>'Sheet1 (4)'!R48</f>
        <v>0.12334379465991119</v>
      </c>
      <c r="O47" s="4">
        <f>'Sheet1 (4)'!S48</f>
        <v>4.4250260781899017E-2</v>
      </c>
      <c r="P47" s="4">
        <f>'Sheet1 (4)'!T48</f>
        <v>0.62017392448891695</v>
      </c>
      <c r="Q47" s="4">
        <f>'Sheet1 (4)'!U48</f>
        <v>2.9984493605237424E-2</v>
      </c>
      <c r="R47" s="4">
        <f>'Sheet1 (4)'!V48</f>
        <v>0.86196537535731721</v>
      </c>
      <c r="S47" s="4">
        <f>'Sheet1 (4)'!W48</f>
        <v>0.1200639276246825</v>
      </c>
      <c r="T47" s="4">
        <f>'Sheet1 (4)'!Y48</f>
        <v>0.36723068250235619</v>
      </c>
      <c r="U47" s="4">
        <f>'Sheet1 (4)'!Z48</f>
        <v>1.4821392998462342</v>
      </c>
      <c r="V47" s="4">
        <f>'Sheet1 (4)'!AA48</f>
        <v>0.1162595237384984</v>
      </c>
      <c r="W47" s="4">
        <f>'Sheet1 (4)'!AB48</f>
        <v>51.737947730796357</v>
      </c>
      <c r="X47" s="4">
        <f>'Sheet1 (4)'!AC48</f>
        <v>0.83829608223954544</v>
      </c>
      <c r="Y47" s="4">
        <f>'Sheet1 (4)'!AD48</f>
        <v>83.42490015753792</v>
      </c>
      <c r="Z47">
        <f>'Sheet1 (4)'!AF48</f>
        <v>61.105701302172847</v>
      </c>
      <c r="AA47">
        <f>'Sheet1 (4)'!AG48</f>
        <v>1.6160820580446345</v>
      </c>
      <c r="AB47">
        <f>'Sheet1 (4)'!AH48</f>
        <v>41.228041998827173</v>
      </c>
    </row>
    <row r="48" spans="1:28">
      <c r="D48" s="1">
        <f>'Sheet1 (4)'!D49</f>
        <v>42091</v>
      </c>
      <c r="E48">
        <f>'Sheet1 (4)'!E49</f>
        <v>3.1779999999999999</v>
      </c>
      <c r="F48">
        <f>'Sheet1 (4)'!F49</f>
        <v>2.9779999999999998</v>
      </c>
      <c r="G48">
        <f>'Sheet1 (4)'!O49</f>
        <v>3.5</v>
      </c>
      <c r="H48" s="4">
        <f>'Sheet1 (4)'!X49</f>
        <v>1.4867941969802658</v>
      </c>
      <c r="I48" s="4">
        <f>'Sheet1 (4)'!Y49</f>
        <v>2.6069316982989044</v>
      </c>
      <c r="J48" s="4">
        <f>'Sheet1 (4)'!Z49</f>
        <v>1.3921759401942604</v>
      </c>
      <c r="K48" s="4">
        <f>'Sheet1 (4)'!AA49</f>
        <v>8.9936612703366614E-2</v>
      </c>
      <c r="L48" s="4">
        <f>'Sheet1 (4)'!P49</f>
        <v>0.58341973559214688</v>
      </c>
      <c r="M48" s="4">
        <f>'Sheet1 (4)'!Q49</f>
        <v>1.8178143586480865E-2</v>
      </c>
      <c r="N48" s="4">
        <f>'Sheet1 (4)'!R49</f>
        <v>2.0698791090563717E-2</v>
      </c>
      <c r="O48" s="4">
        <f>'Sheet1 (4)'!S49</f>
        <v>5.3943764064156005E-2</v>
      </c>
      <c r="P48" s="4">
        <f>'Sheet1 (4)'!T49</f>
        <v>0.6041185266827106</v>
      </c>
      <c r="Q48" s="4">
        <f>'Sheet1 (4)'!U49</f>
        <v>5.0788628423679774E-2</v>
      </c>
      <c r="R48" s="4">
        <f>'Sheet1 (4)'!V49</f>
        <v>0.78805741351154979</v>
      </c>
      <c r="S48" s="4">
        <f>'Sheet1 (4)'!W49</f>
        <v>0.10328639349746886</v>
      </c>
      <c r="T48" s="4">
        <f>'Sheet1 (4)'!Y49</f>
        <v>2.6069316982989044</v>
      </c>
      <c r="U48" s="4">
        <f>'Sheet1 (4)'!Z49</f>
        <v>1.3921759401942604</v>
      </c>
      <c r="V48" s="4">
        <f>'Sheet1 (4)'!AA49</f>
        <v>8.9936612703366614E-2</v>
      </c>
      <c r="W48" s="4">
        <f>'Sheet1 (4)'!AB49</f>
        <v>51.257449341554384</v>
      </c>
      <c r="X48" s="4">
        <f>'Sheet1 (4)'!AC49</f>
        <v>1.6683751754995484</v>
      </c>
      <c r="Y48" s="4">
        <f>'Sheet1 (4)'!AD49</f>
        <v>84.846676732487197</v>
      </c>
      <c r="Z48">
        <f>'Sheet1 (4)'!AF49</f>
        <v>57.159563905754773</v>
      </c>
      <c r="AA48">
        <f>'Sheet1 (4)'!AG49</f>
        <v>7.0880792019505937E-2</v>
      </c>
      <c r="AB48">
        <f>'Sheet1 (4)'!AH49</f>
        <v>41.057715663279517</v>
      </c>
    </row>
    <row r="49" spans="1:28"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8">
      <c r="A50" t="str">
        <f>'Sheet1 (4)'!A51</f>
        <v>Missisquoi Bay</v>
      </c>
      <c r="B50" t="str">
        <f>'Sheet1 (4)'!B51</f>
        <v>depth (m)</v>
      </c>
      <c r="C50" t="str">
        <f>'Sheet1 (4)'!C51</f>
        <v>Ice (cm)</v>
      </c>
      <c r="D50" s="1">
        <f>'Sheet1 (4)'!D51</f>
        <v>42100</v>
      </c>
      <c r="E50" t="str">
        <f>'Sheet1 (4)'!E51</f>
        <v>Depth m</v>
      </c>
      <c r="F50">
        <f>'Sheet1 (4)'!F51</f>
        <v>0</v>
      </c>
      <c r="G50" t="str">
        <f>'Sheet1 (4)'!O51</f>
        <v>Depth (m)</v>
      </c>
      <c r="H50" s="4" t="str">
        <f>'Sheet1 (4)'!X51</f>
        <v>%DOP</v>
      </c>
      <c r="I50" s="4" t="str">
        <f>'Sheet1 (4)'!Y51</f>
        <v>sd</v>
      </c>
      <c r="J50" s="4" t="str">
        <f>'Sheet1 (4)'!Z51</f>
        <v>TP(uMP)</v>
      </c>
      <c r="K50" s="4" t="str">
        <f>'Sheet1 (4)'!AA51</f>
        <v>SD</v>
      </c>
      <c r="L50" s="4" t="str">
        <f>'Sheet1 (4)'!P51</f>
        <v>SRP(uMP)</v>
      </c>
      <c r="M50" s="4" t="str">
        <f>'Sheet1 (4)'!Q51</f>
        <v>SD</v>
      </c>
      <c r="N50" s="4" t="str">
        <f>'Sheet1 (4)'!R51</f>
        <v>DOP (uM)</v>
      </c>
      <c r="O50" s="4" t="str">
        <f>'Sheet1 (4)'!S51</f>
        <v>SD</v>
      </c>
      <c r="P50" s="4" t="str">
        <f>'Sheet1 (4)'!T51</f>
        <v>TDP(uMP)</v>
      </c>
      <c r="Q50" s="4" t="str">
        <f>'Sheet1 (4)'!U51</f>
        <v>SD</v>
      </c>
      <c r="R50" s="4" t="str">
        <f>'Sheet1 (4)'!V51</f>
        <v>PP(uM)</v>
      </c>
      <c r="S50" s="4" t="str">
        <f>'Sheet1 (4)'!W51</f>
        <v>SD</v>
      </c>
      <c r="T50" s="4" t="str">
        <f>'Sheet1 (4)'!Y51</f>
        <v>sd</v>
      </c>
      <c r="U50" s="4" t="str">
        <f>'Sheet1 (4)'!Z51</f>
        <v>TP(uMP)</v>
      </c>
      <c r="V50" s="4" t="str">
        <f>'Sheet1 (4)'!AA51</f>
        <v>SD</v>
      </c>
      <c r="W50" s="4" t="str">
        <f>'Sheet1 (4)'!AB51</f>
        <v>TDN(uMP)</v>
      </c>
      <c r="X50" s="4" t="str">
        <f>'Sheet1 (4)'!AC51</f>
        <v>SD</v>
      </c>
      <c r="Y50" s="4" t="str">
        <f>'Sheet1 (4)'!AD51</f>
        <v>TDN/P</v>
      </c>
      <c r="Z50" t="str">
        <f>'Sheet1 (4)'!AF51</f>
        <v>TN(uMN)</v>
      </c>
      <c r="AA50" t="str">
        <f>'Sheet1 (4)'!AG51</f>
        <v>SD</v>
      </c>
      <c r="AB50" t="str">
        <f>'Sheet1 (4)'!AH51</f>
        <v>TN/TP</v>
      </c>
    </row>
    <row r="51" spans="1:28">
      <c r="A51">
        <f>'Sheet1 (4)'!A52</f>
        <v>0</v>
      </c>
      <c r="B51">
        <f>'Sheet1 (4)'!B52</f>
        <v>3.38</v>
      </c>
      <c r="C51">
        <f>'Sheet1 (4)'!C52</f>
        <v>60</v>
      </c>
      <c r="D51" s="1">
        <f>'Sheet1 (4)'!D52</f>
        <v>42100</v>
      </c>
      <c r="E51">
        <f>'Sheet1 (4)'!E52</f>
        <v>0.755</v>
      </c>
      <c r="F51">
        <f>'Sheet1 (4)'!F52</f>
        <v>0</v>
      </c>
      <c r="G51">
        <f>'Sheet1 (4)'!O52</f>
        <v>0.8</v>
      </c>
      <c r="H51" s="4">
        <f>'Sheet1 (4)'!X52</f>
        <v>16.304598255441771</v>
      </c>
      <c r="I51" s="4">
        <f>'Sheet1 (4)'!Y52</f>
        <v>7.8279450138940401E-2</v>
      </c>
      <c r="J51" s="4">
        <f>'Sheet1 (4)'!Z52</f>
        <v>2.3383423089477788</v>
      </c>
      <c r="K51" s="4">
        <f>'Sheet1 (4)'!AA52</f>
        <v>1.0967879597971518E-2</v>
      </c>
      <c r="L51" s="4">
        <f>'Sheet1 (4)'!P52</f>
        <v>0.43400783723875869</v>
      </c>
      <c r="M51" s="4">
        <f>'Sheet1 (4)'!Q52</f>
        <v>2.5273454758013798E-2</v>
      </c>
      <c r="N51" s="4">
        <f>'Sheet1 (4)'!R52</f>
        <v>0.38125731931095641</v>
      </c>
      <c r="O51" s="4">
        <f>'Sheet1 (4)'!S52</f>
        <v>2.9790989226346844E-2</v>
      </c>
      <c r="P51" s="4">
        <f>'Sheet1 (4)'!T52</f>
        <v>0.8152651565497151</v>
      </c>
      <c r="Q51" s="4">
        <f>'Sheet1 (4)'!U52</f>
        <v>1.5771985407010219E-2</v>
      </c>
      <c r="R51" s="4">
        <f>'Sheet1 (4)'!V52</f>
        <v>1.5230771523980637</v>
      </c>
      <c r="S51" s="4">
        <f>'Sheet1 (4)'!W52</f>
        <v>1.9210671684106811E-2</v>
      </c>
      <c r="T51" s="4">
        <f>'Sheet1 (4)'!Y52</f>
        <v>7.8279450138940401E-2</v>
      </c>
      <c r="U51" s="4">
        <f>'Sheet1 (4)'!Z52</f>
        <v>2.3383423089477788</v>
      </c>
      <c r="V51" s="4">
        <f>'Sheet1 (4)'!AA52</f>
        <v>1.0967879597971518E-2</v>
      </c>
      <c r="W51" s="4">
        <f>'Sheet1 (4)'!AB52</f>
        <v>64.275761539659243</v>
      </c>
      <c r="X51" s="4">
        <f>'Sheet1 (4)'!AC52</f>
        <v>1.1943698813514474</v>
      </c>
      <c r="Y51" s="4">
        <f>'Sheet1 (4)'!AD52</f>
        <v>78.840314740888459</v>
      </c>
      <c r="Z51">
        <f>'Sheet1 (4)'!AF52</f>
        <v>74.992362622675387</v>
      </c>
      <c r="AA51">
        <f>'Sheet1 (4)'!AG52</f>
        <v>1.9279575429304492</v>
      </c>
      <c r="AB51">
        <f>'Sheet1 (4)'!AH52</f>
        <v>32.070737605744682</v>
      </c>
    </row>
    <row r="52" spans="1:28">
      <c r="D52" s="1">
        <f>'Sheet1 (4)'!D52</f>
        <v>42100</v>
      </c>
      <c r="E52">
        <f>'Sheet1 (4)'!E52</f>
        <v>0.755</v>
      </c>
      <c r="F52">
        <f>'Sheet1 (4)'!F52</f>
        <v>0</v>
      </c>
      <c r="G52" t="e">
        <f>'Sheet1 (4)'!#REF!</f>
        <v>#REF!</v>
      </c>
      <c r="H52" s="4">
        <f>'Sheet1 (4)'!X52</f>
        <v>16.304598255441771</v>
      </c>
      <c r="I52" s="4">
        <f>'Sheet1 (4)'!Y52</f>
        <v>7.8279450138940401E-2</v>
      </c>
      <c r="J52" s="4">
        <f>'Sheet1 (4)'!Z52</f>
        <v>2.3383423089477788</v>
      </c>
      <c r="K52" s="4">
        <f>'Sheet1 (4)'!AA52</f>
        <v>1.0967879597971518E-2</v>
      </c>
      <c r="L52" s="4">
        <f>'Sheet1 (4)'!P52</f>
        <v>0.43400783723875869</v>
      </c>
      <c r="M52" s="4">
        <f>'Sheet1 (4)'!Q52</f>
        <v>2.5273454758013798E-2</v>
      </c>
      <c r="N52" s="4">
        <f>'Sheet1 (4)'!R52</f>
        <v>0.38125731931095641</v>
      </c>
      <c r="O52" s="4">
        <f>'Sheet1 (4)'!S52</f>
        <v>2.9790989226346844E-2</v>
      </c>
      <c r="P52" s="4">
        <f>'Sheet1 (4)'!T52</f>
        <v>0.8152651565497151</v>
      </c>
      <c r="Q52" s="4">
        <f>'Sheet1 (4)'!U52</f>
        <v>1.5771985407010219E-2</v>
      </c>
      <c r="R52" s="4">
        <f>'Sheet1 (4)'!V52</f>
        <v>1.5230771523980637</v>
      </c>
      <c r="S52" s="4">
        <f>'Sheet1 (4)'!W52</f>
        <v>1.9210671684106811E-2</v>
      </c>
      <c r="T52" s="4">
        <f>'Sheet1 (4)'!Y52</f>
        <v>7.8279450138940401E-2</v>
      </c>
      <c r="U52" s="4">
        <f>'Sheet1 (4)'!Z52</f>
        <v>2.3383423089477788</v>
      </c>
      <c r="V52" s="4">
        <f>'Sheet1 (4)'!AA52</f>
        <v>1.0967879597971518E-2</v>
      </c>
      <c r="W52" s="4">
        <f>'Sheet1 (4)'!AB52</f>
        <v>64.275761539659243</v>
      </c>
      <c r="X52" s="4">
        <f>'Sheet1 (4)'!AC52</f>
        <v>1.1943698813514474</v>
      </c>
      <c r="Y52" s="4">
        <f>'Sheet1 (4)'!AD52</f>
        <v>78.840314740888459</v>
      </c>
      <c r="Z52">
        <f>'Sheet1 (4)'!AF52</f>
        <v>74.992362622675387</v>
      </c>
      <c r="AA52">
        <f>'Sheet1 (4)'!AG52</f>
        <v>1.9279575429304492</v>
      </c>
      <c r="AB52">
        <f>'Sheet1 (4)'!AH52</f>
        <v>32.070737605744682</v>
      </c>
    </row>
    <row r="53" spans="1:28">
      <c r="D53" s="1">
        <f>'Sheet1 (4)'!D53</f>
        <v>42100</v>
      </c>
      <c r="E53">
        <f>'Sheet1 (4)'!E53</f>
        <v>2.7959999999999998</v>
      </c>
      <c r="F53">
        <f>'Sheet1 (4)'!F53</f>
        <v>0</v>
      </c>
      <c r="G53" t="e">
        <f>'Sheet1 (4)'!#REF!</f>
        <v>#REF!</v>
      </c>
      <c r="H53" s="4">
        <f>'Sheet1 (4)'!X53</f>
        <v>12.675775250260815</v>
      </c>
      <c r="I53" s="4">
        <f>'Sheet1 (4)'!Y53</f>
        <v>0.10618016905950156</v>
      </c>
      <c r="J53" s="4">
        <f>'Sheet1 (4)'!Z53</f>
        <v>2.490349364911459</v>
      </c>
      <c r="K53" s="4">
        <f>'Sheet1 (4)'!AA53</f>
        <v>3.2903638793914558E-2</v>
      </c>
      <c r="L53" s="4">
        <f>'Sheet1 (4)'!P53</f>
        <v>0.44856883048342838</v>
      </c>
      <c r="M53" s="4">
        <f>'Sheet1 (4)'!Q53</f>
        <v>2.3940214400929874E-2</v>
      </c>
      <c r="N53" s="4">
        <f>'Sheet1 (4)'!R53</f>
        <v>0.3156710884424741</v>
      </c>
      <c r="O53" s="4">
        <f>'Sheet1 (4)'!S53</f>
        <v>3.3257502361125291E-2</v>
      </c>
      <c r="P53" s="4">
        <f>'Sheet1 (4)'!T53</f>
        <v>0.76423991892590248</v>
      </c>
      <c r="Q53" s="4">
        <f>'Sheet1 (4)'!U53</f>
        <v>2.3085224662925938E-2</v>
      </c>
      <c r="R53" s="4">
        <f>'Sheet1 (4)'!V53</f>
        <v>1.7261094459855566</v>
      </c>
      <c r="S53" s="4">
        <f>'Sheet1 (4)'!W53</f>
        <v>4.019424142359404E-2</v>
      </c>
      <c r="T53" s="4">
        <f>'Sheet1 (4)'!Y53</f>
        <v>0.10618016905950156</v>
      </c>
      <c r="U53" s="4">
        <f>'Sheet1 (4)'!Z53</f>
        <v>2.490349364911459</v>
      </c>
      <c r="V53" s="4">
        <f>'Sheet1 (4)'!AA53</f>
        <v>3.2903638793914558E-2</v>
      </c>
      <c r="W53" s="4">
        <f>'Sheet1 (4)'!AB53</f>
        <v>68.720127000079671</v>
      </c>
      <c r="X53" s="4">
        <f>'Sheet1 (4)'!AC53</f>
        <v>0.85614855554660696</v>
      </c>
      <c r="Y53" s="4">
        <f>'Sheet1 (4)'!AD53</f>
        <v>89.919572765398144</v>
      </c>
      <c r="Z53">
        <f>'Sheet1 (4)'!AF53</f>
        <v>70.331175774239142</v>
      </c>
      <c r="AA53">
        <f>'Sheet1 (4)'!AG53</f>
        <v>4.645054570344672</v>
      </c>
      <c r="AB53">
        <f>'Sheet1 (4)'!AH53</f>
        <v>28.241489634021558</v>
      </c>
    </row>
    <row r="54" spans="1:28">
      <c r="D54" s="1">
        <f>'Sheet1 (4)'!D54</f>
        <v>42100</v>
      </c>
      <c r="E54">
        <f>'Sheet1 (4)'!E54</f>
        <v>3.0489999999999999</v>
      </c>
      <c r="F54">
        <f>'Sheet1 (4)'!F54</f>
        <v>0</v>
      </c>
      <c r="G54">
        <f>'Sheet1 (4)'!O53</f>
        <v>2.95</v>
      </c>
      <c r="H54" s="4">
        <f>'Sheet1 (4)'!X54</f>
        <v>18.841882761664174</v>
      </c>
      <c r="I54" s="4">
        <f>'Sheet1 (4)'!Y54</f>
        <v>0.27630689766255967</v>
      </c>
      <c r="J54" s="4">
        <f>'Sheet1 (4)'!Z54</f>
        <v>3.5063148920156464</v>
      </c>
      <c r="K54" s="4">
        <f>'Sheet1 (4)'!AA54</f>
        <v>0.75020296450125568</v>
      </c>
      <c r="L54" s="4">
        <f>'Sheet1 (4)'!P54</f>
        <v>0.35307183343888543</v>
      </c>
      <c r="M54" s="4">
        <f>'Sheet1 (4)'!Q54</f>
        <v>1.8216567892783933E-2</v>
      </c>
      <c r="N54" s="4">
        <f>'Sheet1 (4)'!R54</f>
        <v>0.66065574120835979</v>
      </c>
      <c r="O54" s="4">
        <f>'Sheet1 (4)'!S54</f>
        <v>0.11550638876364071</v>
      </c>
      <c r="P54" s="4">
        <f>'Sheet1 (4)'!T54</f>
        <v>1.0137275746472452</v>
      </c>
      <c r="Q54" s="4">
        <f>'Sheet1 (4)'!U54</f>
        <v>0.11406087190366772</v>
      </c>
      <c r="R54" s="4">
        <f>'Sheet1 (4)'!V54</f>
        <v>2.4925873173684012</v>
      </c>
      <c r="S54" s="4">
        <f>'Sheet1 (4)'!W54</f>
        <v>0.75882433437910857</v>
      </c>
      <c r="T54" s="4">
        <f>'Sheet1 (4)'!Y54</f>
        <v>0.27630689766255967</v>
      </c>
      <c r="U54" s="4">
        <f>'Sheet1 (4)'!Z54</f>
        <v>3.5063148920156464</v>
      </c>
      <c r="V54" s="4">
        <f>'Sheet1 (4)'!AA54</f>
        <v>0.75020296450125568</v>
      </c>
      <c r="W54" s="4">
        <f>'Sheet1 (4)'!AB54</f>
        <v>66.240072409148794</v>
      </c>
      <c r="X54" s="4">
        <f>'Sheet1 (4)'!AC54</f>
        <v>0.69372813678595358</v>
      </c>
      <c r="Y54" s="4">
        <f>'Sheet1 (4)'!AD54</f>
        <v>65.343070530757615</v>
      </c>
      <c r="Z54">
        <f>'Sheet1 (4)'!AF54</f>
        <v>71.383701836789257</v>
      </c>
      <c r="AA54">
        <f>'Sheet1 (4)'!AG54</f>
        <v>4.7253861346334407</v>
      </c>
      <c r="AB54">
        <f>'Sheet1 (4)'!AH54</f>
        <v>20.358611258600764</v>
      </c>
    </row>
    <row r="55" spans="1:28">
      <c r="D55" s="1">
        <f>'Sheet1 (4)'!D55</f>
        <v>42100</v>
      </c>
      <c r="E55">
        <f>'Sheet1 (4)'!E55</f>
        <v>3.234</v>
      </c>
      <c r="F55">
        <f>'Sheet1 (4)'!F55</f>
        <v>0</v>
      </c>
      <c r="G55">
        <f>'Sheet1 (4)'!O54</f>
        <v>3.2</v>
      </c>
      <c r="H55" s="4">
        <f>'Sheet1 (4)'!X55</f>
        <v>23.113821247631098</v>
      </c>
      <c r="I55" s="4">
        <f>'Sheet1 (4)'!Y55</f>
        <v>0.37101725857255047</v>
      </c>
      <c r="J55" s="4">
        <f>'Sheet1 (4)'!Z55</f>
        <v>2.7509328894206249</v>
      </c>
      <c r="K55" s="4">
        <f>'Sheet1 (4)'!AA55</f>
        <v>0.1162595237384984</v>
      </c>
      <c r="L55" s="4">
        <f>'Sheet1 (4)'!P55</f>
        <v>0.29110614312856242</v>
      </c>
      <c r="M55" s="4">
        <f>'Sheet1 (4)'!Q55</f>
        <v>9.4630651084176426E-3</v>
      </c>
      <c r="N55" s="4">
        <f>'Sheet1 (4)'!R55</f>
        <v>0.63584571070297646</v>
      </c>
      <c r="O55" s="4">
        <f>'Sheet1 (4)'!S55</f>
        <v>0.23437426584660095</v>
      </c>
      <c r="P55" s="4">
        <f>'Sheet1 (4)'!T55</f>
        <v>0.92695185383153889</v>
      </c>
      <c r="Q55" s="4">
        <f>'Sheet1 (4)'!U55</f>
        <v>0.23418314817656505</v>
      </c>
      <c r="R55" s="4">
        <f>'Sheet1 (4)'!V55</f>
        <v>1.823981035589086</v>
      </c>
      <c r="S55" s="4">
        <f>'Sheet1 (4)'!W55</f>
        <v>0.26145367419447274</v>
      </c>
      <c r="T55" s="4">
        <f>'Sheet1 (4)'!Y55</f>
        <v>0.37101725857255047</v>
      </c>
      <c r="U55" s="4">
        <f>'Sheet1 (4)'!Z55</f>
        <v>2.7509328894206249</v>
      </c>
      <c r="V55" s="4">
        <f>'Sheet1 (4)'!AA55</f>
        <v>0.1162595237384984</v>
      </c>
      <c r="W55" s="4">
        <f>'Sheet1 (4)'!AB55</f>
        <v>64.571753588486445</v>
      </c>
      <c r="X55" s="4">
        <f>'Sheet1 (4)'!AC55</f>
        <v>1.4336757298899687</v>
      </c>
      <c r="Y55" s="4">
        <f>'Sheet1 (4)'!AD55</f>
        <v>69.66031010303314</v>
      </c>
      <c r="Z55">
        <f>'Sheet1 (4)'!AF55</f>
        <v>68.189368770764133</v>
      </c>
      <c r="AA55">
        <f>'Sheet1 (4)'!AG55</f>
        <v>1.4554189294670952</v>
      </c>
      <c r="AB55">
        <f>'Sheet1 (4)'!AH55</f>
        <v>24.787725296026952</v>
      </c>
    </row>
    <row r="56" spans="1:28"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8">
      <c r="A57" t="str">
        <f>'Sheet1 (4)'!A57</f>
        <v>Missisquoi River</v>
      </c>
      <c r="B57">
        <f>'Sheet1 (4)'!B57</f>
        <v>0</v>
      </c>
      <c r="C57">
        <f>'Sheet1 (4)'!C57</f>
        <v>0</v>
      </c>
      <c r="D57" s="1">
        <f>'Sheet1 (4)'!D57</f>
        <v>42091</v>
      </c>
      <c r="E57" t="str">
        <f>'Sheet1 (4)'!E57</f>
        <v>Depth m</v>
      </c>
      <c r="F57" t="str">
        <f>'Sheet1 (4)'!F57</f>
        <v>Depth(cor-m)</v>
      </c>
      <c r="G57" t="str">
        <f>'Sheet1 (4)'!O57</f>
        <v>Depth (m)</v>
      </c>
      <c r="H57" s="4">
        <f>'Sheet1 (4)'!X57</f>
        <v>0</v>
      </c>
      <c r="I57" s="4">
        <f>'Sheet1 (4)'!Y57</f>
        <v>0</v>
      </c>
      <c r="J57" s="4" t="str">
        <f>'Sheet1 (4)'!Z57</f>
        <v>TP(uMP)</v>
      </c>
      <c r="K57" s="4" t="str">
        <f>'Sheet1 (4)'!AA57</f>
        <v>SD</v>
      </c>
      <c r="L57" s="4" t="str">
        <f>'Sheet1 (4)'!P57</f>
        <v>SRP(uMP)</v>
      </c>
      <c r="M57" s="4" t="str">
        <f>'Sheet1 (4)'!Q57</f>
        <v>SD</v>
      </c>
      <c r="N57" s="4" t="str">
        <f>'Sheet1 (4)'!R57</f>
        <v>DOP (uM)</v>
      </c>
      <c r="O57" s="4" t="str">
        <f>'Sheet1 (4)'!S57</f>
        <v>SD</v>
      </c>
      <c r="P57" s="4" t="str">
        <f>'Sheet1 (4)'!T57</f>
        <v>TDP(uMP)</v>
      </c>
      <c r="Q57" s="4" t="str">
        <f>'Sheet1 (4)'!U57</f>
        <v>SD</v>
      </c>
      <c r="R57" s="4" t="str">
        <f>'Sheet1 (4)'!V57</f>
        <v>PP(uM)</v>
      </c>
      <c r="S57" s="4" t="str">
        <f>'Sheet1 (4)'!W57</f>
        <v>SD</v>
      </c>
      <c r="T57" s="4">
        <f>'Sheet1 (4)'!Y57</f>
        <v>0</v>
      </c>
      <c r="U57" s="4" t="str">
        <f>'Sheet1 (4)'!Z57</f>
        <v>TP(uMP)</v>
      </c>
      <c r="V57" s="4" t="str">
        <f>'Sheet1 (4)'!AA57</f>
        <v>SD</v>
      </c>
      <c r="W57" s="4" t="str">
        <f>'Sheet1 (4)'!AB57</f>
        <v>TDN(uMP)</v>
      </c>
      <c r="X57" s="4" t="str">
        <f>'Sheet1 (4)'!AC57</f>
        <v>SD</v>
      </c>
      <c r="Y57" s="4" t="str">
        <f>'Sheet1 (4)'!AD57</f>
        <v>TDN/P</v>
      </c>
      <c r="Z57" t="str">
        <f>'Sheet1 (4)'!AF57</f>
        <v>TN(uMN)</v>
      </c>
      <c r="AA57" t="str">
        <f>'Sheet1 (4)'!AG57</f>
        <v>SD</v>
      </c>
      <c r="AB57" t="str">
        <f>'Sheet1 (4)'!AH57</f>
        <v>TN/TP</v>
      </c>
    </row>
    <row r="58" spans="1:28">
      <c r="D58" s="1">
        <f>'Sheet1 (4)'!D58</f>
        <v>42091</v>
      </c>
      <c r="E58">
        <f>'Sheet1 (4)'!E58</f>
        <v>0.16500000000000001</v>
      </c>
      <c r="F58">
        <f>'Sheet1 (4)'!F58</f>
        <v>0.16500000000000001</v>
      </c>
      <c r="G58">
        <f>'Sheet1 (4)'!O58</f>
        <v>0</v>
      </c>
      <c r="H58" s="4">
        <f>'Sheet1 (4)'!X58</f>
        <v>0</v>
      </c>
      <c r="I58" s="4">
        <f>'Sheet1 (4)'!Y58</f>
        <v>0</v>
      </c>
      <c r="J58" s="4">
        <f>'Sheet1 (4)'!Z58</f>
        <v>0</v>
      </c>
      <c r="K58" s="4">
        <f>'Sheet1 (4)'!AA58</f>
        <v>0</v>
      </c>
      <c r="L58" s="4">
        <f>'Sheet1 (4)'!P58</f>
        <v>2.8706697751741608</v>
      </c>
      <c r="M58" s="4">
        <f>'Sheet1 (4)'!Q58</f>
        <v>1.0221276032165326E-2</v>
      </c>
      <c r="N58" s="4">
        <f>'Sheet1 (4)'!R58</f>
        <v>0.46674783958927657</v>
      </c>
      <c r="O58" s="4">
        <f>'Sheet1 (4)'!S58</f>
        <v>1.1397488488619862E-2</v>
      </c>
      <c r="P58" s="4">
        <f>'Sheet1 (4)'!T58</f>
        <v>3.3374176147634373</v>
      </c>
      <c r="Q58" s="4">
        <f>'Sheet1 (4)'!U58</f>
        <v>5.0426441598138685E-3</v>
      </c>
      <c r="R58" s="4">
        <f>'Sheet1 (4)'!V58</f>
        <v>0</v>
      </c>
      <c r="S58" s="4">
        <f>'Sheet1 (4)'!W58</f>
        <v>0</v>
      </c>
      <c r="T58" s="4">
        <f>'Sheet1 (4)'!Y58</f>
        <v>0</v>
      </c>
      <c r="U58" s="4">
        <f>'Sheet1 (4)'!Z58</f>
        <v>0</v>
      </c>
      <c r="V58" s="4">
        <f>'Sheet1 (4)'!AA58</f>
        <v>0</v>
      </c>
      <c r="W58" s="4">
        <f>'Sheet1 (4)'!AB58</f>
        <v>103.29289524869809</v>
      </c>
      <c r="X58" s="4">
        <f>'Sheet1 (4)'!AC58</f>
        <v>0.74030621225544879</v>
      </c>
      <c r="Y58" s="4">
        <f>'Sheet1 (4)'!AD58</f>
        <v>30.949946087588948</v>
      </c>
      <c r="Z58">
        <f>'Sheet1 (4)'!AF58</f>
        <v>0</v>
      </c>
      <c r="AA58">
        <f>'Sheet1 (4)'!AG58</f>
        <v>0</v>
      </c>
      <c r="AB58">
        <f>'Sheet1 (4)'!AH58</f>
        <v>0</v>
      </c>
    </row>
    <row r="59" spans="1:28"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8">
      <c r="A60" t="str">
        <f>'Sheet1 (4)'!A60</f>
        <v>Missisquoi River</v>
      </c>
      <c r="B60">
        <f>'Sheet1 (4)'!B60</f>
        <v>0</v>
      </c>
      <c r="C60">
        <f>'Sheet1 (4)'!C60</f>
        <v>0</v>
      </c>
      <c r="D60" s="1">
        <f>'Sheet1 (4)'!D60</f>
        <v>42100</v>
      </c>
      <c r="E60" t="str">
        <f>'Sheet1 (4)'!E60</f>
        <v>Depth m</v>
      </c>
      <c r="F60">
        <f>'Sheet1 (4)'!F60</f>
        <v>0</v>
      </c>
      <c r="G60" t="str">
        <f>'Sheet1 (4)'!O60</f>
        <v>Depth (m)</v>
      </c>
      <c r="H60" s="4">
        <f>'Sheet1 (4)'!X60</f>
        <v>0</v>
      </c>
      <c r="I60" s="4">
        <f>'Sheet1 (4)'!Y60</f>
        <v>0</v>
      </c>
      <c r="J60" s="4" t="str">
        <f>'Sheet1 (4)'!Z60</f>
        <v>TP(uMP)</v>
      </c>
      <c r="K60" s="4" t="str">
        <f>'Sheet1 (4)'!AA60</f>
        <v>SD</v>
      </c>
      <c r="L60" s="4" t="str">
        <f>'Sheet1 (4)'!P60</f>
        <v>SRP(uMP)</v>
      </c>
      <c r="M60" s="4" t="str">
        <f>'Sheet1 (4)'!Q60</f>
        <v>SD</v>
      </c>
      <c r="N60" s="4" t="str">
        <f>'Sheet1 (4)'!R60</f>
        <v>DOP (uM)</v>
      </c>
      <c r="O60" s="4" t="str">
        <f>'Sheet1 (4)'!S60</f>
        <v>SD</v>
      </c>
      <c r="P60" s="4" t="str">
        <f>'Sheet1 (4)'!T60</f>
        <v>TDP(uMP)</v>
      </c>
      <c r="Q60" s="4" t="str">
        <f>'Sheet1 (4)'!U60</f>
        <v>SD</v>
      </c>
      <c r="R60" s="4" t="str">
        <f>'Sheet1 (4)'!V60</f>
        <v>PP(uM)</v>
      </c>
      <c r="S60" s="4" t="str">
        <f>'Sheet1 (4)'!W60</f>
        <v>SD</v>
      </c>
      <c r="T60" s="4">
        <f>'Sheet1 (4)'!Y60</f>
        <v>0</v>
      </c>
      <c r="U60" s="4" t="str">
        <f>'Sheet1 (4)'!Z60</f>
        <v>TP(uMP)</v>
      </c>
      <c r="V60" s="4" t="str">
        <f>'Sheet1 (4)'!AA60</f>
        <v>SD</v>
      </c>
      <c r="W60" s="4" t="str">
        <f>'Sheet1 (4)'!AB60</f>
        <v>TDN(uMP)</v>
      </c>
      <c r="X60" s="4" t="str">
        <f>'Sheet1 (4)'!AC60</f>
        <v>SD</v>
      </c>
      <c r="Y60" s="4" t="str">
        <f>'Sheet1 (4)'!AD60</f>
        <v>TDN/P</v>
      </c>
      <c r="Z60" t="str">
        <f>'Sheet1 (4)'!AF60</f>
        <v>TN(uMN)</v>
      </c>
      <c r="AA60" t="str">
        <f>'Sheet1 (4)'!AG60</f>
        <v>SD</v>
      </c>
      <c r="AB60" t="str">
        <f>'Sheet1 (4)'!AH60</f>
        <v>TN/TP</v>
      </c>
    </row>
    <row r="61" spans="1:28">
      <c r="D61" s="1">
        <f>'Sheet1 (4)'!D61</f>
        <v>42100</v>
      </c>
      <c r="E61">
        <f>'Sheet1 (4)'!E61</f>
        <v>0.29699999999999999</v>
      </c>
      <c r="F61">
        <f>'Sheet1 (4)'!F61</f>
        <v>0</v>
      </c>
      <c r="G61">
        <f>'Sheet1 (4)'!O61</f>
        <v>0</v>
      </c>
      <c r="H61" s="4">
        <f>'Sheet1 (4)'!X61</f>
        <v>0</v>
      </c>
      <c r="I61" s="4">
        <f>'Sheet1 (4)'!Y61</f>
        <v>0</v>
      </c>
      <c r="J61" s="4">
        <f>'Sheet1 (4)'!Z61</f>
        <v>0</v>
      </c>
      <c r="K61" s="4">
        <f>'Sheet1 (4)'!AA61</f>
        <v>0</v>
      </c>
      <c r="L61" s="4">
        <f>'Sheet1 (4)'!P61</f>
        <v>0.38763235169938781</v>
      </c>
      <c r="M61" s="4">
        <f>'Sheet1 (4)'!Q61</f>
        <v>2.7300120752844676E-2</v>
      </c>
      <c r="N61" s="4">
        <f>'Sheet1 (4)'!R61</f>
        <v>0.59019366387299999</v>
      </c>
      <c r="O61" s="4">
        <f>'Sheet1 (4)'!S61</f>
        <v>3.4118092917456495E-2</v>
      </c>
      <c r="P61" s="4">
        <f>'Sheet1 (4)'!T61</f>
        <v>0.9778260155723878</v>
      </c>
      <c r="Q61" s="4">
        <f>'Sheet1 (4)'!U61</f>
        <v>2.046332502806655E-2</v>
      </c>
      <c r="R61" s="4">
        <f>'Sheet1 (4)'!V61</f>
        <v>0</v>
      </c>
      <c r="S61" s="4">
        <f>'Sheet1 (4)'!W61</f>
        <v>0</v>
      </c>
      <c r="T61" s="4">
        <f>'Sheet1 (4)'!Y61</f>
        <v>0</v>
      </c>
      <c r="U61" s="4">
        <f>'Sheet1 (4)'!Z61</f>
        <v>0</v>
      </c>
      <c r="V61" s="4">
        <f>'Sheet1 (4)'!AA61</f>
        <v>0</v>
      </c>
      <c r="W61" s="4">
        <f>'Sheet1 (4)'!AB61</f>
        <v>53.530353221629724</v>
      </c>
      <c r="X61" s="4">
        <f>'Sheet1 (4)'!AC61</f>
        <v>0.52991953068969488</v>
      </c>
      <c r="Y61" s="4">
        <f>'Sheet1 (4)'!AD61</f>
        <v>54.744251399667235</v>
      </c>
      <c r="Z61">
        <f>'Sheet1 (4)'!AF61</f>
        <v>0</v>
      </c>
      <c r="AA61">
        <f>'Sheet1 (4)'!AG61</f>
        <v>0</v>
      </c>
      <c r="AB61">
        <f>'Sheet1 (4)'!AH61</f>
        <v>0</v>
      </c>
    </row>
    <row r="62" spans="1:28"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8"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8">
      <c r="A64" t="str">
        <f>'Sheet1 (4)'!A64</f>
        <v>Shelburne Pond</v>
      </c>
      <c r="B64" t="str">
        <f>'Sheet1 (4)'!B64</f>
        <v>depth (m)</v>
      </c>
      <c r="C64" t="str">
        <f>'Sheet1 (4)'!C64</f>
        <v>Ice (cm)</v>
      </c>
      <c r="D64" s="1">
        <f>'Sheet1 (4)'!D64</f>
        <v>42019.611871141977</v>
      </c>
      <c r="E64" t="str">
        <f>'Sheet1 (4)'!E64</f>
        <v>Depth(m)*</v>
      </c>
      <c r="F64" t="str">
        <f>'Sheet1 (4)'!F64</f>
        <v>Depth(cor-m)</v>
      </c>
      <c r="G64" t="str">
        <f>'Sheet1 (4)'!O64</f>
        <v>Depth (m)</v>
      </c>
      <c r="H64" s="4" t="str">
        <f>'Sheet1 (4)'!X64</f>
        <v>sd</v>
      </c>
      <c r="I64" s="4">
        <f>'Sheet1 (4)'!Y64</f>
        <v>0</v>
      </c>
      <c r="J64" s="4" t="str">
        <f>'Sheet1 (4)'!Z64</f>
        <v>TP(uMP)</v>
      </c>
      <c r="K64" s="4" t="str">
        <f>'Sheet1 (4)'!AA64</f>
        <v>SD</v>
      </c>
      <c r="L64" s="4" t="str">
        <f>'Sheet1 (4)'!P64</f>
        <v>SRP(uMP)</v>
      </c>
      <c r="M64" s="4" t="str">
        <f>'Sheet1 (4)'!Q64</f>
        <v>SD</v>
      </c>
      <c r="N64" s="4" t="str">
        <f>'Sheet1 (4)'!R64</f>
        <v>DOP (uM)</v>
      </c>
      <c r="O64" s="4" t="str">
        <f>'Sheet1 (4)'!S64</f>
        <v>SD</v>
      </c>
      <c r="P64" s="4" t="str">
        <f>'Sheet1 (4)'!T64</f>
        <v>TDP(uMP)</v>
      </c>
      <c r="Q64" s="4" t="str">
        <f>'Sheet1 (4)'!U64</f>
        <v>SD</v>
      </c>
      <c r="R64" s="4" t="str">
        <f>'Sheet1 (4)'!V64</f>
        <v>PP(uM)</v>
      </c>
      <c r="S64" s="4" t="str">
        <f>'Sheet1 (4)'!W64</f>
        <v>%DOP</v>
      </c>
      <c r="T64" s="4">
        <f>'Sheet1 (4)'!Y64</f>
        <v>0</v>
      </c>
      <c r="U64" t="str">
        <f>'Sheet1 (4)'!Z64</f>
        <v>TP(uMP)</v>
      </c>
      <c r="V64" t="str">
        <f>'Sheet1 (4)'!AA64</f>
        <v>SD</v>
      </c>
      <c r="W64" t="str">
        <f>'Sheet1 (4)'!AB64</f>
        <v>TDN(uMP)</v>
      </c>
      <c r="X64" t="str">
        <f>'Sheet1 (4)'!AD64</f>
        <v>TDN/P</v>
      </c>
      <c r="Y64">
        <f>'Sheet1 (4)'!AE64</f>
        <v>0</v>
      </c>
      <c r="Z64" t="str">
        <f>'Sheet1 (4)'!AF64</f>
        <v>TN(uMN)</v>
      </c>
      <c r="AA64" t="str">
        <f>'Sheet1 (4)'!AG64</f>
        <v>SD</v>
      </c>
      <c r="AB64" t="str">
        <f>'Sheet1 (4)'!AH64</f>
        <v>TN/TP</v>
      </c>
    </row>
    <row r="65" spans="1:28">
      <c r="A65" t="str">
        <f>'Sheet1 (4)'!A65</f>
        <v>depth (m)</v>
      </c>
      <c r="B65">
        <f>'Sheet1 (4)'!B65</f>
        <v>4.8</v>
      </c>
      <c r="C65">
        <f>'Sheet1 (4)'!C65</f>
        <v>34</v>
      </c>
      <c r="D65" s="1">
        <f>'Sheet1 (4)'!D65</f>
        <v>42019.611871141977</v>
      </c>
      <c r="E65">
        <f>'Sheet1 (4)'!E65</f>
        <v>0.69199999999999995</v>
      </c>
      <c r="F65">
        <f>'Sheet1 (4)'!F65</f>
        <v>0.69199999999999995</v>
      </c>
      <c r="G65">
        <f>'Sheet1 (4)'!O65</f>
        <v>0.4</v>
      </c>
      <c r="H65" s="4"/>
      <c r="I65" s="4"/>
      <c r="J65" s="4">
        <f>'Sheet1 (4)'!Z65</f>
        <v>0.79260177712054869</v>
      </c>
      <c r="K65" s="4">
        <f>'Sheet1 (4)'!AA65</f>
        <v>5.2100645945247534E-2</v>
      </c>
      <c r="L65" s="4">
        <f>'Sheet1 (4)'!P65</f>
        <v>2.5923796706776442E-2</v>
      </c>
      <c r="M65" s="4">
        <f>'Sheet1 (4)'!Q65</f>
        <v>2.7121274273097212E-2</v>
      </c>
      <c r="N65" s="4"/>
      <c r="O65" s="4"/>
      <c r="P65" s="4"/>
      <c r="Q65" s="4"/>
      <c r="R65" s="4"/>
      <c r="S65" s="4"/>
      <c r="T65" s="4"/>
      <c r="U65">
        <f>'Sheet1 (4)'!Z65</f>
        <v>0.79260177712054869</v>
      </c>
      <c r="V65">
        <f>'Sheet1 (4)'!AA65</f>
        <v>5.2100645945247534E-2</v>
      </c>
      <c r="W65">
        <f>'Sheet1 (4)'!AB65</f>
        <v>0</v>
      </c>
      <c r="X65">
        <f>'Sheet1 (4)'!AD65</f>
        <v>0</v>
      </c>
      <c r="Y65">
        <f>'Sheet1 (4)'!AE65</f>
        <v>0</v>
      </c>
      <c r="Z65">
        <f>'Sheet1 (4)'!AF65</f>
        <v>56.497920445592634</v>
      </c>
      <c r="AA65">
        <f>'Sheet1 (4)'!AG65</f>
        <v>2.7660326825945529</v>
      </c>
      <c r="AB65">
        <f>'Sheet1 (4)'!AH65</f>
        <v>71.281596984105335</v>
      </c>
    </row>
    <row r="66" spans="1:28">
      <c r="D66" s="1">
        <f>'Sheet1 (4)'!D66</f>
        <v>42019.616018518522</v>
      </c>
      <c r="E66">
        <f>'Sheet1 (4)'!E66</f>
        <v>3.484</v>
      </c>
      <c r="F66">
        <f>'Sheet1 (4)'!F66</f>
        <v>3.484</v>
      </c>
      <c r="G66">
        <f>'Sheet1 (4)'!O66</f>
        <v>3.8</v>
      </c>
      <c r="H66" s="4"/>
      <c r="I66" s="4"/>
      <c r="J66" s="4">
        <f>'Sheet1 (4)'!Z66</f>
        <v>0.62608172248512917</v>
      </c>
      <c r="K66" s="4">
        <f>'Sheet1 (4)'!AA66</f>
        <v>1.2504155026859346E-2</v>
      </c>
      <c r="L66" s="4">
        <f>'Sheet1 (4)'!P66</f>
        <v>1.1639297023432554E-2</v>
      </c>
      <c r="M66" s="4">
        <f>'Sheet1 (4)'!Q66</f>
        <v>5.873743257756978E-6</v>
      </c>
      <c r="N66" s="4"/>
      <c r="O66" s="4"/>
      <c r="P66" s="4"/>
      <c r="Q66" s="4"/>
      <c r="R66" s="4"/>
      <c r="S66" s="4"/>
      <c r="T66" s="4"/>
      <c r="U66">
        <f>'Sheet1 (4)'!Z66</f>
        <v>0.62608172248512917</v>
      </c>
      <c r="V66">
        <f>'Sheet1 (4)'!AA66</f>
        <v>1.2504155026859346E-2</v>
      </c>
      <c r="W66">
        <f>'Sheet1 (4)'!AB66</f>
        <v>0</v>
      </c>
      <c r="X66">
        <f>'Sheet1 (4)'!AD66</f>
        <v>0</v>
      </c>
      <c r="Y66">
        <f>'Sheet1 (4)'!AE66</f>
        <v>0</v>
      </c>
      <c r="Z66">
        <f>'Sheet1 (4)'!AF66</f>
        <v>58.562817200754878</v>
      </c>
      <c r="AA66">
        <f>'Sheet1 (4)'!AG66</f>
        <v>0.34462046537243685</v>
      </c>
      <c r="AB66">
        <f>'Sheet1 (4)'!AH66</f>
        <v>93.538615004283045</v>
      </c>
    </row>
    <row r="67" spans="1:28">
      <c r="D67" s="1">
        <f>'Sheet1 (4)'!D67</f>
        <v>42019.617060185185</v>
      </c>
      <c r="E67">
        <f>'Sheet1 (4)'!E67</f>
        <v>4.0999999999999996</v>
      </c>
      <c r="F67">
        <f>'Sheet1 (4)'!F67</f>
        <v>4.0999999999999996</v>
      </c>
      <c r="G67">
        <f>'Sheet1 (4)'!O67</f>
        <v>4.3</v>
      </c>
      <c r="H67" s="4"/>
      <c r="I67" s="4"/>
      <c r="J67" s="4">
        <f>'Sheet1 (4)'!Z67</f>
        <v>0.695342276183047</v>
      </c>
      <c r="K67" s="4">
        <f>'Sheet1 (4)'!AA67</f>
        <v>6.2520775134297926E-3</v>
      </c>
      <c r="L67" s="4">
        <f>'Sheet1 (4)'!P67</f>
        <v>1.9438336499894449E-2</v>
      </c>
      <c r="M67" s="4">
        <f>'Sheet1 (4)'!Q67</f>
        <v>2.1330169380875352E-2</v>
      </c>
      <c r="N67" s="4"/>
      <c r="O67" s="4"/>
      <c r="P67" s="4"/>
      <c r="Q67" s="4"/>
      <c r="R67" s="4"/>
      <c r="S67" s="4"/>
      <c r="T67" s="4"/>
      <c r="U67">
        <f>'Sheet1 (4)'!Z67</f>
        <v>0.695342276183047</v>
      </c>
      <c r="V67">
        <f>'Sheet1 (4)'!AA67</f>
        <v>6.2520775134297926E-3</v>
      </c>
      <c r="W67">
        <f>'Sheet1 (4)'!AB67</f>
        <v>0</v>
      </c>
      <c r="X67">
        <f>'Sheet1 (4)'!AD67</f>
        <v>0</v>
      </c>
      <c r="Y67">
        <f>'Sheet1 (4)'!AE67</f>
        <v>0</v>
      </c>
      <c r="Z67">
        <f>'Sheet1 (4)'!AF67</f>
        <v>62.320672786236479</v>
      </c>
      <c r="AA67">
        <f>'Sheet1 (4)'!AG67</f>
        <v>0.99758555765704804</v>
      </c>
      <c r="AB67">
        <f>'Sheet1 (4)'!AH67</f>
        <v>89.625893492819543</v>
      </c>
    </row>
    <row r="68" spans="1:28">
      <c r="D68" s="1">
        <f>'Sheet1 (4)'!D68</f>
        <v>42019.618541666663</v>
      </c>
      <c r="E68">
        <f>'Sheet1 (4)'!E68</f>
        <v>4.3920000000000003</v>
      </c>
      <c r="F68">
        <f>'Sheet1 (4)'!F68</f>
        <v>4.3920000000000003</v>
      </c>
      <c r="G68">
        <f>'Sheet1 (4)'!O68</f>
        <v>4.5</v>
      </c>
      <c r="H68" s="4"/>
      <c r="I68" s="4"/>
      <c r="J68" s="4">
        <f>'Sheet1 (4)'!Z68</f>
        <v>0.63787075290179618</v>
      </c>
      <c r="K68" s="4">
        <f>'Sheet1 (4)'!AA68</f>
        <v>3.3344413404958473E-2</v>
      </c>
      <c r="L68" s="4">
        <f>'Sheet1 (4)'!P68</f>
        <v>2.3447651467173317E-2</v>
      </c>
      <c r="M68" s="4">
        <f>'Sheet1 (4)'!Q68</f>
        <v>1.2083577547220748E-2</v>
      </c>
      <c r="N68" s="4"/>
      <c r="O68" s="4"/>
      <c r="P68" s="4"/>
      <c r="Q68" s="4"/>
      <c r="R68" s="4"/>
      <c r="S68" s="4"/>
      <c r="T68" s="4"/>
      <c r="U68">
        <f>'Sheet1 (4)'!Z68</f>
        <v>0.63787075290179618</v>
      </c>
      <c r="V68">
        <f>'Sheet1 (4)'!AA68</f>
        <v>3.3344413404958473E-2</v>
      </c>
      <c r="W68">
        <f>'Sheet1 (4)'!AB68</f>
        <v>0</v>
      </c>
      <c r="X68">
        <f>'Sheet1 (4)'!AD68</f>
        <v>0</v>
      </c>
      <c r="Y68">
        <f>'Sheet1 (4)'!AE68</f>
        <v>0</v>
      </c>
      <c r="Z68">
        <f>'Sheet1 (4)'!AF68</f>
        <v>59.239359460598408</v>
      </c>
      <c r="AA68">
        <f>'Sheet1 (4)'!AG68</f>
        <v>1.8001884835902258</v>
      </c>
      <c r="AB68">
        <f>'Sheet1 (4)'!AH68</f>
        <v>92.870474451301021</v>
      </c>
    </row>
    <row r="69" spans="1:28">
      <c r="D69" s="1">
        <f>'Sheet1 (4)'!D69</f>
        <v>42019.617164351854</v>
      </c>
      <c r="E69">
        <f>'Sheet1 (4)'!E69</f>
        <v>4.5369999999999999</v>
      </c>
      <c r="F69">
        <f>'Sheet1 (4)'!F69</f>
        <v>4.5369999999999999</v>
      </c>
      <c r="G69">
        <f>'Sheet1 (4)'!O69</f>
        <v>4.8</v>
      </c>
      <c r="H69" s="4"/>
      <c r="I69" s="4"/>
      <c r="J69" s="4">
        <f>'Sheet1 (4)'!Z69</f>
        <v>0.86480958842263311</v>
      </c>
      <c r="K69" s="4">
        <f>'Sheet1 (4)'!AA69</f>
        <v>5.0016620107437626E-2</v>
      </c>
      <c r="L69" s="4">
        <f>'Sheet1 (4)'!P69</f>
        <v>4.4579047920624872E-2</v>
      </c>
      <c r="M69" s="4">
        <f>'Sheet1 (4)'!Q69</f>
        <v>2.6698031469912082E-2</v>
      </c>
      <c r="N69" s="4"/>
      <c r="O69" s="4"/>
      <c r="P69" s="4"/>
      <c r="Q69" s="4"/>
      <c r="R69" s="4"/>
      <c r="S69" s="4"/>
      <c r="T69" s="4"/>
      <c r="U69">
        <f>'Sheet1 (4)'!Z69</f>
        <v>0.86480958842263311</v>
      </c>
      <c r="V69">
        <f>'Sheet1 (4)'!AA69</f>
        <v>5.0016620107437626E-2</v>
      </c>
      <c r="W69">
        <f>'Sheet1 (4)'!AB69</f>
        <v>0</v>
      </c>
      <c r="X69">
        <f>'Sheet1 (4)'!AD69</f>
        <v>0</v>
      </c>
      <c r="Y69">
        <f>'Sheet1 (4)'!AE69</f>
        <v>0</v>
      </c>
      <c r="Z69">
        <f>'Sheet1 (4)'!AF69</f>
        <v>58.751992524597377</v>
      </c>
      <c r="AA69">
        <f>'Sheet1 (4)'!AG69</f>
        <v>0.93863732015913404</v>
      </c>
      <c r="AB69">
        <f>'Sheet1 (4)'!AH69</f>
        <v>67.936333397688031</v>
      </c>
    </row>
    <row r="70" spans="1:28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8">
      <c r="A71" t="str">
        <f>'Sheet1 (4)'!A71</f>
        <v>Shelburne Pond</v>
      </c>
      <c r="B71" t="str">
        <f>'Sheet1 (4)'!B71</f>
        <v>depth (m)</v>
      </c>
      <c r="C71" t="str">
        <f>'Sheet1 (4)'!C71</f>
        <v>Ice (cm)</v>
      </c>
      <c r="D71" s="1">
        <f>'Sheet1 (4)'!D71</f>
        <v>42041</v>
      </c>
      <c r="E71" t="str">
        <f>'Sheet1 (4)'!E71</f>
        <v>Depth m</v>
      </c>
      <c r="F71" t="str">
        <f>'Sheet1 (4)'!F71</f>
        <v>Depth(cor-m)</v>
      </c>
      <c r="G71" t="str">
        <f>'Sheet1 (4)'!O71</f>
        <v>Depth (m)</v>
      </c>
      <c r="H71" s="4" t="str">
        <f>'Sheet1 (4)'!X71</f>
        <v>%DOP</v>
      </c>
      <c r="I71" s="4" t="str">
        <f>'Sheet1 (4)'!Y71</f>
        <v>sd</v>
      </c>
      <c r="J71" s="4" t="str">
        <f>'Sheet1 (4)'!Z71</f>
        <v>TP(uMP)</v>
      </c>
      <c r="K71" s="4" t="str">
        <f>'Sheet1 (4)'!AA71</f>
        <v>SD</v>
      </c>
      <c r="L71" s="4" t="str">
        <f>'Sheet1 (4)'!P71</f>
        <v>SRP(uMP)</v>
      </c>
      <c r="M71" s="4" t="str">
        <f>'Sheet1 (4)'!Q71</f>
        <v>SD</v>
      </c>
      <c r="N71" s="4" t="str">
        <f>'Sheet1 (4)'!R71</f>
        <v>DOP (uM)</v>
      </c>
      <c r="O71" s="4" t="str">
        <f>'Sheet1 (4)'!S71</f>
        <v>SD</v>
      </c>
      <c r="P71" s="4" t="str">
        <f>'Sheet1 (4)'!T71</f>
        <v>TDP(uMP)</v>
      </c>
      <c r="Q71" s="4" t="str">
        <f>'Sheet1 (4)'!U71</f>
        <v>SD</v>
      </c>
      <c r="R71" s="4" t="str">
        <f>'Sheet1 (4)'!V71</f>
        <v>PP(uM)</v>
      </c>
      <c r="S71" s="4" t="str">
        <f>'Sheet1 (4)'!W71</f>
        <v>SD</v>
      </c>
      <c r="T71" s="4" t="str">
        <f>'Sheet1 (4)'!Y71</f>
        <v>sd</v>
      </c>
      <c r="U71" s="4" t="str">
        <f>'Sheet1 (4)'!Z71</f>
        <v>TP(uMP)</v>
      </c>
      <c r="V71" s="4" t="str">
        <f>'Sheet1 (4)'!AA71</f>
        <v>SD</v>
      </c>
      <c r="W71" s="4" t="str">
        <f>'Sheet1 (4)'!AB71</f>
        <v>TDN(uMP)</v>
      </c>
      <c r="X71" s="4" t="str">
        <f>'Sheet1 (4)'!AC71</f>
        <v>SD</v>
      </c>
      <c r="Y71" s="4" t="str">
        <f>'Sheet1 (4)'!AD71</f>
        <v>TDN/P</v>
      </c>
      <c r="Z71" t="str">
        <f>'Sheet1 (4)'!AF71</f>
        <v>TN(uMN)</v>
      </c>
      <c r="AA71" t="str">
        <f>'Sheet1 (4)'!AG71</f>
        <v>SD</v>
      </c>
      <c r="AB71" t="str">
        <f>'Sheet1 (4)'!AH71</f>
        <v>TN/TP</v>
      </c>
    </row>
    <row r="72" spans="1:28">
      <c r="A72" t="str">
        <f>'Sheet1 (4)'!A72</f>
        <v>Depth (incld. Ice)</v>
      </c>
      <c r="B72">
        <f>'Sheet1 (4)'!B72</f>
        <v>4.74</v>
      </c>
      <c r="C72">
        <f>'Sheet1 (4)'!C72</f>
        <v>44</v>
      </c>
      <c r="D72" s="1">
        <f>'Sheet1 (4)'!D72</f>
        <v>42041</v>
      </c>
      <c r="E72">
        <f>'Sheet1 (4)'!E72</f>
        <v>0.498</v>
      </c>
      <c r="F72">
        <f>'Sheet1 (4)'!F72</f>
        <v>0.498</v>
      </c>
      <c r="G72">
        <f>'Sheet1 (4)'!O72</f>
        <v>0.5</v>
      </c>
      <c r="H72" s="4">
        <f>'Sheet1 (4)'!X72</f>
        <v>31.160367962823425</v>
      </c>
      <c r="I72" s="4">
        <f>'Sheet1 (4)'!Y72</f>
        <v>0.14092684289500473</v>
      </c>
      <c r="J72" s="4">
        <f>'Sheet1 (4)'!Z72</f>
        <v>1.351107093110141</v>
      </c>
      <c r="K72" s="4">
        <f>'Sheet1 (4)'!AA72</f>
        <v>2.5008310053718851E-2</v>
      </c>
      <c r="L72" s="4">
        <f>'Sheet1 (4)'!P72</f>
        <v>0.11096157905847583</v>
      </c>
      <c r="M72" s="4">
        <f>'Sheet1 (4)'!Q72</f>
        <v>3.0241395473690945E-2</v>
      </c>
      <c r="N72" s="4">
        <f>'Sheet1 (4)'!R72</f>
        <v>0.42100994178492723</v>
      </c>
      <c r="O72" s="4">
        <f>'Sheet1 (4)'!S72</f>
        <v>5.8817625783740266E-2</v>
      </c>
      <c r="P72" s="4">
        <f>'Sheet1 (4)'!T72</f>
        <v>0.53197152084340305</v>
      </c>
      <c r="Q72" s="4">
        <f>'Sheet1 (4)'!U72</f>
        <v>5.0447706614274675E-2</v>
      </c>
      <c r="R72" s="4">
        <f>'Sheet1 (4)'!V72</f>
        <v>0.81913557226673794</v>
      </c>
      <c r="S72" s="4">
        <f>'Sheet1 (4)'!W72</f>
        <v>5.6306186821546242E-2</v>
      </c>
      <c r="T72" s="4">
        <f>'Sheet1 (4)'!Y72</f>
        <v>0.14092684289500473</v>
      </c>
      <c r="U72" s="4">
        <f>'Sheet1 (4)'!Z72</f>
        <v>1.351107093110141</v>
      </c>
      <c r="V72" s="4">
        <f>'Sheet1 (4)'!AA72</f>
        <v>2.5008310053718851E-2</v>
      </c>
      <c r="W72" s="4">
        <f>'Sheet1 (4)'!AB72</f>
        <v>57.89847830583706</v>
      </c>
      <c r="X72" s="4">
        <f>'Sheet1 (4)'!AC72</f>
        <v>3.2036782551102592</v>
      </c>
      <c r="Y72" s="4">
        <f>'Sheet1 (4)'!AD72</f>
        <v>108.83755245777657</v>
      </c>
      <c r="Z72">
        <f>'Sheet1 (4)'!AF72</f>
        <v>76.117645981054991</v>
      </c>
      <c r="AA72">
        <f>'Sheet1 (4)'!AG72</f>
        <v>1.0565337951549512</v>
      </c>
      <c r="AB72">
        <f>'Sheet1 (4)'!AH72</f>
        <v>56.337241044185646</v>
      </c>
    </row>
    <row r="73" spans="1:28">
      <c r="D73" s="1">
        <f>'Sheet1 (4)'!D73</f>
        <v>42041</v>
      </c>
      <c r="E73">
        <f>'Sheet1 (4)'!E73</f>
        <v>3.8151666666666664</v>
      </c>
      <c r="F73">
        <f>'Sheet1 (4)'!F73</f>
        <v>3.8151666666666664</v>
      </c>
      <c r="G73">
        <f>'Sheet1 (4)'!O73</f>
        <v>3.8</v>
      </c>
      <c r="H73" s="4">
        <f>'Sheet1 (4)'!X73</f>
        <v>46.575501780657611</v>
      </c>
      <c r="I73" s="4">
        <f>'Sheet1 (4)'!Y73</f>
        <v>0.21748524908585165</v>
      </c>
      <c r="J73" s="4">
        <f>'Sheet1 (4)'!Z73</f>
        <v>0.62608172248512928</v>
      </c>
      <c r="K73" s="4">
        <f>'Sheet1 (4)'!AA73</f>
        <v>7.9192981836776366E-2</v>
      </c>
      <c r="L73" s="4">
        <f>'Sheet1 (4)'!P73</f>
        <v>3.6573780873970868E-2</v>
      </c>
      <c r="M73" s="4">
        <f>'Sheet1 (4)'!Q73</f>
        <v>1.9625300231194628E-2</v>
      </c>
      <c r="N73" s="4">
        <f>'Sheet1 (4)'!R73</f>
        <v>0.29160070380443326</v>
      </c>
      <c r="O73" s="4">
        <f>'Sheet1 (4)'!S73</f>
        <v>5.1589556076136522E-2</v>
      </c>
      <c r="P73" s="4">
        <f>'Sheet1 (4)'!T73</f>
        <v>0.3281744846784041</v>
      </c>
      <c r="Q73" s="4">
        <f>'Sheet1 (4)'!U73</f>
        <v>4.7710899037518746E-2</v>
      </c>
      <c r="R73" s="4">
        <f>'Sheet1 (4)'!V73</f>
        <v>0.29790723780672518</v>
      </c>
      <c r="S73" s="4">
        <f>'Sheet1 (4)'!W73</f>
        <v>9.2454628111135126E-2</v>
      </c>
      <c r="T73" s="4">
        <f>'Sheet1 (4)'!Y73</f>
        <v>0.21748524908585165</v>
      </c>
      <c r="U73" s="4">
        <f>'Sheet1 (4)'!Z73</f>
        <v>0.62608172248512928</v>
      </c>
      <c r="V73" s="4">
        <f>'Sheet1 (4)'!AA73</f>
        <v>7.9192981836776366E-2</v>
      </c>
      <c r="W73" s="4">
        <f>'Sheet1 (4)'!AB73</f>
        <v>51.879973313017501</v>
      </c>
      <c r="X73" s="4">
        <f>'Sheet1 (4)'!AC73</f>
        <v>0.30601491560580024</v>
      </c>
      <c r="Y73" s="4">
        <f>'Sheet1 (4)'!AD73</f>
        <v>158.08655375465125</v>
      </c>
      <c r="Z73">
        <f>'Sheet1 (4)'!AF73</f>
        <v>55.138423203063454</v>
      </c>
      <c r="AA73">
        <f>'Sheet1 (4)'!AG73</f>
        <v>0.89782700189134279</v>
      </c>
      <c r="AB73">
        <f>'Sheet1 (4)'!AH73</f>
        <v>88.069051088411385</v>
      </c>
    </row>
    <row r="74" spans="1:28">
      <c r="D74" s="1">
        <f>'Sheet1 (4)'!D74</f>
        <v>42041</v>
      </c>
      <c r="E74">
        <f>'Sheet1 (4)'!E74</f>
        <v>4.1669999999999998</v>
      </c>
      <c r="F74">
        <f>'Sheet1 (4)'!F74</f>
        <v>4.1669999999999998</v>
      </c>
      <c r="G74">
        <f>'Sheet1 (4)'!O74</f>
        <v>4.2</v>
      </c>
      <c r="H74" s="4">
        <f>'Sheet1 (4)'!X74</f>
        <v>34.619004957135132</v>
      </c>
      <c r="I74" s="4">
        <f>'Sheet1 (4)'!Y74</f>
        <v>7.5635629086635056E-2</v>
      </c>
      <c r="J74" s="4">
        <f>'Sheet1 (4)'!Z74</f>
        <v>0.69092138977679707</v>
      </c>
      <c r="K74" s="4">
        <f>'Sheet1 (4)'!AA74</f>
        <v>2.9176361729338744E-2</v>
      </c>
      <c r="L74" s="4">
        <f>'Sheet1 (4)'!P74</f>
        <v>6.2249313911758496E-2</v>
      </c>
      <c r="M74" s="4">
        <f>'Sheet1 (4)'!Q74</f>
        <v>5.9688253767833221E-3</v>
      </c>
      <c r="N74" s="4">
        <f>'Sheet1 (4)'!R74</f>
        <v>0.23919011017673633</v>
      </c>
      <c r="O74" s="4">
        <f>'Sheet1 (4)'!S74</f>
        <v>1.5009113872215051E-2</v>
      </c>
      <c r="P74" s="4">
        <f>'Sheet1 (4)'!T74</f>
        <v>0.30143942408849483</v>
      </c>
      <c r="Q74" s="4">
        <f>'Sheet1 (4)'!U74</f>
        <v>1.3771224449938564E-2</v>
      </c>
      <c r="R74" s="4">
        <f>'Sheet1 (4)'!V74</f>
        <v>0.38948196568830223</v>
      </c>
      <c r="S74" s="4">
        <f>'Sheet1 (4)'!W74</f>
        <v>3.2263085819738448E-2</v>
      </c>
      <c r="T74" s="4">
        <f>'Sheet1 (4)'!Y74</f>
        <v>7.5635629086635056E-2</v>
      </c>
      <c r="U74" s="4">
        <f>'Sheet1 (4)'!Z74</f>
        <v>0.69092138977679707</v>
      </c>
      <c r="V74" s="4">
        <f>'Sheet1 (4)'!AA74</f>
        <v>2.9176361729338744E-2</v>
      </c>
      <c r="W74" s="4">
        <f>'Sheet1 (4)'!AB74</f>
        <v>59.423285830098337</v>
      </c>
      <c r="X74" s="4">
        <f>'Sheet1 (4)'!AC74</f>
        <v>0.54970399948034232</v>
      </c>
      <c r="Y74" s="4">
        <f>'Sheet1 (4)'!AD74</f>
        <v>197.13176539460611</v>
      </c>
      <c r="Z74">
        <f>'Sheet1 (4)'!AF74</f>
        <v>58.703897103281484</v>
      </c>
      <c r="AA74">
        <f>'Sheet1 (4)'!AG74</f>
        <v>2.1674813480003148</v>
      </c>
      <c r="AB74">
        <f>'Sheet1 (4)'!AH74</f>
        <v>84.964654404817082</v>
      </c>
    </row>
    <row r="75" spans="1:28">
      <c r="D75" s="1">
        <f>'Sheet1 (4)'!D75</f>
        <v>42041</v>
      </c>
      <c r="E75">
        <f>'Sheet1 (4)'!E75</f>
        <v>4.4279999999999999</v>
      </c>
      <c r="F75">
        <f>'Sheet1 (4)'!F75</f>
        <v>4.4279999999999999</v>
      </c>
      <c r="G75">
        <f>'Sheet1 (4)'!O75</f>
        <v>4.4000000000000004</v>
      </c>
      <c r="H75" s="4">
        <f>'Sheet1 (4)'!X75</f>
        <v>29.878921771880446</v>
      </c>
      <c r="I75" s="4">
        <f>'Sheet1 (4)'!Y75</f>
        <v>0.22529533194367971</v>
      </c>
      <c r="J75" s="4">
        <f>'Sheet1 (4)'!Z75</f>
        <v>0.662922442537213</v>
      </c>
      <c r="K75" s="4">
        <f>'Sheet1 (4)'!AA75</f>
        <v>1.8756232540289058E-2</v>
      </c>
      <c r="L75" s="4">
        <f>'Sheet1 (4)'!P75</f>
        <v>7.3701709943001903E-2</v>
      </c>
      <c r="M75" s="4">
        <f>'Sheet1 (4)'!Q75</f>
        <v>3.1681015065056141E-2</v>
      </c>
      <c r="N75" s="4">
        <f>'Sheet1 (4)'!R75</f>
        <v>0.19807407801393295</v>
      </c>
      <c r="O75" s="4">
        <f>'Sheet1 (4)'!S75</f>
        <v>4.4271873185117418E-2</v>
      </c>
      <c r="P75" s="4">
        <f>'Sheet1 (4)'!T75</f>
        <v>0.27177578795693486</v>
      </c>
      <c r="Q75" s="4">
        <f>'Sheet1 (4)'!U75</f>
        <v>3.0924295299437375E-2</v>
      </c>
      <c r="R75" s="4">
        <f>'Sheet1 (4)'!V75</f>
        <v>0.39114665458027814</v>
      </c>
      <c r="S75" s="4">
        <f>'Sheet1 (4)'!W75</f>
        <v>3.616777984438916E-2</v>
      </c>
      <c r="T75" s="4">
        <f>'Sheet1 (4)'!Y75</f>
        <v>0.22529533194367971</v>
      </c>
      <c r="U75" s="4">
        <f>'Sheet1 (4)'!Z75</f>
        <v>0.662922442537213</v>
      </c>
      <c r="V75" s="4">
        <f>'Sheet1 (4)'!AA75</f>
        <v>1.8756232540289058E-2</v>
      </c>
      <c r="W75" s="4">
        <f>'Sheet1 (4)'!AB75</f>
        <v>60.714887497707906</v>
      </c>
      <c r="X75" s="4">
        <f>'Sheet1 (4)'!AC75</f>
        <v>1.1423650749282519</v>
      </c>
      <c r="Y75" s="4">
        <f>'Sheet1 (4)'!AD75</f>
        <v>223.40064931512106</v>
      </c>
      <c r="Z75">
        <f>'Sheet1 (4)'!AF75</f>
        <v>57.581670605910702</v>
      </c>
      <c r="AA75">
        <f>'Sheet1 (4)'!AG75</f>
        <v>6.3482717305448882E-2</v>
      </c>
      <c r="AB75">
        <f>'Sheet1 (4)'!AH75</f>
        <v>86.860342795949876</v>
      </c>
    </row>
    <row r="76" spans="1:28">
      <c r="D76" s="1">
        <f>'Sheet1 (4)'!D76</f>
        <v>42041</v>
      </c>
      <c r="E76">
        <f>'Sheet1 (4)'!E76</f>
        <v>4.5517500000000002</v>
      </c>
      <c r="F76">
        <f>'Sheet1 (4)'!F76</f>
        <v>4.5517500000000002</v>
      </c>
      <c r="G76">
        <f>'Sheet1 (4)'!O76</f>
        <v>4.5999999999999996</v>
      </c>
      <c r="H76" s="4">
        <f>'Sheet1 (4)'!X76</f>
        <v>11.638479369933851</v>
      </c>
      <c r="I76" s="4">
        <f>'Sheet1 (4)'!Y76</f>
        <v>0.39702746552471796</v>
      </c>
      <c r="J76" s="4">
        <f>'Sheet1 (4)'!Z76</f>
        <v>2.1616029342559875</v>
      </c>
      <c r="K76" s="4">
        <f>'Sheet1 (4)'!AA76</f>
        <v>0.79192981836776188</v>
      </c>
      <c r="L76" s="4">
        <f>'Sheet1 (4)'!P76</f>
        <v>7.0073358665822247E-2</v>
      </c>
      <c r="M76" s="4">
        <f>'Sheet1 (4)'!Q76</f>
        <v>1.7350947192571527E-2</v>
      </c>
      <c r="N76" s="4">
        <f>'Sheet1 (4)'!R76</f>
        <v>0.25157771156326791</v>
      </c>
      <c r="O76" s="4">
        <f>'Sheet1 (4)'!S76</f>
        <v>3.8491780373098389E-2</v>
      </c>
      <c r="P76" s="4">
        <f>'Sheet1 (4)'!T76</f>
        <v>0.32165107022909017</v>
      </c>
      <c r="Q76" s="4">
        <f>'Sheet1 (4)'!U76</f>
        <v>3.4359304239338674E-2</v>
      </c>
      <c r="R76" s="4">
        <f>'Sheet1 (4)'!V76</f>
        <v>1.8399518640268973</v>
      </c>
      <c r="S76" s="4">
        <f>'Sheet1 (4)'!W76</f>
        <v>0.79267483813213591</v>
      </c>
      <c r="T76" s="4">
        <f>'Sheet1 (4)'!Y76</f>
        <v>0.39702746552471796</v>
      </c>
      <c r="U76" s="4">
        <f>'Sheet1 (4)'!Z76</f>
        <v>2.1616029342559875</v>
      </c>
      <c r="V76" s="4">
        <f>'Sheet1 (4)'!AA76</f>
        <v>0.79192981836776188</v>
      </c>
      <c r="W76" s="4">
        <f>'Sheet1 (4)'!AB76</f>
        <v>40.284028774406949</v>
      </c>
      <c r="X76" s="4">
        <f>'Sheet1 (4)'!AC76</f>
        <v>0.57722512288472705</v>
      </c>
      <c r="Y76" s="4">
        <f>'Sheet1 (4)'!AD76</f>
        <v>125.24139511090505</v>
      </c>
      <c r="Z76">
        <f>'Sheet1 (4)'!AF76</f>
        <v>100.03710218215801</v>
      </c>
      <c r="AA76">
        <f>'Sheet1 (4)'!AG76</f>
        <v>26.386138000028971</v>
      </c>
      <c r="AB76">
        <f>'Sheet1 (4)'!AH76</f>
        <v>46.279129527824338</v>
      </c>
    </row>
    <row r="77" spans="1:28"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8">
      <c r="A78" t="str">
        <f>'Sheet1 (4)'!A78</f>
        <v>Shelburne Pond</v>
      </c>
      <c r="B78" t="str">
        <f>'Sheet1 (4)'!B78</f>
        <v>depth (m)</v>
      </c>
      <c r="C78" t="str">
        <f>'Sheet1 (4)'!C78</f>
        <v>Ice (cm)</v>
      </c>
      <c r="D78" s="1">
        <f>'Sheet1 (4)'!D78</f>
        <v>42053.460624961423</v>
      </c>
      <c r="E78" t="str">
        <f>'Sheet1 (4)'!E78</f>
        <v>Depth m</v>
      </c>
      <c r="F78" t="str">
        <f>'Sheet1 (4)'!F78</f>
        <v>Depth(cor-m)</v>
      </c>
      <c r="G78" t="str">
        <f>'Sheet1 (4)'!O78</f>
        <v>Depth (m)</v>
      </c>
      <c r="H78" s="4" t="str">
        <f>'Sheet1 (4)'!X78</f>
        <v>%DOP</v>
      </c>
      <c r="I78" s="4" t="str">
        <f>'Sheet1 (4)'!Y78</f>
        <v>sd</v>
      </c>
      <c r="J78" s="4" t="str">
        <f>'Sheet1 (4)'!Z78</f>
        <v>TP(uMP)</v>
      </c>
      <c r="K78" s="4" t="str">
        <f>'Sheet1 (4)'!AA78</f>
        <v>SD</v>
      </c>
      <c r="L78" s="4" t="str">
        <f>'Sheet1 (4)'!P78</f>
        <v>SRP(uMP)</v>
      </c>
      <c r="M78" s="4" t="str">
        <f>'Sheet1 (4)'!Q78</f>
        <v>SD</v>
      </c>
      <c r="N78" s="4" t="str">
        <f>'Sheet1 (4)'!R78</f>
        <v>DOP (uM)</v>
      </c>
      <c r="O78" s="4" t="str">
        <f>'Sheet1 (4)'!S78</f>
        <v>SD</v>
      </c>
      <c r="P78" s="4" t="str">
        <f>'Sheet1 (4)'!T78</f>
        <v>TDP(uMP)</v>
      </c>
      <c r="Q78" s="4" t="str">
        <f>'Sheet1 (4)'!U78</f>
        <v>SD</v>
      </c>
      <c r="R78" s="4" t="str">
        <f>'Sheet1 (4)'!V78</f>
        <v>PP(uM)</v>
      </c>
      <c r="S78" s="4" t="str">
        <f>'Sheet1 (4)'!W78</f>
        <v>SD</v>
      </c>
      <c r="T78" s="4" t="str">
        <f>'Sheet1 (4)'!Y78</f>
        <v>sd</v>
      </c>
      <c r="U78" s="4" t="str">
        <f>'Sheet1 (4)'!Z78</f>
        <v>TP(uMP)</v>
      </c>
      <c r="V78" s="4" t="str">
        <f>'Sheet1 (4)'!AA78</f>
        <v>SD</v>
      </c>
      <c r="W78" s="4" t="str">
        <f>'Sheet1 (4)'!AB78</f>
        <v>TDN(uMP)</v>
      </c>
      <c r="X78" s="4" t="str">
        <f>'Sheet1 (4)'!AC78</f>
        <v>SD</v>
      </c>
      <c r="Y78" s="4" t="str">
        <f>'Sheet1 (4)'!AD78</f>
        <v>TDN/P</v>
      </c>
      <c r="Z78" t="str">
        <f>'Sheet1 (4)'!AF78</f>
        <v>TN(uMN)</v>
      </c>
      <c r="AA78" t="str">
        <f>'Sheet1 (4)'!AG78</f>
        <v>SD</v>
      </c>
      <c r="AB78" t="str">
        <f>'Sheet1 (4)'!AH78</f>
        <v>TN/TP</v>
      </c>
    </row>
    <row r="79" spans="1:28">
      <c r="A79" t="str">
        <f>'Sheet1 (4)'!A79</f>
        <v>ICE</v>
      </c>
      <c r="B79">
        <f>'Sheet1 (4)'!B79</f>
        <v>4.6500000000000004</v>
      </c>
      <c r="C79">
        <f>'Sheet1 (4)'!C79</f>
        <v>45</v>
      </c>
      <c r="D79" s="1">
        <f>'Sheet1 (4)'!D79</f>
        <v>42053.460624961423</v>
      </c>
      <c r="E79">
        <f>'Sheet1 (4)'!E79</f>
        <v>0.56200000000000006</v>
      </c>
      <c r="F79">
        <f>'Sheet1 (4)'!F79</f>
        <v>0.56200000000000006</v>
      </c>
      <c r="G79">
        <f>'Sheet1 (4)'!O79</f>
        <v>0.45</v>
      </c>
      <c r="H79" s="4">
        <f>'Sheet1 (4)'!X79</f>
        <v>29.120139304893389</v>
      </c>
      <c r="I79" s="4">
        <f>'Sheet1 (4)'!Y79</f>
        <v>0.14369386127329811</v>
      </c>
      <c r="J79" s="4">
        <f>'Sheet1 (4)'!Z79</f>
        <v>1.264162993787223</v>
      </c>
      <c r="K79" s="4">
        <f>'Sheet1 (4)'!AA79</f>
        <v>0.14796583448450304</v>
      </c>
      <c r="L79" s="4">
        <f>'Sheet1 (4)'!P79</f>
        <v>7.8071545809584114E-2</v>
      </c>
      <c r="M79" s="4">
        <f>'Sheet1 (4)'!Q79</f>
        <v>3.050249272210637E-2</v>
      </c>
      <c r="N79" s="4">
        <f>'Sheet1 (4)'!R79</f>
        <v>0.36812602483175005</v>
      </c>
      <c r="O79" s="4">
        <f>'Sheet1 (4)'!S79</f>
        <v>3.0685123086433931E-2</v>
      </c>
      <c r="P79" s="4">
        <f>'Sheet1 (4)'!T79</f>
        <v>0.44619757064133414</v>
      </c>
      <c r="Q79" s="4">
        <f>'Sheet1 (4)'!U79</f>
        <v>3.3428605366435157E-3</v>
      </c>
      <c r="R79" s="4">
        <f>'Sheet1 (4)'!V79</f>
        <v>0.81796542314588883</v>
      </c>
      <c r="S79" s="4">
        <f>'Sheet1 (4)'!W79</f>
        <v>0.14800359080530037</v>
      </c>
      <c r="T79" s="4">
        <f>'Sheet1 (4)'!Y79</f>
        <v>0.14369386127329811</v>
      </c>
      <c r="U79" s="4">
        <f>'Sheet1 (4)'!Z79</f>
        <v>1.264162993787223</v>
      </c>
      <c r="V79" s="4">
        <f>'Sheet1 (4)'!AA79</f>
        <v>0.14796583448450304</v>
      </c>
      <c r="W79" s="4">
        <f>'Sheet1 (4)'!AB79</f>
        <v>56.938746511154953</v>
      </c>
      <c r="X79" s="4">
        <f>'Sheet1 (4)'!AC79</f>
        <v>0.36409252700171402</v>
      </c>
      <c r="Y79" s="4">
        <f>'Sheet1 (4)'!AD79</f>
        <v>127.60882231903473</v>
      </c>
      <c r="Z79">
        <f>'Sheet1 (4)'!AF79</f>
        <v>75.659136297843503</v>
      </c>
      <c r="AA79">
        <f>'Sheet1 (4)'!AG79</f>
        <v>3.5006184114147416</v>
      </c>
      <c r="AB79">
        <f>'Sheet1 (4)'!AH79</f>
        <v>59.849194027726803</v>
      </c>
    </row>
    <row r="80" spans="1:28">
      <c r="D80" s="1">
        <f>'Sheet1 (4)'!D80</f>
        <v>42053.460624961423</v>
      </c>
      <c r="E80">
        <f>'Sheet1 (4)'!E80</f>
        <v>3.17</v>
      </c>
      <c r="F80">
        <f>'Sheet1 (4)'!F80</f>
        <v>3.17</v>
      </c>
      <c r="G80">
        <f>'Sheet1 (4)'!O80</f>
        <v>3.6</v>
      </c>
      <c r="H80" s="4">
        <f>'Sheet1 (4)'!X80</f>
        <v>27.242598641806303</v>
      </c>
      <c r="I80" s="4">
        <f>'Sheet1 (4)'!Y80</f>
        <v>0.68376686429550793</v>
      </c>
      <c r="J80" s="4">
        <f>'Sheet1 (4)'!Z80</f>
        <v>0.81175895154763233</v>
      </c>
      <c r="K80" s="4">
        <f>'Sheet1 (4)'!AA80</f>
        <v>0.40430101253512102</v>
      </c>
      <c r="L80" s="4">
        <f>'Sheet1 (4)'!P80</f>
        <v>6.3051897297867851E-2</v>
      </c>
      <c r="M80" s="4">
        <f>'Sheet1 (4)'!Q80</f>
        <v>2.5043156763990795E-2</v>
      </c>
      <c r="N80" s="4">
        <f>'Sheet1 (4)'!R80</f>
        <v>0.2211442331090564</v>
      </c>
      <c r="O80" s="4">
        <f>'Sheet1 (4)'!S80</f>
        <v>0.10360267247240765</v>
      </c>
      <c r="P80" s="4">
        <f>'Sheet1 (4)'!T80</f>
        <v>0.28419613040692426</v>
      </c>
      <c r="Q80" s="4">
        <f>'Sheet1 (4)'!U80</f>
        <v>0.10053036378487425</v>
      </c>
      <c r="R80" s="4">
        <f>'Sheet1 (4)'!V80</f>
        <v>0.52756282114070807</v>
      </c>
      <c r="S80" s="4">
        <f>'Sheet1 (4)'!W80</f>
        <v>0.41661212509916612</v>
      </c>
      <c r="T80" s="4">
        <f>'Sheet1 (4)'!Y80</f>
        <v>0.68376686429550793</v>
      </c>
      <c r="U80" s="4">
        <f>'Sheet1 (4)'!Z80</f>
        <v>0.81175895154763233</v>
      </c>
      <c r="V80" s="4">
        <f>'Sheet1 (4)'!AA80</f>
        <v>0.40430101253512102</v>
      </c>
      <c r="W80" s="4">
        <f>'Sheet1 (4)'!AB80</f>
        <v>64.836352541225907</v>
      </c>
      <c r="X80" s="4">
        <f>'Sheet1 (4)'!AC80</f>
        <v>1.0006271434027258</v>
      </c>
      <c r="Y80" s="4">
        <f>'Sheet1 (4)'!AD80</f>
        <v>228.13946287161062</v>
      </c>
      <c r="Z80">
        <f>'Sheet1 (4)'!AF80</f>
        <v>67.133421279246619</v>
      </c>
      <c r="AA80">
        <f>'Sheet1 (4)'!AG80</f>
        <v>16.192627392696963</v>
      </c>
      <c r="AB80">
        <f>'Sheet1 (4)'!AH80</f>
        <v>82.701177672578297</v>
      </c>
    </row>
    <row r="81" spans="1:28">
      <c r="D81" s="1">
        <f>'Sheet1 (4)'!D81</f>
        <v>42053.460624961423</v>
      </c>
      <c r="E81">
        <f>'Sheet1 (4)'!E81</f>
        <v>3.8540000000000005</v>
      </c>
      <c r="F81">
        <f>'Sheet1 (4)'!F81</f>
        <v>3.8540000000000005</v>
      </c>
      <c r="G81">
        <f>'Sheet1 (4)'!O81</f>
        <v>4.0999999999999996</v>
      </c>
      <c r="H81" s="4">
        <f>'Sheet1 (4)'!X81</f>
        <v>34.626252064717328</v>
      </c>
      <c r="I81" s="4">
        <f>'Sheet1 (4)'!Y81</f>
        <v>0.33537111760032107</v>
      </c>
      <c r="J81" s="4">
        <f>'Sheet1 (4)'!Z81</f>
        <v>0.63787075290179618</v>
      </c>
      <c r="K81" s="4">
        <f>'Sheet1 (4)'!AA81</f>
        <v>2.0840258378099046E-2</v>
      </c>
      <c r="L81" s="4">
        <f>'Sheet1 (4)'!P81</f>
        <v>8.0215669199915574E-2</v>
      </c>
      <c r="M81" s="4">
        <f>'Sheet1 (4)'!Q81</f>
        <v>1.7830035453441355E-2</v>
      </c>
      <c r="N81" s="4">
        <f>'Sheet1 (4)'!R81</f>
        <v>0.22087073474688618</v>
      </c>
      <c r="O81" s="4">
        <f>'Sheet1 (4)'!S81</f>
        <v>7.3721328811017589E-2</v>
      </c>
      <c r="P81" s="4">
        <f>'Sheet1 (4)'!T81</f>
        <v>0.30108640394680175</v>
      </c>
      <c r="Q81" s="4">
        <f>'Sheet1 (4)'!U81</f>
        <v>7.1532678947395761E-2</v>
      </c>
      <c r="R81" s="4">
        <f>'Sheet1 (4)'!V81</f>
        <v>0.33678434895499443</v>
      </c>
      <c r="S81" s="4">
        <f>'Sheet1 (4)'!W81</f>
        <v>7.4506647533338424E-2</v>
      </c>
      <c r="T81" s="4">
        <f>'Sheet1 (4)'!Y81</f>
        <v>0.33537111760032107</v>
      </c>
      <c r="U81" s="4">
        <f>'Sheet1 (4)'!Z81</f>
        <v>0.63787075290179618</v>
      </c>
      <c r="V81" s="4">
        <f>'Sheet1 (4)'!AA81</f>
        <v>2.0840258378099046E-2</v>
      </c>
      <c r="W81" s="4">
        <f>'Sheet1 (4)'!AB81</f>
        <v>64.123280787233128</v>
      </c>
      <c r="X81" s="4">
        <f>'Sheet1 (4)'!AC81</f>
        <v>1.314132446976819</v>
      </c>
      <c r="Y81" s="4">
        <f>'Sheet1 (4)'!AD81</f>
        <v>212.97302019178161</v>
      </c>
      <c r="Z81">
        <f>'Sheet1 (4)'!AF81</f>
        <v>64.670935707872999</v>
      </c>
      <c r="AA81">
        <f>'Sheet1 (4)'!AG81</f>
        <v>2.7796361220171462</v>
      </c>
      <c r="AB81">
        <f>'Sheet1 (4)'!AH81</f>
        <v>101.38564186188586</v>
      </c>
    </row>
    <row r="82" spans="1:28">
      <c r="D82" s="1">
        <f>'Sheet1 (4)'!D82</f>
        <v>42053.460624961423</v>
      </c>
      <c r="E82">
        <f>'Sheet1 (4)'!E82</f>
        <v>4.1769999999999996</v>
      </c>
      <c r="F82">
        <f>'Sheet1 (4)'!F82</f>
        <v>4.1769999999999996</v>
      </c>
      <c r="G82">
        <f>'Sheet1 (4)'!O82</f>
        <v>4.3499999999999996</v>
      </c>
      <c r="H82" s="4">
        <f>'Sheet1 (4)'!X82</f>
        <v>35.126193260818511</v>
      </c>
      <c r="I82" s="4">
        <f>'Sheet1 (4)'!Y82</f>
        <v>0.17904682652590018</v>
      </c>
      <c r="J82" s="4">
        <f>'Sheet1 (4)'!Z82</f>
        <v>0.81912709555804919</v>
      </c>
      <c r="K82" s="4">
        <f>'Sheet1 (4)'!AA82</f>
        <v>9.7949214377065427E-2</v>
      </c>
      <c r="L82" s="4">
        <f>'Sheet1 (4)'!P82</f>
        <v>5.6978599324466958E-2</v>
      </c>
      <c r="M82" s="4">
        <f>'Sheet1 (4)'!Q82</f>
        <v>3.1241955494115306E-2</v>
      </c>
      <c r="N82" s="4">
        <f>'Sheet1 (4)'!R82</f>
        <v>0.28772816663744988</v>
      </c>
      <c r="O82" s="4">
        <f>'Sheet1 (4)'!S82</f>
        <v>3.8343462032872117E-2</v>
      </c>
      <c r="P82" s="4">
        <f>'Sheet1 (4)'!T82</f>
        <v>0.34470676596191685</v>
      </c>
      <c r="Q82" s="4">
        <f>'Sheet1 (4)'!U82</f>
        <v>2.2229739035130928E-2</v>
      </c>
      <c r="R82" s="4">
        <f>'Sheet1 (4)'!V82</f>
        <v>0.47442032959613234</v>
      </c>
      <c r="S82" s="4">
        <f>'Sheet1 (4)'!W82</f>
        <v>0.10044008111632699</v>
      </c>
      <c r="T82" s="4">
        <f>'Sheet1 (4)'!Y82</f>
        <v>0.17904682652590018</v>
      </c>
      <c r="U82" s="4">
        <f>'Sheet1 (4)'!Z82</f>
        <v>0.81912709555804919</v>
      </c>
      <c r="V82" s="4">
        <f>'Sheet1 (4)'!AA82</f>
        <v>9.7949214377065427E-2</v>
      </c>
      <c r="W82" s="4">
        <f>'Sheet1 (4)'!AB82</f>
        <v>65.733298143732569</v>
      </c>
      <c r="X82" s="4">
        <f>'Sheet1 (4)'!AC82</f>
        <v>1.1134234877984959</v>
      </c>
      <c r="Y82" s="4">
        <f>'Sheet1 (4)'!AD82</f>
        <v>190.69337951722935</v>
      </c>
      <c r="Z82">
        <f>'Sheet1 (4)'!AF82</f>
        <v>71.22794481393943</v>
      </c>
      <c r="AA82">
        <f>'Sheet1 (4)'!AG82</f>
        <v>1.8047229633977442</v>
      </c>
      <c r="AB82">
        <f>'Sheet1 (4)'!AH82</f>
        <v>86.955913435403758</v>
      </c>
    </row>
    <row r="83" spans="1:28">
      <c r="D83" s="1">
        <f>'Sheet1 (4)'!D83</f>
        <v>42053.460624961423</v>
      </c>
      <c r="E83">
        <f>'Sheet1 (4)'!E83</f>
        <v>4.3920000000000003</v>
      </c>
      <c r="F83">
        <f>'Sheet1 (4)'!F83</f>
        <v>4.3920000000000003</v>
      </c>
      <c r="G83">
        <f>'Sheet1 (4)'!O83</f>
        <v>4.6399999999999997</v>
      </c>
      <c r="H83" s="4">
        <f>'Sheet1 (4)'!X83</f>
        <v>28.570410085611446</v>
      </c>
      <c r="I83" s="4">
        <f>'Sheet1 (4)'!Y83</f>
        <v>0.14159466721064973</v>
      </c>
      <c r="J83" s="4">
        <f>'Sheet1 (4)'!Z83</f>
        <v>0.66586970014137981</v>
      </c>
      <c r="K83" s="4">
        <f>'Sheet1 (4)'!AA83</f>
        <v>3.5428439242768291E-2</v>
      </c>
      <c r="L83" s="4">
        <f>'Sheet1 (4)'!P83</f>
        <v>9.3367716909436363E-2</v>
      </c>
      <c r="M83" s="4">
        <f>'Sheet1 (4)'!Q83</f>
        <v>2.4599994115595044E-2</v>
      </c>
      <c r="N83" s="4">
        <f>'Sheet1 (4)'!R83</f>
        <v>0.19024170396622347</v>
      </c>
      <c r="O83" s="4">
        <f>'Sheet1 (4)'!S83</f>
        <v>2.4963121195206179E-2</v>
      </c>
      <c r="P83" s="4">
        <f>'Sheet1 (4)'!T83</f>
        <v>0.28360942087565982</v>
      </c>
      <c r="Q83" s="4">
        <f>'Sheet1 (4)'!U83</f>
        <v>4.2423707192136388E-3</v>
      </c>
      <c r="R83" s="4">
        <f>'Sheet1 (4)'!V83</f>
        <v>0.38226027926571998</v>
      </c>
      <c r="S83" s="4">
        <f>'Sheet1 (4)'!W83</f>
        <v>3.5681536072565113E-2</v>
      </c>
      <c r="T83" s="4">
        <f>'Sheet1 (4)'!Y83</f>
        <v>0.14159466721064973</v>
      </c>
      <c r="U83" s="4">
        <f>'Sheet1 (4)'!Z83</f>
        <v>0.66586970014137981</v>
      </c>
      <c r="V83" s="4">
        <f>'Sheet1 (4)'!AA83</f>
        <v>3.5428439242768291E-2</v>
      </c>
      <c r="W83" s="4">
        <f>'Sheet1 (4)'!AB83</f>
        <v>68.096749806337542</v>
      </c>
      <c r="X83" s="4">
        <f>'Sheet1 (4)'!AC83</f>
        <v>1.6193532515987861</v>
      </c>
      <c r="Y83" s="4">
        <f>'Sheet1 (4)'!AD83</f>
        <v>240.10750276237314</v>
      </c>
      <c r="Z83">
        <f>'Sheet1 (4)'!AF83</f>
        <v>68.887300976566081</v>
      </c>
      <c r="AA83">
        <f>'Sheet1 (4)'!AG83</f>
        <v>0.26299982883685963</v>
      </c>
      <c r="AB83">
        <f>'Sheet1 (4)'!AH83</f>
        <v>103.45462627589104</v>
      </c>
    </row>
    <row r="84" spans="1:28"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8">
      <c r="A85" t="str">
        <f>'Sheet1 (4)'!A85</f>
        <v>Shelburne Pond</v>
      </c>
      <c r="B85" t="str">
        <f>'Sheet1 (4)'!B85</f>
        <v>depth (m)</v>
      </c>
      <c r="C85" t="str">
        <f>'Sheet1 (4)'!C85</f>
        <v>Ice (cm)</v>
      </c>
      <c r="D85" s="1">
        <f>'Sheet1 (4)'!D85</f>
        <v>42073</v>
      </c>
      <c r="E85" t="str">
        <f>'Sheet1 (4)'!E85</f>
        <v>Depth m</v>
      </c>
      <c r="F85" t="str">
        <f>'Sheet1 (4)'!F85</f>
        <v>Depth(cor-m)</v>
      </c>
      <c r="G85" t="str">
        <f>'Sheet1 (4)'!O85</f>
        <v>Depth (m)</v>
      </c>
      <c r="H85" s="4" t="str">
        <f>'Sheet1 (4)'!X85</f>
        <v>%DOP</v>
      </c>
      <c r="I85" s="4" t="str">
        <f>'Sheet1 (4)'!Y85</f>
        <v>sd</v>
      </c>
      <c r="J85" s="4" t="str">
        <f>'Sheet1 (4)'!Z85</f>
        <v>TP(uMP)</v>
      </c>
      <c r="K85" s="4" t="str">
        <f>'Sheet1 (4)'!AA85</f>
        <v>SD</v>
      </c>
      <c r="L85" s="4" t="str">
        <f>'Sheet1 (4)'!P85</f>
        <v>SRP(uMP)</v>
      </c>
      <c r="M85" s="4" t="str">
        <f>'Sheet1 (4)'!Q85</f>
        <v>SD</v>
      </c>
      <c r="N85" s="4" t="str">
        <f>'Sheet1 (4)'!R85</f>
        <v>DOP (uM)</v>
      </c>
      <c r="O85" s="4" t="str">
        <f>'Sheet1 (4)'!S85</f>
        <v>SD</v>
      </c>
      <c r="P85" s="4" t="str">
        <f>'Sheet1 (4)'!T85</f>
        <v>TDP(uMP)</v>
      </c>
      <c r="Q85" s="4" t="str">
        <f>'Sheet1 (4)'!U85</f>
        <v>SD</v>
      </c>
      <c r="R85" s="4" t="str">
        <f>'Sheet1 (4)'!V85</f>
        <v>PP(uM)</v>
      </c>
      <c r="S85" s="4" t="str">
        <f>'Sheet1 (4)'!W85</f>
        <v>SD</v>
      </c>
      <c r="T85" s="4" t="str">
        <f>'Sheet1 (4)'!Y85</f>
        <v>sd</v>
      </c>
      <c r="U85" s="4" t="str">
        <f>'Sheet1 (4)'!Z85</f>
        <v>TP(uMP)</v>
      </c>
      <c r="V85" s="4" t="str">
        <f>'Sheet1 (4)'!AA85</f>
        <v>SD</v>
      </c>
      <c r="W85" s="4" t="str">
        <f>'Sheet1 (4)'!AB85</f>
        <v>TDN(uMP)</v>
      </c>
      <c r="X85" s="4" t="str">
        <f>'Sheet1 (4)'!AC85</f>
        <v>SD</v>
      </c>
      <c r="Y85" s="4" t="str">
        <f>'Sheet1 (4)'!AD85</f>
        <v>TDN/P</v>
      </c>
      <c r="Z85" t="str">
        <f>'Sheet1 (4)'!AF85</f>
        <v>TN(uMN)</v>
      </c>
      <c r="AA85" t="str">
        <f>'Sheet1 (4)'!AG85</f>
        <v>SD</v>
      </c>
      <c r="AB85" t="str">
        <f>'Sheet1 (4)'!AH85</f>
        <v>TN/TP</v>
      </c>
    </row>
    <row r="86" spans="1:28">
      <c r="A86" t="str">
        <f>'Sheet1 (4)'!A86</f>
        <v>Depth</v>
      </c>
      <c r="B86">
        <f>'Sheet1 (4)'!B86</f>
        <v>4.6500000000000004</v>
      </c>
      <c r="C86">
        <f>'Sheet1 (4)'!C86</f>
        <v>54</v>
      </c>
      <c r="D86" s="1">
        <f>'Sheet1 (4)'!D86</f>
        <v>42073</v>
      </c>
      <c r="E86">
        <f>'Sheet1 (4)'!E86</f>
        <v>0.74400000000000011</v>
      </c>
      <c r="F86">
        <f>'Sheet1 (4)'!F86</f>
        <v>0.64400000000000013</v>
      </c>
      <c r="G86">
        <f>'Sheet1 (4)'!O86</f>
        <v>0.54</v>
      </c>
      <c r="H86" s="4">
        <f>'Sheet1 (4)'!X86</f>
        <v>51.241078318511768</v>
      </c>
      <c r="I86" s="4">
        <f>'Sheet1 (4)'!Y86</f>
        <v>0.11651177871136163</v>
      </c>
      <c r="J86" s="4">
        <f>'Sheet1 (4)'!Z86</f>
        <v>0.73218299623513106</v>
      </c>
      <c r="K86" s="4">
        <f>'Sheet1 (4)'!AA86</f>
        <v>1.6672206702479313E-2</v>
      </c>
      <c r="L86" s="4">
        <f>'Sheet1 (4)'!P86</f>
        <v>3.6930289916262057E-2</v>
      </c>
      <c r="M86" s="4">
        <f>'Sheet1 (4)'!Q86</f>
        <v>2.9692378277366597E-2</v>
      </c>
      <c r="N86" s="4">
        <f>'Sheet1 (4)'!R86</f>
        <v>0.37517846253566955</v>
      </c>
      <c r="O86" s="4">
        <f>'Sheet1 (4)'!S86</f>
        <v>4.2869777826894981E-2</v>
      </c>
      <c r="P86" s="4">
        <f>'Sheet1 (4)'!T86</f>
        <v>0.41210875245193163</v>
      </c>
      <c r="Q86" s="4">
        <f>'Sheet1 (4)'!U86</f>
        <v>3.0922168797823751E-2</v>
      </c>
      <c r="R86" s="4">
        <f>'Sheet1 (4)'!V86</f>
        <v>0.32007424378319943</v>
      </c>
      <c r="S86" s="4">
        <f>'Sheet1 (4)'!W86</f>
        <v>3.5130371468165562E-2</v>
      </c>
      <c r="T86" s="4">
        <f>'Sheet1 (4)'!Y86</f>
        <v>0.11651177871136163</v>
      </c>
      <c r="U86" s="4">
        <f>'Sheet1 (4)'!Z86</f>
        <v>0.73218299623513106</v>
      </c>
      <c r="V86" s="4">
        <f>'Sheet1 (4)'!AA86</f>
        <v>1.6672206702479313E-2</v>
      </c>
      <c r="W86" s="4">
        <f>'Sheet1 (4)'!AB86</f>
        <v>48.077007622286018</v>
      </c>
      <c r="X86" s="4">
        <f>'Sheet1 (4)'!AC86</f>
        <v>2.0004612340652539</v>
      </c>
      <c r="Y86" s="4">
        <f>'Sheet1 (4)'!AD86</f>
        <v>116.66097197946245</v>
      </c>
      <c r="Z86">
        <f>'Sheet1 (4)'!AF86</f>
        <v>63.458931090712554</v>
      </c>
      <c r="AA86">
        <f>'Sheet1 (4)'!AG86</f>
        <v>2.9882221931636268</v>
      </c>
      <c r="AB86">
        <f>'Sheet1 (4)'!AH86</f>
        <v>86.670861542834217</v>
      </c>
    </row>
    <row r="87" spans="1:28">
      <c r="D87" s="1">
        <f>'Sheet1 (4)'!D87</f>
        <v>42073</v>
      </c>
      <c r="E87">
        <f>'Sheet1 (4)'!E87</f>
        <v>3.762</v>
      </c>
      <c r="F87">
        <f>'Sheet1 (4)'!F87</f>
        <v>3.6619999999999999</v>
      </c>
      <c r="G87">
        <f>'Sheet1 (4)'!O87</f>
        <v>3.7</v>
      </c>
      <c r="H87" s="4">
        <f>'Sheet1 (4)'!X87</f>
        <v>42.997351039877614</v>
      </c>
      <c r="I87" s="4">
        <f>'Sheet1 (4)'!Y87</f>
        <v>0.45710587508934514</v>
      </c>
      <c r="J87" s="4">
        <f>'Sheet1 (4)'!Z87</f>
        <v>0.5199804487351275</v>
      </c>
      <c r="K87" s="4">
        <f>'Sheet1 (4)'!AA87</f>
        <v>4.5848568431817852E-2</v>
      </c>
      <c r="L87" s="4">
        <f>'Sheet1 (4)'!P87</f>
        <v>2.7151007670114701E-2</v>
      </c>
      <c r="M87" s="4">
        <f>'Sheet1 (4)'!Q87</f>
        <v>3.9223425113305878E-2</v>
      </c>
      <c r="N87" s="4">
        <f>'Sheet1 (4)'!R87</f>
        <v>0.22357781888137362</v>
      </c>
      <c r="O87" s="4">
        <f>'Sheet1 (4)'!S87</f>
        <v>0.10027937256563527</v>
      </c>
      <c r="P87" s="4">
        <f>'Sheet1 (4)'!T87</f>
        <v>0.25072882655148832</v>
      </c>
      <c r="Q87" s="4">
        <f>'Sheet1 (4)'!U87</f>
        <v>9.22901700320157E-2</v>
      </c>
      <c r="R87" s="4">
        <f>'Sheet1 (4)'!V87</f>
        <v>0.26925162218363918</v>
      </c>
      <c r="S87" s="4">
        <f>'Sheet1 (4)'!W87</f>
        <v>0.10305128195119871</v>
      </c>
      <c r="T87" s="4">
        <f>'Sheet1 (4)'!Y87</f>
        <v>0.45710587508934514</v>
      </c>
      <c r="U87" s="4">
        <f>'Sheet1 (4)'!Z87</f>
        <v>0.5199804487351275</v>
      </c>
      <c r="V87" s="4">
        <f>'Sheet1 (4)'!AA87</f>
        <v>4.5848568431817852E-2</v>
      </c>
      <c r="W87" s="4">
        <f>'Sheet1 (4)'!AB87</f>
        <v>54.926016408624108</v>
      </c>
      <c r="X87" s="4">
        <f>'Sheet1 (4)'!AC87</f>
        <v>1.7409575008868827</v>
      </c>
      <c r="Y87" s="4">
        <f>'Sheet1 (4)'!AD87</f>
        <v>219.06542284775858</v>
      </c>
      <c r="Z87">
        <f>'Sheet1 (4)'!AF87</f>
        <v>58.909104234229289</v>
      </c>
      <c r="AA87">
        <f>'Sheet1 (4)'!AG87</f>
        <v>0.99758555765705381</v>
      </c>
      <c r="AB87">
        <f>'Sheet1 (4)'!AH87</f>
        <v>113.29099849336251</v>
      </c>
    </row>
    <row r="88" spans="1:28">
      <c r="D88" s="1">
        <f>'Sheet1 (4)'!D88</f>
        <v>42073</v>
      </c>
      <c r="E88">
        <f>'Sheet1 (4)'!E88</f>
        <v>4.008</v>
      </c>
      <c r="F88">
        <f>'Sheet1 (4)'!F88</f>
        <v>3.9079999999999999</v>
      </c>
      <c r="G88">
        <f>'Sheet1 (4)'!O88</f>
        <v>4.2</v>
      </c>
      <c r="H88" s="4">
        <f>'Sheet1 (4)'!X88</f>
        <v>58.942139508631811</v>
      </c>
      <c r="I88" s="4">
        <f>'Sheet1 (4)'!Y88</f>
        <v>0.11017614188699071</v>
      </c>
      <c r="J88" s="4">
        <f>'Sheet1 (4)'!Z88</f>
        <v>0.48608698628721031</v>
      </c>
      <c r="K88" s="4">
        <f>'Sheet1 (4)'!AA88</f>
        <v>1.0420129189049521E-2</v>
      </c>
      <c r="L88" s="4">
        <f>'Sheet1 (4)'!P88</f>
        <v>2.6837569136584347E-2</v>
      </c>
      <c r="M88" s="4">
        <f>'Sheet1 (4)'!Q88</f>
        <v>1.7087469153966462E-2</v>
      </c>
      <c r="N88" s="4">
        <f>'Sheet1 (4)'!R88</f>
        <v>0.28651006959071146</v>
      </c>
      <c r="O88" s="4">
        <f>'Sheet1 (4)'!S88</f>
        <v>3.0963305920142636E-2</v>
      </c>
      <c r="P88" s="4">
        <f>'Sheet1 (4)'!T88</f>
        <v>0.31334763872729582</v>
      </c>
      <c r="Q88" s="4">
        <f>'Sheet1 (4)'!U88</f>
        <v>2.5821400260570389E-2</v>
      </c>
      <c r="R88" s="4">
        <f>'Sheet1 (4)'!V88</f>
        <v>0.17273934755991449</v>
      </c>
      <c r="S88" s="4">
        <f>'Sheet1 (4)'!W88</f>
        <v>2.7844636893539595E-2</v>
      </c>
      <c r="T88" s="4">
        <f>'Sheet1 (4)'!Y88</f>
        <v>0.11017614188699071</v>
      </c>
      <c r="U88" s="4">
        <f>'Sheet1 (4)'!Z88</f>
        <v>0.48608698628721031</v>
      </c>
      <c r="V88" s="4">
        <f>'Sheet1 (4)'!AA88</f>
        <v>1.0420129189049521E-2</v>
      </c>
      <c r="W88" s="4">
        <f>'Sheet1 (4)'!AB88</f>
        <v>58.754749605441155</v>
      </c>
      <c r="X88" s="4">
        <f>'Sheet1 (4)'!AC88</f>
        <v>1.3668458819190856</v>
      </c>
      <c r="Y88" s="4">
        <f>'Sheet1 (4)'!AD88</f>
        <v>187.50659760539949</v>
      </c>
      <c r="Z88">
        <f>'Sheet1 (4)'!AF88</f>
        <v>62.484197218710506</v>
      </c>
      <c r="AA88">
        <f>'Sheet1 (4)'!AG88</f>
        <v>0.10429303557324025</v>
      </c>
      <c r="AB88">
        <f>'Sheet1 (4)'!AH88</f>
        <v>128.54529946578526</v>
      </c>
    </row>
    <row r="89" spans="1:28">
      <c r="D89" s="1">
        <f>'Sheet1 (4)'!D89</f>
        <v>42073</v>
      </c>
      <c r="E89">
        <f>'Sheet1 (4)'!E89</f>
        <v>4.2717499999999999</v>
      </c>
      <c r="F89">
        <f>'Sheet1 (4)'!F89</f>
        <v>4.1717500000000003</v>
      </c>
      <c r="G89">
        <f>'Sheet1 (4)'!O89</f>
        <v>4.45</v>
      </c>
      <c r="H89" s="4">
        <f>'Sheet1 (4)'!X89</f>
        <v>45.209494877444037</v>
      </c>
      <c r="I89" s="4">
        <f>'Sheet1 (4)'!Y89</f>
        <v>0.27781177335144264</v>
      </c>
      <c r="J89" s="4">
        <f>'Sheet1 (4)'!Z89</f>
        <v>0.78965451951638188</v>
      </c>
      <c r="K89" s="4">
        <f>'Sheet1 (4)'!AA89</f>
        <v>0.21048660961879984</v>
      </c>
      <c r="L89" s="4">
        <f>'Sheet1 (4)'!P89</f>
        <v>0.10810770318767154</v>
      </c>
      <c r="M89" s="4">
        <f>'Sheet1 (4)'!Q89</f>
        <v>2.1359121012638874E-2</v>
      </c>
      <c r="N89" s="4">
        <f>'Sheet1 (4)'!R89</f>
        <v>0.35699881955026397</v>
      </c>
      <c r="O89" s="4">
        <f>'Sheet1 (4)'!S89</f>
        <v>2.7945609396167477E-2</v>
      </c>
      <c r="P89" s="4">
        <f>'Sheet1 (4)'!T89</f>
        <v>0.46510652273793551</v>
      </c>
      <c r="Q89" s="4">
        <f>'Sheet1 (4)'!U89</f>
        <v>1.8020683507864305E-2</v>
      </c>
      <c r="R89" s="4">
        <f>'Sheet1 (4)'!V89</f>
        <v>0.32454799677844637</v>
      </c>
      <c r="S89" s="4">
        <f>'Sheet1 (4)'!W89</f>
        <v>0.21125661613996297</v>
      </c>
      <c r="T89" s="4">
        <f>'Sheet1 (4)'!Y89</f>
        <v>0.27781177335144264</v>
      </c>
      <c r="U89" s="4">
        <f>'Sheet1 (4)'!Z89</f>
        <v>0.78965451951638188</v>
      </c>
      <c r="V89" s="4">
        <f>'Sheet1 (4)'!AA89</f>
        <v>0.21048660961879984</v>
      </c>
      <c r="W89" s="4">
        <f>'Sheet1 (4)'!AB89</f>
        <v>65.0660578133418</v>
      </c>
      <c r="X89" s="4">
        <f>'Sheet1 (4)'!AC89</f>
        <v>1.2570745601130571</v>
      </c>
      <c r="Y89" s="4">
        <f>'Sheet1 (4)'!AD89</f>
        <v>139.89495875120912</v>
      </c>
      <c r="Z89">
        <f>'Sheet1 (4)'!AF89</f>
        <v>68.935396397881973</v>
      </c>
      <c r="AA89">
        <f>'Sheet1 (4)'!AG89</f>
        <v>2.4984983739501638</v>
      </c>
      <c r="AB89">
        <f>'Sheet1 (4)'!AH89</f>
        <v>87.298172421150653</v>
      </c>
    </row>
    <row r="90" spans="1:28">
      <c r="D90" s="1">
        <f>'Sheet1 (4)'!D90</f>
        <v>42073</v>
      </c>
      <c r="E90">
        <f>'Sheet1 (4)'!E90</f>
        <v>4.5620000000000003</v>
      </c>
      <c r="F90">
        <f>'Sheet1 (4)'!F90</f>
        <v>4.4620000000000006</v>
      </c>
      <c r="G90">
        <f>'Sheet1 (4)'!O90</f>
        <v>4.6500000000000004</v>
      </c>
      <c r="H90" s="4">
        <f>'Sheet1 (4)'!X90</f>
        <v>43.439965566040698</v>
      </c>
      <c r="I90" s="4">
        <f>'Sheet1 (4)'!Y90</f>
        <v>0.29961269250334721</v>
      </c>
      <c r="J90" s="4">
        <f>'Sheet1 (4)'!Z90</f>
        <v>0.85449418680804978</v>
      </c>
      <c r="K90" s="4">
        <f>'Sheet1 (4)'!AA90</f>
        <v>0.22715881632127935</v>
      </c>
      <c r="L90" s="4">
        <f>'Sheet1 (4)'!P90</f>
        <v>0.11966015199493352</v>
      </c>
      <c r="M90" s="4">
        <f>'Sheet1 (4)'!Q90</f>
        <v>2.5627819539859945E-2</v>
      </c>
      <c r="N90" s="4">
        <f>'Sheet1 (4)'!R90</f>
        <v>0.37119198051323626</v>
      </c>
      <c r="O90" s="4">
        <f>'Sheet1 (4)'!S90</f>
        <v>5.1295466985560353E-2</v>
      </c>
      <c r="P90" s="4">
        <f>'Sheet1 (4)'!T90</f>
        <v>0.49085213250816978</v>
      </c>
      <c r="Q90" s="4">
        <f>'Sheet1 (4)'!U90</f>
        <v>4.4434668884769296E-2</v>
      </c>
      <c r="R90" s="4">
        <f>'Sheet1 (4)'!V90</f>
        <v>0.36364205429988</v>
      </c>
      <c r="S90" s="4">
        <f>'Sheet1 (4)'!W90</f>
        <v>0.23146396616187112</v>
      </c>
      <c r="T90" s="4">
        <f>'Sheet1 (4)'!Y90</f>
        <v>0.29961269250334721</v>
      </c>
      <c r="U90" s="4">
        <f>'Sheet1 (4)'!Z90</f>
        <v>0.85449418680804978</v>
      </c>
      <c r="V90" s="4">
        <f>'Sheet1 (4)'!AA90</f>
        <v>0.22715881632127935</v>
      </c>
      <c r="W90" s="4">
        <f>'Sheet1 (4)'!AB90</f>
        <v>65.531302285464989</v>
      </c>
      <c r="X90" s="4">
        <f>'Sheet1 (4)'!AC90</f>
        <v>1.0582415307858437</v>
      </c>
      <c r="Y90" s="4">
        <f>'Sheet1 (4)'!AD90</f>
        <v>133.50517996246921</v>
      </c>
      <c r="Z90">
        <f>'Sheet1 (4)'!AF90</f>
        <v>72.096868759046529</v>
      </c>
      <c r="AA90">
        <f>'Sheet1 (4)'!AG90</f>
        <v>1.1472233913056091</v>
      </c>
      <c r="AB90">
        <f>'Sheet1 (4)'!AH90</f>
        <v>84.373738139007472</v>
      </c>
    </row>
    <row r="91" spans="1:28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8">
      <c r="A92" t="str">
        <f>'Sheet1 (4)'!A92</f>
        <v>Shelburne Pond</v>
      </c>
      <c r="B92" t="str">
        <f>'Sheet1 (4)'!B92</f>
        <v>depth (m)</v>
      </c>
      <c r="C92" t="str">
        <f>'Sheet1 (4)'!C92</f>
        <v>Ice (cm)</v>
      </c>
      <c r="D92" s="1">
        <f>'Sheet1 (4)'!D92</f>
        <v>42082</v>
      </c>
      <c r="E92" t="str">
        <f>'Sheet1 (4)'!E92</f>
        <v>Depth m</v>
      </c>
      <c r="F92" t="str">
        <f>'Sheet1 (4)'!F92</f>
        <v>Depth(cor-m)</v>
      </c>
      <c r="G92" t="str">
        <f>'Sheet1 (4)'!O92</f>
        <v>Depth (m)</v>
      </c>
      <c r="H92" s="4">
        <f>'Sheet1 (4)'!X92</f>
        <v>0</v>
      </c>
      <c r="I92" s="4">
        <f>'Sheet1 (4)'!Y92</f>
        <v>0</v>
      </c>
      <c r="J92" s="4" t="str">
        <f>'Sheet1 (4)'!Z92</f>
        <v>TP(uMP)</v>
      </c>
      <c r="K92" s="4" t="str">
        <f>'Sheet1 (4)'!AA92</f>
        <v>SD</v>
      </c>
      <c r="L92" s="4" t="str">
        <f>'Sheet1 (4)'!P92</f>
        <v>SRP(uMP)</v>
      </c>
      <c r="M92" s="4" t="str">
        <f>'Sheet1 (4)'!Q92</f>
        <v>SD</v>
      </c>
      <c r="N92" s="4" t="str">
        <f>'Sheet1 (4)'!R92</f>
        <v>DOP (uM)</v>
      </c>
      <c r="O92" s="4" t="str">
        <f>'Sheet1 (4)'!S92</f>
        <v>SD</v>
      </c>
      <c r="P92" s="4" t="str">
        <f>'Sheet1 (4)'!T92</f>
        <v>TDP(uMP)</v>
      </c>
      <c r="Q92" s="4" t="str">
        <f>'Sheet1 (4)'!U92</f>
        <v>SD</v>
      </c>
      <c r="R92" s="4" t="str">
        <f>'Sheet1 (4)'!V92</f>
        <v>PP(uM)</v>
      </c>
      <c r="S92" s="4" t="str">
        <f>'Sheet1 (4)'!W92</f>
        <v>SD</v>
      </c>
      <c r="T92" s="4">
        <f>'Sheet1 (4)'!Y92</f>
        <v>0</v>
      </c>
      <c r="U92" s="4" t="str">
        <f>'Sheet1 (4)'!Z92</f>
        <v>TP(uMP)</v>
      </c>
      <c r="V92" s="4" t="str">
        <f>'Sheet1 (4)'!AA92</f>
        <v>SD</v>
      </c>
      <c r="W92" s="4" t="str">
        <f>'Sheet1 (4)'!AB92</f>
        <v>TDN(uMP)</v>
      </c>
      <c r="X92" s="4" t="str">
        <f>'Sheet1 (4)'!AC92</f>
        <v>SD</v>
      </c>
      <c r="Y92" s="4" t="str">
        <f>'Sheet1 (4)'!AD92</f>
        <v>TDN/P</v>
      </c>
      <c r="Z92" t="str">
        <f>'Sheet1 (4)'!AF92</f>
        <v>TN(uMN)</v>
      </c>
      <c r="AA92" t="str">
        <f>'Sheet1 (4)'!AG92</f>
        <v>SD</v>
      </c>
      <c r="AB92" t="str">
        <f>'Sheet1 (4)'!AH92</f>
        <v>TN/TP</v>
      </c>
    </row>
    <row r="93" spans="1:28">
      <c r="A93" t="str">
        <f>'Sheet1 (4)'!A93</f>
        <v>Depth</v>
      </c>
      <c r="B93">
        <f>'Sheet1 (4)'!B93</f>
        <v>4.7</v>
      </c>
      <c r="C93">
        <f>'Sheet1 (4)'!C93</f>
        <v>52</v>
      </c>
      <c r="D93" s="1">
        <f>'Sheet1 (4)'!D93</f>
        <v>42082</v>
      </c>
      <c r="E93">
        <f>'Sheet1 (4)'!E93</f>
        <v>0.65300000000000002</v>
      </c>
      <c r="F93">
        <f>'Sheet1 (4)'!F93</f>
        <v>0.65300000000000002</v>
      </c>
      <c r="G93">
        <f>'Sheet1 (4)'!O93</f>
        <v>0.7</v>
      </c>
      <c r="H93" s="4">
        <f>'Sheet1 (4)'!X93</f>
        <v>34.577224670682114</v>
      </c>
      <c r="I93" s="4">
        <f>'Sheet1 (4)'!Y93</f>
        <v>9.9080529825348471E-2</v>
      </c>
      <c r="J93" s="4">
        <f>'Sheet1 (4)'!Z93</f>
        <v>0.95617457415180129</v>
      </c>
      <c r="K93" s="4">
        <f>'Sheet1 (4)'!AA93</f>
        <v>6.6688826809916696E-2</v>
      </c>
      <c r="L93" s="4">
        <f>'Sheet1 (4)'!P93</f>
        <v>5.9523319083808313E-2</v>
      </c>
      <c r="M93" s="4">
        <f>'Sheet1 (4)'!Q93</f>
        <v>2.3005126783911291E-2</v>
      </c>
      <c r="N93" s="4">
        <f>'Sheet1 (4)'!R93</f>
        <v>0.33061863074840625</v>
      </c>
      <c r="O93" s="4">
        <f>'Sheet1 (4)'!S93</f>
        <v>2.3267010942148933E-2</v>
      </c>
      <c r="P93" s="4">
        <f>'Sheet1 (4)'!T93</f>
        <v>0.39014194983221456</v>
      </c>
      <c r="Q93" s="4">
        <f>'Sheet1 (4)'!U93</f>
        <v>3.4810831415301763E-3</v>
      </c>
      <c r="R93" s="4">
        <f>'Sheet1 (4)'!V93</f>
        <v>0.56603262431958679</v>
      </c>
      <c r="S93" s="4">
        <f>'Sheet1 (4)'!W93</f>
        <v>6.6779619354420616E-2</v>
      </c>
      <c r="T93" s="4">
        <f>'Sheet1 (4)'!Y93</f>
        <v>9.9080529825348471E-2</v>
      </c>
      <c r="U93" s="4">
        <f>'Sheet1 (4)'!Z93</f>
        <v>0.95617457415180129</v>
      </c>
      <c r="V93" s="4">
        <f>'Sheet1 (4)'!AA93</f>
        <v>6.6688826809916696E-2</v>
      </c>
      <c r="W93" s="4">
        <f>'Sheet1 (4)'!AB93</f>
        <v>47.424902665457623</v>
      </c>
      <c r="X93" s="4">
        <f>'Sheet1 (4)'!AC93</f>
        <v>2.1184774971816207</v>
      </c>
      <c r="Y93" s="4">
        <f>'Sheet1 (4)'!AD93</f>
        <v>121.5580705583014</v>
      </c>
      <c r="Z93">
        <f>'Sheet1 (4)'!AF93</f>
        <v>65.56871690576962</v>
      </c>
      <c r="AA93">
        <f>'Sheet1 (4)'!AG93</f>
        <v>4.7113245200257987</v>
      </c>
      <c r="AB93">
        <f>'Sheet1 (4)'!AH93</f>
        <v>68.574001733871668</v>
      </c>
    </row>
    <row r="94" spans="1:28">
      <c r="D94" s="1">
        <f>'Sheet1 (4)'!D94</f>
        <v>42082</v>
      </c>
      <c r="E94">
        <f>'Sheet1 (4)'!E94</f>
        <v>3.6139999999999999</v>
      </c>
      <c r="F94">
        <f>'Sheet1 (4)'!F94</f>
        <v>3.6139999999999999</v>
      </c>
      <c r="G94">
        <f>'Sheet1 (4)'!O94</f>
        <v>3.6</v>
      </c>
      <c r="H94" s="4">
        <f>'Sheet1 (4)'!X94</f>
        <v>49.459198771770311</v>
      </c>
      <c r="I94" s="4">
        <f>'Sheet1 (4)'!Y94</f>
        <v>0.38591691220490015</v>
      </c>
      <c r="J94" s="4">
        <f>'Sheet1 (4)'!Z94</f>
        <v>0.59808277524554543</v>
      </c>
      <c r="K94" s="4">
        <f>'Sheet1 (4)'!AA94</f>
        <v>0.21882271297003927</v>
      </c>
      <c r="L94" s="4">
        <f>'Sheet1 (4)'!P94</f>
        <v>1.3950823305889806E-2</v>
      </c>
      <c r="M94" s="4">
        <f>'Sheet1 (4)'!Q94</f>
        <v>1.1936131593015148E-2</v>
      </c>
      <c r="N94" s="4">
        <f>'Sheet1 (4)'!R94</f>
        <v>0.29580694862841461</v>
      </c>
      <c r="O94" s="4">
        <f>'Sheet1 (4)'!S94</f>
        <v>3.6311256294455564E-2</v>
      </c>
      <c r="P94" s="4">
        <f>'Sheet1 (4)'!T94</f>
        <v>0.30975777193430443</v>
      </c>
      <c r="Q94" s="4">
        <f>'Sheet1 (4)'!U94</f>
        <v>3.4293382689315796E-2</v>
      </c>
      <c r="R94" s="4">
        <f>'Sheet1 (4)'!V94</f>
        <v>0.288325003311241</v>
      </c>
      <c r="S94" s="4">
        <f>'Sheet1 (4)'!W94</f>
        <v>0.2214936021826456</v>
      </c>
      <c r="T94" s="4">
        <f>'Sheet1 (4)'!Y94</f>
        <v>0.38591691220490015</v>
      </c>
      <c r="U94" s="4">
        <f>'Sheet1 (4)'!Z94</f>
        <v>0.59808277524554543</v>
      </c>
      <c r="V94" s="4">
        <f>'Sheet1 (4)'!AA94</f>
        <v>0.21882271297003927</v>
      </c>
      <c r="W94" s="4">
        <f>'Sheet1 (4)'!AB94</f>
        <v>64.753352512406536</v>
      </c>
      <c r="X94" s="4">
        <f>'Sheet1 (4)'!AC94</f>
        <v>1.0992984899965288</v>
      </c>
      <c r="Y94" s="4">
        <f>'Sheet1 (4)'!AD94</f>
        <v>209.0451261579318</v>
      </c>
      <c r="Z94">
        <f>'Sheet1 (4)'!AF94</f>
        <v>72.991443595522085</v>
      </c>
      <c r="AA94">
        <f>'Sheet1 (4)'!AG94</f>
        <v>0.23579294999166722</v>
      </c>
      <c r="AB94">
        <f>'Sheet1 (4)'!AH94</f>
        <v>122.04237710332845</v>
      </c>
    </row>
    <row r="95" spans="1:28">
      <c r="D95" s="1">
        <f>'Sheet1 (4)'!D95</f>
        <v>42082</v>
      </c>
      <c r="E95">
        <f>'Sheet1 (4)'!E95</f>
        <v>4.0880000000000001</v>
      </c>
      <c r="F95">
        <f>'Sheet1 (4)'!F95</f>
        <v>4.0880000000000001</v>
      </c>
      <c r="G95">
        <f>'Sheet1 (4)'!O95</f>
        <v>4.0999999999999996</v>
      </c>
      <c r="H95" s="4">
        <f>'Sheet1 (4)'!X95</f>
        <v>19.100952860385842</v>
      </c>
      <c r="I95" s="4">
        <f>'Sheet1 (4)'!Y95</f>
        <v>0.13368759798924779</v>
      </c>
      <c r="J95" s="4">
        <f>'Sheet1 (4)'!Z95</f>
        <v>3.3434532335268403</v>
      </c>
      <c r="K95" s="4">
        <f>'Sheet1 (4)'!AA95</f>
        <v>0.15421791199793258</v>
      </c>
      <c r="L95" s="4">
        <f>'Sheet1 (4)'!P95</f>
        <v>1.3890764909225246</v>
      </c>
      <c r="M95" s="4">
        <f>'Sheet1 (4)'!Q95</f>
        <v>4.0562951939470016E-2</v>
      </c>
      <c r="N95" s="4">
        <f>'Sheet1 (4)'!R95</f>
        <v>0.63863142604500789</v>
      </c>
      <c r="O95" s="4">
        <f>'Sheet1 (4)'!S95</f>
        <v>8.0134444802086785E-2</v>
      </c>
      <c r="P95" s="4">
        <f>'Sheet1 (4)'!T95</f>
        <v>2.0277079169675325</v>
      </c>
      <c r="Q95" s="4">
        <f>'Sheet1 (4)'!U95</f>
        <v>6.9109884775587202E-2</v>
      </c>
      <c r="R95" s="4">
        <f>'Sheet1 (4)'!V95</f>
        <v>1.3157453165593078</v>
      </c>
      <c r="S95" s="4">
        <f>'Sheet1 (4)'!W95</f>
        <v>0.16899509032719565</v>
      </c>
      <c r="T95" s="4">
        <f>'Sheet1 (4)'!Y95</f>
        <v>0.13368759798924779</v>
      </c>
      <c r="U95" s="4">
        <f>'Sheet1 (4)'!Z95</f>
        <v>3.3434532335268403</v>
      </c>
      <c r="V95" s="4">
        <f>'Sheet1 (4)'!AA95</f>
        <v>0.15421791199793258</v>
      </c>
      <c r="W95" s="4">
        <f>'Sheet1 (4)'!AB95</f>
        <v>85.517747190363579</v>
      </c>
      <c r="X95" s="4">
        <f>'Sheet1 (4)'!AC95</f>
        <v>3.0792054094921828</v>
      </c>
      <c r="Y95" s="4">
        <f>'Sheet1 (4)'!AD95</f>
        <v>42.174588595706943</v>
      </c>
      <c r="Z95">
        <f>'Sheet1 (4)'!AF95</f>
        <v>104.47470638890418</v>
      </c>
      <c r="AA95">
        <f>'Sheet1 (4)'!AG95</f>
        <v>4.3122902969629777</v>
      </c>
      <c r="AB95">
        <f>'Sheet1 (4)'!AH95</f>
        <v>31.247545304738441</v>
      </c>
    </row>
    <row r="96" spans="1:28">
      <c r="D96" s="1">
        <f>'Sheet1 (4)'!D96</f>
        <v>42082</v>
      </c>
      <c r="E96">
        <f>'Sheet1 (4)'!E96</f>
        <v>4.3559999999999999</v>
      </c>
      <c r="F96">
        <f>'Sheet1 (4)'!F96</f>
        <v>4.3559999999999999</v>
      </c>
      <c r="G96">
        <f>'Sheet1 (4)'!O96</f>
        <v>4.3499999999999996</v>
      </c>
      <c r="H96" s="4">
        <f>'Sheet1 (4)'!X96</f>
        <v>28.583101239103382</v>
      </c>
      <c r="I96" s="4">
        <f>'Sheet1 (4)'!Y96</f>
        <v>0.19837391324254111</v>
      </c>
      <c r="J96" s="4">
        <f>'Sheet1 (4)'!Z96</f>
        <v>0.83681064118304926</v>
      </c>
      <c r="K96" s="4">
        <f>'Sheet1 (4)'!AA96</f>
        <v>0.11462142107954451</v>
      </c>
      <c r="L96" s="4">
        <f>'Sheet1 (4)'!P96</f>
        <v>4.0355798325241013E-2</v>
      </c>
      <c r="M96" s="4">
        <f>'Sheet1 (4)'!Q96</f>
        <v>2.7022094030303433E-2</v>
      </c>
      <c r="N96" s="4">
        <f>'Sheet1 (4)'!R96</f>
        <v>0.23918643274894108</v>
      </c>
      <c r="O96" s="4">
        <f>'Sheet1 (4)'!S96</f>
        <v>3.4321622419076013E-2</v>
      </c>
      <c r="P96" s="4">
        <f>'Sheet1 (4)'!T96</f>
        <v>0.27954223107418208</v>
      </c>
      <c r="Q96" s="4">
        <f>'Sheet1 (4)'!U96</f>
        <v>2.1160817557340759E-2</v>
      </c>
      <c r="R96" s="4">
        <f>'Sheet1 (4)'!V96</f>
        <v>0.55726841010886718</v>
      </c>
      <c r="S96" s="4">
        <f>'Sheet1 (4)'!W96</f>
        <v>0.11655835607106559</v>
      </c>
      <c r="T96" s="4">
        <f>'Sheet1 (4)'!Y96</f>
        <v>0.19837391324254111</v>
      </c>
      <c r="U96" s="4">
        <f>'Sheet1 (4)'!Z96</f>
        <v>0.83681064118304926</v>
      </c>
      <c r="V96" s="4">
        <f>'Sheet1 (4)'!AA96</f>
        <v>0.11462142107954451</v>
      </c>
      <c r="W96" s="4">
        <f>'Sheet1 (4)'!AB96</f>
        <v>70.286710947248707</v>
      </c>
      <c r="X96" s="4">
        <f>'Sheet1 (4)'!AC96</f>
        <v>5.3026875728066791</v>
      </c>
      <c r="Y96" s="4">
        <f>'Sheet1 (4)'!AD96</f>
        <v>251.43503604862028</v>
      </c>
      <c r="Z96">
        <f>'Sheet1 (4)'!AF96</f>
        <v>75.67837446636986</v>
      </c>
      <c r="AA96">
        <f>'Sheet1 (4)'!AG96</f>
        <v>1.3331370634144208</v>
      </c>
      <c r="AB96">
        <f>'Sheet1 (4)'!AH96</f>
        <v>90.43667795545575</v>
      </c>
    </row>
    <row r="97" spans="1:28">
      <c r="D97" s="1">
        <f>'Sheet1 (4)'!D97</f>
        <v>42082</v>
      </c>
      <c r="E97">
        <f>'Sheet1 (4)'!E97</f>
        <v>4.562333333333334</v>
      </c>
      <c r="F97">
        <f>'Sheet1 (4)'!F97</f>
        <v>4.562333333333334</v>
      </c>
      <c r="G97">
        <f>'Sheet1 (4)'!O97</f>
        <v>4.5999999999999996</v>
      </c>
      <c r="H97" s="4">
        <f>'Sheet1 (4)'!X97</f>
        <v>24.956984011695731</v>
      </c>
      <c r="I97" s="4">
        <f>'Sheet1 (4)'!Y97</f>
        <v>0.6474307686822528</v>
      </c>
      <c r="J97" s="4">
        <f>'Sheet1 (4)'!Z97</f>
        <v>1.7710913017038981</v>
      </c>
      <c r="K97" s="4">
        <f>'Sheet1 (4)'!AA97</f>
        <v>0.33136010821177381</v>
      </c>
      <c r="L97" s="4">
        <f>'Sheet1 (4)'!P97</f>
        <v>0.26423316708887479</v>
      </c>
      <c r="M97" s="4">
        <f>'Sheet1 (4)'!Q97</f>
        <v>0.13472589220718631</v>
      </c>
      <c r="N97" s="4">
        <f>'Sheet1 (4)'!R97</f>
        <v>0.44201097299877568</v>
      </c>
      <c r="O97" s="4">
        <f>'Sheet1 (4)'!S97</f>
        <v>0.27396214151855086</v>
      </c>
      <c r="P97" s="4">
        <f>'Sheet1 (4)'!T97</f>
        <v>0.70624414008765046</v>
      </c>
      <c r="Q97" s="4">
        <f>'Sheet1 (4)'!U97</f>
        <v>0.23854598918113901</v>
      </c>
      <c r="R97" s="4">
        <f>'Sheet1 (4)'!V97</f>
        <v>1.0648471616162476</v>
      </c>
      <c r="S97" s="4">
        <f>'Sheet1 (4)'!W97</f>
        <v>0.40829365690459429</v>
      </c>
      <c r="T97" s="4">
        <f>'Sheet1 (4)'!Y97</f>
        <v>0.6474307686822528</v>
      </c>
      <c r="U97" s="4">
        <f>'Sheet1 (4)'!Z97</f>
        <v>1.7710913017038981</v>
      </c>
      <c r="V97" s="4">
        <f>'Sheet1 (4)'!AA97</f>
        <v>0.33136010821177381</v>
      </c>
      <c r="W97" s="4">
        <f>'Sheet1 (4)'!AB97</f>
        <v>71.838797014085898</v>
      </c>
      <c r="X97" s="4">
        <f>'Sheet1 (4)'!AC97</f>
        <v>1.7725813058811932</v>
      </c>
      <c r="Y97" s="4">
        <f>'Sheet1 (4)'!AD97</f>
        <v>101.71949462854323</v>
      </c>
      <c r="Z97">
        <f>'Sheet1 (4)'!AF97</f>
        <v>85.69825390718043</v>
      </c>
      <c r="AA97">
        <f>'Sheet1 (4)'!AG97</f>
        <v>2.9882221931636259</v>
      </c>
      <c r="AB97">
        <f>'Sheet1 (4)'!AH97</f>
        <v>48.38725921398489</v>
      </c>
    </row>
    <row r="98" spans="1:28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8">
      <c r="A99" t="str">
        <f>'Sheet1 (4)'!A99</f>
        <v>Shelburne Pond</v>
      </c>
      <c r="B99" t="str">
        <f>'Sheet1 (4)'!B99</f>
        <v>depth (m)</v>
      </c>
      <c r="C99" t="str">
        <f>'Sheet1 (4)'!C99</f>
        <v>Ice (cm)</v>
      </c>
      <c r="D99" s="1">
        <f>'Sheet1 (4)'!D99</f>
        <v>42088</v>
      </c>
      <c r="E99" t="str">
        <f>'Sheet1 (4)'!E99</f>
        <v>Depth m</v>
      </c>
      <c r="F99" t="str">
        <f>'Sheet1 (4)'!F99</f>
        <v>Depth(cor-m)</v>
      </c>
      <c r="G99" t="str">
        <f>'Sheet1 (4)'!O99</f>
        <v>Depth (m)</v>
      </c>
      <c r="H99" s="4" t="str">
        <f>'Sheet1 (4)'!X99</f>
        <v>%DOP</v>
      </c>
      <c r="I99" s="4" t="str">
        <f>'Sheet1 (4)'!Y99</f>
        <v>sd</v>
      </c>
      <c r="J99" s="4" t="str">
        <f>'Sheet1 (4)'!Z99</f>
        <v>TP(uMP)</v>
      </c>
      <c r="K99" s="4" t="str">
        <f>'Sheet1 (4)'!AA99</f>
        <v>SD</v>
      </c>
      <c r="L99" s="4" t="str">
        <f>'Sheet1 (4)'!P99</f>
        <v>SRP(uMP)</v>
      </c>
      <c r="M99" s="4" t="str">
        <f>'Sheet1 (4)'!Q99</f>
        <v>SD</v>
      </c>
      <c r="N99" s="4" t="str">
        <f>'Sheet1 (4)'!R99</f>
        <v>DOP (uM)</v>
      </c>
      <c r="O99" s="4" t="str">
        <f>'Sheet1 (4)'!S99</f>
        <v>SD</v>
      </c>
      <c r="P99" s="4" t="str">
        <f>'Sheet1 (4)'!T99</f>
        <v>TDP(uMP)</v>
      </c>
      <c r="Q99" s="4" t="str">
        <f>'Sheet1 (4)'!U99</f>
        <v>SD</v>
      </c>
      <c r="R99" s="4" t="str">
        <f>'Sheet1 (4)'!V99</f>
        <v>PP(uM)</v>
      </c>
      <c r="S99" s="4" t="str">
        <f>'Sheet1 (4)'!W99</f>
        <v>SD</v>
      </c>
      <c r="T99" s="4" t="str">
        <f>'Sheet1 (4)'!Y99</f>
        <v>sd</v>
      </c>
      <c r="U99" s="4" t="str">
        <f>'Sheet1 (4)'!Z99</f>
        <v>TP(uMP)</v>
      </c>
      <c r="V99" s="4" t="str">
        <f>'Sheet1 (4)'!AA99</f>
        <v>SD</v>
      </c>
      <c r="W99" s="4" t="str">
        <f>'Sheet1 (4)'!AB99</f>
        <v>TDN(uMP)</v>
      </c>
      <c r="X99" s="4" t="str">
        <f>'Sheet1 (4)'!AC99</f>
        <v>SD</v>
      </c>
      <c r="Y99" s="4" t="str">
        <f>'Sheet1 (4)'!AD99</f>
        <v>TDN/P</v>
      </c>
      <c r="Z99" t="str">
        <f>'Sheet1 (4)'!AF99</f>
        <v>TN(uMN)</v>
      </c>
      <c r="AA99" t="str">
        <f>'Sheet1 (4)'!AG99</f>
        <v>SD</v>
      </c>
      <c r="AB99" t="str">
        <f>'Sheet1 (4)'!AH99</f>
        <v>TN/TP</v>
      </c>
    </row>
    <row r="100" spans="1:28">
      <c r="A100" t="str">
        <f>'Sheet1 (4)'!A100</f>
        <v>Depth</v>
      </c>
      <c r="B100">
        <f>'Sheet1 (4)'!B100</f>
        <v>4.75</v>
      </c>
      <c r="C100">
        <f>'Sheet1 (4)'!C100</f>
        <v>45</v>
      </c>
      <c r="D100" s="1">
        <f>'Sheet1 (4)'!D100</f>
        <v>42088</v>
      </c>
      <c r="E100">
        <f>'Sheet1 (4)'!E100</f>
        <v>0.51466666666666672</v>
      </c>
      <c r="F100">
        <f>'Sheet1 (4)'!F100</f>
        <v>0.51466666666666672</v>
      </c>
      <c r="G100">
        <f>'Sheet1 (4)'!O100</f>
        <v>0.45</v>
      </c>
      <c r="H100" s="4">
        <f>'Sheet1 (4)'!X100</f>
        <v>52.387182427331425</v>
      </c>
      <c r="I100" s="4">
        <f>'Sheet1 (4)'!Y100</f>
        <v>0.13610286602434077</v>
      </c>
      <c r="J100" s="4">
        <f>'Sheet1 (4)'!Z100</f>
        <v>0.7336566250372144</v>
      </c>
      <c r="K100" s="4">
        <f>'Sheet1 (4)'!AA100</f>
        <v>2.7092335891528596E-2</v>
      </c>
      <c r="L100" s="4">
        <f>'Sheet1 (4)'!P100</f>
        <v>7.3614587291534722E-2</v>
      </c>
      <c r="M100" s="4">
        <f>'Sheet1 (4)'!Q100</f>
        <v>1.7084016545871706E-2</v>
      </c>
      <c r="N100" s="4">
        <f>'Sheet1 (4)'!R100</f>
        <v>0.3843420345484484</v>
      </c>
      <c r="O100" s="4">
        <f>'Sheet1 (4)'!S100</f>
        <v>5.0347818731686714E-2</v>
      </c>
      <c r="P100" s="4">
        <f>'Sheet1 (4)'!T100</f>
        <v>0.45795662183998309</v>
      </c>
      <c r="Q100" s="4">
        <f>'Sheet1 (4)'!U100</f>
        <v>4.7360735105139211E-2</v>
      </c>
      <c r="R100" s="4">
        <f>'Sheet1 (4)'!V100</f>
        <v>0.27570000319723131</v>
      </c>
      <c r="S100" s="4">
        <f>'Sheet1 (4)'!W100</f>
        <v>5.4562202061120793E-2</v>
      </c>
      <c r="T100" s="4">
        <f>'Sheet1 (4)'!Y100</f>
        <v>0.13610286602434077</v>
      </c>
      <c r="U100" s="4">
        <f>'Sheet1 (4)'!Z100</f>
        <v>0.7336566250372144</v>
      </c>
      <c r="V100" s="4">
        <f>'Sheet1 (4)'!AA100</f>
        <v>2.7092335891528596E-2</v>
      </c>
      <c r="W100" s="4">
        <f>'Sheet1 (4)'!AB100</f>
        <v>44.911819820136465</v>
      </c>
      <c r="X100" s="4">
        <f>'Sheet1 (4)'!AC100</f>
        <v>3.4968211820343429</v>
      </c>
      <c r="Y100" s="4">
        <f>'Sheet1 (4)'!AD100</f>
        <v>98.070030387789274</v>
      </c>
      <c r="Z100">
        <f>'Sheet1 (4)'!AF100</f>
        <v>63.054929551659072</v>
      </c>
      <c r="AA100">
        <f>'Sheet1 (4)'!AG100</f>
        <v>13.607973902403646</v>
      </c>
      <c r="AB100">
        <f>'Sheet1 (4)'!AH100</f>
        <v>85.94610530295509</v>
      </c>
    </row>
    <row r="101" spans="1:28">
      <c r="D101" s="1">
        <f>'Sheet1 (4)'!D101</f>
        <v>42088</v>
      </c>
      <c r="E101">
        <f>'Sheet1 (4)'!E101</f>
        <v>3.4919999999999995</v>
      </c>
      <c r="F101">
        <f>'Sheet1 (4)'!F101</f>
        <v>3.4919999999999995</v>
      </c>
      <c r="G101">
        <f>'Sheet1 (4)'!O101</f>
        <v>3.8</v>
      </c>
      <c r="H101" s="4">
        <f>'Sheet1 (4)'!X101</f>
        <v>47.301133903810921</v>
      </c>
      <c r="I101" s="4">
        <f>'Sheet1 (4)'!Y101</f>
        <v>0.226919355092805</v>
      </c>
      <c r="J101" s="4">
        <f>'Sheet1 (4)'!Z101</f>
        <v>0.88544039165180011</v>
      </c>
      <c r="K101" s="4">
        <f>'Sheet1 (4)'!AA101</f>
        <v>0.10003324021487527</v>
      </c>
      <c r="L101" s="4">
        <f>'Sheet1 (4)'!P101</f>
        <v>6.0886278235169948E-2</v>
      </c>
      <c r="M101" s="4">
        <f>'Sheet1 (4)'!Q101</f>
        <v>2.157604069534062E-2</v>
      </c>
      <c r="N101" s="4">
        <f>'Sheet1 (4)'!R101</f>
        <v>0.41882334529364584</v>
      </c>
      <c r="O101" s="4">
        <f>'Sheet1 (4)'!S101</f>
        <v>8.2422994557184381E-2</v>
      </c>
      <c r="P101" s="4">
        <f>'Sheet1 (4)'!T101</f>
        <v>0.4797096235288158</v>
      </c>
      <c r="Q101" s="4">
        <f>'Sheet1 (4)'!U101</f>
        <v>7.9548881196951166E-2</v>
      </c>
      <c r="R101" s="4">
        <f>'Sheet1 (4)'!V101</f>
        <v>0.40573076812298431</v>
      </c>
      <c r="S101" s="4">
        <f>'Sheet1 (4)'!W101</f>
        <v>0.12780717369370778</v>
      </c>
      <c r="T101" s="4">
        <f>'Sheet1 (4)'!Y101</f>
        <v>0.226919355092805</v>
      </c>
      <c r="U101" s="4">
        <f>'Sheet1 (4)'!Z101</f>
        <v>0.88544039165180011</v>
      </c>
      <c r="V101" s="4">
        <f>'Sheet1 (4)'!AA101</f>
        <v>0.10003324021487527</v>
      </c>
      <c r="W101" s="4">
        <f>'Sheet1 (4)'!AB101</f>
        <v>54.586616752730968</v>
      </c>
      <c r="X101" s="4">
        <f>'Sheet1 (4)'!AC101</f>
        <v>1.4546191670777564</v>
      </c>
      <c r="Y101" s="4">
        <f>'Sheet1 (4)'!AD101</f>
        <v>113.79095618550164</v>
      </c>
      <c r="Z101">
        <f>'Sheet1 (4)'!AF101</f>
        <v>68.40955312482825</v>
      </c>
      <c r="AA101">
        <f>'Sheet1 (4)'!AG101</f>
        <v>4.003945670050804</v>
      </c>
      <c r="AB101">
        <f>'Sheet1 (4)'!AH101</f>
        <v>77.260483901360516</v>
      </c>
    </row>
    <row r="102" spans="1:28">
      <c r="D102" s="1">
        <f>'Sheet1 (4)'!D102</f>
        <v>42088</v>
      </c>
      <c r="E102">
        <f>'Sheet1 (4)'!E102</f>
        <v>3.9919999999999995</v>
      </c>
      <c r="F102">
        <f>'Sheet1 (4)'!F102</f>
        <v>3.9919999999999995</v>
      </c>
      <c r="G102">
        <f>'Sheet1 (4)'!O102</f>
        <v>4.25</v>
      </c>
      <c r="H102" s="4">
        <f>'Sheet1 (4)'!X102</f>
        <v>41.132795014815038</v>
      </c>
      <c r="I102" s="4">
        <f>'Sheet1 (4)'!Y102</f>
        <v>0.15474077578375176</v>
      </c>
      <c r="J102" s="4">
        <f>'Sheet1 (4)'!Z102</f>
        <v>0.7395511402455478</v>
      </c>
      <c r="K102" s="4">
        <f>'Sheet1 (4)'!AA102</f>
        <v>2.292428421590887E-2</v>
      </c>
      <c r="L102" s="4">
        <f>'Sheet1 (4)'!P102</f>
        <v>6.0277839349799446E-2</v>
      </c>
      <c r="M102" s="4">
        <f>'Sheet1 (4)'!Q102</f>
        <v>1.3433643670446959E-2</v>
      </c>
      <c r="N102" s="4">
        <f>'Sheet1 (4)'!R102</f>
        <v>0.30419805454692844</v>
      </c>
      <c r="O102" s="4">
        <f>'Sheet1 (4)'!S102</f>
        <v>4.6117728007270646E-2</v>
      </c>
      <c r="P102" s="4">
        <f>'Sheet1 (4)'!T102</f>
        <v>0.36447589389672791</v>
      </c>
      <c r="Q102" s="4">
        <f>'Sheet1 (4)'!U102</f>
        <v>4.4117820144336864E-2</v>
      </c>
      <c r="R102" s="4">
        <f>'Sheet1 (4)'!V102</f>
        <v>0.37507524634881989</v>
      </c>
      <c r="S102" s="4">
        <f>'Sheet1 (4)'!W102</f>
        <v>4.9718254807463065E-2</v>
      </c>
      <c r="T102" s="4">
        <f>'Sheet1 (4)'!Y102</f>
        <v>0.15474077578375176</v>
      </c>
      <c r="U102" s="4">
        <f>'Sheet1 (4)'!Z102</f>
        <v>0.7395511402455478</v>
      </c>
      <c r="V102" s="4">
        <f>'Sheet1 (4)'!AA102</f>
        <v>2.292428421590887E-2</v>
      </c>
      <c r="W102" s="4">
        <f>'Sheet1 (4)'!AB102</f>
        <v>55.067115141972941</v>
      </c>
      <c r="X102" s="4">
        <f>'Sheet1 (4)'!AC102</f>
        <v>1.7034193425309514</v>
      </c>
      <c r="Y102" s="4">
        <f>'Sheet1 (4)'!AD102</f>
        <v>151.08575371949257</v>
      </c>
      <c r="Z102">
        <f>'Sheet1 (4)'!AF102</f>
        <v>67.152659447772962</v>
      </c>
      <c r="AA102">
        <f>'Sheet1 (4)'!AG102</f>
        <v>4.2306696604274014</v>
      </c>
      <c r="AB102">
        <f>'Sheet1 (4)'!AH102</f>
        <v>90.801914557898925</v>
      </c>
    </row>
    <row r="103" spans="1:28">
      <c r="D103" s="1">
        <f>'Sheet1 (4)'!D103</f>
        <v>42088</v>
      </c>
      <c r="E103">
        <f>'Sheet1 (4)'!E103</f>
        <v>4.2779999999999996</v>
      </c>
      <c r="F103">
        <f>'Sheet1 (4)'!F103</f>
        <v>4.2779999999999996</v>
      </c>
      <c r="G103">
        <f>'Sheet1 (4)'!O103</f>
        <v>4.5</v>
      </c>
      <c r="H103" s="4">
        <f>'Sheet1 (4)'!X103</f>
        <v>38.797082178458488</v>
      </c>
      <c r="I103" s="4">
        <f>'Sheet1 (4)'!Y103</f>
        <v>8.1671564632245314E-2</v>
      </c>
      <c r="J103" s="4">
        <f>'Sheet1 (4)'!Z103</f>
        <v>0.88838764925596703</v>
      </c>
      <c r="K103" s="4">
        <f>'Sheet1 (4)'!AA103</f>
        <v>3.334441340495839E-2</v>
      </c>
      <c r="L103" s="4">
        <f>'Sheet1 (4)'!P103</f>
        <v>3.8403116423896981E-2</v>
      </c>
      <c r="M103" s="4">
        <f>'Sheet1 (4)'!Q103</f>
        <v>1.8162231716741178E-2</v>
      </c>
      <c r="N103" s="4">
        <f>'Sheet1 (4)'!R103</f>
        <v>0.34466848634511305</v>
      </c>
      <c r="O103" s="4">
        <f>'Sheet1 (4)'!S103</f>
        <v>2.500087281624213E-2</v>
      </c>
      <c r="P103" s="4">
        <f>'Sheet1 (4)'!T103</f>
        <v>0.38307160276901003</v>
      </c>
      <c r="Q103" s="4">
        <f>'Sheet1 (4)'!U103</f>
        <v>1.7180715370476152E-2</v>
      </c>
      <c r="R103" s="4">
        <f>'Sheet1 (4)'!V103</f>
        <v>0.50531604648695705</v>
      </c>
      <c r="S103" s="4">
        <f>'Sheet1 (4)'!W103</f>
        <v>3.7510357049248197E-2</v>
      </c>
      <c r="T103" s="4">
        <f>'Sheet1 (4)'!Y103</f>
        <v>8.1671564632245314E-2</v>
      </c>
      <c r="U103" s="4">
        <f>'Sheet1 (4)'!Z103</f>
        <v>0.88838764925596703</v>
      </c>
      <c r="V103" s="4">
        <f>'Sheet1 (4)'!AA103</f>
        <v>3.334441340495839E-2</v>
      </c>
      <c r="W103" s="4">
        <f>'Sheet1 (4)'!AB103</f>
        <v>60.61572749393391</v>
      </c>
      <c r="X103" s="4">
        <f>'Sheet1 (4)'!AC103</f>
        <v>1.6684379341203728</v>
      </c>
      <c r="Y103" s="4">
        <f>'Sheet1 (4)'!AD103</f>
        <v>158.23602442931497</v>
      </c>
      <c r="Z103">
        <f>'Sheet1 (4)'!AF103</f>
        <v>75.043514905000094</v>
      </c>
      <c r="AA103">
        <f>'Sheet1 (4)'!AG103</f>
        <v>5.5955480824945418</v>
      </c>
      <c r="AB103">
        <f>'Sheet1 (4)'!AH103</f>
        <v>84.471587338983994</v>
      </c>
    </row>
    <row r="104" spans="1:28">
      <c r="D104" s="1">
        <f>'Sheet1 (4)'!D104</f>
        <v>42088</v>
      </c>
      <c r="E104">
        <f>'Sheet1 (4)'!E104</f>
        <v>4.5490000000000004</v>
      </c>
      <c r="F104">
        <f>'Sheet1 (4)'!F104</f>
        <v>4.5490000000000004</v>
      </c>
      <c r="G104">
        <f>'Sheet1 (4)'!O104</f>
        <v>4.75</v>
      </c>
      <c r="H104" s="4">
        <f>'Sheet1 (4)'!X104</f>
        <v>19.386992667032203</v>
      </c>
      <c r="I104" s="4">
        <f>'Sheet1 (4)'!Y104</f>
        <v>0.1329315264680922</v>
      </c>
      <c r="J104" s="4">
        <f>'Sheet1 (4)'!Z104</f>
        <v>2.9544152297768336</v>
      </c>
      <c r="K104" s="4">
        <f>'Sheet1 (4)'!AA104</f>
        <v>0.15421791199793258</v>
      </c>
      <c r="L104" s="4">
        <f>'Sheet1 (4)'!P104</f>
        <v>0.16726733956090353</v>
      </c>
      <c r="M104" s="4">
        <f>'Sheet1 (4)'!Q104</f>
        <v>1.5526927453326941E-2</v>
      </c>
      <c r="N104" s="4">
        <f>'Sheet1 (4)'!R104</f>
        <v>0.57277226395051728</v>
      </c>
      <c r="O104" s="4">
        <f>'Sheet1 (4)'!S104</f>
        <v>7.0023702186164855E-2</v>
      </c>
      <c r="P104" s="4">
        <f>'Sheet1 (4)'!T104</f>
        <v>0.74003960351142084</v>
      </c>
      <c r="Q104" s="4">
        <f>'Sheet1 (4)'!U104</f>
        <v>6.8280549146267341E-2</v>
      </c>
      <c r="R104" s="4">
        <f>'Sheet1 (4)'!V104</f>
        <v>2.2143756262654128</v>
      </c>
      <c r="S104" s="4">
        <f>'Sheet1 (4)'!W104</f>
        <v>0.16865763478929113</v>
      </c>
      <c r="T104" s="4">
        <f>'Sheet1 (4)'!Y104</f>
        <v>0.1329315264680922</v>
      </c>
      <c r="U104" s="4">
        <f>'Sheet1 (4)'!Z104</f>
        <v>2.9544152297768336</v>
      </c>
      <c r="V104" s="4">
        <f>'Sheet1 (4)'!AA104</f>
        <v>0.15421791199793258</v>
      </c>
      <c r="W104" s="4">
        <f>'Sheet1 (4)'!AB104</f>
        <v>52.214632640758644</v>
      </c>
      <c r="X104" s="4">
        <f>'Sheet1 (4)'!AC104</f>
        <v>1.7634412260975207</v>
      </c>
      <c r="Y104" s="4">
        <f>'Sheet1 (4)'!AD104</f>
        <v>70.556538316334624</v>
      </c>
      <c r="Z104">
        <f>'Sheet1 (4)'!AF104</f>
        <v>107.53998790743692</v>
      </c>
      <c r="AA104">
        <f>'Sheet1 (4)'!AG104</f>
        <v>8.9555976198757996</v>
      </c>
      <c r="AB104">
        <f>'Sheet1 (4)'!AH104</f>
        <v>36.399754111597957</v>
      </c>
    </row>
    <row r="105" spans="1:28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8">
      <c r="A106" t="str">
        <f>'Sheet1 (4)'!A106</f>
        <v>Shelburne Pond</v>
      </c>
      <c r="B106" t="str">
        <f>'Sheet1 (4)'!B106</f>
        <v>depth (m)</v>
      </c>
      <c r="C106" t="str">
        <f>'Sheet1 (4)'!C106</f>
        <v>Ice (cm)</v>
      </c>
      <c r="D106" s="1">
        <f>'Sheet1 (4)'!D106</f>
        <v>42090</v>
      </c>
      <c r="E106" t="str">
        <f>'Sheet1 (4)'!E106</f>
        <v>Depth m</v>
      </c>
      <c r="F106" t="str">
        <f>'Sheet1 (4)'!F106</f>
        <v>Depth(cor-m)</v>
      </c>
      <c r="G106" t="str">
        <f>'Sheet1 (4)'!O106</f>
        <v>Depth (m)</v>
      </c>
      <c r="H106" s="4" t="str">
        <f>'Sheet1 (4)'!X106</f>
        <v>%DOP</v>
      </c>
      <c r="I106" s="4" t="str">
        <f>'Sheet1 (4)'!Y106</f>
        <v>sd</v>
      </c>
      <c r="J106" s="4" t="str">
        <f>'Sheet1 (4)'!Z106</f>
        <v>TP(uMP)</v>
      </c>
      <c r="K106" s="4" t="str">
        <f>'Sheet1 (4)'!AA106</f>
        <v>SD</v>
      </c>
      <c r="L106" s="4" t="str">
        <f>'Sheet1 (4)'!P106</f>
        <v>SRP(uMP)</v>
      </c>
      <c r="M106" s="4" t="str">
        <f>'Sheet1 (4)'!Q106</f>
        <v>SD</v>
      </c>
      <c r="N106" s="4" t="str">
        <f>'Sheet1 (4)'!R106</f>
        <v>DOP (uM)</v>
      </c>
      <c r="O106" s="4" t="str">
        <f>'Sheet1 (4)'!S106</f>
        <v>SD</v>
      </c>
      <c r="P106" s="4" t="str">
        <f>'Sheet1 (4)'!T106</f>
        <v>TDP(uMP)</v>
      </c>
      <c r="Q106" s="4" t="str">
        <f>'Sheet1 (4)'!U106</f>
        <v>SD</v>
      </c>
      <c r="R106" s="4" t="str">
        <f>'Sheet1 (4)'!V106</f>
        <v>PP(uM)</v>
      </c>
      <c r="S106" s="4" t="str">
        <f>'Sheet1 (4)'!W106</f>
        <v>SD</v>
      </c>
      <c r="T106" s="4" t="str">
        <f>'Sheet1 (4)'!Y106</f>
        <v>sd</v>
      </c>
      <c r="U106" s="4" t="str">
        <f>'Sheet1 (4)'!Z106</f>
        <v>TP(uMP)</v>
      </c>
      <c r="V106" s="4" t="str">
        <f>'Sheet1 (4)'!AA106</f>
        <v>SD</v>
      </c>
      <c r="W106" s="4" t="str">
        <f>'Sheet1 (4)'!AB106</f>
        <v>TDN(uMP)</v>
      </c>
      <c r="X106" s="4" t="str">
        <f>'Sheet1 (4)'!AC106</f>
        <v>SD</v>
      </c>
      <c r="Y106" s="4" t="str">
        <f>'Sheet1 (4)'!AD106</f>
        <v>TDN/P</v>
      </c>
      <c r="Z106" t="str">
        <f>'Sheet1 (4)'!AF106</f>
        <v>TN(uMN)</v>
      </c>
      <c r="AA106" t="str">
        <f>'Sheet1 (4)'!AG106</f>
        <v>SD</v>
      </c>
      <c r="AB106" t="str">
        <f>'Sheet1 (4)'!AH106</f>
        <v>TN/TP</v>
      </c>
    </row>
    <row r="107" spans="1:28">
      <c r="A107" t="str">
        <f>'Sheet1 (4)'!A107</f>
        <v>Depth</v>
      </c>
      <c r="B107">
        <f>'Sheet1 (4)'!B107</f>
        <v>4.75</v>
      </c>
      <c r="C107">
        <f>'Sheet1 (4)'!C107</f>
        <v>41</v>
      </c>
      <c r="D107" s="1">
        <f>'Sheet1 (4)'!D107</f>
        <v>42090</v>
      </c>
      <c r="E107">
        <f>'Sheet1 (4)'!E107</f>
        <v>0.35699999999999998</v>
      </c>
      <c r="F107">
        <f>'Sheet1 (4)'!F107</f>
        <v>0.35699999999999998</v>
      </c>
      <c r="G107">
        <f>'Sheet1 (4)'!O107</f>
        <v>0.4</v>
      </c>
      <c r="H107" s="4">
        <f>'Sheet1 (4)'!X107</f>
        <v>16.026415356198246</v>
      </c>
      <c r="I107" s="4">
        <f>'Sheet1 (4)'!Y107</f>
        <v>0.44065864538743449</v>
      </c>
      <c r="J107" s="4">
        <f>'Sheet1 (4)'!Z107</f>
        <v>1.1377967853162652</v>
      </c>
      <c r="K107" s="4">
        <f>'Sheet1 (4)'!AA107</f>
        <v>8.1162309024989387E-2</v>
      </c>
      <c r="L107" s="4">
        <f>'Sheet1 (4)'!P107</f>
        <v>0.10550756808106396</v>
      </c>
      <c r="M107" s="4">
        <f>'Sheet1 (4)'!Q107</f>
        <v>7.0578739348031022E-2</v>
      </c>
      <c r="N107" s="4">
        <f>'Sheet1 (4)'!R107</f>
        <v>0.1823480387242559</v>
      </c>
      <c r="O107" s="4">
        <f>'Sheet1 (4)'!S107</f>
        <v>7.9293445208684074E-2</v>
      </c>
      <c r="P107" s="4">
        <f>'Sheet1 (4)'!T107</f>
        <v>0.28785560680531985</v>
      </c>
      <c r="Q107" s="4">
        <f>'Sheet1 (4)'!U107</f>
        <v>3.6139894923827347E-2</v>
      </c>
      <c r="R107" s="4">
        <f>'Sheet1 (4)'!V107</f>
        <v>0.84994117851094531</v>
      </c>
      <c r="S107" s="4">
        <f>'Sheet1 (4)'!W107</f>
        <v>8.8844878363207619E-2</v>
      </c>
      <c r="T107" s="4">
        <f>'Sheet1 (4)'!Y107</f>
        <v>0.44065864538743449</v>
      </c>
      <c r="U107" s="4">
        <f>'Sheet1 (4)'!Z107</f>
        <v>1.1377967853162652</v>
      </c>
      <c r="V107" s="4">
        <f>'Sheet1 (4)'!AA107</f>
        <v>8.1162309024989387E-2</v>
      </c>
      <c r="W107" s="4">
        <f>'Sheet1 (4)'!AB107</f>
        <v>39.031434770841749</v>
      </c>
      <c r="X107" s="4">
        <f>'Sheet1 (4)'!AC107</f>
        <v>1.6758061231791135</v>
      </c>
      <c r="Y107" s="4">
        <f>'Sheet1 (4)'!AD107</f>
        <v>135.59379719582523</v>
      </c>
      <c r="Z107">
        <f>'Sheet1 (4)'!AF107</f>
        <v>60.674666819414234</v>
      </c>
      <c r="AA107">
        <f>'Sheet1 (4)'!AG107</f>
        <v>3.085677145915636</v>
      </c>
      <c r="AB107">
        <f>'Sheet1 (4)'!AH107</f>
        <v>53.326453020825625</v>
      </c>
    </row>
    <row r="108" spans="1:28">
      <c r="D108" s="1">
        <f>'Sheet1 (4)'!D108</f>
        <v>42090</v>
      </c>
      <c r="E108">
        <f>'Sheet1 (4)'!E108</f>
        <v>3.6469999999999998</v>
      </c>
      <c r="F108">
        <f>'Sheet1 (4)'!F108</f>
        <v>3.6469999999999998</v>
      </c>
      <c r="G108">
        <f>'Sheet1 (4)'!O108</f>
        <v>3.75</v>
      </c>
      <c r="H108" s="4">
        <f>'Sheet1 (4)'!X108</f>
        <v>26.374218056472831</v>
      </c>
      <c r="I108" s="4">
        <f>'Sheet1 (4)'!Y108</f>
        <v>9.8527603766954241E-2</v>
      </c>
      <c r="J108" s="4">
        <f>'Sheet1 (4)'!Z108</f>
        <v>0.95476788119673217</v>
      </c>
      <c r="K108" s="4">
        <f>'Sheet1 (4)'!AA108</f>
        <v>2.4129335115537338E-2</v>
      </c>
      <c r="L108" s="4">
        <f>'Sheet1 (4)'!P108</f>
        <v>4.7931370065442271E-2</v>
      </c>
      <c r="M108" s="4">
        <f>'Sheet1 (4)'!Q108</f>
        <v>2.3971824892432977E-2</v>
      </c>
      <c r="N108" s="4">
        <f>'Sheet1 (4)'!R108</f>
        <v>0.2518125629199916</v>
      </c>
      <c r="O108" s="4">
        <f>'Sheet1 (4)'!S108</f>
        <v>2.3980425642440018E-2</v>
      </c>
      <c r="P108" s="4">
        <f>'Sheet1 (4)'!T108</f>
        <v>0.29974393298543389</v>
      </c>
      <c r="Q108" s="4">
        <f>'Sheet1 (4)'!U108</f>
        <v>6.4220348731952961E-4</v>
      </c>
      <c r="R108" s="4">
        <f>'Sheet1 (4)'!V108</f>
        <v>0.65502394821129828</v>
      </c>
      <c r="S108" s="4">
        <f>'Sheet1 (4)'!W108</f>
        <v>2.4137879741953906E-2</v>
      </c>
      <c r="T108" s="4">
        <f>'Sheet1 (4)'!Y108</f>
        <v>9.8527603766954241E-2</v>
      </c>
      <c r="U108" s="4">
        <f>'Sheet1 (4)'!Z108</f>
        <v>0.95476788119673217</v>
      </c>
      <c r="V108" s="4">
        <f>'Sheet1 (4)'!AA108</f>
        <v>2.4129335115537338E-2</v>
      </c>
      <c r="W108" s="4">
        <f>'Sheet1 (4)'!AB108</f>
        <v>42.730509672149054</v>
      </c>
      <c r="X108" s="4">
        <f>'Sheet1 (4)'!AC108</f>
        <v>2.5773015384631899</v>
      </c>
      <c r="Y108" s="4">
        <f>'Sheet1 (4)'!AD108</f>
        <v>142.55671247973368</v>
      </c>
      <c r="Z108">
        <f>'Sheet1 (4)'!AF108</f>
        <v>59.698991866193161</v>
      </c>
      <c r="AA108">
        <f>'Sheet1 (4)'!AG108</f>
        <v>1.0537611080232525</v>
      </c>
      <c r="AB108">
        <f>'Sheet1 (4)'!AH108</f>
        <v>62.527231007566797</v>
      </c>
    </row>
    <row r="109" spans="1:28">
      <c r="D109" s="1">
        <f>'Sheet1 (4)'!D109</f>
        <v>42090</v>
      </c>
      <c r="E109">
        <f>'Sheet1 (4)'!E109</f>
        <v>4.1496666666666666</v>
      </c>
      <c r="F109">
        <f>'Sheet1 (4)'!F109</f>
        <v>4.1496666666666666</v>
      </c>
      <c r="G109">
        <f>'Sheet1 (4)'!O109</f>
        <v>4.25</v>
      </c>
      <c r="H109" s="4">
        <f>'Sheet1 (4)'!X109</f>
        <v>22.125011821702895</v>
      </c>
      <c r="I109" s="4">
        <f>'Sheet1 (4)'!Y109</f>
        <v>6.4902057995420537E-2</v>
      </c>
      <c r="J109" s="4">
        <f>'Sheet1 (4)'!Z109</f>
        <v>1.1672675410643256</v>
      </c>
      <c r="K109" s="4">
        <f>'Sheet1 (4)'!AA109</f>
        <v>8.7743036783772144E-3</v>
      </c>
      <c r="L109" s="4">
        <f>'Sheet1 (4)'!P109</f>
        <v>4.9346764830061229E-2</v>
      </c>
      <c r="M109" s="4">
        <f>'Sheet1 (4)'!Q109</f>
        <v>1.1226564095113705E-2</v>
      </c>
      <c r="N109" s="4">
        <f>'Sheet1 (4)'!R109</f>
        <v>0.25825808145138274</v>
      </c>
      <c r="O109" s="4">
        <f>'Sheet1 (4)'!S109</f>
        <v>1.6648679764451731E-2</v>
      </c>
      <c r="P109" s="4">
        <f>'Sheet1 (4)'!T109</f>
        <v>0.30760484628144397</v>
      </c>
      <c r="Q109" s="4">
        <f>'Sheet1 (4)'!U109</f>
        <v>1.2294014662329321E-2</v>
      </c>
      <c r="R109" s="4">
        <f>'Sheet1 (4)'!V109</f>
        <v>0.8596626947828816</v>
      </c>
      <c r="S109" s="4">
        <f>'Sheet1 (4)'!W109</f>
        <v>1.5104012763433174E-2</v>
      </c>
      <c r="T109" s="4">
        <f>'Sheet1 (4)'!Y109</f>
        <v>6.4902057995420537E-2</v>
      </c>
      <c r="U109" s="4">
        <f>'Sheet1 (4)'!Z109</f>
        <v>1.1672675410643256</v>
      </c>
      <c r="V109" s="4">
        <f>'Sheet1 (4)'!AA109</f>
        <v>8.7743036783772144E-3</v>
      </c>
      <c r="W109" s="4">
        <f>'Sheet1 (4)'!AB109</f>
        <v>43.622863823598443</v>
      </c>
      <c r="X109" s="4">
        <f>'Sheet1 (4)'!AC109</f>
        <v>0.93799497981562174</v>
      </c>
      <c r="Y109" s="4">
        <f>'Sheet1 (4)'!AD109</f>
        <v>141.81461817310114</v>
      </c>
      <c r="Z109">
        <f>'Sheet1 (4)'!AF109</f>
        <v>61.182552411501902</v>
      </c>
      <c r="AA109">
        <f>'Sheet1 (4)'!AG109</f>
        <v>0.27879778194337507</v>
      </c>
      <c r="AB109">
        <f>'Sheet1 (4)'!AH109</f>
        <v>52.415192112439854</v>
      </c>
    </row>
    <row r="110" spans="1:28">
      <c r="D110" s="1">
        <f>'Sheet1 (4)'!D110</f>
        <v>42090</v>
      </c>
      <c r="E110">
        <f>'Sheet1 (4)'!E110</f>
        <v>4.3470000000000004</v>
      </c>
      <c r="F110">
        <f>'Sheet1 (4)'!F110</f>
        <v>4.3470000000000004</v>
      </c>
      <c r="G110">
        <f>'Sheet1 (4)'!O110</f>
        <v>4.5</v>
      </c>
      <c r="H110" s="4">
        <f>'Sheet1 (4)'!X110</f>
        <v>20.427976208178947</v>
      </c>
      <c r="I110" s="4">
        <f>'Sheet1 (4)'!Y110</f>
        <v>7.1026350323234441E-2</v>
      </c>
      <c r="J110" s="4">
        <f>'Sheet1 (4)'!Z110</f>
        <v>1.2525776234929218</v>
      </c>
      <c r="K110" s="4">
        <f>'Sheet1 (4)'!AA110</f>
        <v>7.2388005346612161E-2</v>
      </c>
      <c r="L110" s="4">
        <f>'Sheet1 (4)'!P110</f>
        <v>2.5038275807473084E-2</v>
      </c>
      <c r="M110" s="4">
        <f>'Sheet1 (4)'!Q110</f>
        <v>5.0930925033048557E-3</v>
      </c>
      <c r="N110" s="4">
        <f>'Sheet1 (4)'!R110</f>
        <v>0.25587625891610732</v>
      </c>
      <c r="O110" s="4">
        <f>'Sheet1 (4)'!S110</f>
        <v>1.0565290995539819E-2</v>
      </c>
      <c r="P110" s="4">
        <f>'Sheet1 (4)'!T110</f>
        <v>0.28091453472358041</v>
      </c>
      <c r="Q110" s="4">
        <f>'Sheet1 (4)'!U110</f>
        <v>9.256661524178934E-3</v>
      </c>
      <c r="R110" s="4">
        <f>'Sheet1 (4)'!V110</f>
        <v>0.97166308876934138</v>
      </c>
      <c r="S110" s="4">
        <f>'Sheet1 (4)'!W110</f>
        <v>7.2977456112380115E-2</v>
      </c>
      <c r="T110" s="4">
        <f>'Sheet1 (4)'!Y110</f>
        <v>7.1026350323234441E-2</v>
      </c>
      <c r="U110" s="4">
        <f>'Sheet1 (4)'!Z110</f>
        <v>1.2525776234929218</v>
      </c>
      <c r="V110" s="4">
        <f>'Sheet1 (4)'!AA110</f>
        <v>7.2388005346612161E-2</v>
      </c>
      <c r="W110" s="4">
        <f>'Sheet1 (4)'!AB110</f>
        <v>59.593705494574614</v>
      </c>
      <c r="X110" s="4">
        <f>'Sheet1 (4)'!AC110</f>
        <v>0.2003122731281439</v>
      </c>
      <c r="Y110" s="4">
        <f>'Sheet1 (4)'!AD110</f>
        <v>212.14176601155492</v>
      </c>
      <c r="Z110">
        <f>'Sheet1 (4)'!AF110</f>
        <v>69.866727765685283</v>
      </c>
      <c r="AA110">
        <f>'Sheet1 (4)'!AG110</f>
        <v>1.1246419000427641</v>
      </c>
      <c r="AB110">
        <f>'Sheet1 (4)'!AH110</f>
        <v>55.778361720095099</v>
      </c>
    </row>
    <row r="111" spans="1:28">
      <c r="D111" s="1">
        <f>'Sheet1 (4)'!D111</f>
        <v>42090</v>
      </c>
      <c r="E111">
        <f>'Sheet1 (4)'!E111</f>
        <v>4.476</v>
      </c>
      <c r="F111">
        <f>'Sheet1 (4)'!F111</f>
        <v>4.476</v>
      </c>
      <c r="G111">
        <f>'Sheet1 (4)'!O111</f>
        <v>4.75</v>
      </c>
      <c r="H111" s="4">
        <f>'Sheet1 (4)'!X111</f>
        <v>15.377738681571291</v>
      </c>
      <c r="I111" s="4">
        <f>'Sheet1 (4)'!Y111</f>
        <v>0.2163793063435708</v>
      </c>
      <c r="J111" s="4">
        <f>'Sheet1 (4)'!Z111</f>
        <v>2.0095107184957364</v>
      </c>
      <c r="K111" s="4">
        <f>'Sheet1 (4)'!AA111</f>
        <v>2.4129335115537186E-2</v>
      </c>
      <c r="L111" s="4">
        <f>'Sheet1 (4)'!P111</f>
        <v>6.9887663605657596E-2</v>
      </c>
      <c r="M111" s="4">
        <f>'Sheet1 (4)'!Q111</f>
        <v>2.7676713210213026E-2</v>
      </c>
      <c r="N111" s="4">
        <f>'Sheet1 (4)'!R111</f>
        <v>0.30901730706843999</v>
      </c>
      <c r="O111" s="4">
        <f>'Sheet1 (4)'!S111</f>
        <v>6.6761916239078983E-2</v>
      </c>
      <c r="P111" s="4">
        <f>'Sheet1 (4)'!T111</f>
        <v>0.37890497067409762</v>
      </c>
      <c r="Q111" s="4">
        <f>'Sheet1 (4)'!U111</f>
        <v>6.0754859935592126E-2</v>
      </c>
      <c r="R111" s="4">
        <f>'Sheet1 (4)'!V111</f>
        <v>1.6306057478216387</v>
      </c>
      <c r="S111" s="4">
        <f>'Sheet1 (4)'!W111</f>
        <v>6.5371077847250714E-2</v>
      </c>
      <c r="T111" s="4">
        <f>'Sheet1 (4)'!Y111</f>
        <v>0.2163793063435708</v>
      </c>
      <c r="U111" s="4">
        <f>'Sheet1 (4)'!Z111</f>
        <v>2.0095107184957364</v>
      </c>
      <c r="V111" s="4">
        <f>'Sheet1 (4)'!AA111</f>
        <v>2.4129335115537186E-2</v>
      </c>
      <c r="W111" s="4">
        <f>'Sheet1 (4)'!AB111</f>
        <v>52.570621426947625</v>
      </c>
      <c r="X111" s="4">
        <f>'Sheet1 (4)'!AC111</f>
        <v>0.83231284123570892</v>
      </c>
      <c r="Y111" s="4">
        <f>'Sheet1 (4)'!AD111</f>
        <v>138.74355180250322</v>
      </c>
      <c r="Z111">
        <f>'Sheet1 (4)'!AF111</f>
        <v>73.017623248176591</v>
      </c>
      <c r="AA111">
        <f>'Sheet1 (4)'!AG111</f>
        <v>1.3467350483705343</v>
      </c>
      <c r="AB111">
        <f>'Sheet1 (4)'!AH111</f>
        <v>36.336020791586293</v>
      </c>
    </row>
    <row r="112" spans="1:28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8">
      <c r="A113" t="str">
        <f>'Sheet1 (4)'!A113</f>
        <v>Shelburne Pond</v>
      </c>
      <c r="B113" t="str">
        <f>'Sheet1 (4)'!B113</f>
        <v>Depth (m)</v>
      </c>
      <c r="C113" t="str">
        <f>'Sheet1 (4)'!C113</f>
        <v>Ice (cm)</v>
      </c>
      <c r="D113" s="1">
        <f>'Sheet1 (4)'!D113</f>
        <v>42100</v>
      </c>
      <c r="E113" t="str">
        <f>'Sheet1 (4)'!E113</f>
        <v>Depth m</v>
      </c>
      <c r="F113">
        <f>'Sheet1 (4)'!F113</f>
        <v>0</v>
      </c>
      <c r="G113" t="str">
        <f>'Sheet1 (4)'!O113</f>
        <v>Depth (m)</v>
      </c>
      <c r="H113" s="4" t="str">
        <f>'Sheet1 (4)'!X113</f>
        <v>%DOP</v>
      </c>
      <c r="I113" s="4" t="str">
        <f>'Sheet1 (4)'!Y113</f>
        <v>sd</v>
      </c>
      <c r="J113" s="4" t="str">
        <f>'Sheet1 (4)'!Z113</f>
        <v>TP(uMP)</v>
      </c>
      <c r="K113" s="4" t="str">
        <f>'Sheet1 (4)'!AA113</f>
        <v>SD</v>
      </c>
      <c r="L113" s="4" t="str">
        <f>'Sheet1 (4)'!P113</f>
        <v>SRP(uMP)</v>
      </c>
      <c r="M113" s="4" t="str">
        <f>'Sheet1 (4)'!Q113</f>
        <v>SD</v>
      </c>
      <c r="N113" s="4" t="str">
        <f>'Sheet1 (4)'!R113</f>
        <v>DOP (uM)</v>
      </c>
      <c r="O113" s="4" t="str">
        <f>'Sheet1 (4)'!S113</f>
        <v>SD</v>
      </c>
      <c r="P113" s="4" t="str">
        <f>'Sheet1 (4)'!T113</f>
        <v>TDP(uMP)</v>
      </c>
      <c r="Q113" s="4" t="str">
        <f>'Sheet1 (4)'!U113</f>
        <v>SD</v>
      </c>
      <c r="R113" s="4" t="str">
        <f>'Sheet1 (4)'!V113</f>
        <v>PP(uM)</v>
      </c>
      <c r="S113" s="4" t="str">
        <f>'Sheet1 (4)'!W113</f>
        <v>SD</v>
      </c>
      <c r="T113" s="4" t="str">
        <f>'Sheet1 (4)'!Y113</f>
        <v>sd</v>
      </c>
      <c r="U113" s="4" t="str">
        <f>'Sheet1 (4)'!Z113</f>
        <v>TP(uMP)</v>
      </c>
      <c r="V113" s="4" t="str">
        <f>'Sheet1 (4)'!AA113</f>
        <v>SD</v>
      </c>
      <c r="W113" s="4" t="str">
        <f>'Sheet1 (4)'!AB113</f>
        <v>TDN(uMP)</v>
      </c>
      <c r="X113" s="4" t="str">
        <f>'Sheet1 (4)'!AC113</f>
        <v>SD</v>
      </c>
      <c r="Y113" s="4" t="str">
        <f>'Sheet1 (4)'!AD113</f>
        <v>TDN/P</v>
      </c>
      <c r="Z113" t="str">
        <f>'Sheet1 (4)'!AF113</f>
        <v>TN(uMN)</v>
      </c>
      <c r="AA113" t="str">
        <f>'Sheet1 (4)'!AG113</f>
        <v>SD</v>
      </c>
      <c r="AB113" t="str">
        <f>'Sheet1 (4)'!AH113</f>
        <v>TN/TP</v>
      </c>
    </row>
    <row r="114" spans="1:28">
      <c r="A114">
        <f>'Sheet1 (4)'!A114</f>
        <v>0</v>
      </c>
      <c r="B114">
        <f>'Sheet1 (4)'!B114</f>
        <v>4.84</v>
      </c>
      <c r="C114">
        <f>'Sheet1 (4)'!C114</f>
        <v>28</v>
      </c>
      <c r="D114" s="1">
        <f>'Sheet1 (4)'!D114</f>
        <v>42100</v>
      </c>
      <c r="E114">
        <f>'Sheet1 (4)'!E114</f>
        <v>0.26233333333333336</v>
      </c>
      <c r="F114">
        <f>'Sheet1 (4)'!F114</f>
        <v>0</v>
      </c>
      <c r="G114">
        <f>'Sheet1 (4)'!O114</f>
        <v>0.3</v>
      </c>
      <c r="H114" s="4">
        <f>'Sheet1 (4)'!X114</f>
        <v>34.114751333635127</v>
      </c>
      <c r="I114" s="4">
        <f>'Sheet1 (4)'!Y114</f>
        <v>0.1482939248823415</v>
      </c>
      <c r="J114" s="4">
        <f>'Sheet1 (4)'!Z114</f>
        <v>1.3208256894357984</v>
      </c>
      <c r="K114" s="4">
        <f>'Sheet1 (4)'!AA114</f>
        <v>1.0967879597971675E-2</v>
      </c>
      <c r="L114" s="4">
        <f>'Sheet1 (4)'!P114</f>
        <v>6.0039777285201601E-2</v>
      </c>
      <c r="M114" s="4">
        <f>'Sheet1 (4)'!Q114</f>
        <v>2.0304204756256003E-3</v>
      </c>
      <c r="N114" s="4">
        <f>'Sheet1 (4)'!R114</f>
        <v>0.45059639950179442</v>
      </c>
      <c r="O114" s="4">
        <f>'Sheet1 (4)'!S114</f>
        <v>6.6715868012152318E-2</v>
      </c>
      <c r="P114" s="4">
        <f>'Sheet1 (4)'!T114</f>
        <v>0.51063617678699602</v>
      </c>
      <c r="Q114" s="4">
        <f>'Sheet1 (4)'!U114</f>
        <v>6.6684964102165414E-2</v>
      </c>
      <c r="R114" s="4">
        <f>'Sheet1 (4)'!V114</f>
        <v>0.81018951264880235</v>
      </c>
      <c r="S114" s="4">
        <f>'Sheet1 (4)'!W114</f>
        <v>6.7580905736625729E-2</v>
      </c>
      <c r="T114" s="4">
        <f>'Sheet1 (4)'!Y114</f>
        <v>0.1482939248823415</v>
      </c>
      <c r="U114" s="4">
        <f>'Sheet1 (4)'!Z114</f>
        <v>1.3208256894357984</v>
      </c>
      <c r="V114" s="4">
        <f>'Sheet1 (4)'!AA114</f>
        <v>1.0967879597971675E-2</v>
      </c>
      <c r="W114" s="4">
        <f>'Sheet1 (4)'!AB114</f>
        <v>10.237031352640507</v>
      </c>
      <c r="X114" s="4">
        <f>'Sheet1 (4)'!AC114</f>
        <v>0.11418631860470742</v>
      </c>
      <c r="Y114" s="4">
        <f>'Sheet1 (4)'!AD114</f>
        <v>20.047603005829973</v>
      </c>
      <c r="Z114">
        <f>'Sheet1 (4)'!AF114</f>
        <v>40.389315309122857</v>
      </c>
      <c r="AA114">
        <f>'Sheet1 (4)'!AG114</f>
        <v>4.9711062136343713</v>
      </c>
      <c r="AB114">
        <f>'Sheet1 (4)'!AH114</f>
        <v>30.578838397953547</v>
      </c>
    </row>
    <row r="115" spans="1:28">
      <c r="D115" s="1">
        <f>'Sheet1 (4)'!D115</f>
        <v>42100</v>
      </c>
      <c r="E115">
        <f>'Sheet1 (4)'!E115</f>
        <v>3.8780000000000001</v>
      </c>
      <c r="F115">
        <f>'Sheet1 (4)'!F115</f>
        <v>0</v>
      </c>
      <c r="G115">
        <f>'Sheet1 (4)'!O115</f>
        <v>3.8</v>
      </c>
      <c r="H115" s="4">
        <f>'Sheet1 (4)'!X115</f>
        <v>58.599210640417809</v>
      </c>
      <c r="I115" s="4">
        <f>'Sheet1 (4)'!Y115</f>
        <v>0.1015999833442815</v>
      </c>
      <c r="J115" s="4">
        <f>'Sheet1 (4)'!Z115</f>
        <v>1.4945480391085755</v>
      </c>
      <c r="K115" s="4">
        <f>'Sheet1 (4)'!AA115</f>
        <v>8.5549460864178167E-2</v>
      </c>
      <c r="L115" s="4">
        <f>'Sheet1 (4)'!P115</f>
        <v>0.17554040531982271</v>
      </c>
      <c r="M115" s="4">
        <f>'Sheet1 (4)'!Q115</f>
        <v>5.5734224484644171E-2</v>
      </c>
      <c r="N115" s="4">
        <f>'Sheet1 (4)'!R115</f>
        <v>0.87579335355946808</v>
      </c>
      <c r="O115" s="4">
        <f>'Sheet1 (4)'!S115</f>
        <v>7.3514606041022543E-2</v>
      </c>
      <c r="P115" s="4">
        <f>'Sheet1 (4)'!T115</f>
        <v>1.0513337588792908</v>
      </c>
      <c r="Q115" s="4">
        <f>'Sheet1 (4)'!U115</f>
        <v>4.7938434710178404E-2</v>
      </c>
      <c r="R115" s="4">
        <f>'Sheet1 (4)'!V115</f>
        <v>0.44321428022928466</v>
      </c>
      <c r="S115" s="4">
        <f>'Sheet1 (4)'!W115</f>
        <v>9.8065303632903666E-2</v>
      </c>
      <c r="T115" s="4">
        <f>'Sheet1 (4)'!Y115</f>
        <v>0.1015999833442815</v>
      </c>
      <c r="U115" s="4">
        <f>'Sheet1 (4)'!Z115</f>
        <v>1.4945480391085755</v>
      </c>
      <c r="V115" s="4">
        <f>'Sheet1 (4)'!AA115</f>
        <v>8.5549460864178167E-2</v>
      </c>
      <c r="W115" s="4">
        <f>'Sheet1 (4)'!AB115</f>
        <v>43.829886530520426</v>
      </c>
      <c r="X115" s="4">
        <f>'Sheet1 (4)'!AC115</f>
        <v>0.68108830648400742</v>
      </c>
      <c r="Y115" s="4">
        <f>'Sheet1 (4)'!AD115</f>
        <v>41.689792761189899</v>
      </c>
      <c r="Z115">
        <f>'Sheet1 (4)'!AF115</f>
        <v>59.792549738419837</v>
      </c>
      <c r="AA115">
        <f>'Sheet1 (4)'!AG115</f>
        <v>7.0880792019500316E-2</v>
      </c>
      <c r="AB115">
        <f>'Sheet1 (4)'!AH115</f>
        <v>40.007111296391088</v>
      </c>
    </row>
    <row r="116" spans="1:28">
      <c r="D116" s="1">
        <f>'Sheet1 (4)'!D116</f>
        <v>42100</v>
      </c>
      <c r="E116">
        <f>'Sheet1 (4)'!E116</f>
        <v>4.3410000000000002</v>
      </c>
      <c r="F116">
        <f>'Sheet1 (4)'!F116</f>
        <v>0</v>
      </c>
      <c r="G116">
        <f>'Sheet1 (4)'!O116</f>
        <v>4.3</v>
      </c>
      <c r="H116" s="4">
        <f>'Sheet1 (4)'!X116</f>
        <v>56.057445472140799</v>
      </c>
      <c r="I116" s="4">
        <f>'Sheet1 (4)'!Y116</f>
        <v>0.14604435751905531</v>
      </c>
      <c r="J116" s="4">
        <f>'Sheet1 (4)'!Z116</f>
        <v>1.4526685440981739</v>
      </c>
      <c r="K116" s="4">
        <f>'Sheet1 (4)'!AA116</f>
        <v>2.1935759195943195E-2</v>
      </c>
      <c r="L116" s="4">
        <f>'Sheet1 (4)'!P116</f>
        <v>9.0625825944690735E-2</v>
      </c>
      <c r="M116" s="4">
        <f>'Sheet1 (4)'!Q116</f>
        <v>1.4229110410659966E-2</v>
      </c>
      <c r="N116" s="4">
        <f>'Sheet1 (4)'!R116</f>
        <v>0.81432887699877543</v>
      </c>
      <c r="O116" s="4">
        <f>'Sheet1 (4)'!S116</f>
        <v>0.1182907219856232</v>
      </c>
      <c r="P116" s="4">
        <f>'Sheet1 (4)'!T116</f>
        <v>0.90495470294346614</v>
      </c>
      <c r="Q116" s="4">
        <f>'Sheet1 (4)'!U116</f>
        <v>0.11743179861009218</v>
      </c>
      <c r="R116" s="4">
        <f>'Sheet1 (4)'!V116</f>
        <v>0.54771384115470778</v>
      </c>
      <c r="S116" s="4">
        <f>'Sheet1 (4)'!W116</f>
        <v>0.11946298529797275</v>
      </c>
      <c r="T116" s="4">
        <f>'Sheet1 (4)'!Y116</f>
        <v>0.14604435751905531</v>
      </c>
      <c r="U116" s="4">
        <f>'Sheet1 (4)'!Z116</f>
        <v>1.4526685440981739</v>
      </c>
      <c r="V116" s="4">
        <f>'Sheet1 (4)'!AA116</f>
        <v>2.1935759195943195E-2</v>
      </c>
      <c r="W116" s="4">
        <f>'Sheet1 (4)'!AB116</f>
        <v>48.664423328031205</v>
      </c>
      <c r="X116" s="4">
        <f>'Sheet1 (4)'!AC116</f>
        <v>1.0433139234896218</v>
      </c>
      <c r="Y116" s="4">
        <f>'Sheet1 (4)'!AD116</f>
        <v>53.775535029261398</v>
      </c>
      <c r="Z116">
        <f>'Sheet1 (4)'!AF116</f>
        <v>67.344006568144508</v>
      </c>
      <c r="AA116">
        <f>'Sheet1 (4)'!AG116</f>
        <v>8.0567833595500016</v>
      </c>
      <c r="AB116">
        <f>'Sheet1 (4)'!AH116</f>
        <v>46.35882482741588</v>
      </c>
    </row>
    <row r="117" spans="1:28">
      <c r="D117" s="1">
        <f>'Sheet1 (4)'!D117</f>
        <v>42100</v>
      </c>
      <c r="E117">
        <f>'Sheet1 (4)'!E117</f>
        <v>4.5449999999999999</v>
      </c>
      <c r="F117">
        <f>'Sheet1 (4)'!F117</f>
        <v>0</v>
      </c>
      <c r="G117">
        <f>'Sheet1 (4)'!O117</f>
        <v>4.55</v>
      </c>
      <c r="H117" s="4">
        <f>'Sheet1 (4)'!X117</f>
        <v>60.17433728659428</v>
      </c>
      <c r="I117" s="4">
        <f>'Sheet1 (4)'!Y117</f>
        <v>0.10543203548681467</v>
      </c>
      <c r="J117" s="4">
        <f>'Sheet1 (4)'!Z117</f>
        <v>1.3332344286981397</v>
      </c>
      <c r="K117" s="4">
        <f>'Sheet1 (4)'!AA117</f>
        <v>9.8710916381743993E-2</v>
      </c>
      <c r="L117" s="4">
        <f>'Sheet1 (4)'!P117</f>
        <v>8.0384814580254732E-2</v>
      </c>
      <c r="M117" s="4">
        <f>'Sheet1 (4)'!Q117</f>
        <v>2.7021405914662781E-2</v>
      </c>
      <c r="N117" s="4">
        <f>'Sheet1 (4)'!R117</f>
        <v>0.80226498194581686</v>
      </c>
      <c r="O117" s="4">
        <f>'Sheet1 (4)'!S117</f>
        <v>6.0218995347481506E-2</v>
      </c>
      <c r="P117" s="4">
        <f>'Sheet1 (4)'!T117</f>
        <v>0.88264979652607156</v>
      </c>
      <c r="Q117" s="4">
        <f>'Sheet1 (4)'!U117</f>
        <v>5.3816085170281816E-2</v>
      </c>
      <c r="R117" s="4">
        <f>'Sheet1 (4)'!V117</f>
        <v>0.45058463217206812</v>
      </c>
      <c r="S117" s="4">
        <f>'Sheet1 (4)'!W117</f>
        <v>0.11242782589723364</v>
      </c>
      <c r="T117" s="4">
        <f>'Sheet1 (4)'!Y117</f>
        <v>0.10543203548681467</v>
      </c>
      <c r="U117" s="4">
        <f>'Sheet1 (4)'!Z117</f>
        <v>1.3332344286981397</v>
      </c>
      <c r="V117" s="4">
        <f>'Sheet1 (4)'!AA117</f>
        <v>9.8710916381743993E-2</v>
      </c>
      <c r="W117" s="4">
        <f>'Sheet1 (4)'!AB117</f>
        <v>45.430934430994768</v>
      </c>
      <c r="X117" s="4">
        <f>'Sheet1 (4)'!AC117</f>
        <v>1.0259936449414295</v>
      </c>
      <c r="Y117" s="4">
        <f>'Sheet1 (4)'!AD117</f>
        <v>51.4710756290905</v>
      </c>
      <c r="Z117">
        <f>'Sheet1 (4)'!AF117</f>
        <v>61.520029022033846</v>
      </c>
      <c r="AA117">
        <f>'Sheet1 (4)'!AG117</f>
        <v>4.8198938573261056</v>
      </c>
      <c r="AB117">
        <f>'Sheet1 (4)'!AH117</f>
        <v>46.143444616942695</v>
      </c>
    </row>
    <row r="118" spans="1:28">
      <c r="D118" s="1">
        <f>'Sheet1 (4)'!D118</f>
        <v>42100</v>
      </c>
      <c r="E118">
        <f>'Sheet1 (4)'!E118</f>
        <v>4.7683333333333335</v>
      </c>
      <c r="F118">
        <f>'Sheet1 (4)'!F118</f>
        <v>0</v>
      </c>
      <c r="G118">
        <f>'Sheet1 (4)'!O118</f>
        <v>4.8</v>
      </c>
      <c r="H118" s="4"/>
      <c r="I118" s="4"/>
      <c r="J118" s="4">
        <f>'Sheet1 (4)'!Z118</f>
        <v>0.96717662045907338</v>
      </c>
      <c r="K118" s="4">
        <f>'Sheet1 (4)'!AA118</f>
        <v>2.193575919594383E-3</v>
      </c>
      <c r="L118" s="4"/>
      <c r="M118" s="4"/>
      <c r="N118" s="4"/>
      <c r="O118" s="4"/>
      <c r="P118" s="4">
        <f>'Sheet1 (4)'!T118</f>
        <v>0.64755827061718385</v>
      </c>
      <c r="Q118" s="4">
        <f>'Sheet1 (4)'!U118</f>
        <v>9.0199110111935377E-3</v>
      </c>
      <c r="R118" s="4">
        <f>'Sheet1 (4)'!V118</f>
        <v>0.31961834984188953</v>
      </c>
      <c r="S118" s="4">
        <f>'Sheet1 (4)'!W118</f>
        <v>9.2828104561536087E-3</v>
      </c>
      <c r="T118" s="4">
        <f>'Sheet1 (4)'!Y118</f>
        <v>0</v>
      </c>
      <c r="U118" s="4">
        <f>'Sheet1 (4)'!Z118</f>
        <v>0.96717662045907338</v>
      </c>
      <c r="V118" s="4">
        <f>'Sheet1 (4)'!AA118</f>
        <v>2.193575919594383E-3</v>
      </c>
      <c r="W118" s="4">
        <f>'Sheet1 (4)'!AB118</f>
        <v>44.94209907762864</v>
      </c>
      <c r="X118" s="4">
        <f>'Sheet1 (4)'!AC118</f>
        <v>0.43109411571156286</v>
      </c>
      <c r="Y118" s="4">
        <f>'Sheet1 (4)'!AD118</f>
        <v>69.40240147777682</v>
      </c>
      <c r="Z118">
        <f>'Sheet1 (4)'!AF118</f>
        <v>55.729465001718424</v>
      </c>
      <c r="AA118">
        <f>'Sheet1 (4)'!AG118</f>
        <v>0.14648697017363813</v>
      </c>
      <c r="AB118">
        <f>'Sheet1 (4)'!AH118</f>
        <v>57.620773520420975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7"/>
  <sheetViews>
    <sheetView workbookViewId="0">
      <pane xSplit="6" ySplit="2" topLeftCell="BG3" activePane="bottomRight" state="frozen"/>
      <selection pane="topRight" activeCell="G1" sqref="G1"/>
      <selection pane="bottomLeft" activeCell="A3" sqref="A3"/>
      <selection pane="bottomRight" activeCell="BV5" sqref="BV5"/>
    </sheetView>
  </sheetViews>
  <sheetFormatPr baseColWidth="10" defaultColWidth="8.83203125" defaultRowHeight="14" x14ac:dyDescent="0"/>
  <cols>
    <col min="1" max="1" width="14.83203125" bestFit="1" customWidth="1"/>
    <col min="2" max="2" width="8.6640625" bestFit="1" customWidth="1"/>
    <col min="3" max="3" width="7.5" bestFit="1" customWidth="1"/>
    <col min="4" max="4" width="12.33203125" style="1" customWidth="1"/>
    <col min="5" max="5" width="7.6640625" style="3" customWidth="1"/>
    <col min="6" max="14" width="8.83203125" style="3" customWidth="1"/>
    <col min="15" max="15" width="8.83203125" style="3" bestFit="1" customWidth="1"/>
    <col min="16" max="16" width="12.1640625" style="3" customWidth="1"/>
    <col min="17" max="18" width="8.83203125" style="3" customWidth="1"/>
    <col min="19" max="19" width="6.83203125" style="3" customWidth="1"/>
    <col min="20" max="20" width="5.5" style="3" customWidth="1"/>
    <col min="21" max="21" width="8.5" style="3" customWidth="1"/>
    <col min="22" max="22" width="7.6640625" style="3" customWidth="1"/>
    <col min="23" max="23" width="3.5" style="3" customWidth="1"/>
    <col min="24" max="25" width="8.83203125" style="3" customWidth="1"/>
    <col min="26" max="26" width="8" style="3" customWidth="1"/>
    <col min="27" max="30" width="8.83203125" style="3" customWidth="1"/>
    <col min="31" max="31" width="8.83203125" style="9" bestFit="1" customWidth="1"/>
    <col min="32" max="34" width="6.5" style="9" customWidth="1"/>
    <col min="35" max="35" width="9" style="9" bestFit="1" customWidth="1"/>
    <col min="36" max="38" width="6.5" style="9" customWidth="1"/>
    <col min="39" max="40" width="6.5" style="3" customWidth="1"/>
    <col min="41" max="44" width="7.5" style="3" customWidth="1"/>
    <col min="45" max="48" width="6.5" style="3" customWidth="1"/>
    <col min="49" max="49" width="9" style="3" customWidth="1"/>
    <col min="50" max="50" width="7.5" style="3" customWidth="1"/>
    <col min="51" max="51" width="3.83203125" style="3" customWidth="1"/>
    <col min="52" max="52" width="4" style="3" customWidth="1"/>
    <col min="53" max="53" width="6.6640625" style="3" bestFit="1" customWidth="1"/>
    <col min="54" max="55" width="5.5" style="3" customWidth="1"/>
    <col min="56" max="56" width="11.5" customWidth="1"/>
    <col min="57" max="57" width="4.5" bestFit="1" customWidth="1"/>
    <col min="58" max="58" width="6.5" bestFit="1" customWidth="1"/>
    <col min="59" max="59" width="5.5" bestFit="1" customWidth="1"/>
    <col min="60" max="61" width="6.5" customWidth="1"/>
    <col min="62" max="63" width="5.5" customWidth="1"/>
    <col min="64" max="64" width="3.83203125" customWidth="1"/>
    <col min="65" max="65" width="5.83203125" customWidth="1"/>
    <col min="66" max="66" width="7.6640625" customWidth="1"/>
    <col min="67" max="67" width="5.83203125" customWidth="1"/>
    <col min="68" max="68" width="5.1640625" customWidth="1"/>
    <col min="69" max="69" width="7.5" bestFit="1" customWidth="1"/>
    <col min="70" max="70" width="4.33203125" customWidth="1"/>
    <col min="75" max="75" width="5.5" bestFit="1" customWidth="1"/>
  </cols>
  <sheetData>
    <row r="1" spans="1:78">
      <c r="AE1" s="44"/>
      <c r="AF1" s="44"/>
      <c r="AG1" s="34"/>
      <c r="AH1" s="34"/>
      <c r="BA1" s="3" t="s">
        <v>61</v>
      </c>
      <c r="BB1" s="3" t="s">
        <v>67</v>
      </c>
      <c r="BE1" t="s">
        <v>67</v>
      </c>
      <c r="BG1" s="3"/>
      <c r="BH1" s="3"/>
      <c r="BI1" s="3">
        <v>54.94</v>
      </c>
      <c r="BK1" s="3">
        <v>55.85</v>
      </c>
      <c r="BQ1" s="3">
        <v>54.94</v>
      </c>
      <c r="BS1" s="3">
        <v>55.85</v>
      </c>
    </row>
    <row r="2" spans="1:78">
      <c r="A2" s="2" t="s">
        <v>16</v>
      </c>
      <c r="B2" s="2" t="s">
        <v>20</v>
      </c>
      <c r="C2" s="2" t="s">
        <v>21</v>
      </c>
      <c r="D2" s="1" t="s">
        <v>71</v>
      </c>
      <c r="E2" s="3" t="s">
        <v>238</v>
      </c>
      <c r="F2" s="3" t="s">
        <v>22</v>
      </c>
      <c r="G2" s="3" t="s">
        <v>239</v>
      </c>
      <c r="I2" s="3" t="s">
        <v>23</v>
      </c>
      <c r="L2" s="3" t="s">
        <v>240</v>
      </c>
      <c r="M2" s="3" t="s">
        <v>241</v>
      </c>
      <c r="N2" s="3" t="s">
        <v>244</v>
      </c>
      <c r="O2" s="3" t="s">
        <v>1</v>
      </c>
      <c r="P2" s="3" t="s">
        <v>41</v>
      </c>
      <c r="Q2" s="3" t="s">
        <v>242</v>
      </c>
      <c r="R2" s="3" t="s">
        <v>243</v>
      </c>
      <c r="S2" s="3" t="s">
        <v>2</v>
      </c>
      <c r="T2" s="3" t="s">
        <v>3</v>
      </c>
      <c r="U2" s="3" t="s">
        <v>4</v>
      </c>
      <c r="V2" s="3" t="s">
        <v>5</v>
      </c>
      <c r="W2" s="3" t="s">
        <v>1</v>
      </c>
      <c r="X2" s="3" t="s">
        <v>6</v>
      </c>
      <c r="Y2" s="3" t="s">
        <v>7</v>
      </c>
      <c r="Z2" s="3" t="s">
        <v>8</v>
      </c>
      <c r="AA2" s="3" t="s">
        <v>9</v>
      </c>
      <c r="AB2" s="3" t="s">
        <v>10</v>
      </c>
      <c r="AC2" s="3" t="s">
        <v>11</v>
      </c>
      <c r="AD2" s="5" t="s">
        <v>19</v>
      </c>
      <c r="AE2" s="9" t="s">
        <v>89</v>
      </c>
      <c r="AF2" s="9" t="s">
        <v>88</v>
      </c>
      <c r="AG2" s="9" t="s">
        <v>149</v>
      </c>
      <c r="AH2" s="9" t="s">
        <v>88</v>
      </c>
      <c r="AI2" s="9" t="s">
        <v>90</v>
      </c>
      <c r="AJ2" s="9" t="s">
        <v>88</v>
      </c>
      <c r="AK2" s="9" t="s">
        <v>148</v>
      </c>
      <c r="AL2" s="9" t="s">
        <v>88</v>
      </c>
      <c r="AM2" s="3" t="s">
        <v>92</v>
      </c>
      <c r="AN2" s="3" t="s">
        <v>88</v>
      </c>
      <c r="AO2" s="9" t="s">
        <v>91</v>
      </c>
      <c r="AP2" s="9" t="s">
        <v>88</v>
      </c>
      <c r="AQ2" s="9" t="s">
        <v>94</v>
      </c>
      <c r="AS2" s="3" t="s">
        <v>93</v>
      </c>
      <c r="AT2" s="3" t="s">
        <v>88</v>
      </c>
      <c r="AU2" s="3" t="s">
        <v>60</v>
      </c>
      <c r="AW2" s="3" t="s">
        <v>49</v>
      </c>
      <c r="AX2" s="3" t="s">
        <v>50</v>
      </c>
      <c r="AZ2" s="3" t="s">
        <v>70</v>
      </c>
      <c r="BA2" s="3" t="str">
        <f>BA3</f>
        <v>MB</v>
      </c>
      <c r="BB2" s="3" t="s">
        <v>13</v>
      </c>
      <c r="BC2" s="3" t="s">
        <v>19</v>
      </c>
      <c r="BD2" s="1">
        <f>BD3</f>
        <v>42019</v>
      </c>
      <c r="BE2" s="3" t="s">
        <v>78</v>
      </c>
      <c r="BF2" s="3" t="s">
        <v>79</v>
      </c>
      <c r="BG2" s="12" t="s">
        <v>80</v>
      </c>
      <c r="BH2" s="3" t="s">
        <v>81</v>
      </c>
      <c r="BI2" t="s">
        <v>76</v>
      </c>
      <c r="BJ2" s="3" t="s">
        <v>82</v>
      </c>
      <c r="BK2" t="s">
        <v>77</v>
      </c>
      <c r="BL2" s="3"/>
      <c r="BM2" t="s">
        <v>83</v>
      </c>
      <c r="BN2" t="s">
        <v>84</v>
      </c>
      <c r="BO2" t="s">
        <v>85</v>
      </c>
      <c r="BP2" t="s">
        <v>86</v>
      </c>
      <c r="BQ2" t="s">
        <v>76</v>
      </c>
      <c r="BR2" t="s">
        <v>87</v>
      </c>
      <c r="BS2" t="s">
        <v>77</v>
      </c>
      <c r="BT2" t="s">
        <v>75</v>
      </c>
    </row>
    <row r="3" spans="1:78">
      <c r="A3" s="2" t="s">
        <v>20</v>
      </c>
      <c r="B3" s="2">
        <v>3.48</v>
      </c>
      <c r="C3" s="2">
        <v>34</v>
      </c>
      <c r="D3" s="1">
        <v>42019.467334104942</v>
      </c>
      <c r="E3" s="3">
        <v>0.5</v>
      </c>
      <c r="F3" s="3">
        <f t="shared" ref="F3:F6" si="0">E3-0.13</f>
        <v>0.37</v>
      </c>
      <c r="G3" s="3">
        <v>0.42599999999999999</v>
      </c>
      <c r="I3" s="3">
        <f>U3*1000</f>
        <v>118</v>
      </c>
      <c r="L3" s="3">
        <v>99.5</v>
      </c>
      <c r="M3" s="3">
        <v>14.3</v>
      </c>
      <c r="N3" s="3">
        <v>0</v>
      </c>
      <c r="O3" s="3">
        <v>6.75</v>
      </c>
      <c r="P3" s="3">
        <v>3.47</v>
      </c>
      <c r="Q3" s="3">
        <v>13.25</v>
      </c>
      <c r="R3" s="3">
        <v>32.61</v>
      </c>
      <c r="S3" s="3">
        <v>0.48966666666666664</v>
      </c>
      <c r="T3" s="3">
        <v>0.44</v>
      </c>
      <c r="U3" s="3">
        <v>0.11799999999999999</v>
      </c>
      <c r="V3" s="3">
        <v>6.3E-2</v>
      </c>
      <c r="W3" s="3" t="s">
        <v>18</v>
      </c>
      <c r="X3" s="3">
        <v>14.643333333333333</v>
      </c>
      <c r="Y3" s="3">
        <v>2.0333333333333332</v>
      </c>
      <c r="Z3" s="3">
        <v>0.5</v>
      </c>
      <c r="AA3" s="3">
        <v>21.333333333333332</v>
      </c>
      <c r="AB3" s="3">
        <v>0</v>
      </c>
      <c r="AC3" s="3">
        <v>2.8333333333333335</v>
      </c>
      <c r="AD3" s="5">
        <v>0.5</v>
      </c>
      <c r="AE3" s="26">
        <v>0.14421002744352968</v>
      </c>
      <c r="AF3" s="26">
        <v>3.9814061563203391E-2</v>
      </c>
      <c r="AG3" s="26"/>
      <c r="AH3" s="26"/>
      <c r="AM3" s="26">
        <v>0.63197615194258705</v>
      </c>
      <c r="AN3" s="26">
        <v>1.0850233638943654E-2</v>
      </c>
      <c r="AO3" s="26"/>
      <c r="AP3" s="26"/>
      <c r="AQ3" s="26"/>
      <c r="AR3" s="26"/>
      <c r="AS3" s="26">
        <v>48.6122495446266</v>
      </c>
      <c r="AT3" s="27">
        <v>2.8979786114203529E-2</v>
      </c>
      <c r="AU3" s="3">
        <v>76.921018926427564</v>
      </c>
      <c r="AZ3" s="3" t="s">
        <v>96</v>
      </c>
      <c r="BA3" s="3" t="s">
        <v>95</v>
      </c>
      <c r="BB3" s="3" t="s">
        <v>155</v>
      </c>
      <c r="BC3" s="3">
        <v>0.5</v>
      </c>
      <c r="BD3" s="1">
        <v>42019</v>
      </c>
      <c r="BE3" s="3">
        <v>5.7987025124845388</v>
      </c>
      <c r="BF3" s="3">
        <v>2956.6897874300357</v>
      </c>
      <c r="BG3" s="3">
        <v>1.9107892648293348</v>
      </c>
      <c r="BH3" s="3">
        <v>25.806954950589724</v>
      </c>
      <c r="BI3" s="3">
        <f>BH3/BI$1</f>
        <v>0.46972979524189523</v>
      </c>
      <c r="BJ3" s="3">
        <v>17.688157139279774</v>
      </c>
      <c r="BK3" s="3">
        <f>BJ3/BK$1</f>
        <v>0.31670827465138357</v>
      </c>
      <c r="BM3">
        <v>146.27213902331766</v>
      </c>
      <c r="BN3">
        <v>2442.9201921920858</v>
      </c>
      <c r="BO3">
        <v>30.401899646746628</v>
      </c>
      <c r="BP3">
        <v>14.208308087467064</v>
      </c>
      <c r="BQ3" s="3">
        <f>BP3/BQ$1</f>
        <v>0.25861499977187957</v>
      </c>
      <c r="BR3" s="19">
        <v>137.28048655130092</v>
      </c>
      <c r="BS3" s="4">
        <f>BR3/BS$1</f>
        <v>2.4580212453232035</v>
      </c>
      <c r="BT3" s="24">
        <f>BK3-BS3</f>
        <v>-2.1413129706718199</v>
      </c>
      <c r="BV3" s="4">
        <f t="shared" ref="BV3:BV61" si="1">BI3-BQ3</f>
        <v>0.21111479547001566</v>
      </c>
      <c r="BW3" s="3">
        <f>BQ3/BI3*100</f>
        <v>55.056120005907104</v>
      </c>
    </row>
    <row r="4" spans="1:78">
      <c r="A4" s="2"/>
      <c r="B4" s="2"/>
      <c r="C4" s="2"/>
      <c r="D4" s="1">
        <v>42019.474093364195</v>
      </c>
      <c r="E4" s="3">
        <v>2.5</v>
      </c>
      <c r="F4" s="3">
        <f t="shared" si="0"/>
        <v>2.37</v>
      </c>
      <c r="G4" s="3">
        <v>1.37</v>
      </c>
      <c r="I4" s="3">
        <f>U4*1000</f>
        <v>131</v>
      </c>
      <c r="L4" s="3">
        <v>83.8</v>
      </c>
      <c r="M4" s="3">
        <v>11.76</v>
      </c>
      <c r="N4" s="3">
        <v>68</v>
      </c>
      <c r="O4" s="3">
        <v>6.75</v>
      </c>
      <c r="P4" s="3">
        <v>6.77</v>
      </c>
      <c r="Q4" s="3">
        <v>17.3</v>
      </c>
      <c r="R4" s="3">
        <v>42.19</v>
      </c>
      <c r="S4" s="3">
        <v>2.58</v>
      </c>
      <c r="T4" s="3">
        <v>2.2833333333333332</v>
      </c>
      <c r="U4" s="3">
        <v>0.13100000000000001</v>
      </c>
      <c r="V4" s="3">
        <v>7.4333333333333321E-2</v>
      </c>
      <c r="W4" s="3" t="s">
        <v>18</v>
      </c>
      <c r="X4" s="3">
        <v>9.0200000000000014</v>
      </c>
      <c r="Y4" s="3">
        <v>2.7333333333333329</v>
      </c>
      <c r="Z4" s="3">
        <v>0.66666666666666663</v>
      </c>
      <c r="AA4" s="3">
        <v>167</v>
      </c>
      <c r="AB4" s="3">
        <v>6.6666666666666666E-2</v>
      </c>
      <c r="AC4" s="3">
        <v>8.9</v>
      </c>
      <c r="AD4" s="5">
        <v>2.5</v>
      </c>
      <c r="AE4" s="26">
        <v>0.52724453504327629</v>
      </c>
      <c r="AF4" s="26">
        <v>2.060318879561451E-2</v>
      </c>
      <c r="AG4" s="26"/>
      <c r="AH4" s="26"/>
      <c r="AM4" s="26">
        <v>1.2825849687880944</v>
      </c>
      <c r="AN4" s="26">
        <v>0.1019921962060712</v>
      </c>
      <c r="AS4" s="26">
        <v>55.524817850637525</v>
      </c>
      <c r="AT4" s="27">
        <v>1.4683091631196081</v>
      </c>
      <c r="AU4" s="3">
        <v>43.29133679392995</v>
      </c>
      <c r="AZ4" s="3" t="s">
        <v>97</v>
      </c>
      <c r="BA4" s="3" t="s">
        <v>95</v>
      </c>
      <c r="BB4" s="3" t="s">
        <v>157</v>
      </c>
      <c r="BC4" s="3">
        <v>2.5</v>
      </c>
      <c r="BD4" s="1">
        <v>42019</v>
      </c>
      <c r="BE4" s="3">
        <v>2.7372423536504553</v>
      </c>
      <c r="BF4" s="3">
        <v>1725.1050018069243</v>
      </c>
      <c r="BG4" s="3">
        <v>3.7120887541145091</v>
      </c>
      <c r="BH4" s="3">
        <v>46.973099508578692</v>
      </c>
      <c r="BI4" s="3">
        <f>BH4/BI$1</f>
        <v>0.85498907005057689</v>
      </c>
      <c r="BJ4" s="3">
        <v>18.402393960883497</v>
      </c>
      <c r="BK4" s="3">
        <f>BJ4/BK$1</f>
        <v>0.32949675847598026</v>
      </c>
      <c r="BM4">
        <v>59.519923597188409</v>
      </c>
      <c r="BN4">
        <v>1338.5414567294165</v>
      </c>
      <c r="BO4">
        <v>27.579405404558518</v>
      </c>
      <c r="BP4">
        <v>35.350761884388952</v>
      </c>
      <c r="BQ4" s="3">
        <f>BP4/BQ$1</f>
        <v>0.64344306305768029</v>
      </c>
      <c r="BR4">
        <v>7.0431227586333778</v>
      </c>
      <c r="BS4" s="4">
        <f>BR4/BS$1</f>
        <v>0.12610783811339979</v>
      </c>
      <c r="BT4" s="24">
        <f>BK4-BS4</f>
        <v>0.20338892036258047</v>
      </c>
      <c r="BU4">
        <f>BS4/BK4*100</f>
        <v>38.272861528801002</v>
      </c>
      <c r="BV4" s="4">
        <f t="shared" si="1"/>
        <v>0.21154600699289661</v>
      </c>
      <c r="BW4" s="3">
        <f t="shared" ref="BW4:BW7" si="2">BQ4/BI4*100</f>
        <v>75.257460661996234</v>
      </c>
      <c r="BY4">
        <f t="shared" ref="BY4:BY7" si="3">BR4/BJ4*100</f>
        <v>38.272861528800995</v>
      </c>
    </row>
    <row r="5" spans="1:78">
      <c r="A5" s="2"/>
      <c r="B5" s="2"/>
      <c r="C5" s="2"/>
      <c r="D5" s="22">
        <v>42019.478055555555</v>
      </c>
      <c r="E5" s="9">
        <v>3</v>
      </c>
      <c r="F5" s="9">
        <f t="shared" si="0"/>
        <v>2.87</v>
      </c>
      <c r="G5" s="9">
        <v>2.2200000000000002</v>
      </c>
      <c r="I5" s="9">
        <f>U5*1000</f>
        <v>184.00000000000003</v>
      </c>
      <c r="L5" s="9">
        <v>62.4</v>
      </c>
      <c r="M5" s="9">
        <v>8.57</v>
      </c>
      <c r="N5" s="9">
        <v>75</v>
      </c>
      <c r="O5" s="9">
        <v>6.69</v>
      </c>
      <c r="P5" s="9">
        <v>8.91</v>
      </c>
      <c r="Q5" s="9">
        <v>19.600000000000001</v>
      </c>
      <c r="R5" s="9">
        <v>47.61</v>
      </c>
      <c r="S5" s="3">
        <v>2.9906666666666673</v>
      </c>
      <c r="T5" s="3">
        <v>2.94</v>
      </c>
      <c r="U5" s="3">
        <v>0.18400000000000002</v>
      </c>
      <c r="V5" s="3">
        <v>0.107</v>
      </c>
      <c r="W5" s="3" t="s">
        <v>18</v>
      </c>
      <c r="X5" s="3">
        <v>5.5566666666666658</v>
      </c>
      <c r="Y5" s="3">
        <v>3.1666666666666665</v>
      </c>
      <c r="Z5" s="3">
        <v>0.76666666666666661</v>
      </c>
      <c r="AA5" s="3">
        <v>312.66666666666669</v>
      </c>
      <c r="AB5" s="3">
        <v>0.16666666666666666</v>
      </c>
      <c r="AC5" s="3">
        <v>10.800000000000002</v>
      </c>
      <c r="AD5" s="5">
        <v>3</v>
      </c>
      <c r="AE5" s="26">
        <v>0.71583280557314766</v>
      </c>
      <c r="AF5" s="26">
        <v>2.3189684068413915E-2</v>
      </c>
      <c r="AG5" s="26"/>
      <c r="AH5" s="26"/>
      <c r="AM5" s="26">
        <v>1.6738709317494256</v>
      </c>
      <c r="AN5" s="26">
        <v>0</v>
      </c>
      <c r="AS5" s="26">
        <v>65.599954462659383</v>
      </c>
      <c r="AT5" s="27">
        <v>1.4296694483006718</v>
      </c>
      <c r="AU5" s="3">
        <v>39.190569128348741</v>
      </c>
      <c r="AZ5" s="3" t="s">
        <v>98</v>
      </c>
      <c r="BA5" s="3" t="s">
        <v>95</v>
      </c>
      <c r="BB5" s="3" t="s">
        <v>159</v>
      </c>
      <c r="BC5" s="3">
        <v>3</v>
      </c>
      <c r="BD5" s="1">
        <v>42019</v>
      </c>
      <c r="BE5" s="3">
        <v>2.767073914894528</v>
      </c>
      <c r="BF5" s="3">
        <v>2533.9437905105378</v>
      </c>
      <c r="BG5" s="3">
        <v>10.071726423741694</v>
      </c>
      <c r="BH5" s="3">
        <v>122.84897576064672</v>
      </c>
      <c r="BI5" s="3">
        <f>BH5/BI$1</f>
        <v>2.2360570760947711</v>
      </c>
      <c r="BJ5" s="3">
        <v>14.828938330102233</v>
      </c>
      <c r="BK5" s="3">
        <f>BJ5/BK$1</f>
        <v>0.26551366750406863</v>
      </c>
      <c r="BM5">
        <v>26.238110723287573</v>
      </c>
      <c r="BN5">
        <v>1850.8107791907953</v>
      </c>
      <c r="BO5">
        <v>42.924288881715405</v>
      </c>
      <c r="BP5">
        <v>106.43307672494223</v>
      </c>
      <c r="BQ5" s="3">
        <f>BP5/BQ$1</f>
        <v>1.9372602243345873</v>
      </c>
      <c r="BR5">
        <v>8.5021905438791734</v>
      </c>
      <c r="BS5" s="4">
        <f>BR5/BS$1</f>
        <v>0.1522325970255895</v>
      </c>
      <c r="BT5" s="24">
        <f>BK5-BS5</f>
        <v>0.11328107047847913</v>
      </c>
      <c r="BU5">
        <f t="shared" ref="BU5:BU7" si="4">BS5/BK5*100</f>
        <v>57.335126457569928</v>
      </c>
      <c r="BV5" s="4">
        <f t="shared" si="1"/>
        <v>0.29879685176018378</v>
      </c>
      <c r="BW5" s="3">
        <f t="shared" si="2"/>
        <v>86.637333413598441</v>
      </c>
      <c r="BY5">
        <f t="shared" si="3"/>
        <v>57.335126457569928</v>
      </c>
    </row>
    <row r="6" spans="1:78">
      <c r="A6" s="2"/>
      <c r="B6" s="2"/>
      <c r="C6" s="2"/>
      <c r="D6" s="21">
        <v>42019.480516975309</v>
      </c>
      <c r="E6" s="5">
        <v>3.25</v>
      </c>
      <c r="F6" s="5">
        <f t="shared" si="0"/>
        <v>3.12</v>
      </c>
      <c r="G6" s="5">
        <v>2.73</v>
      </c>
      <c r="I6" s="5">
        <f>U6*1000</f>
        <v>194.00000000000003</v>
      </c>
      <c r="L6" s="5">
        <v>56</v>
      </c>
      <c r="M6" s="5">
        <v>7.57</v>
      </c>
      <c r="N6" s="5">
        <v>89</v>
      </c>
      <c r="O6" s="5">
        <v>6.62</v>
      </c>
      <c r="P6" s="5">
        <v>10.73</v>
      </c>
      <c r="Q6" s="5">
        <v>20.83</v>
      </c>
      <c r="R6" s="5">
        <v>50.52</v>
      </c>
      <c r="S6" s="3">
        <v>3.2360000000000002</v>
      </c>
      <c r="T6" s="3">
        <v>3.1199999999999997</v>
      </c>
      <c r="U6" s="3">
        <v>0.19400000000000003</v>
      </c>
      <c r="V6" s="3">
        <v>0.113</v>
      </c>
      <c r="W6" s="3" t="s">
        <v>18</v>
      </c>
      <c r="X6" s="3">
        <v>3.5066666666666664</v>
      </c>
      <c r="Y6" s="3">
        <v>3.1333333333333333</v>
      </c>
      <c r="Z6" s="3">
        <v>0.73333333333333339</v>
      </c>
      <c r="AA6" s="3">
        <v>179.66666666666666</v>
      </c>
      <c r="AB6" s="3">
        <v>0.10000000000000002</v>
      </c>
      <c r="AC6" s="3">
        <v>12.433333333333332</v>
      </c>
      <c r="AD6" s="5">
        <v>3.3</v>
      </c>
      <c r="AE6" s="26">
        <v>1.0529259499683343</v>
      </c>
      <c r="AF6" s="26">
        <v>3.5128433185410791E-2</v>
      </c>
      <c r="AG6" s="26"/>
      <c r="AH6" s="26"/>
      <c r="AM6" s="26">
        <v>2.3919957578902218</v>
      </c>
      <c r="AN6" s="26">
        <v>0.13020280366732512</v>
      </c>
      <c r="AS6" s="26">
        <v>86.115664845173043</v>
      </c>
      <c r="AT6" s="27">
        <v>1.8015767034329455</v>
      </c>
      <c r="AU6" s="3">
        <v>36.001595973200395</v>
      </c>
      <c r="AZ6" s="3" t="s">
        <v>99</v>
      </c>
      <c r="BA6" s="3" t="s">
        <v>95</v>
      </c>
      <c r="BB6" s="3" t="s">
        <v>156</v>
      </c>
      <c r="BC6" s="3">
        <v>3.3</v>
      </c>
      <c r="BD6" s="1">
        <v>42019</v>
      </c>
      <c r="BE6" s="3">
        <v>1.9492814691067135</v>
      </c>
      <c r="BF6" s="3">
        <v>2998.430605120941</v>
      </c>
      <c r="BG6" s="3">
        <v>10.400393441163331</v>
      </c>
      <c r="BH6" s="3">
        <v>168.76704974478554</v>
      </c>
      <c r="BI6" s="3">
        <f>BH6/BI$1</f>
        <v>3.071842914903268</v>
      </c>
      <c r="BJ6" s="3">
        <v>14.630082909909776</v>
      </c>
      <c r="BK6" s="3">
        <f>BJ6/BK$1</f>
        <v>0.26195314073249376</v>
      </c>
      <c r="BM6">
        <v>39.065495518083928</v>
      </c>
      <c r="BN6">
        <v>2130.7740608681434</v>
      </c>
      <c r="BO6">
        <v>28.414765887876758</v>
      </c>
      <c r="BP6">
        <v>153.06502443566933</v>
      </c>
      <c r="BQ6" s="3">
        <f>BP6/BQ$1</f>
        <v>2.7860397603871374</v>
      </c>
      <c r="BR6">
        <v>7.8526766783677919</v>
      </c>
      <c r="BS6" s="4">
        <f>BR6/BS$1</f>
        <v>0.14060298439333557</v>
      </c>
      <c r="BT6" s="24">
        <f>BK6-BS6</f>
        <v>0.12135015633915819</v>
      </c>
      <c r="BU6">
        <f t="shared" si="4"/>
        <v>53.674861083997918</v>
      </c>
      <c r="BV6" s="4">
        <f t="shared" si="1"/>
        <v>0.28580315451613059</v>
      </c>
      <c r="BW6" s="3">
        <f t="shared" si="2"/>
        <v>90.696036143985879</v>
      </c>
      <c r="BY6">
        <f t="shared" si="3"/>
        <v>53.674861083997918</v>
      </c>
    </row>
    <row r="7" spans="1:78">
      <c r="A7" s="2"/>
      <c r="B7" s="2"/>
      <c r="C7" s="2"/>
      <c r="D7" s="1">
        <v>42019.480555555558</v>
      </c>
      <c r="E7" s="3">
        <v>3.5</v>
      </c>
      <c r="F7" s="3">
        <f>E7-0.13</f>
        <v>3.37</v>
      </c>
      <c r="G7" s="3">
        <v>3.26</v>
      </c>
      <c r="L7" s="3">
        <v>20.399999999999999</v>
      </c>
      <c r="M7" s="3">
        <v>2.71</v>
      </c>
      <c r="N7" s="3">
        <v>113</v>
      </c>
      <c r="O7" s="3">
        <v>6.57</v>
      </c>
      <c r="P7" s="3">
        <v>13.46</v>
      </c>
      <c r="Q7" s="3">
        <v>21.68</v>
      </c>
      <c r="R7" s="3">
        <v>52.52</v>
      </c>
      <c r="AD7" s="5">
        <v>3.5</v>
      </c>
      <c r="AE7" s="26">
        <v>1.1127969812117375</v>
      </c>
      <c r="AF7" s="26">
        <v>8.668943840547802E-2</v>
      </c>
      <c r="AG7" s="26"/>
      <c r="AH7" s="26"/>
      <c r="AM7" s="26">
        <v>2.6988867092324424</v>
      </c>
      <c r="AN7" s="26">
        <v>5.2081121466929663E-2</v>
      </c>
      <c r="AS7" s="26">
        <v>93.844489981785074</v>
      </c>
      <c r="AT7" s="27">
        <v>5.3322806450133138</v>
      </c>
      <c r="AU7" s="3">
        <v>34.771555864408342</v>
      </c>
      <c r="AZ7" s="3" t="s">
        <v>100</v>
      </c>
      <c r="BA7" s="3" t="s">
        <v>95</v>
      </c>
      <c r="BB7" s="3" t="s">
        <v>158</v>
      </c>
      <c r="BC7" s="3">
        <v>3.5</v>
      </c>
      <c r="BD7" s="1">
        <v>42019</v>
      </c>
      <c r="BE7" s="3">
        <v>1.8487720928506235</v>
      </c>
      <c r="BF7" s="3">
        <v>3339.130116632608</v>
      </c>
      <c r="BG7" s="3">
        <v>13.266852373917727</v>
      </c>
      <c r="BH7" s="3">
        <v>332.70279037106673</v>
      </c>
      <c r="BI7" s="3">
        <f>BH7/BI$1</f>
        <v>6.0557479135614622</v>
      </c>
      <c r="BJ7" s="3">
        <v>14.080145624257378</v>
      </c>
      <c r="BK7" s="3">
        <f>BJ7/BK$1</f>
        <v>0.25210645701445616</v>
      </c>
      <c r="BM7">
        <v>21.03962593921154</v>
      </c>
      <c r="BN7">
        <v>2255.7888235558144</v>
      </c>
      <c r="BO7">
        <v>52.382838108733786</v>
      </c>
      <c r="BP7">
        <v>293.14795579922713</v>
      </c>
      <c r="BQ7" s="3">
        <f>BP7/BQ$1</f>
        <v>5.3357836876451978</v>
      </c>
      <c r="BR7">
        <v>6.8815483427698245</v>
      </c>
      <c r="BS7" s="4">
        <f>BR7/BS$1</f>
        <v>0.12321483156257519</v>
      </c>
      <c r="BT7" s="24">
        <f>BK7-BS7</f>
        <v>0.12889162545188099</v>
      </c>
      <c r="BU7">
        <f t="shared" si="4"/>
        <v>48.874127629150678</v>
      </c>
      <c r="BV7" s="4">
        <f t="shared" si="1"/>
        <v>0.71996422591626441</v>
      </c>
      <c r="BW7" s="3">
        <f t="shared" si="2"/>
        <v>88.111060166425517</v>
      </c>
      <c r="BY7">
        <f t="shared" si="3"/>
        <v>48.874127629150671</v>
      </c>
    </row>
    <row r="8" spans="1:78">
      <c r="AD8" s="5"/>
      <c r="AE8" s="26"/>
      <c r="AF8" s="26"/>
      <c r="AG8" s="26"/>
      <c r="AH8" s="26"/>
      <c r="AM8" s="26"/>
      <c r="AN8" s="26"/>
      <c r="AS8" s="26"/>
      <c r="AT8" s="27"/>
      <c r="BD8" s="1"/>
      <c r="BE8" s="3"/>
      <c r="BF8" s="3"/>
      <c r="BG8" s="3"/>
      <c r="BH8" s="3"/>
      <c r="BI8" s="3"/>
      <c r="BJ8" s="3"/>
      <c r="BK8" s="3"/>
      <c r="BQ8" s="3"/>
      <c r="BS8" s="4"/>
      <c r="BT8" s="24"/>
      <c r="BV8" s="4"/>
      <c r="BW8" s="3"/>
    </row>
    <row r="9" spans="1:78">
      <c r="A9" t="s">
        <v>16</v>
      </c>
      <c r="B9" s="2" t="s">
        <v>20</v>
      </c>
      <c r="C9" s="2" t="s">
        <v>21</v>
      </c>
      <c r="D9" s="1" t="s">
        <v>0</v>
      </c>
      <c r="E9" s="3" t="s">
        <v>29</v>
      </c>
      <c r="F9" s="3" t="s">
        <v>22</v>
      </c>
      <c r="G9" s="3" t="s">
        <v>30</v>
      </c>
      <c r="H9" s="3" t="s">
        <v>31</v>
      </c>
      <c r="I9" s="3" t="s">
        <v>32</v>
      </c>
      <c r="J9" s="3" t="s">
        <v>33</v>
      </c>
      <c r="K9" s="3" t="s">
        <v>34</v>
      </c>
      <c r="L9" s="3" t="s">
        <v>35</v>
      </c>
      <c r="M9" s="3" t="s">
        <v>36</v>
      </c>
      <c r="N9" s="3" t="s">
        <v>37</v>
      </c>
      <c r="O9" s="3" t="s">
        <v>1</v>
      </c>
      <c r="P9" s="3" t="s">
        <v>38</v>
      </c>
      <c r="Q9" s="3" t="s">
        <v>39</v>
      </c>
      <c r="R9" s="3" t="s">
        <v>40</v>
      </c>
      <c r="S9" s="3" t="s">
        <v>2</v>
      </c>
      <c r="T9" s="3" t="s">
        <v>3</v>
      </c>
      <c r="U9" s="3" t="s">
        <v>4</v>
      </c>
      <c r="V9" s="3" t="s">
        <v>5</v>
      </c>
      <c r="W9" s="3" t="s">
        <v>1</v>
      </c>
      <c r="X9" s="3" t="s">
        <v>6</v>
      </c>
      <c r="Y9" s="3" t="s">
        <v>7</v>
      </c>
      <c r="Z9" s="3" t="s">
        <v>8</v>
      </c>
      <c r="AA9" s="3" t="s">
        <v>9</v>
      </c>
      <c r="AB9" s="3" t="s">
        <v>10</v>
      </c>
      <c r="AC9" s="3" t="s">
        <v>11</v>
      </c>
      <c r="AD9" s="5" t="s">
        <v>19</v>
      </c>
      <c r="AE9" s="9" t="s">
        <v>89</v>
      </c>
      <c r="AF9" s="9" t="s">
        <v>88</v>
      </c>
      <c r="AI9" s="9" t="s">
        <v>90</v>
      </c>
      <c r="AJ9" s="9" t="s">
        <v>88</v>
      </c>
      <c r="AM9" s="3" t="s">
        <v>92</v>
      </c>
      <c r="AN9" s="3" t="s">
        <v>88</v>
      </c>
      <c r="AO9" s="9" t="s">
        <v>91</v>
      </c>
      <c r="AP9" s="9" t="s">
        <v>88</v>
      </c>
      <c r="AQ9" s="9" t="s">
        <v>94</v>
      </c>
      <c r="AS9" s="3" t="s">
        <v>93</v>
      </c>
      <c r="AT9" s="3" t="s">
        <v>88</v>
      </c>
      <c r="AU9" s="3" t="s">
        <v>60</v>
      </c>
      <c r="AW9" s="3" t="s">
        <v>49</v>
      </c>
      <c r="AX9" s="3" t="s">
        <v>50</v>
      </c>
      <c r="AZ9" s="3" t="s">
        <v>70</v>
      </c>
      <c r="BA9" s="3" t="str">
        <f>BA10</f>
        <v>MB</v>
      </c>
      <c r="BB9" s="3" t="s">
        <v>13</v>
      </c>
      <c r="BC9" s="3" t="s">
        <v>19</v>
      </c>
      <c r="BD9" s="1">
        <f>BD10</f>
        <v>42039</v>
      </c>
      <c r="BE9" s="3" t="s">
        <v>78</v>
      </c>
      <c r="BF9" s="3" t="s">
        <v>79</v>
      </c>
      <c r="BG9" s="12" t="s">
        <v>80</v>
      </c>
      <c r="BH9" s="3" t="s">
        <v>81</v>
      </c>
      <c r="BI9" t="s">
        <v>76</v>
      </c>
      <c r="BJ9" s="3" t="s">
        <v>82</v>
      </c>
      <c r="BK9" t="s">
        <v>77</v>
      </c>
      <c r="BL9" s="3"/>
      <c r="BM9" t="s">
        <v>83</v>
      </c>
      <c r="BN9" t="s">
        <v>84</v>
      </c>
      <c r="BO9" t="s">
        <v>85</v>
      </c>
      <c r="BP9" t="s">
        <v>86</v>
      </c>
      <c r="BQ9" t="s">
        <v>76</v>
      </c>
      <c r="BR9" t="s">
        <v>87</v>
      </c>
      <c r="BS9" s="4" t="s">
        <v>77</v>
      </c>
      <c r="BT9" s="24" t="s">
        <v>75</v>
      </c>
      <c r="BV9" s="4"/>
      <c r="BW9" s="3"/>
    </row>
    <row r="10" spans="1:78">
      <c r="A10" t="s">
        <v>72</v>
      </c>
      <c r="B10" s="2">
        <v>3.75</v>
      </c>
      <c r="C10" s="2">
        <v>54</v>
      </c>
      <c r="D10" s="1">
        <v>42039</v>
      </c>
      <c r="E10" s="3">
        <v>0.92416666666666669</v>
      </c>
      <c r="F10" s="3">
        <f t="shared" ref="F10:F11" si="5">E10</f>
        <v>0.92416666666666669</v>
      </c>
      <c r="G10" s="3">
        <v>-9.6666666666666689E-3</v>
      </c>
      <c r="H10" s="3">
        <v>69.983333333333334</v>
      </c>
      <c r="I10" s="3">
        <v>134.4</v>
      </c>
      <c r="J10" s="3">
        <v>134</v>
      </c>
      <c r="K10" s="3">
        <v>87.333333333333329</v>
      </c>
      <c r="L10" s="3">
        <v>119.56666666666666</v>
      </c>
      <c r="M10" s="5">
        <v>17.481666666666669</v>
      </c>
      <c r="N10" s="3">
        <v>119.73333333333333</v>
      </c>
      <c r="O10" s="3">
        <v>7.8133333333333335</v>
      </c>
      <c r="P10" s="3">
        <v>2.2616666666666667</v>
      </c>
      <c r="Q10" s="3">
        <v>10.053333333333333</v>
      </c>
      <c r="R10" s="3">
        <v>24.954999999999998</v>
      </c>
      <c r="S10" s="3">
        <v>0.50666666666666671</v>
      </c>
      <c r="T10" s="3">
        <v>8.3333333333333329E-2</v>
      </c>
      <c r="U10" s="3">
        <v>0.14866666666666664</v>
      </c>
      <c r="V10" s="3">
        <v>7.8E-2</v>
      </c>
      <c r="W10" s="3">
        <v>6.82</v>
      </c>
      <c r="X10" s="3">
        <v>14.436666666666667</v>
      </c>
      <c r="Y10" s="3">
        <v>4.5333333333333341</v>
      </c>
      <c r="Z10" s="3">
        <v>1.0999999999999999</v>
      </c>
      <c r="AA10" s="3">
        <v>702</v>
      </c>
      <c r="AB10" s="3">
        <v>0.3666666666666667</v>
      </c>
      <c r="AC10" s="3">
        <v>1.3333333333333333</v>
      </c>
      <c r="AD10" s="5">
        <v>0.5</v>
      </c>
      <c r="AE10" s="26">
        <v>0.23846818133839981</v>
      </c>
      <c r="AF10" s="26">
        <v>8.8949403549696035E-2</v>
      </c>
      <c r="AG10" s="26">
        <f>AI10-AE10</f>
        <v>-6.8158647223136942E-2</v>
      </c>
      <c r="AH10" s="26">
        <f>(AF10^2+AJ10^2)^0.5</f>
        <v>9.0244980481684403E-2</v>
      </c>
      <c r="AI10" s="26">
        <v>0.17030953411526287</v>
      </c>
      <c r="AJ10" s="26">
        <v>1.5236801183086965E-2</v>
      </c>
      <c r="AK10" s="26">
        <f>AM10-AI10</f>
        <v>0.19006812588945896</v>
      </c>
      <c r="AL10" s="26">
        <f>(AJ10^2+AN10^2)^0.5</f>
        <v>3.398741324736422E-2</v>
      </c>
      <c r="AM10" s="26">
        <v>0.36037766000472182</v>
      </c>
      <c r="AN10" s="26">
        <v>3.0380654189042549E-2</v>
      </c>
      <c r="AO10" s="26">
        <v>67.326016252215325</v>
      </c>
      <c r="AP10" s="27">
        <v>0.96470658935716724</v>
      </c>
      <c r="AQ10" s="27">
        <v>395.31560345089144</v>
      </c>
      <c r="AR10" s="4"/>
      <c r="AS10" s="26">
        <v>55.193533697632056</v>
      </c>
      <c r="AT10" s="27">
        <v>0.53612604311275125</v>
      </c>
      <c r="AU10" s="3">
        <v>153.15470358764438</v>
      </c>
      <c r="AW10" s="4">
        <v>3.674486387392554</v>
      </c>
      <c r="AX10" s="4">
        <v>6.2746233906189261E-2</v>
      </c>
      <c r="AZ10" s="3" t="s">
        <v>101</v>
      </c>
      <c r="BA10" s="3" t="s">
        <v>95</v>
      </c>
      <c r="BB10" s="3" t="s">
        <v>155</v>
      </c>
      <c r="BC10" s="3">
        <v>0.5</v>
      </c>
      <c r="BD10" s="1">
        <v>42039</v>
      </c>
      <c r="BE10" s="3">
        <v>2.0117659948804913</v>
      </c>
      <c r="BF10" s="3">
        <v>3161.877406196817</v>
      </c>
      <c r="BG10" s="3">
        <v>1.8535308949726552</v>
      </c>
      <c r="BH10" s="3">
        <v>24.25690530265268</v>
      </c>
      <c r="BI10" s="3">
        <f>BH10/BI$1</f>
        <v>0.44151629600751147</v>
      </c>
      <c r="BJ10" s="3">
        <v>9.3384388306546828</v>
      </c>
      <c r="BK10" s="3">
        <f>BJ10/BK$1</f>
        <v>0.16720570869569709</v>
      </c>
      <c r="BM10">
        <v>88.540751300251273</v>
      </c>
      <c r="BN10">
        <v>2480.1992532453746</v>
      </c>
      <c r="BO10">
        <v>29.340801742402036</v>
      </c>
      <c r="BP10">
        <v>14.232672337960572</v>
      </c>
      <c r="BQ10" s="3">
        <f>BP10/BQ$1</f>
        <v>0.259058469930116</v>
      </c>
      <c r="BR10">
        <v>1.6852081813223925</v>
      </c>
      <c r="BS10" s="4">
        <f>BR10/BS$1</f>
        <v>3.0173825986076857E-2</v>
      </c>
      <c r="BT10" s="24">
        <f>BK10-BS10</f>
        <v>0.13703188270962025</v>
      </c>
      <c r="BU10">
        <f t="shared" ref="BU10:BU12" si="6">BS10/BK10*100</f>
        <v>18.045930501685888</v>
      </c>
      <c r="BV10" s="4">
        <f t="shared" si="1"/>
        <v>0.18245782607739547</v>
      </c>
      <c r="BW10" s="3">
        <f t="shared" ref="BW10:BW12" si="7">BQ10/BI10*100</f>
        <v>58.67472441508901</v>
      </c>
      <c r="BY10">
        <f t="shared" ref="BY10:BY12" si="8">BR10/BJ10*100</f>
        <v>18.045930501685888</v>
      </c>
    </row>
    <row r="11" spans="1:78">
      <c r="D11" s="1">
        <v>42039</v>
      </c>
      <c r="E11" s="3">
        <v>3.0449999999999999</v>
      </c>
      <c r="F11" s="3">
        <f t="shared" si="5"/>
        <v>3.0449999999999999</v>
      </c>
      <c r="G11" s="3">
        <v>4.0863333333333332</v>
      </c>
      <c r="H11" s="3">
        <v>93.733333333333334</v>
      </c>
      <c r="I11" s="3">
        <v>158.13333333333333</v>
      </c>
      <c r="J11" s="3">
        <v>156.1</v>
      </c>
      <c r="K11" s="3">
        <v>101</v>
      </c>
      <c r="L11" s="3">
        <v>29.7</v>
      </c>
      <c r="M11" s="3">
        <v>3.8800000000000003</v>
      </c>
      <c r="N11" s="3">
        <v>29.733333333333334</v>
      </c>
      <c r="O11" s="3">
        <v>7.2399999999999993</v>
      </c>
      <c r="P11" s="3">
        <v>5.7666666666666657</v>
      </c>
      <c r="Q11" s="3">
        <v>17.403333333333332</v>
      </c>
      <c r="R11" s="3">
        <v>42.386666666666663</v>
      </c>
      <c r="S11" s="3">
        <v>3.0166666666666671</v>
      </c>
      <c r="T11" s="3">
        <v>4.21</v>
      </c>
      <c r="U11" s="3">
        <v>0.17699999999999996</v>
      </c>
      <c r="V11" s="3">
        <v>0.107</v>
      </c>
      <c r="W11" s="3">
        <v>6.78</v>
      </c>
      <c r="X11" s="3">
        <v>3.5966666666666662</v>
      </c>
      <c r="Y11" s="3">
        <v>2.2999999999999998</v>
      </c>
      <c r="Z11" s="3">
        <v>0.53333333333333333</v>
      </c>
      <c r="AA11" s="3">
        <v>74</v>
      </c>
      <c r="AB11" s="3">
        <v>0</v>
      </c>
      <c r="AC11" s="3">
        <v>5.5</v>
      </c>
      <c r="AD11" s="5">
        <v>3</v>
      </c>
      <c r="AE11" s="26">
        <v>0.33540061484061645</v>
      </c>
      <c r="AF11" s="26">
        <v>4.0603412539182704E-2</v>
      </c>
      <c r="AG11" s="26">
        <f t="shared" ref="AG11:AG72" si="9">AI11-AE11</f>
        <v>-7.464583882541681E-2</v>
      </c>
      <c r="AH11" s="26">
        <f t="shared" ref="AH11:AH72" si="10">(AF11^2+AJ11^2)^0.5</f>
        <v>4.2094792509197565E-2</v>
      </c>
      <c r="AI11" s="26">
        <v>0.26075477601519964</v>
      </c>
      <c r="AJ11" s="26">
        <v>1.1105604286365348E-2</v>
      </c>
      <c r="AK11" s="26">
        <f t="shared" ref="AK11:AK72" si="11">AM11-AI11</f>
        <v>0.45715084230320907</v>
      </c>
      <c r="AL11" s="26">
        <f t="shared" ref="AL11:AL72" si="12">(AJ11^2+AN11^2)^0.5</f>
        <v>1.2873087111195038E-2</v>
      </c>
      <c r="AM11" s="26">
        <v>0.71790561831840871</v>
      </c>
      <c r="AN11" s="26">
        <v>6.5101401833662078E-3</v>
      </c>
      <c r="AO11" s="26">
        <v>44.955553261666246</v>
      </c>
      <c r="AP11" s="27">
        <v>1.3919717271303687</v>
      </c>
      <c r="AQ11" s="27">
        <v>172.40548360673458</v>
      </c>
      <c r="AR11" s="4"/>
      <c r="AS11" s="26">
        <v>47.6388888888889</v>
      </c>
      <c r="AT11" s="27">
        <v>0.86456361907371726</v>
      </c>
      <c r="AU11" s="3">
        <v>66.358150254452923</v>
      </c>
      <c r="AW11" s="4">
        <v>3.438279282157906</v>
      </c>
      <c r="AX11" s="4">
        <v>5.1113164395927189E-2</v>
      </c>
      <c r="AZ11" s="3" t="s">
        <v>102</v>
      </c>
      <c r="BA11" s="3" t="s">
        <v>95</v>
      </c>
      <c r="BB11" s="3" t="s">
        <v>159</v>
      </c>
      <c r="BC11" s="3">
        <v>3</v>
      </c>
      <c r="BD11" s="1">
        <v>42039</v>
      </c>
      <c r="BE11" s="3">
        <v>2.1758962060741855</v>
      </c>
      <c r="BF11" s="3">
        <v>1479.4196353222146</v>
      </c>
      <c r="BG11" s="3">
        <v>3.9018281852671808</v>
      </c>
      <c r="BH11" s="3">
        <v>87.967127220892394</v>
      </c>
      <c r="BI11" s="3">
        <f>BH11/BI$1</f>
        <v>1.6011490211301855</v>
      </c>
      <c r="BJ11" s="3">
        <v>10.799093606710263</v>
      </c>
      <c r="BK11" s="3">
        <f>BJ11/BK$1</f>
        <v>0.19335888284172359</v>
      </c>
      <c r="BM11">
        <v>51.608424680779059</v>
      </c>
      <c r="BN11">
        <v>1183.9783878626258</v>
      </c>
      <c r="BO11">
        <v>32.676626463200179</v>
      </c>
      <c r="BP11">
        <v>85.430586507071638</v>
      </c>
      <c r="BQ11" s="3">
        <f>BP11/BQ$1</f>
        <v>1.5549797325640997</v>
      </c>
      <c r="BR11">
        <v>5.9631530380991968</v>
      </c>
      <c r="BS11" s="4">
        <f>BR11/BS$1</f>
        <v>0.10677086907966332</v>
      </c>
      <c r="BT11" s="24">
        <f>BK11-BS11</f>
        <v>8.6588013762060267E-2</v>
      </c>
      <c r="BU11">
        <f t="shared" si="6"/>
        <v>55.219014254991329</v>
      </c>
      <c r="BV11" s="4">
        <f t="shared" si="1"/>
        <v>4.616928856608582E-2</v>
      </c>
      <c r="BW11" s="3">
        <f t="shared" si="7"/>
        <v>97.11649022315882</v>
      </c>
      <c r="BY11">
        <f t="shared" si="8"/>
        <v>55.219014254991315</v>
      </c>
    </row>
    <row r="12" spans="1:78">
      <c r="D12" s="1">
        <v>42039</v>
      </c>
      <c r="E12" s="3">
        <v>3.4599999999999995</v>
      </c>
      <c r="F12" s="3">
        <f>E12</f>
        <v>3.4599999999999995</v>
      </c>
      <c r="G12" s="3">
        <v>4.4160000000000004</v>
      </c>
      <c r="H12" s="3">
        <v>101.2</v>
      </c>
      <c r="I12" s="3">
        <v>169.06666666666669</v>
      </c>
      <c r="J12" s="3">
        <v>166.76666666666668</v>
      </c>
      <c r="K12" s="3">
        <v>108</v>
      </c>
      <c r="L12" s="3">
        <v>11.833333333333334</v>
      </c>
      <c r="M12" s="3">
        <v>1.5333333333333334</v>
      </c>
      <c r="N12" s="3">
        <v>11.866666666666667</v>
      </c>
      <c r="O12" s="3">
        <v>7.086666666666666</v>
      </c>
      <c r="P12" s="3">
        <v>6.6700000000000008</v>
      </c>
      <c r="Q12" s="3">
        <v>17.13666666666667</v>
      </c>
      <c r="R12" s="3">
        <v>41.75</v>
      </c>
      <c r="S12" s="3">
        <v>3.5126666666666666</v>
      </c>
      <c r="T12" s="3">
        <v>4.3366666666666669</v>
      </c>
      <c r="U12" s="3">
        <v>0.18099999999999997</v>
      </c>
      <c r="V12" s="3">
        <v>0.10966666666666668</v>
      </c>
      <c r="W12" s="3">
        <v>6.79</v>
      </c>
      <c r="X12" s="3">
        <v>2.5033333333333334</v>
      </c>
      <c r="Y12" s="3">
        <v>2.6666666666666665</v>
      </c>
      <c r="Z12" s="3">
        <v>0.6333333333333333</v>
      </c>
      <c r="AA12" s="3">
        <v>435.33333333333331</v>
      </c>
      <c r="AB12" s="3">
        <v>0.20000000000000004</v>
      </c>
      <c r="AC12" s="3">
        <v>12.200000000000001</v>
      </c>
      <c r="AD12" s="5">
        <v>3.5</v>
      </c>
      <c r="AE12" s="26">
        <v>0.92403705404264314</v>
      </c>
      <c r="AF12" s="26">
        <v>5.0457450807858323E-2</v>
      </c>
      <c r="AG12" s="26">
        <f t="shared" si="9"/>
        <v>-1.2867124223770232E-2</v>
      </c>
      <c r="AH12" s="26">
        <f t="shared" si="10"/>
        <v>5.3962819148770137E-2</v>
      </c>
      <c r="AI12" s="26">
        <v>0.9111699298188729</v>
      </c>
      <c r="AJ12" s="26">
        <v>1.9131949938660988E-2</v>
      </c>
      <c r="AK12" s="26">
        <f t="shared" si="11"/>
        <v>0.75809763766041938</v>
      </c>
      <c r="AL12" s="26">
        <f t="shared" si="12"/>
        <v>6.1635764376122629E-2</v>
      </c>
      <c r="AM12" s="26">
        <v>1.6692675674792923</v>
      </c>
      <c r="AN12" s="26">
        <v>5.859126165029626E-2</v>
      </c>
      <c r="AO12" s="26">
        <v>59.100385413195951</v>
      </c>
      <c r="AP12" s="27">
        <v>3.0716032790243926</v>
      </c>
      <c r="AQ12" s="27">
        <v>64.862089363445335</v>
      </c>
      <c r="AR12" s="4"/>
      <c r="AS12" s="26">
        <v>62.071948998178513</v>
      </c>
      <c r="AT12" s="27">
        <v>4.7381950296721502</v>
      </c>
      <c r="AU12" s="3">
        <v>37.185140481649313</v>
      </c>
      <c r="AW12" s="4">
        <v>4.0274461990429371</v>
      </c>
      <c r="AX12" s="4">
        <v>2.7647873443874826E-2</v>
      </c>
      <c r="AZ12" s="3" t="s">
        <v>103</v>
      </c>
      <c r="BA12" s="3" t="s">
        <v>95</v>
      </c>
      <c r="BB12" s="3" t="s">
        <v>158</v>
      </c>
      <c r="BC12" s="3">
        <v>3.5</v>
      </c>
      <c r="BD12" s="1">
        <v>42039</v>
      </c>
      <c r="BE12" s="3">
        <v>1.5850417880081655</v>
      </c>
      <c r="BF12" s="3">
        <v>2982.1213068069474</v>
      </c>
      <c r="BG12" s="6"/>
      <c r="BH12" s="3">
        <v>603.12456256521307</v>
      </c>
      <c r="BI12" s="3">
        <f>BH12/BI$1</f>
        <v>10.977877003371189</v>
      </c>
      <c r="BJ12" s="3">
        <v>11.963513335040048</v>
      </c>
      <c r="BK12" s="3">
        <f>BJ12/BK$1</f>
        <v>0.21420793795953533</v>
      </c>
      <c r="BM12">
        <v>26.061957787717667</v>
      </c>
      <c r="BN12">
        <v>2057.7903331045604</v>
      </c>
      <c r="BO12">
        <v>36.577061015777659</v>
      </c>
      <c r="BP12">
        <v>514.5272080083148</v>
      </c>
      <c r="BQ12" s="3">
        <f>BP12/BQ$1</f>
        <v>9.3652567893759517</v>
      </c>
      <c r="BR12">
        <v>6.1824985108719748</v>
      </c>
      <c r="BS12" s="4">
        <f>BR12/BS$1</f>
        <v>0.11069827235222873</v>
      </c>
      <c r="BT12" s="24">
        <f>BK12-BS12</f>
        <v>0.10350966560730659</v>
      </c>
      <c r="BU12">
        <f t="shared" si="6"/>
        <v>51.677950596368682</v>
      </c>
      <c r="BV12" s="4">
        <f t="shared" si="1"/>
        <v>1.6126202139952373</v>
      </c>
      <c r="BW12" s="3">
        <f t="shared" si="7"/>
        <v>85.310272528103397</v>
      </c>
      <c r="BY12">
        <f t="shared" si="8"/>
        <v>51.677950596368682</v>
      </c>
      <c r="BZ12">
        <f>AVERAGE(BY6:BY7,BY11:BY12)</f>
        <v>52.361488391127146</v>
      </c>
    </row>
    <row r="13" spans="1:78">
      <c r="AD13" s="5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7"/>
      <c r="AQ13" s="27"/>
      <c r="AS13" s="26"/>
      <c r="AT13" s="27"/>
      <c r="BD13" s="1"/>
      <c r="BE13" s="3"/>
      <c r="BF13" s="3"/>
      <c r="BG13" s="3"/>
      <c r="BH13" s="3"/>
      <c r="BI13" s="3"/>
      <c r="BJ13" s="3"/>
      <c r="BK13" s="3"/>
      <c r="BQ13" s="3"/>
      <c r="BS13" s="4"/>
      <c r="BT13" s="24"/>
      <c r="BV13" s="4"/>
      <c r="BW13" s="3"/>
    </row>
    <row r="14" spans="1:78">
      <c r="A14" s="2" t="s">
        <v>16</v>
      </c>
      <c r="B14" s="2" t="s">
        <v>20</v>
      </c>
      <c r="C14" s="2" t="s">
        <v>21</v>
      </c>
      <c r="D14" s="1" t="s">
        <v>0</v>
      </c>
      <c r="E14" s="3" t="s">
        <v>29</v>
      </c>
      <c r="F14" s="3" t="s">
        <v>22</v>
      </c>
      <c r="G14" s="3" t="s">
        <v>30</v>
      </c>
      <c r="H14" s="3" t="s">
        <v>31</v>
      </c>
      <c r="I14" s="3" t="s">
        <v>32</v>
      </c>
      <c r="J14" s="3" t="s">
        <v>33</v>
      </c>
      <c r="K14" s="3" t="s">
        <v>34</v>
      </c>
      <c r="L14" s="3" t="s">
        <v>35</v>
      </c>
      <c r="M14" s="3" t="s">
        <v>36</v>
      </c>
      <c r="N14" s="3" t="s">
        <v>37</v>
      </c>
      <c r="O14" s="3" t="s">
        <v>1</v>
      </c>
      <c r="P14" s="3" t="s">
        <v>38</v>
      </c>
      <c r="Q14" s="3" t="s">
        <v>39</v>
      </c>
      <c r="R14" s="3" t="s">
        <v>40</v>
      </c>
      <c r="S14" s="3" t="s">
        <v>2</v>
      </c>
      <c r="T14" s="3" t="s">
        <v>3</v>
      </c>
      <c r="U14" s="3" t="s">
        <v>4</v>
      </c>
      <c r="V14" s="3" t="s">
        <v>5</v>
      </c>
      <c r="W14" s="3" t="s">
        <v>1</v>
      </c>
      <c r="X14" s="3" t="s">
        <v>6</v>
      </c>
      <c r="Y14" s="3" t="s">
        <v>7</v>
      </c>
      <c r="Z14" s="3" t="s">
        <v>8</v>
      </c>
      <c r="AA14" s="3" t="s">
        <v>9</v>
      </c>
      <c r="AB14" s="3" t="s">
        <v>10</v>
      </c>
      <c r="AC14" s="3" t="s">
        <v>11</v>
      </c>
      <c r="AD14" s="5" t="s">
        <v>19</v>
      </c>
      <c r="AE14" s="9" t="s">
        <v>89</v>
      </c>
      <c r="AF14" s="9" t="s">
        <v>88</v>
      </c>
      <c r="AG14" s="26"/>
      <c r="AH14" s="26"/>
      <c r="AI14" s="9" t="s">
        <v>90</v>
      </c>
      <c r="AJ14" s="9" t="s">
        <v>88</v>
      </c>
      <c r="AK14" s="26"/>
      <c r="AL14" s="26"/>
      <c r="AM14" s="3" t="s">
        <v>92</v>
      </c>
      <c r="AN14" s="3" t="s">
        <v>88</v>
      </c>
      <c r="AO14" s="9" t="s">
        <v>91</v>
      </c>
      <c r="AP14" s="9" t="s">
        <v>88</v>
      </c>
      <c r="AQ14" s="9" t="s">
        <v>94</v>
      </c>
      <c r="AS14" s="3" t="s">
        <v>93</v>
      </c>
      <c r="AT14" s="3" t="s">
        <v>88</v>
      </c>
      <c r="AU14" s="3" t="s">
        <v>60</v>
      </c>
      <c r="AW14" s="3" t="s">
        <v>49</v>
      </c>
      <c r="AX14" s="3" t="s">
        <v>50</v>
      </c>
      <c r="AZ14" s="3" t="s">
        <v>70</v>
      </c>
      <c r="BA14" s="3" t="str">
        <f>BA15</f>
        <v>MB</v>
      </c>
      <c r="BB14" s="3" t="s">
        <v>13</v>
      </c>
      <c r="BC14" s="3" t="s">
        <v>19</v>
      </c>
      <c r="BD14" s="1">
        <f>BD15</f>
        <v>42052</v>
      </c>
      <c r="BE14" s="3" t="s">
        <v>78</v>
      </c>
      <c r="BF14" s="3" t="s">
        <v>79</v>
      </c>
      <c r="BG14" s="12" t="s">
        <v>80</v>
      </c>
      <c r="BH14" s="3" t="s">
        <v>81</v>
      </c>
      <c r="BI14" t="s">
        <v>76</v>
      </c>
      <c r="BJ14" s="3" t="s">
        <v>82</v>
      </c>
      <c r="BK14" t="s">
        <v>77</v>
      </c>
      <c r="BL14" s="3"/>
      <c r="BM14" t="s">
        <v>83</v>
      </c>
      <c r="BN14" t="s">
        <v>84</v>
      </c>
      <c r="BO14" t="s">
        <v>85</v>
      </c>
      <c r="BP14" t="s">
        <v>86</v>
      </c>
      <c r="BQ14" t="s">
        <v>76</v>
      </c>
      <c r="BR14" t="s">
        <v>87</v>
      </c>
      <c r="BS14" s="4" t="s">
        <v>77</v>
      </c>
      <c r="BT14" s="24" t="s">
        <v>75</v>
      </c>
      <c r="BV14" s="4"/>
      <c r="BW14" s="3"/>
    </row>
    <row r="15" spans="1:78">
      <c r="A15" s="2" t="s">
        <v>73</v>
      </c>
      <c r="B15" s="2">
        <v>3.3</v>
      </c>
      <c r="C15" s="2">
        <v>70</v>
      </c>
      <c r="D15" s="1">
        <v>42052</v>
      </c>
      <c r="E15" s="3">
        <v>0.69399999999999995</v>
      </c>
      <c r="F15" s="3">
        <f t="shared" ref="F15:F16" si="13">E15</f>
        <v>0.69399999999999995</v>
      </c>
      <c r="G15" s="3">
        <v>1.0183333333333333</v>
      </c>
      <c r="H15" s="3">
        <v>76.5</v>
      </c>
      <c r="I15" s="3">
        <v>142.03333333333333</v>
      </c>
      <c r="J15" s="3">
        <v>141.16666666666666</v>
      </c>
      <c r="K15" s="3">
        <v>92</v>
      </c>
      <c r="L15" s="3">
        <v>96.8</v>
      </c>
      <c r="M15" s="3">
        <v>13.75</v>
      </c>
      <c r="N15" s="3">
        <v>96.933333333333337</v>
      </c>
      <c r="O15" s="3">
        <v>6.25</v>
      </c>
      <c r="P15" s="3">
        <v>1.9799999999999998</v>
      </c>
      <c r="Q15" s="3">
        <v>8.370000000000001</v>
      </c>
      <c r="R15" s="3">
        <v>20.959999999999997</v>
      </c>
      <c r="S15" s="3">
        <v>0.51466666666666672</v>
      </c>
      <c r="T15" s="3">
        <v>0.65333333333333332</v>
      </c>
      <c r="U15" s="3">
        <v>0.159</v>
      </c>
      <c r="V15" s="3">
        <v>8.5000000000000006E-2</v>
      </c>
      <c r="W15" s="3">
        <v>6.2433333333333332</v>
      </c>
      <c r="X15" s="3">
        <v>13.593333333333334</v>
      </c>
      <c r="Y15" s="3">
        <v>0.53333333333333333</v>
      </c>
      <c r="Z15" s="3">
        <v>0.13333333333333333</v>
      </c>
      <c r="AA15" s="3">
        <v>-74.333333333333329</v>
      </c>
      <c r="AB15" s="3">
        <v>-3.3333333333333333E-2</v>
      </c>
      <c r="AC15" s="3">
        <v>1.1333333333333333</v>
      </c>
      <c r="AD15" s="5">
        <v>0.7</v>
      </c>
      <c r="AE15" s="26">
        <v>0.19080183660544647</v>
      </c>
      <c r="AF15" s="26">
        <v>3.3734357965001016E-2</v>
      </c>
      <c r="AG15" s="26">
        <f t="shared" si="9"/>
        <v>5.0347354538315459E-2</v>
      </c>
      <c r="AH15" s="26">
        <f t="shared" si="10"/>
        <v>3.5741025037468274E-2</v>
      </c>
      <c r="AI15" s="26">
        <v>0.24114919114376193</v>
      </c>
      <c r="AJ15" s="26">
        <v>1.1807369030317746E-2</v>
      </c>
      <c r="AK15" s="26">
        <f t="shared" si="11"/>
        <v>0.18521002339953735</v>
      </c>
      <c r="AL15" s="26">
        <f t="shared" si="12"/>
        <v>0.16318124039804044</v>
      </c>
      <c r="AM15" s="26">
        <v>0.42635921454329928</v>
      </c>
      <c r="AN15" s="26">
        <v>0.16275350458415622</v>
      </c>
      <c r="AO15" s="26">
        <v>61.463837075800939</v>
      </c>
      <c r="AP15" s="27">
        <v>0.71269087347797622</v>
      </c>
      <c r="AQ15" s="27">
        <v>254.87888549109442</v>
      </c>
      <c r="AR15" s="4"/>
      <c r="AS15" s="26">
        <v>76.525500910746814</v>
      </c>
      <c r="AT15" s="27">
        <v>25.41044245780343</v>
      </c>
      <c r="AU15" s="3">
        <v>179.48597872504806</v>
      </c>
      <c r="AW15" s="4">
        <v>1.8743065892077646</v>
      </c>
      <c r="AX15" s="4">
        <v>2.0660515086766765E-2</v>
      </c>
      <c r="AZ15" s="3" t="s">
        <v>104</v>
      </c>
      <c r="BA15" s="3" t="s">
        <v>95</v>
      </c>
      <c r="BB15" s="3" t="s">
        <v>155</v>
      </c>
      <c r="BC15" s="3">
        <v>0.7</v>
      </c>
      <c r="BD15" s="1">
        <v>42052</v>
      </c>
      <c r="BE15" s="3">
        <v>5.5048485419447211</v>
      </c>
      <c r="BF15" s="3">
        <v>3555.3947010168108</v>
      </c>
      <c r="BG15" s="3">
        <v>1.6409161190324786</v>
      </c>
      <c r="BH15" s="3">
        <v>35.468119434662135</v>
      </c>
      <c r="BI15" s="3">
        <f>BH15/BI$1</f>
        <v>0.64557916699421436</v>
      </c>
      <c r="BJ15" s="3">
        <v>103.48479918316561</v>
      </c>
      <c r="BK15" s="3">
        <f>BJ15/BK$1</f>
        <v>1.8529059835839858</v>
      </c>
      <c r="BM15">
        <v>27.025660257617471</v>
      </c>
      <c r="BN15">
        <v>3163.5229839744543</v>
      </c>
      <c r="BO15">
        <v>44.800703480613173</v>
      </c>
      <c r="BP15">
        <v>32.1084536214588</v>
      </c>
      <c r="BQ15" s="3">
        <f>BP15/BQ$1</f>
        <v>0.58442762325188935</v>
      </c>
      <c r="BR15">
        <v>3.1031977095073788</v>
      </c>
      <c r="BS15" s="4">
        <f>BR15/BS$1</f>
        <v>5.5563074476407855E-2</v>
      </c>
      <c r="BT15" s="24">
        <f>BK15-BS15</f>
        <v>1.7973429091075779</v>
      </c>
      <c r="BU15">
        <f t="shared" ref="BU15:BU17" si="14">BS15/BK15*100</f>
        <v>2.9986990688504824</v>
      </c>
      <c r="BV15" s="4">
        <f t="shared" si="1"/>
        <v>6.115154374232501E-2</v>
      </c>
      <c r="BW15" s="3">
        <f t="shared" ref="BW15:BW17" si="15">BQ15/BI15*100</f>
        <v>90.527646047340156</v>
      </c>
      <c r="BY15">
        <f t="shared" ref="BY15:BY17" si="16">BR15/BJ15*100</f>
        <v>2.9986990688504824</v>
      </c>
    </row>
    <row r="16" spans="1:78">
      <c r="D16" s="1">
        <v>42052</v>
      </c>
      <c r="E16" s="3">
        <v>2.7836666666666665</v>
      </c>
      <c r="F16" s="3">
        <f t="shared" si="13"/>
        <v>2.7836666666666665</v>
      </c>
      <c r="G16" s="3">
        <v>4.0153333333333334</v>
      </c>
      <c r="H16" s="3">
        <v>87.2</v>
      </c>
      <c r="I16" s="3">
        <v>147.4</v>
      </c>
      <c r="J16" s="3">
        <v>145.5</v>
      </c>
      <c r="K16" s="3">
        <v>95</v>
      </c>
      <c r="L16" s="3">
        <v>42.79999999999999</v>
      </c>
      <c r="M16" s="3">
        <v>5.6033333333333326</v>
      </c>
      <c r="N16" s="3">
        <v>42.833333333333336</v>
      </c>
      <c r="O16" s="3">
        <v>6.4933333333333332</v>
      </c>
      <c r="P16" s="3">
        <v>4.12</v>
      </c>
      <c r="Q16" s="3">
        <v>16.260000000000002</v>
      </c>
      <c r="R16" s="3">
        <v>39.676666666666669</v>
      </c>
      <c r="S16" s="3">
        <v>2.8450000000000002</v>
      </c>
      <c r="T16" s="3">
        <v>4.4066666666666672</v>
      </c>
      <c r="U16" s="3">
        <v>0.16700000000000001</v>
      </c>
      <c r="V16" s="3">
        <v>0.10100000000000002</v>
      </c>
      <c r="W16" s="3">
        <v>6.57</v>
      </c>
      <c r="X16" s="3">
        <v>4.2133333333333338</v>
      </c>
      <c r="Y16" s="3">
        <v>1.5</v>
      </c>
      <c r="Z16" s="3">
        <v>0.3666666666666667</v>
      </c>
      <c r="AA16" s="3">
        <v>8.6666666666666661</v>
      </c>
      <c r="AB16" s="3">
        <v>0</v>
      </c>
      <c r="AC16" s="3">
        <v>3.5</v>
      </c>
      <c r="AD16" s="5">
        <v>3.15</v>
      </c>
      <c r="AE16" s="26">
        <v>0.5761342173316446</v>
      </c>
      <c r="AF16" s="26">
        <v>1.4194087308611497E-2</v>
      </c>
      <c r="AG16" s="26">
        <f t="shared" si="9"/>
        <v>0.12164162526240252</v>
      </c>
      <c r="AH16" s="26">
        <f t="shared" si="10"/>
        <v>2.1468962672734116E-2</v>
      </c>
      <c r="AI16" s="26">
        <v>0.69777584259404712</v>
      </c>
      <c r="AJ16" s="26">
        <v>1.6107273006898615E-2</v>
      </c>
      <c r="AK16" s="26">
        <f t="shared" si="11"/>
        <v>0.83032188726782408</v>
      </c>
      <c r="AL16" s="26">
        <f t="shared" si="12"/>
        <v>0.38877217889623328</v>
      </c>
      <c r="AM16" s="26">
        <v>1.5280977298618712</v>
      </c>
      <c r="AN16" s="26">
        <v>0.3884383642741871</v>
      </c>
      <c r="AO16" s="26">
        <v>53.812891086419313</v>
      </c>
      <c r="AP16" s="27">
        <v>0.69159391865661091</v>
      </c>
      <c r="AQ16" s="27">
        <v>77.120599197537203</v>
      </c>
      <c r="AR16" s="4"/>
      <c r="AS16" s="26">
        <v>56.703096539162118</v>
      </c>
      <c r="AT16" s="27">
        <v>1.1447015515110086</v>
      </c>
      <c r="AU16" s="3">
        <v>37.106983035887147</v>
      </c>
      <c r="AW16" s="4">
        <v>3.3958295108281402</v>
      </c>
      <c r="AX16" s="4">
        <v>3.1878613937064031E-2</v>
      </c>
      <c r="AZ16" s="3" t="s">
        <v>105</v>
      </c>
      <c r="BA16" s="3" t="s">
        <v>95</v>
      </c>
      <c r="BB16" s="3" t="s">
        <v>156</v>
      </c>
      <c r="BC16" s="3">
        <v>3.15</v>
      </c>
      <c r="BD16" s="1">
        <v>42052</v>
      </c>
      <c r="BE16" s="3">
        <v>6.3686945944178195</v>
      </c>
      <c r="BF16" s="3">
        <v>3923.6922524948213</v>
      </c>
      <c r="BG16" s="3">
        <v>12.676939969436315</v>
      </c>
      <c r="BH16" s="3">
        <v>920.93446484365177</v>
      </c>
      <c r="BI16" s="3">
        <f>BH16/BI$1</f>
        <v>16.762549414700615</v>
      </c>
      <c r="BJ16" s="3">
        <v>120.12799132432698</v>
      </c>
      <c r="BK16" s="3">
        <f>BJ16/BK$1</f>
        <v>2.1509040523603757</v>
      </c>
      <c r="BM16">
        <v>21.024712103460406</v>
      </c>
      <c r="BN16">
        <v>3313.2318597291319</v>
      </c>
      <c r="BO16">
        <v>34.230273027834365</v>
      </c>
      <c r="BP16">
        <v>864.33096910002087</v>
      </c>
      <c r="BQ16" s="3">
        <f>BP16/BQ$1</f>
        <v>15.732271006552983</v>
      </c>
      <c r="BR16">
        <v>5.8755643505189301</v>
      </c>
      <c r="BS16" s="4">
        <f>BR16/BS$1</f>
        <v>0.10520258461090295</v>
      </c>
      <c r="BT16" s="24">
        <f>BK16-BS16</f>
        <v>2.0457014677494727</v>
      </c>
      <c r="BU16">
        <f t="shared" si="14"/>
        <v>4.8910868197702699</v>
      </c>
      <c r="BV16" s="4">
        <f t="shared" si="1"/>
        <v>1.0302784081476322</v>
      </c>
      <c r="BW16" s="3">
        <f t="shared" si="15"/>
        <v>93.853689062094062</v>
      </c>
      <c r="BY16">
        <f t="shared" si="16"/>
        <v>4.8910868197702699</v>
      </c>
    </row>
    <row r="17" spans="1:77">
      <c r="D17" s="1">
        <v>42052</v>
      </c>
      <c r="E17" s="3">
        <v>3.0947500000000008</v>
      </c>
      <c r="F17" s="3">
        <f>E17</f>
        <v>3.0947500000000008</v>
      </c>
      <c r="G17" s="3">
        <v>4.5289999999999999</v>
      </c>
      <c r="H17" s="3">
        <v>95.208333333333329</v>
      </c>
      <c r="I17" s="3">
        <v>158.52500000000001</v>
      </c>
      <c r="J17" s="3">
        <v>156.3666666666667</v>
      </c>
      <c r="K17" s="3">
        <v>101.5</v>
      </c>
      <c r="L17" s="3">
        <v>21.274999999999995</v>
      </c>
      <c r="M17" s="3">
        <v>2.7541666666666664</v>
      </c>
      <c r="N17" s="3">
        <v>21.341666666666669</v>
      </c>
      <c r="O17" s="3">
        <v>6.5625</v>
      </c>
      <c r="P17" s="3">
        <v>24.629166666666663</v>
      </c>
      <c r="Q17" s="3">
        <v>16.439166666666669</v>
      </c>
      <c r="R17" s="3">
        <v>40.099166666666669</v>
      </c>
      <c r="S17" s="3">
        <v>2.9903333333333335</v>
      </c>
      <c r="T17" s="3">
        <v>4.54</v>
      </c>
      <c r="U17" s="3">
        <v>0.17100000000000001</v>
      </c>
      <c r="V17" s="3">
        <v>0.104</v>
      </c>
      <c r="W17" s="3">
        <v>6.5999999999999988</v>
      </c>
      <c r="X17" s="3">
        <v>2.563333333333333</v>
      </c>
      <c r="Y17" s="3">
        <v>0.76666666666666661</v>
      </c>
      <c r="Z17" s="3">
        <v>0.20000000000000004</v>
      </c>
      <c r="AA17" s="3">
        <v>217.33333333333334</v>
      </c>
      <c r="AB17" s="3">
        <v>0.10000000000000002</v>
      </c>
      <c r="AC17" s="3">
        <v>3.7000000000000006</v>
      </c>
      <c r="AD17" s="5">
        <v>3.3</v>
      </c>
      <c r="AE17" s="26">
        <v>0.58998225142495253</v>
      </c>
      <c r="AF17" s="26">
        <v>3.406549239894828E-2</v>
      </c>
      <c r="AG17" s="26">
        <f t="shared" si="9"/>
        <v>0.27413029690183666</v>
      </c>
      <c r="AH17" s="26">
        <f t="shared" si="10"/>
        <v>0.14573082939963444</v>
      </c>
      <c r="AI17" s="26">
        <v>0.86411254832678919</v>
      </c>
      <c r="AJ17" s="26">
        <v>0.14169339033674985</v>
      </c>
      <c r="AK17" s="26">
        <f t="shared" si="11"/>
        <v>0.97701395190414708</v>
      </c>
      <c r="AL17" s="26">
        <f t="shared" si="12"/>
        <v>2.081562900289776</v>
      </c>
      <c r="AM17" s="26">
        <v>1.8411265002309363</v>
      </c>
      <c r="AN17" s="26">
        <v>2.0767347184938334</v>
      </c>
      <c r="AO17" s="26">
        <v>60.598284569382038</v>
      </c>
      <c r="AP17" s="27">
        <v>0.98760798162732832</v>
      </c>
      <c r="AQ17" s="27">
        <v>70.127768294443328</v>
      </c>
      <c r="AR17" s="4"/>
      <c r="AS17" s="26">
        <v>62.604735883424418</v>
      </c>
      <c r="AT17" s="27">
        <v>2.6516504294495529</v>
      </c>
      <c r="AU17" s="3">
        <v>34.003495075200853</v>
      </c>
      <c r="AW17" s="4">
        <v>3.4596965383877283</v>
      </c>
      <c r="AX17" s="4">
        <v>5.3989568172615181E-2</v>
      </c>
      <c r="AZ17" s="3" t="s">
        <v>106</v>
      </c>
      <c r="BA17" s="3" t="s">
        <v>95</v>
      </c>
      <c r="BB17" s="3" t="s">
        <v>158</v>
      </c>
      <c r="BC17" s="3">
        <v>3.3</v>
      </c>
      <c r="BD17" s="1">
        <v>42052</v>
      </c>
      <c r="BE17" s="3">
        <v>7.8113815223827849</v>
      </c>
      <c r="BF17" s="3">
        <v>4191.12528537449</v>
      </c>
      <c r="BG17" s="3">
        <v>18.528615233151168</v>
      </c>
      <c r="BH17" s="3">
        <v>1259.4955493535592</v>
      </c>
      <c r="BI17" s="3">
        <f>BH17/BI$1</f>
        <v>22.924928091619208</v>
      </c>
      <c r="BJ17" s="3">
        <v>187.64305018555615</v>
      </c>
      <c r="BK17" s="3">
        <f>BJ17/BK$1</f>
        <v>3.3597681322391431</v>
      </c>
      <c r="BM17">
        <v>39.471536311732976</v>
      </c>
      <c r="BN17">
        <v>3539.490969347587</v>
      </c>
      <c r="BO17">
        <v>20.719373248936144</v>
      </c>
      <c r="BP17">
        <v>1308.0980066528064</v>
      </c>
      <c r="BQ17" s="3">
        <f>BP17/BQ$1</f>
        <v>23.809574201907651</v>
      </c>
      <c r="BR17">
        <v>5.0186525320273034</v>
      </c>
      <c r="BS17" s="4">
        <f>BR17/BS$1</f>
        <v>8.985949027801797E-2</v>
      </c>
      <c r="BT17" s="24">
        <f>BK17-BS17</f>
        <v>3.2699086419611252</v>
      </c>
      <c r="BU17">
        <f t="shared" si="14"/>
        <v>2.6745741593224301</v>
      </c>
      <c r="BV17" s="4">
        <f t="shared" si="1"/>
        <v>-0.88464611028844331</v>
      </c>
      <c r="BW17" s="3">
        <f t="shared" si="15"/>
        <v>103.85888281417053</v>
      </c>
      <c r="BY17">
        <f t="shared" si="16"/>
        <v>2.6745741593224301</v>
      </c>
    </row>
    <row r="18" spans="1:77">
      <c r="AD18" s="5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7"/>
      <c r="AQ18" s="27"/>
      <c r="AS18" s="26"/>
      <c r="AT18" s="27"/>
      <c r="BD18" s="1"/>
      <c r="BE18" s="3"/>
      <c r="BF18" s="3"/>
      <c r="BG18" s="3"/>
      <c r="BH18" s="3"/>
      <c r="BI18" s="3"/>
      <c r="BJ18" s="3"/>
      <c r="BK18" s="3"/>
      <c r="BQ18" s="3"/>
      <c r="BS18" s="4"/>
      <c r="BT18" s="24"/>
      <c r="BV18" s="4"/>
      <c r="BW18" s="3"/>
    </row>
    <row r="19" spans="1:77">
      <c r="A19" s="2" t="s">
        <v>16</v>
      </c>
      <c r="B19" s="2" t="s">
        <v>20</v>
      </c>
      <c r="C19" s="2" t="s">
        <v>21</v>
      </c>
      <c r="D19" s="1" t="s">
        <v>0</v>
      </c>
      <c r="E19" s="3" t="s">
        <v>29</v>
      </c>
      <c r="F19" s="3" t="s">
        <v>22</v>
      </c>
      <c r="G19" s="3" t="s">
        <v>30</v>
      </c>
      <c r="H19" s="3" t="s">
        <v>31</v>
      </c>
      <c r="I19" s="3" t="s">
        <v>32</v>
      </c>
      <c r="J19" s="3" t="s">
        <v>33</v>
      </c>
      <c r="K19" s="3" t="s">
        <v>34</v>
      </c>
      <c r="L19" s="3" t="s">
        <v>35</v>
      </c>
      <c r="M19" s="3" t="s">
        <v>36</v>
      </c>
      <c r="N19" s="3" t="s">
        <v>37</v>
      </c>
      <c r="O19" s="3" t="s">
        <v>1</v>
      </c>
      <c r="P19" s="3" t="s">
        <v>38</v>
      </c>
      <c r="Q19" s="3" t="s">
        <v>39</v>
      </c>
      <c r="R19" s="3" t="s">
        <v>40</v>
      </c>
      <c r="S19" s="3" t="s">
        <v>2</v>
      </c>
      <c r="T19" s="3" t="s">
        <v>3</v>
      </c>
      <c r="U19" s="3" t="s">
        <v>4</v>
      </c>
      <c r="V19" s="3" t="s">
        <v>5</v>
      </c>
      <c r="W19" s="3" t="s">
        <v>1</v>
      </c>
      <c r="X19" s="3" t="s">
        <v>6</v>
      </c>
      <c r="Y19" s="3" t="s">
        <v>7</v>
      </c>
      <c r="Z19" s="3" t="s">
        <v>8</v>
      </c>
      <c r="AA19" s="3" t="s">
        <v>9</v>
      </c>
      <c r="AB19" s="3" t="s">
        <v>10</v>
      </c>
      <c r="AC19" s="3" t="s">
        <v>11</v>
      </c>
      <c r="AD19" s="5" t="s">
        <v>19</v>
      </c>
      <c r="AE19" s="9" t="s">
        <v>89</v>
      </c>
      <c r="AF19" s="9" t="s">
        <v>88</v>
      </c>
      <c r="AG19" s="26"/>
      <c r="AH19" s="26"/>
      <c r="AI19" s="9" t="s">
        <v>90</v>
      </c>
      <c r="AJ19" s="9" t="s">
        <v>88</v>
      </c>
      <c r="AK19" s="26"/>
      <c r="AL19" s="26"/>
      <c r="AM19" s="3" t="s">
        <v>92</v>
      </c>
      <c r="AN19" s="3" t="s">
        <v>88</v>
      </c>
      <c r="AO19" s="9" t="s">
        <v>91</v>
      </c>
      <c r="AP19" s="9" t="s">
        <v>88</v>
      </c>
      <c r="AQ19" s="9" t="s">
        <v>94</v>
      </c>
      <c r="AS19" s="3" t="s">
        <v>93</v>
      </c>
      <c r="AT19" s="3" t="s">
        <v>88</v>
      </c>
      <c r="AU19" s="3" t="s">
        <v>60</v>
      </c>
      <c r="AW19" s="3" t="s">
        <v>49</v>
      </c>
      <c r="AX19" s="3" t="s">
        <v>50</v>
      </c>
      <c r="AZ19" s="3" t="s">
        <v>70</v>
      </c>
      <c r="BA19" s="3" t="str">
        <f>BA20</f>
        <v>MB</v>
      </c>
      <c r="BB19" s="3" t="s">
        <v>13</v>
      </c>
      <c r="BC19" s="3" t="s">
        <v>19</v>
      </c>
      <c r="BD19" s="1">
        <f>BD20</f>
        <v>42073</v>
      </c>
      <c r="BE19" s="3" t="s">
        <v>78</v>
      </c>
      <c r="BF19" s="3" t="s">
        <v>79</v>
      </c>
      <c r="BG19" s="12" t="s">
        <v>80</v>
      </c>
      <c r="BH19" s="3" t="s">
        <v>81</v>
      </c>
      <c r="BI19" t="s">
        <v>76</v>
      </c>
      <c r="BJ19" s="3" t="s">
        <v>82</v>
      </c>
      <c r="BK19" t="s">
        <v>77</v>
      </c>
      <c r="BL19" s="3"/>
      <c r="BM19" t="s">
        <v>83</v>
      </c>
      <c r="BN19" t="s">
        <v>84</v>
      </c>
      <c r="BO19" t="s">
        <v>85</v>
      </c>
      <c r="BP19" t="s">
        <v>86</v>
      </c>
      <c r="BQ19" t="s">
        <v>76</v>
      </c>
      <c r="BR19" t="s">
        <v>87</v>
      </c>
      <c r="BS19" s="4" t="s">
        <v>77</v>
      </c>
      <c r="BT19" s="24" t="s">
        <v>75</v>
      </c>
      <c r="BV19" s="4"/>
      <c r="BW19" s="3"/>
    </row>
    <row r="20" spans="1:77">
      <c r="A20" s="2" t="s">
        <v>13</v>
      </c>
      <c r="B20" s="2">
        <v>3.05</v>
      </c>
      <c r="C20" s="2">
        <v>65</v>
      </c>
      <c r="D20" s="1">
        <v>42073</v>
      </c>
      <c r="E20" s="3">
        <v>0.83983333333333332</v>
      </c>
      <c r="F20" s="3">
        <f t="shared" ref="F20:F21" si="17">E20-0.1</f>
        <v>0.73983333333333334</v>
      </c>
      <c r="G20" s="3">
        <v>0.44516666666666665</v>
      </c>
      <c r="H20" s="3">
        <v>81.416666666666671</v>
      </c>
      <c r="I20" s="3">
        <v>154.01666666666665</v>
      </c>
      <c r="J20" s="3">
        <v>153.33333333333334</v>
      </c>
      <c r="K20" s="3">
        <v>99.5</v>
      </c>
      <c r="L20" s="3">
        <v>92.833333333333329</v>
      </c>
      <c r="M20" s="3">
        <v>13.395000000000001</v>
      </c>
      <c r="N20" s="3">
        <v>92.25</v>
      </c>
      <c r="O20" s="3">
        <v>7.2166666666666659</v>
      </c>
      <c r="P20" s="3">
        <v>25.13666666666667</v>
      </c>
      <c r="Q20" s="3">
        <v>6.02</v>
      </c>
      <c r="R20" s="3">
        <v>15.391666666666666</v>
      </c>
      <c r="S20" s="3">
        <v>0.49366666666666664</v>
      </c>
      <c r="T20" s="3">
        <v>0.17</v>
      </c>
      <c r="U20" s="3">
        <v>0.17299999999999996</v>
      </c>
      <c r="V20" s="3">
        <v>9.1000000000000011E-2</v>
      </c>
      <c r="W20" s="3">
        <v>5.6466666666666674</v>
      </c>
      <c r="X20" s="3">
        <v>14.049999999999999</v>
      </c>
      <c r="Y20" s="3">
        <v>0.3666666666666667</v>
      </c>
      <c r="Z20" s="3">
        <v>6.6666666666666666E-2</v>
      </c>
      <c r="AA20" s="3">
        <v>169</v>
      </c>
      <c r="AB20" s="3">
        <v>0.10000000000000002</v>
      </c>
      <c r="AC20" s="3">
        <v>0.9</v>
      </c>
      <c r="AD20" s="5">
        <v>0.65</v>
      </c>
      <c r="AE20" s="26">
        <v>6.2524785025684329E-2</v>
      </c>
      <c r="AF20" s="26">
        <v>1.9495251502812574E-2</v>
      </c>
      <c r="AG20" s="26">
        <f t="shared" si="9"/>
        <v>9.1525489000914798E-2</v>
      </c>
      <c r="AH20" s="26">
        <f t="shared" si="10"/>
        <v>5.1792199098121952E-2</v>
      </c>
      <c r="AI20" s="26">
        <v>0.15405027402659913</v>
      </c>
      <c r="AJ20" s="26">
        <v>4.7982987154423687E-2</v>
      </c>
      <c r="AK20" s="26">
        <f t="shared" si="11"/>
        <v>0.12807019338585643</v>
      </c>
      <c r="AL20" s="26">
        <f t="shared" si="12"/>
        <v>4.8032032635131894E-2</v>
      </c>
      <c r="AM20" s="26">
        <v>0.28212046741245556</v>
      </c>
      <c r="AN20" s="26">
        <v>2.1700467277887226E-3</v>
      </c>
      <c r="AO20" s="26">
        <v>59.73481378032362</v>
      </c>
      <c r="AP20" s="27">
        <v>2.1648259001064605</v>
      </c>
      <c r="AQ20" s="27">
        <v>387.76181449706149</v>
      </c>
      <c r="AR20" s="4"/>
      <c r="AS20" s="26">
        <v>63.031648451730426</v>
      </c>
      <c r="AT20" s="27">
        <v>0.75347443896926924</v>
      </c>
      <c r="AU20" s="3">
        <v>223.42104076971904</v>
      </c>
      <c r="AW20" s="4">
        <v>1.7311351759102764</v>
      </c>
      <c r="AX20" s="4">
        <v>9.6919599067919072E-3</v>
      </c>
      <c r="AZ20" s="3" t="s">
        <v>107</v>
      </c>
      <c r="BA20" s="3" t="s">
        <v>95</v>
      </c>
      <c r="BB20" s="3" t="s">
        <v>155</v>
      </c>
      <c r="BC20" s="3">
        <v>0.65</v>
      </c>
      <c r="BD20" s="1">
        <v>42073</v>
      </c>
      <c r="BE20" s="3">
        <v>6.5089622306643982</v>
      </c>
      <c r="BF20" s="3">
        <v>3702.4151637208679</v>
      </c>
      <c r="BG20" s="3">
        <v>1.5721308221872194</v>
      </c>
      <c r="BH20" s="3">
        <v>38.436075445421871</v>
      </c>
      <c r="BI20" s="3">
        <f>BH20/BI$1</f>
        <v>0.69960093639282617</v>
      </c>
      <c r="BJ20" s="3">
        <v>110.14487052561316</v>
      </c>
      <c r="BK20" s="3">
        <f>BJ20/BK$1</f>
        <v>1.9721552466537717</v>
      </c>
      <c r="BM20">
        <v>23.167871111335561</v>
      </c>
      <c r="BN20">
        <v>3248.6847091267505</v>
      </c>
      <c r="BO20">
        <v>11.921298931697494</v>
      </c>
      <c r="BP20">
        <v>33.567456391288637</v>
      </c>
      <c r="BQ20" s="3">
        <f>BP20/BQ$1</f>
        <v>0.61098391684180264</v>
      </c>
      <c r="BR20">
        <v>3.1118446366143342</v>
      </c>
      <c r="BS20" s="4">
        <f>BR20/BS$1</f>
        <v>5.5717898596496583E-2</v>
      </c>
      <c r="BT20" s="24">
        <f>BK20-BS20</f>
        <v>1.9164373480572752</v>
      </c>
      <c r="BU20">
        <f t="shared" ref="BU20:BU22" si="18">BS20/BK20*100</f>
        <v>2.8252288297807784</v>
      </c>
      <c r="BV20" s="4">
        <f t="shared" si="1"/>
        <v>8.8617019551023524E-2</v>
      </c>
      <c r="BW20" s="3">
        <f t="shared" ref="BW20:BW22" si="19">BQ20/BI20*100</f>
        <v>87.333204554022345</v>
      </c>
      <c r="BY20">
        <f t="shared" ref="BY20:BY22" si="20">BR20/BJ20*100</f>
        <v>2.8252288297807784</v>
      </c>
    </row>
    <row r="21" spans="1:77">
      <c r="D21" s="1">
        <v>42073</v>
      </c>
      <c r="E21" s="3">
        <v>2.7559999999999998</v>
      </c>
      <c r="F21" s="3">
        <f t="shared" si="17"/>
        <v>2.6559999999999997</v>
      </c>
      <c r="G21" s="3">
        <v>3.8693333333333335</v>
      </c>
      <c r="H21" s="3">
        <v>91.533333333333346</v>
      </c>
      <c r="I21" s="3">
        <v>155.46666666666667</v>
      </c>
      <c r="J21" s="3">
        <v>153.5</v>
      </c>
      <c r="K21" s="3">
        <v>100</v>
      </c>
      <c r="L21" s="3">
        <v>16.066666666666666</v>
      </c>
      <c r="M21" s="3">
        <v>2.11</v>
      </c>
      <c r="N21" s="3">
        <v>15.966666666666667</v>
      </c>
      <c r="O21" s="3">
        <v>6.9899999999999993</v>
      </c>
      <c r="P21" s="3">
        <v>3.8066666666666666</v>
      </c>
      <c r="Q21" s="3">
        <v>13.866666666666667</v>
      </c>
      <c r="R21" s="3">
        <v>33.986666666666665</v>
      </c>
      <c r="AD21" s="5">
        <v>2.75</v>
      </c>
      <c r="AE21" s="26">
        <v>0.48517425902469924</v>
      </c>
      <c r="AF21" s="26">
        <v>6.1377967644691167E-2</v>
      </c>
      <c r="AG21" s="26">
        <f t="shared" si="9"/>
        <v>0.17402686192780237</v>
      </c>
      <c r="AH21" s="26">
        <f t="shared" si="10"/>
        <v>6.7117728132046889E-2</v>
      </c>
      <c r="AI21" s="26">
        <v>0.65920112095250161</v>
      </c>
      <c r="AJ21" s="26">
        <v>2.7157586737679811E-2</v>
      </c>
      <c r="AK21" s="26">
        <f t="shared" si="11"/>
        <v>0.37173326773497195</v>
      </c>
      <c r="AL21" s="26">
        <f t="shared" si="12"/>
        <v>9.7183669389816457E-2</v>
      </c>
      <c r="AM21" s="26">
        <v>1.0309343886874736</v>
      </c>
      <c r="AN21" s="26">
        <v>9.3312009294916301E-2</v>
      </c>
      <c r="AO21" s="26">
        <v>48.519371218731024</v>
      </c>
      <c r="AP21" s="27">
        <v>1.6454780855757833</v>
      </c>
      <c r="AQ21" s="27">
        <v>73.603289916473102</v>
      </c>
      <c r="AR21" s="4"/>
      <c r="AS21" s="26">
        <v>56.614298724954473</v>
      </c>
      <c r="AT21" s="27">
        <v>2.9704280767057862</v>
      </c>
      <c r="AU21" s="3">
        <v>54.915520663766536</v>
      </c>
      <c r="AW21" s="4">
        <v>2.6660476089453531</v>
      </c>
      <c r="AX21" s="4">
        <v>7.9867803782144267E-2</v>
      </c>
      <c r="AZ21" s="3" t="s">
        <v>108</v>
      </c>
      <c r="BA21" s="3" t="s">
        <v>95</v>
      </c>
      <c r="BB21" s="3" t="s">
        <v>156</v>
      </c>
      <c r="BC21" s="3">
        <v>2.75</v>
      </c>
      <c r="BD21" s="1">
        <v>42073</v>
      </c>
      <c r="BE21" s="3">
        <v>6.5287859251848577</v>
      </c>
      <c r="BF21" s="3">
        <v>4052.7506179668949</v>
      </c>
      <c r="BG21" s="3">
        <v>15.622860651038138</v>
      </c>
      <c r="BH21" s="3">
        <v>1306.5313927074312</v>
      </c>
      <c r="BI21" s="3">
        <f>BH21/BI$1</f>
        <v>23.781059204722084</v>
      </c>
      <c r="BJ21" s="3">
        <v>186.65729449630408</v>
      </c>
      <c r="BK21" s="3">
        <f>BJ21/BK$1</f>
        <v>3.3421180751352564</v>
      </c>
      <c r="BM21">
        <v>38.143302187757691</v>
      </c>
      <c r="BN21">
        <v>3441.5924406454124</v>
      </c>
      <c r="BO21">
        <v>19.117650589611369</v>
      </c>
      <c r="BP21">
        <v>1360.2728487008026</v>
      </c>
      <c r="BQ21" s="3">
        <f>BP21/BQ$1</f>
        <v>24.75924369677471</v>
      </c>
      <c r="BR21">
        <v>4.5359276383909783</v>
      </c>
      <c r="BS21" s="4">
        <f>BR21/BS$1</f>
        <v>8.1216251358835784E-2</v>
      </c>
      <c r="BT21" s="24">
        <f>BK21-BS21</f>
        <v>3.2609018237764205</v>
      </c>
      <c r="BU21">
        <f t="shared" si="18"/>
        <v>2.4300832446067586</v>
      </c>
      <c r="BV21" s="4">
        <f t="shared" si="1"/>
        <v>-0.97818449205262681</v>
      </c>
      <c r="BW21" s="3">
        <f t="shared" si="19"/>
        <v>104.11329236276572</v>
      </c>
      <c r="BY21">
        <f t="shared" si="20"/>
        <v>2.4300832446067582</v>
      </c>
    </row>
    <row r="22" spans="1:77">
      <c r="D22" s="1">
        <v>42073</v>
      </c>
      <c r="E22" s="3">
        <v>2.9958749999999998</v>
      </c>
      <c r="F22" s="3">
        <f>E22-0.1</f>
        <v>2.8958749999999998</v>
      </c>
      <c r="G22" s="3">
        <v>4.3159999999999998</v>
      </c>
      <c r="H22" s="3">
        <v>95.974999999999994</v>
      </c>
      <c r="I22" s="3">
        <v>160.85</v>
      </c>
      <c r="J22" s="3">
        <v>158.66249999999999</v>
      </c>
      <c r="K22" s="3">
        <v>103</v>
      </c>
      <c r="L22" s="3">
        <v>10.3</v>
      </c>
      <c r="M22" s="3">
        <v>1.3412500000000001</v>
      </c>
      <c r="N22" s="3">
        <v>10.275</v>
      </c>
      <c r="O22" s="3">
        <v>6.9800000000000022</v>
      </c>
      <c r="P22" s="3">
        <v>5.9325000000000001</v>
      </c>
      <c r="Q22" s="3">
        <v>14.60125</v>
      </c>
      <c r="R22" s="3">
        <v>35.741250000000001</v>
      </c>
      <c r="AD22" s="5">
        <v>3.05</v>
      </c>
      <c r="AE22" s="26">
        <v>0.7046439202026602</v>
      </c>
      <c r="AF22" s="26">
        <v>2.479446259697668E-2</v>
      </c>
      <c r="AG22" s="26">
        <f t="shared" si="9"/>
        <v>0.13877909258011378</v>
      </c>
      <c r="AH22" s="26">
        <f t="shared" si="10"/>
        <v>3.0602621386557272E-2</v>
      </c>
      <c r="AI22" s="26">
        <v>0.84342301278277398</v>
      </c>
      <c r="AJ22" s="26">
        <v>1.7937532167388498E-2</v>
      </c>
      <c r="AK22" s="26">
        <f t="shared" si="11"/>
        <v>1.1312010512820276</v>
      </c>
      <c r="AL22" s="26">
        <f t="shared" si="12"/>
        <v>0.38668458490141633</v>
      </c>
      <c r="AM22" s="26">
        <v>1.9746240640648016</v>
      </c>
      <c r="AN22" s="26">
        <v>0.38626831754639751</v>
      </c>
      <c r="AO22" s="26">
        <v>53.194696815641095</v>
      </c>
      <c r="AP22" s="27">
        <v>1.8358059150196677</v>
      </c>
      <c r="AQ22" s="27">
        <v>63.070008773096568</v>
      </c>
      <c r="AR22" s="4"/>
      <c r="AS22" s="26">
        <v>60.306238615664846</v>
      </c>
      <c r="AT22" s="27">
        <v>1.429669448300666</v>
      </c>
      <c r="AU22" s="3">
        <v>30.540617686752633</v>
      </c>
      <c r="AW22" s="4">
        <v>2.9857833811156897</v>
      </c>
      <c r="AX22" s="4">
        <v>6.9395109194150303E-2</v>
      </c>
      <c r="AZ22" s="3" t="s">
        <v>109</v>
      </c>
      <c r="BA22" s="3" t="s">
        <v>95</v>
      </c>
      <c r="BB22" s="3" t="s">
        <v>158</v>
      </c>
      <c r="BC22" s="3">
        <v>3.05</v>
      </c>
      <c r="BD22" s="1">
        <v>42073</v>
      </c>
      <c r="BE22" s="3">
        <v>5.3867106342418483</v>
      </c>
      <c r="BF22" s="3">
        <v>4335.9473066939836</v>
      </c>
      <c r="BG22" s="3">
        <v>20.045314321730011</v>
      </c>
      <c r="BH22" s="3">
        <v>1872.5176156623597</v>
      </c>
      <c r="BI22" s="3">
        <f>BH22/BI$1</f>
        <v>34.082956237028753</v>
      </c>
      <c r="BJ22" s="3">
        <v>222.5183166209404</v>
      </c>
      <c r="BK22" s="3">
        <f>BJ22/BK$1</f>
        <v>3.9842133683248058</v>
      </c>
      <c r="BM22">
        <v>38.252965979684696</v>
      </c>
      <c r="BN22">
        <v>3874.6443415943122</v>
      </c>
      <c r="BO22">
        <v>23.934088013577178</v>
      </c>
      <c r="BP22">
        <v>2119.0517175546161</v>
      </c>
      <c r="BQ22" s="3">
        <f>BP22/BQ$1</f>
        <v>38.570289726148822</v>
      </c>
      <c r="BR22">
        <v>5.7525842813969739</v>
      </c>
      <c r="BS22" s="4">
        <f>BR22/BS$1</f>
        <v>0.10300061381194223</v>
      </c>
      <c r="BT22" s="24">
        <f>BK22-BS22</f>
        <v>3.8812127545128634</v>
      </c>
      <c r="BU22">
        <f t="shared" si="18"/>
        <v>2.5852183176437076</v>
      </c>
      <c r="BV22" s="4">
        <f t="shared" si="1"/>
        <v>-4.4873334891200685</v>
      </c>
      <c r="BW22" s="3">
        <f t="shared" si="19"/>
        <v>113.1659162952681</v>
      </c>
      <c r="BY22">
        <f t="shared" si="20"/>
        <v>2.5852183176437076</v>
      </c>
    </row>
    <row r="23" spans="1:77">
      <c r="AD23" s="5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7"/>
      <c r="AQ23" s="27"/>
      <c r="AS23" s="26"/>
      <c r="AT23" s="27"/>
      <c r="BD23" s="1"/>
      <c r="BE23" s="3"/>
      <c r="BF23" s="3"/>
      <c r="BG23" s="3"/>
      <c r="BH23" s="3"/>
      <c r="BI23" s="3"/>
      <c r="BJ23" s="3"/>
      <c r="BK23" s="3"/>
      <c r="BQ23" s="3"/>
      <c r="BS23" s="4"/>
      <c r="BT23" s="24"/>
      <c r="BV23" s="4"/>
      <c r="BW23" s="3"/>
    </row>
    <row r="24" spans="1:77">
      <c r="A24" s="1" t="s">
        <v>16</v>
      </c>
      <c r="B24" s="2" t="s">
        <v>20</v>
      </c>
      <c r="C24" s="2" t="s">
        <v>21</v>
      </c>
      <c r="D24" s="1" t="s">
        <v>0</v>
      </c>
      <c r="E24" s="3" t="s">
        <v>29</v>
      </c>
      <c r="F24" s="3" t="s">
        <v>22</v>
      </c>
      <c r="G24" s="3" t="s">
        <v>30</v>
      </c>
      <c r="H24" s="3" t="s">
        <v>31</v>
      </c>
      <c r="I24" s="3" t="s">
        <v>32</v>
      </c>
      <c r="J24" s="3" t="s">
        <v>33</v>
      </c>
      <c r="K24" s="3" t="s">
        <v>34</v>
      </c>
      <c r="L24" s="3" t="s">
        <v>35</v>
      </c>
      <c r="M24" s="3" t="s">
        <v>36</v>
      </c>
      <c r="N24" s="3" t="s">
        <v>37</v>
      </c>
      <c r="O24" s="3" t="s">
        <v>1</v>
      </c>
      <c r="P24" s="3" t="s">
        <v>38</v>
      </c>
      <c r="Q24" s="3" t="s">
        <v>39</v>
      </c>
      <c r="R24" s="3" t="s">
        <v>40</v>
      </c>
      <c r="S24" s="3" t="s">
        <v>2</v>
      </c>
      <c r="T24" s="3" t="s">
        <v>3</v>
      </c>
      <c r="U24" s="3" t="s">
        <v>4</v>
      </c>
      <c r="V24" s="3" t="s">
        <v>5</v>
      </c>
      <c r="W24" s="3" t="s">
        <v>1</v>
      </c>
      <c r="X24" s="3" t="s">
        <v>6</v>
      </c>
      <c r="Y24" s="3" t="s">
        <v>7</v>
      </c>
      <c r="Z24" s="3" t="s">
        <v>8</v>
      </c>
      <c r="AA24" s="3" t="s">
        <v>9</v>
      </c>
      <c r="AB24" s="3" t="s">
        <v>10</v>
      </c>
      <c r="AC24" s="3" t="s">
        <v>11</v>
      </c>
      <c r="AD24" s="5" t="s">
        <v>19</v>
      </c>
      <c r="AE24" s="9" t="s">
        <v>89</v>
      </c>
      <c r="AF24" s="9" t="s">
        <v>88</v>
      </c>
      <c r="AG24" s="26"/>
      <c r="AH24" s="26"/>
      <c r="AI24" s="9" t="s">
        <v>90</v>
      </c>
      <c r="AJ24" s="9" t="s">
        <v>88</v>
      </c>
      <c r="AK24" s="26"/>
      <c r="AL24" s="26"/>
      <c r="AM24" s="3" t="s">
        <v>92</v>
      </c>
      <c r="AN24" s="3" t="s">
        <v>88</v>
      </c>
      <c r="AO24" s="9" t="s">
        <v>91</v>
      </c>
      <c r="AP24" s="9" t="s">
        <v>88</v>
      </c>
      <c r="AQ24" s="9" t="s">
        <v>94</v>
      </c>
      <c r="AS24" s="3" t="s">
        <v>93</v>
      </c>
      <c r="AT24" s="3" t="s">
        <v>88</v>
      </c>
      <c r="AU24" s="3" t="s">
        <v>60</v>
      </c>
      <c r="AW24" s="3" t="s">
        <v>49</v>
      </c>
      <c r="AX24" s="3" t="s">
        <v>50</v>
      </c>
      <c r="AZ24" s="3" t="s">
        <v>70</v>
      </c>
      <c r="BA24" s="3" t="str">
        <f>BA25</f>
        <v>MB</v>
      </c>
      <c r="BB24" s="3" t="s">
        <v>13</v>
      </c>
      <c r="BC24" s="3" t="s">
        <v>19</v>
      </c>
      <c r="BD24" s="1">
        <f>BD25</f>
        <v>42082</v>
      </c>
      <c r="BE24" s="3" t="s">
        <v>78</v>
      </c>
      <c r="BF24" s="3" t="s">
        <v>79</v>
      </c>
      <c r="BG24" s="12" t="s">
        <v>80</v>
      </c>
      <c r="BH24" s="3" t="s">
        <v>81</v>
      </c>
      <c r="BI24" t="s">
        <v>76</v>
      </c>
      <c r="BJ24" s="3" t="s">
        <v>82</v>
      </c>
      <c r="BK24" t="s">
        <v>77</v>
      </c>
      <c r="BL24" s="3"/>
      <c r="BM24" t="s">
        <v>83</v>
      </c>
      <c r="BN24" t="s">
        <v>84</v>
      </c>
      <c r="BO24" t="s">
        <v>85</v>
      </c>
      <c r="BP24" t="s">
        <v>86</v>
      </c>
      <c r="BQ24" t="s">
        <v>76</v>
      </c>
      <c r="BR24" t="s">
        <v>87</v>
      </c>
      <c r="BS24" s="4" t="s">
        <v>77</v>
      </c>
      <c r="BT24" s="24" t="s">
        <v>75</v>
      </c>
      <c r="BV24" s="4"/>
      <c r="BW24" s="3"/>
    </row>
    <row r="25" spans="1:77">
      <c r="A25" s="1" t="s">
        <v>13</v>
      </c>
      <c r="B25" s="2">
        <v>3.1</v>
      </c>
      <c r="C25" s="2">
        <v>67</v>
      </c>
      <c r="D25" s="1">
        <v>42082</v>
      </c>
      <c r="E25" s="3">
        <v>0.69174999999999998</v>
      </c>
      <c r="F25" s="3">
        <f>E25-0.1</f>
        <v>0.59175</v>
      </c>
      <c r="G25" s="3">
        <v>1.4359999999999999</v>
      </c>
      <c r="H25" s="3">
        <v>93.2</v>
      </c>
      <c r="I25" s="3">
        <v>170.77499999999998</v>
      </c>
      <c r="J25" s="3">
        <v>169.47499999999999</v>
      </c>
      <c r="K25" s="3">
        <v>110</v>
      </c>
      <c r="L25" s="3">
        <v>91.3</v>
      </c>
      <c r="M25" s="3">
        <v>12.8225</v>
      </c>
      <c r="N25" s="3">
        <v>90.474999999999994</v>
      </c>
      <c r="O25" s="3">
        <v>6.86</v>
      </c>
      <c r="P25" s="3">
        <v>5.5024999999999995</v>
      </c>
      <c r="Q25" s="3">
        <v>10.022500000000001</v>
      </c>
      <c r="R25" s="3">
        <v>24.88</v>
      </c>
      <c r="S25" s="3">
        <v>0.5003333333333333</v>
      </c>
      <c r="T25" s="3">
        <v>0.66666666666666663</v>
      </c>
      <c r="U25" s="3">
        <v>0.14833333333333332</v>
      </c>
      <c r="V25" s="3">
        <v>7.9666666666666663E-2</v>
      </c>
      <c r="W25" s="3">
        <v>4.5</v>
      </c>
      <c r="X25" s="3">
        <v>13.016666666666667</v>
      </c>
      <c r="Y25" s="3">
        <v>1.1666666666666667</v>
      </c>
      <c r="Z25" s="3">
        <v>0.26666666666666666</v>
      </c>
      <c r="AA25" s="3">
        <v>3</v>
      </c>
      <c r="AB25" s="3">
        <v>3.3333333333333333E-2</v>
      </c>
      <c r="AC25" s="3">
        <v>3.3666666666666667</v>
      </c>
      <c r="AD25" s="5">
        <v>0.7</v>
      </c>
      <c r="AE25" s="26">
        <v>1.0356264856449229</v>
      </c>
      <c r="AF25" s="26">
        <v>1.0819123947744686E-2</v>
      </c>
      <c r="AG25" s="26">
        <f t="shared" si="9"/>
        <v>0.33299051700485571</v>
      </c>
      <c r="AH25" s="26">
        <f t="shared" si="10"/>
        <v>1.4906492780443051E-2</v>
      </c>
      <c r="AI25" s="26">
        <v>1.3686170026497786</v>
      </c>
      <c r="AJ25" s="26">
        <v>1.0254271501025229E-2</v>
      </c>
      <c r="AK25" s="26">
        <f t="shared" si="11"/>
        <v>0.65510961362977849</v>
      </c>
      <c r="AL25" s="26">
        <f t="shared" si="12"/>
        <v>8.7405460729152534E-2</v>
      </c>
      <c r="AM25" s="26">
        <v>2.0237266162795571</v>
      </c>
      <c r="AN25" s="26">
        <v>8.6801869111550176E-2</v>
      </c>
      <c r="AO25" s="26">
        <v>79.313216402294515</v>
      </c>
      <c r="AP25" s="27">
        <v>0.73471010795055491</v>
      </c>
      <c r="AQ25" s="27">
        <v>57.951359838973389</v>
      </c>
      <c r="AR25" s="4"/>
      <c r="AS25" s="26">
        <v>96.347905282331539</v>
      </c>
      <c r="AT25" s="27">
        <v>2.3038929960791106</v>
      </c>
      <c r="AU25" s="3">
        <v>47.609150617121728</v>
      </c>
      <c r="AW25" s="4">
        <v>3.3907400657896951</v>
      </c>
      <c r="AX25" s="4">
        <v>0.17336408159618386</v>
      </c>
      <c r="AZ25" s="3" t="s">
        <v>110</v>
      </c>
      <c r="BA25" s="3" t="s">
        <v>95</v>
      </c>
      <c r="BB25" s="3" t="s">
        <v>155</v>
      </c>
      <c r="BC25" s="3">
        <v>0.7</v>
      </c>
      <c r="BD25" s="1">
        <v>42082</v>
      </c>
      <c r="BE25" s="3">
        <v>10.062071999999555</v>
      </c>
      <c r="BF25" s="3">
        <v>3317.9296876701328</v>
      </c>
      <c r="BG25" s="3">
        <v>18.861433719806652</v>
      </c>
      <c r="BH25" s="3">
        <v>49.214985733285218</v>
      </c>
      <c r="BI25" s="3">
        <f>BH25/BI$1</f>
        <v>0.89579515349991301</v>
      </c>
      <c r="BJ25" s="3">
        <v>133.25443925460863</v>
      </c>
      <c r="BK25" s="3">
        <f>BJ25/BK$1</f>
        <v>2.3859344539768776</v>
      </c>
      <c r="BM25">
        <v>43.892133976474618</v>
      </c>
      <c r="BN25">
        <v>2654.4778110857151</v>
      </c>
      <c r="BO25">
        <v>46.62329957680209</v>
      </c>
      <c r="BP25">
        <v>48.395432071663421</v>
      </c>
      <c r="BQ25" s="3">
        <f>BP25/BQ$1</f>
        <v>0.88087790447148573</v>
      </c>
      <c r="BR25">
        <v>23.209980116761756</v>
      </c>
      <c r="BS25" s="4">
        <f>BR25/BS$1</f>
        <v>0.4155770835588497</v>
      </c>
      <c r="BT25" s="24">
        <f>BK25-BS25</f>
        <v>1.9703573704180279</v>
      </c>
      <c r="BU25">
        <f t="shared" ref="BU25:BU27" si="21">BS25/BK25*100</f>
        <v>17.417791292051859</v>
      </c>
      <c r="BV25" s="4">
        <f t="shared" si="1"/>
        <v>1.4917249028427282E-2</v>
      </c>
      <c r="BW25" s="3">
        <f t="shared" ref="BW25:BW75" si="22">BQ25/BI25*100</f>
        <v>98.334747741138699</v>
      </c>
      <c r="BY25">
        <f t="shared" ref="BY25:BY27" si="23">BR25/BJ25*100</f>
        <v>17.417791292051859</v>
      </c>
    </row>
    <row r="26" spans="1:77">
      <c r="D26" s="1">
        <v>42082</v>
      </c>
      <c r="E26" s="3">
        <v>3.0343333333333331</v>
      </c>
      <c r="F26" s="3">
        <f t="shared" ref="F26" si="24">E26-0.15</f>
        <v>2.8843333333333332</v>
      </c>
      <c r="G26" s="3">
        <v>3.6980000000000004</v>
      </c>
      <c r="H26" s="3">
        <v>97.5</v>
      </c>
      <c r="I26" s="3">
        <v>166.5</v>
      </c>
      <c r="J26" s="3">
        <v>164.46666666666667</v>
      </c>
      <c r="K26" s="3">
        <v>107</v>
      </c>
      <c r="L26" s="3">
        <v>16.066666666666666</v>
      </c>
      <c r="M26" s="3">
        <v>2.1199999999999997</v>
      </c>
      <c r="N26" s="3">
        <v>15.9</v>
      </c>
      <c r="O26" s="3">
        <v>6.89</v>
      </c>
      <c r="P26" s="3">
        <v>6.0166666666666666</v>
      </c>
      <c r="Q26" s="3">
        <v>0.98999999999999988</v>
      </c>
      <c r="R26" s="3">
        <v>3.4666666666666668</v>
      </c>
      <c r="AD26" s="5">
        <v>2.85</v>
      </c>
      <c r="AE26" s="26">
        <v>0.60470597952290484</v>
      </c>
      <c r="AF26" s="26">
        <v>2.3677869333118402E-2</v>
      </c>
      <c r="AG26" s="26">
        <f t="shared" si="9"/>
        <v>0.12295309032890023</v>
      </c>
      <c r="AH26" s="26">
        <f t="shared" si="10"/>
        <v>5.5873695372118594E-2</v>
      </c>
      <c r="AI26" s="26">
        <v>0.72765906985180506</v>
      </c>
      <c r="AJ26" s="26">
        <v>5.060857969139302E-2</v>
      </c>
      <c r="AK26" s="26">
        <f t="shared" si="11"/>
        <v>0.65926882239264439</v>
      </c>
      <c r="AL26" s="26">
        <f t="shared" si="12"/>
        <v>6.2627143059598489E-2</v>
      </c>
      <c r="AM26" s="26">
        <v>1.3869278922444495</v>
      </c>
      <c r="AN26" s="26">
        <v>3.6890794372408643E-2</v>
      </c>
      <c r="AO26" s="26">
        <v>50.719748763116918</v>
      </c>
      <c r="AP26" s="27">
        <v>1.6170806967342344</v>
      </c>
      <c r="AQ26" s="27">
        <v>69.702627046820837</v>
      </c>
      <c r="AR26" s="4"/>
      <c r="AS26" s="26">
        <v>60.709244080145723</v>
      </c>
      <c r="AT26" s="27">
        <v>0.88871344083554871</v>
      </c>
      <c r="AU26" s="3">
        <v>43.772458842038752</v>
      </c>
      <c r="AW26" s="4">
        <v>2.3275556832106923</v>
      </c>
      <c r="AX26" s="4">
        <v>0.15170141348918073</v>
      </c>
      <c r="AZ26" s="3" t="s">
        <v>111</v>
      </c>
      <c r="BA26" s="3" t="s">
        <v>95</v>
      </c>
      <c r="BB26" s="3" t="s">
        <v>156</v>
      </c>
      <c r="BC26" s="3">
        <v>2.85</v>
      </c>
      <c r="BD26" s="1">
        <v>42082</v>
      </c>
      <c r="BE26" s="3">
        <v>4.2288497500417348</v>
      </c>
      <c r="BF26" s="3">
        <v>4116.4631379905841</v>
      </c>
      <c r="BG26" s="3">
        <v>17.909334254886705</v>
      </c>
      <c r="BH26" s="3">
        <v>1271.1790379763706</v>
      </c>
      <c r="BI26" s="3">
        <f>BH26/BI$1</f>
        <v>23.13758714918767</v>
      </c>
      <c r="BJ26" s="3">
        <v>179.05118461070228</v>
      </c>
      <c r="BK26" s="3">
        <f>BJ26/BK$1</f>
        <v>3.205929894551518</v>
      </c>
      <c r="BM26">
        <v>36.681248447713436</v>
      </c>
      <c r="BN26">
        <v>3701.9672831767398</v>
      </c>
      <c r="BO26">
        <v>19.86991053508093</v>
      </c>
      <c r="BP26">
        <v>1323.7227403023255</v>
      </c>
      <c r="BQ26" s="3">
        <f>BP26/BQ$1</f>
        <v>24.093970518790055</v>
      </c>
      <c r="BR26">
        <v>4.2365129590423436</v>
      </c>
      <c r="BS26" s="4">
        <f>BR26/BS$1</f>
        <v>7.5855200699057185E-2</v>
      </c>
      <c r="BT26" s="24">
        <f>BK26-BS26</f>
        <v>3.1300746938524608</v>
      </c>
      <c r="BU26">
        <f t="shared" si="21"/>
        <v>2.3660904384706973</v>
      </c>
      <c r="BV26" s="4">
        <f t="shared" si="1"/>
        <v>-0.9563833696023849</v>
      </c>
      <c r="BW26" s="3">
        <f t="shared" si="22"/>
        <v>104.13346198735319</v>
      </c>
      <c r="BY26">
        <f t="shared" si="23"/>
        <v>2.3660904384706973</v>
      </c>
    </row>
    <row r="27" spans="1:77">
      <c r="D27" s="1">
        <v>42082</v>
      </c>
      <c r="E27" s="3">
        <v>3.1949999999999998</v>
      </c>
      <c r="F27" s="3">
        <f>E27-0.15</f>
        <v>3.0449999999999999</v>
      </c>
      <c r="G27" s="3">
        <v>3.9236666666666671</v>
      </c>
      <c r="H27" s="3">
        <v>99.066666666666663</v>
      </c>
      <c r="I27" s="3">
        <v>168</v>
      </c>
      <c r="J27" s="3">
        <v>165.8</v>
      </c>
      <c r="K27" s="3">
        <v>108</v>
      </c>
      <c r="L27" s="3">
        <v>12.333333333333334</v>
      </c>
      <c r="M27" s="3">
        <v>1.6233333333333333</v>
      </c>
      <c r="N27" s="3">
        <v>12.233333333333333</v>
      </c>
      <c r="O27" s="3">
        <v>6.91</v>
      </c>
      <c r="P27" s="3">
        <v>5.47</v>
      </c>
      <c r="Q27" s="3">
        <v>1.3466666666666667</v>
      </c>
      <c r="R27" s="3">
        <v>4.3099999999999996</v>
      </c>
      <c r="AD27" s="5">
        <v>3.1</v>
      </c>
      <c r="AE27" s="26">
        <v>0.65209055837027663</v>
      </c>
      <c r="AF27" s="26">
        <v>1.9006603267864922E-2</v>
      </c>
      <c r="AG27" s="26">
        <f t="shared" si="9"/>
        <v>0.21535339798691144</v>
      </c>
      <c r="AH27" s="26">
        <f t="shared" si="10"/>
        <v>7.8029531440796954E-2</v>
      </c>
      <c r="AI27" s="26">
        <v>0.86744395635718807</v>
      </c>
      <c r="AJ27" s="26">
        <v>7.5679302382410385E-2</v>
      </c>
      <c r="AK27" s="26">
        <f t="shared" si="11"/>
        <v>0.44122674329499523</v>
      </c>
      <c r="AL27" s="26">
        <f t="shared" si="12"/>
        <v>8.9479397431302843E-2</v>
      </c>
      <c r="AM27" s="26">
        <v>1.3086706996521833</v>
      </c>
      <c r="AN27" s="26">
        <v>4.7741028011352452E-2</v>
      </c>
      <c r="AO27" s="26">
        <v>52.401493125463851</v>
      </c>
      <c r="AP27" s="27">
        <v>0.89729797959340185</v>
      </c>
      <c r="AQ27" s="27">
        <v>60.409082040899534</v>
      </c>
      <c r="AR27" s="4"/>
      <c r="AS27" s="26">
        <v>55.985883424408023</v>
      </c>
      <c r="AT27" s="27">
        <v>2.3232128534885925</v>
      </c>
      <c r="AU27" s="3">
        <v>42.780726610053904</v>
      </c>
      <c r="AW27" s="4">
        <v>2.3684667564214639</v>
      </c>
      <c r="AX27" s="4">
        <v>0.10671825269759649</v>
      </c>
      <c r="AZ27" s="3" t="s">
        <v>112</v>
      </c>
      <c r="BA27" s="3" t="s">
        <v>95</v>
      </c>
      <c r="BB27" s="3" t="s">
        <v>158</v>
      </c>
      <c r="BC27" s="3">
        <v>3.1</v>
      </c>
      <c r="BD27" s="1">
        <v>42082</v>
      </c>
      <c r="BE27" s="3">
        <v>4.2861271326328474</v>
      </c>
      <c r="BF27" s="3">
        <v>4264.1022811498196</v>
      </c>
      <c r="BG27" s="3">
        <v>14.577596425335621</v>
      </c>
      <c r="BH27" s="3">
        <v>1399.2905871398157</v>
      </c>
      <c r="BI27" s="3">
        <f>BH27/BI$1</f>
        <v>25.469431873677024</v>
      </c>
      <c r="BJ27" s="3">
        <v>195.95139036849955</v>
      </c>
      <c r="BK27" s="3">
        <f>BJ27/BK$1</f>
        <v>3.5085298185944414</v>
      </c>
      <c r="BM27">
        <v>52.506446292167901</v>
      </c>
      <c r="BN27">
        <v>3815.6934042510466</v>
      </c>
      <c r="BO27">
        <v>21.904612860785331</v>
      </c>
      <c r="BP27">
        <v>1444.0476092938384</v>
      </c>
      <c r="BQ27" s="3">
        <f>BP27/BQ$1</f>
        <v>26.284084624933353</v>
      </c>
      <c r="BR27">
        <v>3.4370881379097429</v>
      </c>
      <c r="BS27" s="4">
        <f>BR27/BS$1</f>
        <v>6.1541416972421534E-2</v>
      </c>
      <c r="BT27" s="24">
        <f>BK27-BS27</f>
        <v>3.4469884016220198</v>
      </c>
      <c r="BU27">
        <f t="shared" si="21"/>
        <v>1.7540514162446466</v>
      </c>
      <c r="BV27" s="4">
        <f t="shared" si="1"/>
        <v>-0.81465275125632886</v>
      </c>
      <c r="BW27" s="3">
        <f t="shared" si="22"/>
        <v>103.19855093469235</v>
      </c>
      <c r="BY27">
        <f t="shared" si="23"/>
        <v>1.754051416244647</v>
      </c>
    </row>
    <row r="28" spans="1:77">
      <c r="AD28" s="5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7"/>
      <c r="AQ28" s="27"/>
      <c r="AS28" s="26"/>
      <c r="AT28" s="27"/>
      <c r="BD28" s="1"/>
      <c r="BE28" s="3"/>
      <c r="BF28" s="3"/>
      <c r="BG28" s="3"/>
      <c r="BH28" s="3"/>
      <c r="BI28" s="3"/>
      <c r="BJ28" s="3"/>
      <c r="BK28" s="3"/>
      <c r="BQ28" s="3"/>
      <c r="BS28" s="4"/>
      <c r="BT28" s="24"/>
      <c r="BV28" s="4"/>
      <c r="BW28" s="3"/>
    </row>
    <row r="29" spans="1:77">
      <c r="A29" t="s">
        <v>16</v>
      </c>
      <c r="B29" s="2" t="s">
        <v>20</v>
      </c>
      <c r="C29" s="2" t="s">
        <v>21</v>
      </c>
      <c r="D29" s="1" t="s">
        <v>0</v>
      </c>
      <c r="E29" s="3" t="s">
        <v>29</v>
      </c>
      <c r="F29" s="3" t="s">
        <v>22</v>
      </c>
      <c r="G29" s="3" t="s">
        <v>30</v>
      </c>
      <c r="H29" s="3" t="s">
        <v>31</v>
      </c>
      <c r="I29" s="3" t="s">
        <v>32</v>
      </c>
      <c r="J29" s="3" t="s">
        <v>33</v>
      </c>
      <c r="K29" s="3" t="s">
        <v>34</v>
      </c>
      <c r="L29" s="3" t="s">
        <v>35</v>
      </c>
      <c r="M29" s="3" t="s">
        <v>36</v>
      </c>
      <c r="N29" s="3" t="s">
        <v>37</v>
      </c>
      <c r="O29" s="3" t="s">
        <v>1</v>
      </c>
      <c r="P29" s="3" t="s">
        <v>38</v>
      </c>
      <c r="Q29" s="3" t="s">
        <v>39</v>
      </c>
      <c r="R29" s="3" t="s">
        <v>40</v>
      </c>
      <c r="S29" s="3" t="s">
        <v>2</v>
      </c>
      <c r="T29" s="3" t="s">
        <v>3</v>
      </c>
      <c r="U29" s="3" t="s">
        <v>4</v>
      </c>
      <c r="V29" s="3" t="s">
        <v>5</v>
      </c>
      <c r="W29" s="3" t="s">
        <v>1</v>
      </c>
      <c r="X29" s="3" t="s">
        <v>6</v>
      </c>
      <c r="Y29" s="3" t="s">
        <v>7</v>
      </c>
      <c r="Z29" s="3" t="s">
        <v>8</v>
      </c>
      <c r="AA29" s="3" t="s">
        <v>9</v>
      </c>
      <c r="AB29" s="3" t="s">
        <v>10</v>
      </c>
      <c r="AC29" s="3" t="s">
        <v>11</v>
      </c>
      <c r="AD29" s="5" t="s">
        <v>19</v>
      </c>
      <c r="AE29" s="9" t="s">
        <v>89</v>
      </c>
      <c r="AF29" s="9" t="s">
        <v>88</v>
      </c>
      <c r="AG29" s="26"/>
      <c r="AH29" s="26"/>
      <c r="AI29" s="9" t="s">
        <v>90</v>
      </c>
      <c r="AJ29" s="9" t="s">
        <v>88</v>
      </c>
      <c r="AK29" s="26"/>
      <c r="AL29" s="26"/>
      <c r="AM29" s="3" t="s">
        <v>92</v>
      </c>
      <c r="AN29" s="3" t="s">
        <v>88</v>
      </c>
      <c r="AO29" s="9" t="s">
        <v>91</v>
      </c>
      <c r="AP29" s="9" t="s">
        <v>88</v>
      </c>
      <c r="AQ29" s="9" t="s">
        <v>94</v>
      </c>
      <c r="AS29" s="3" t="s">
        <v>93</v>
      </c>
      <c r="AT29" s="3" t="s">
        <v>88</v>
      </c>
      <c r="AU29" s="3" t="s">
        <v>60</v>
      </c>
      <c r="AW29" s="3" t="s">
        <v>49</v>
      </c>
      <c r="AX29" s="3" t="s">
        <v>50</v>
      </c>
      <c r="AZ29" s="3" t="s">
        <v>70</v>
      </c>
      <c r="BA29" s="3" t="str">
        <f>BA30</f>
        <v>MB</v>
      </c>
      <c r="BB29" s="3" t="s">
        <v>13</v>
      </c>
      <c r="BC29" s="3" t="s">
        <v>19</v>
      </c>
      <c r="BD29" s="1">
        <f>BD30</f>
        <v>42088</v>
      </c>
      <c r="BE29" s="3" t="s">
        <v>78</v>
      </c>
      <c r="BF29" s="3" t="s">
        <v>79</v>
      </c>
      <c r="BG29" s="12" t="s">
        <v>80</v>
      </c>
      <c r="BH29" s="3" t="s">
        <v>81</v>
      </c>
      <c r="BI29" t="s">
        <v>76</v>
      </c>
      <c r="BJ29" s="3" t="s">
        <v>82</v>
      </c>
      <c r="BK29" t="s">
        <v>77</v>
      </c>
      <c r="BL29" s="3"/>
      <c r="BM29" t="s">
        <v>83</v>
      </c>
      <c r="BN29" t="s">
        <v>84</v>
      </c>
      <c r="BO29" t="s">
        <v>85</v>
      </c>
      <c r="BP29" t="s">
        <v>86</v>
      </c>
      <c r="BQ29" t="s">
        <v>76</v>
      </c>
      <c r="BR29" t="s">
        <v>87</v>
      </c>
      <c r="BS29" s="4" t="s">
        <v>77</v>
      </c>
      <c r="BT29" s="24" t="s">
        <v>75</v>
      </c>
      <c r="BV29" s="4"/>
      <c r="BW29" s="3"/>
    </row>
    <row r="30" spans="1:77">
      <c r="A30" t="s">
        <v>13</v>
      </c>
      <c r="B30" s="2">
        <v>3.05</v>
      </c>
      <c r="C30" s="2">
        <v>70</v>
      </c>
      <c r="D30" s="1">
        <v>42088</v>
      </c>
      <c r="E30" s="3">
        <v>0.72866666666666668</v>
      </c>
      <c r="F30" s="3">
        <v>0.7</v>
      </c>
      <c r="G30" s="3">
        <v>1.4793333333333332</v>
      </c>
      <c r="H30" s="3">
        <v>93.566666666666663</v>
      </c>
      <c r="I30" s="3">
        <v>171.16666666666666</v>
      </c>
      <c r="J30" s="3">
        <v>169.86666666666667</v>
      </c>
      <c r="K30" s="3">
        <v>110.33333333333333</v>
      </c>
      <c r="L30" s="3">
        <v>94</v>
      </c>
      <c r="M30" s="3">
        <v>13.183333333333332</v>
      </c>
      <c r="N30" s="3">
        <v>93</v>
      </c>
      <c r="O30" s="3">
        <v>7.3133333333333326</v>
      </c>
      <c r="P30" s="3">
        <v>2.9433333333333334</v>
      </c>
      <c r="Q30" s="3">
        <v>9.9533333333333331</v>
      </c>
      <c r="R30" s="3">
        <v>24.716666666666669</v>
      </c>
      <c r="S30" s="3">
        <v>0.50900000000000001</v>
      </c>
      <c r="T30" s="3">
        <v>1.5750000000000002</v>
      </c>
      <c r="U30" s="3">
        <v>0.18</v>
      </c>
      <c r="V30" s="3">
        <v>9.9000000000000005E-2</v>
      </c>
      <c r="W30" s="3">
        <v>6.1050000000000004</v>
      </c>
      <c r="X30" s="3">
        <v>13.18</v>
      </c>
      <c r="Y30" s="3">
        <v>0.95000000000000007</v>
      </c>
      <c r="Z30" s="3">
        <v>0.25</v>
      </c>
      <c r="AA30" s="3">
        <v>138.5</v>
      </c>
      <c r="AB30" s="3">
        <v>0.05</v>
      </c>
      <c r="AC30" s="3">
        <v>1.9</v>
      </c>
      <c r="AD30" s="5">
        <v>0.7</v>
      </c>
      <c r="AE30" s="26">
        <v>0.54949772007599751</v>
      </c>
      <c r="AF30" s="26">
        <v>3.3434977308836059E-2</v>
      </c>
      <c r="AG30" s="26">
        <f t="shared" si="9"/>
        <v>0.27413573455604801</v>
      </c>
      <c r="AH30" s="26">
        <f t="shared" si="10"/>
        <v>6.2091887190912881E-2</v>
      </c>
      <c r="AI30" s="26">
        <v>0.82363345463204551</v>
      </c>
      <c r="AJ30" s="26">
        <v>5.2321169207947452E-2</v>
      </c>
      <c r="AK30" s="26">
        <f t="shared" si="11"/>
        <v>0.31317831226849446</v>
      </c>
      <c r="AL30" s="26">
        <f t="shared" si="12"/>
        <v>8.3520639772421829E-2</v>
      </c>
      <c r="AM30" s="26">
        <v>1.13681176690054</v>
      </c>
      <c r="AN30" s="26">
        <v>6.5101401833662392E-2</v>
      </c>
      <c r="AO30" s="26">
        <v>75.09550831894822</v>
      </c>
      <c r="AP30" s="27">
        <v>1.0806622483907353</v>
      </c>
      <c r="AQ30" s="27">
        <v>91.17588400108977</v>
      </c>
      <c r="AR30" s="4"/>
      <c r="AS30" s="26">
        <v>87.106102003642988</v>
      </c>
      <c r="AT30" s="27">
        <v>5.6945279714408503</v>
      </c>
      <c r="AU30" s="3">
        <v>76.623153049456363</v>
      </c>
      <c r="AW30" s="4">
        <v>3.1392313757123991</v>
      </c>
      <c r="AX30" s="4">
        <v>0.10234958764859006</v>
      </c>
      <c r="AZ30" s="3" t="s">
        <v>113</v>
      </c>
      <c r="BA30" s="3" t="s">
        <v>95</v>
      </c>
      <c r="BB30" s="3" t="s">
        <v>155</v>
      </c>
      <c r="BC30" s="3">
        <v>0.7</v>
      </c>
      <c r="BD30" s="1">
        <v>42088</v>
      </c>
      <c r="BE30" s="3">
        <v>9.2941806819103494</v>
      </c>
      <c r="BF30" s="3">
        <v>3198.1863472187683</v>
      </c>
      <c r="BG30" s="3">
        <v>19.716633239877677</v>
      </c>
      <c r="BH30" s="3">
        <v>46.284846911113114</v>
      </c>
      <c r="BI30" s="3">
        <f>BH30/BI$1</f>
        <v>0.84246172026052268</v>
      </c>
      <c r="BJ30" s="3">
        <v>167.18630073152545</v>
      </c>
      <c r="BK30" s="3">
        <f>BJ30/BK$1</f>
        <v>2.9934879271535442</v>
      </c>
      <c r="BM30">
        <v>46.683627601729462</v>
      </c>
      <c r="BN30">
        <v>2893.3691012954268</v>
      </c>
      <c r="BO30">
        <v>28.258012637820965</v>
      </c>
      <c r="BP30">
        <v>43.77761303435728</v>
      </c>
      <c r="BQ30" s="3">
        <f>BP30/BQ$1</f>
        <v>0.7968258652049014</v>
      </c>
      <c r="BR30">
        <v>7.2957272951729566</v>
      </c>
      <c r="BS30" s="4">
        <f>BR30/BS$1</f>
        <v>0.13063074834687477</v>
      </c>
      <c r="BT30" s="24">
        <f>BK30-BS30</f>
        <v>2.8628571788066695</v>
      </c>
      <c r="BU30">
        <f t="shared" ref="BU30:BU32" si="25">BS30/BK30*100</f>
        <v>4.3638308062624889</v>
      </c>
      <c r="BV30" s="4">
        <f t="shared" si="1"/>
        <v>4.5635855055621288E-2</v>
      </c>
      <c r="BW30" s="3">
        <f t="shared" si="22"/>
        <v>94.583035174404259</v>
      </c>
      <c r="BY30">
        <f t="shared" ref="BY30:BY32" si="26">BR30/BJ30*100</f>
        <v>4.3638308062624889</v>
      </c>
    </row>
    <row r="31" spans="1:77">
      <c r="D31" s="1">
        <v>42088</v>
      </c>
      <c r="E31" s="3">
        <v>2.9750000000000001</v>
      </c>
      <c r="F31" s="3">
        <f t="shared" ref="F31" si="27">E31-0.13</f>
        <v>2.8450000000000002</v>
      </c>
      <c r="G31" s="3">
        <v>3.9693333333333336</v>
      </c>
      <c r="H31" s="3">
        <v>99.366666666666674</v>
      </c>
      <c r="I31" s="3">
        <v>168.2</v>
      </c>
      <c r="J31" s="3">
        <v>166.06666666666666</v>
      </c>
      <c r="K31" s="3">
        <v>108</v>
      </c>
      <c r="L31" s="3">
        <v>15.133333333333335</v>
      </c>
      <c r="M31" s="3">
        <v>1.9799999999999998</v>
      </c>
      <c r="N31" s="3">
        <v>14.933333333333335</v>
      </c>
      <c r="O31" s="3">
        <v>7.0100000000000007</v>
      </c>
      <c r="P31" s="3">
        <v>5.123333333333334</v>
      </c>
      <c r="Q31" s="3">
        <v>11.21</v>
      </c>
      <c r="R31" s="3">
        <v>27.693333333333332</v>
      </c>
      <c r="AD31" s="5">
        <v>2.85</v>
      </c>
      <c r="AE31" s="26">
        <v>0.55018335444374078</v>
      </c>
      <c r="AF31" s="26">
        <v>1.2874561427268578E-2</v>
      </c>
      <c r="AG31" s="26">
        <f t="shared" si="9"/>
        <v>0.15838227236816527</v>
      </c>
      <c r="AH31" s="26">
        <f t="shared" si="10"/>
        <v>9.9465877635283015E-2</v>
      </c>
      <c r="AI31" s="26">
        <v>0.70856562681190605</v>
      </c>
      <c r="AJ31" s="26">
        <v>9.8629136069482939E-2</v>
      </c>
      <c r="AK31" s="26">
        <f t="shared" si="11"/>
        <v>0.56481261343592171</v>
      </c>
      <c r="AL31" s="26">
        <f t="shared" si="12"/>
        <v>0.11256507332340818</v>
      </c>
      <c r="AM31" s="26">
        <v>1.2733782402478278</v>
      </c>
      <c r="AN31" s="26">
        <v>5.4251168194718903E-2</v>
      </c>
      <c r="AO31" s="26">
        <v>47.718540569994381</v>
      </c>
      <c r="AP31" s="27">
        <v>0.60214825750819134</v>
      </c>
      <c r="AQ31" s="27">
        <v>67.34526593492464</v>
      </c>
      <c r="AR31" s="4"/>
      <c r="AS31" s="26">
        <v>61.095173041894363</v>
      </c>
      <c r="AT31" s="27">
        <v>2.9028085757726463</v>
      </c>
      <c r="AU31" s="3">
        <v>47.9788103101274</v>
      </c>
      <c r="AW31" s="4">
        <v>2.2712872225177239</v>
      </c>
      <c r="AX31" s="4">
        <v>4.615442705138708E-2</v>
      </c>
      <c r="AZ31" s="3" t="s">
        <v>114</v>
      </c>
      <c r="BA31" s="3" t="s">
        <v>95</v>
      </c>
      <c r="BB31" s="3" t="s">
        <v>156</v>
      </c>
      <c r="BC31" s="3">
        <v>2.85</v>
      </c>
      <c r="BD31" s="1">
        <v>42088</v>
      </c>
      <c r="BE31" s="3">
        <v>5.3077064644787626</v>
      </c>
      <c r="BF31" s="3">
        <v>4251.0068084461618</v>
      </c>
      <c r="BG31" s="3">
        <v>13.578999015456189</v>
      </c>
      <c r="BH31" s="3">
        <v>1054.0258805716387</v>
      </c>
      <c r="BI31" s="3">
        <f>BH31/BI$1</f>
        <v>19.185036049720399</v>
      </c>
      <c r="BJ31" s="3">
        <v>163.03784584950029</v>
      </c>
      <c r="BK31" s="3">
        <f>BJ31/BK$1</f>
        <v>2.919209415389441</v>
      </c>
      <c r="BM31">
        <v>49.344888667123634</v>
      </c>
      <c r="BN31">
        <v>3736.1473756535861</v>
      </c>
      <c r="BO31">
        <v>24.543493821311809</v>
      </c>
      <c r="BP31">
        <v>1042.9544451916049</v>
      </c>
      <c r="BQ31" s="3">
        <f>BP31/BQ$1</f>
        <v>18.983517386086731</v>
      </c>
      <c r="BR31">
        <v>6.2310979083544851</v>
      </c>
      <c r="BS31" s="4">
        <f>BR31/BS$1</f>
        <v>0.11156844956767206</v>
      </c>
      <c r="BT31" s="24">
        <f>BK31-BS31</f>
        <v>2.8076409658217689</v>
      </c>
      <c r="BU31">
        <f t="shared" si="25"/>
        <v>3.8218720787726741</v>
      </c>
      <c r="BV31" s="4">
        <f t="shared" si="1"/>
        <v>0.20151866363366722</v>
      </c>
      <c r="BW31" s="3">
        <f t="shared" si="22"/>
        <v>98.949604978007827</v>
      </c>
      <c r="BY31">
        <f t="shared" si="26"/>
        <v>3.8218720787726741</v>
      </c>
    </row>
    <row r="32" spans="1:77">
      <c r="D32" s="1">
        <v>42088</v>
      </c>
      <c r="E32" s="3">
        <v>3.1190000000000002</v>
      </c>
      <c r="F32" s="3">
        <f>E32-0.13</f>
        <v>2.9890000000000003</v>
      </c>
      <c r="G32" s="3">
        <v>4.1165000000000003</v>
      </c>
      <c r="H32" s="3">
        <v>99.9</v>
      </c>
      <c r="I32" s="3">
        <v>168.32499999999999</v>
      </c>
      <c r="J32" s="3">
        <v>166.125</v>
      </c>
      <c r="K32" s="3">
        <v>108</v>
      </c>
      <c r="L32" s="3">
        <v>13.9</v>
      </c>
      <c r="M32" s="3">
        <v>1.8125</v>
      </c>
      <c r="N32" s="3">
        <v>13.725000000000001</v>
      </c>
      <c r="O32" s="3">
        <v>7.0174999999999992</v>
      </c>
      <c r="P32" s="3">
        <v>5.8825000000000003</v>
      </c>
      <c r="Q32" s="3">
        <v>-0.375</v>
      </c>
      <c r="R32" s="3">
        <v>0.22749999999999998</v>
      </c>
      <c r="AD32" s="5">
        <v>3.05</v>
      </c>
      <c r="AE32" s="26">
        <v>0.62131401203293224</v>
      </c>
      <c r="AF32" s="26">
        <v>2.5712905303471423E-2</v>
      </c>
      <c r="AG32" s="26">
        <f t="shared" si="9"/>
        <v>0.13703876195566822</v>
      </c>
      <c r="AH32" s="26">
        <f t="shared" si="10"/>
        <v>2.70740466154555E-2</v>
      </c>
      <c r="AI32" s="26">
        <v>0.75835277398860046</v>
      </c>
      <c r="AJ32" s="26">
        <v>8.476467483012522E-3</v>
      </c>
      <c r="AK32" s="26">
        <f t="shared" si="11"/>
        <v>0.71910794890180396</v>
      </c>
      <c r="AL32" s="26">
        <f t="shared" si="12"/>
        <v>5.2766407062104392E-2</v>
      </c>
      <c r="AM32" s="26">
        <v>1.4774607228904044</v>
      </c>
      <c r="AN32" s="26">
        <v>5.2081121466930141E-2</v>
      </c>
      <c r="AO32" s="26">
        <v>49.171476175559413</v>
      </c>
      <c r="AP32" s="27">
        <v>0.9709330935870828</v>
      </c>
      <c r="AQ32" s="27">
        <v>64.839844808556805</v>
      </c>
      <c r="AR32" s="4"/>
      <c r="AS32" s="26">
        <v>60.422358834244093</v>
      </c>
      <c r="AT32" s="27">
        <v>7.3898454591216973</v>
      </c>
      <c r="AU32" s="3">
        <v>40.896084679691427</v>
      </c>
      <c r="AW32" s="4">
        <v>2.3296956470401793</v>
      </c>
      <c r="AX32" s="4">
        <v>2.6977045668533622E-2</v>
      </c>
      <c r="AZ32" s="3" t="s">
        <v>115</v>
      </c>
      <c r="BA32" s="3" t="s">
        <v>95</v>
      </c>
      <c r="BB32" s="3" t="s">
        <v>158</v>
      </c>
      <c r="BC32" s="3">
        <v>3.05</v>
      </c>
      <c r="BD32" s="1">
        <v>42088</v>
      </c>
      <c r="BE32" s="3">
        <v>4.1539539763239457</v>
      </c>
      <c r="BF32" s="3">
        <v>4447.1388039847716</v>
      </c>
      <c r="BG32" s="3">
        <v>14.907656842605022</v>
      </c>
      <c r="BH32" s="3">
        <v>1372.8097048697218</v>
      </c>
      <c r="BI32" s="3">
        <f>BH32/BI$1</f>
        <v>24.987435472692425</v>
      </c>
      <c r="BJ32" s="3">
        <v>195.37706650357518</v>
      </c>
      <c r="BK32" s="3">
        <f>BJ32/BK$1</f>
        <v>3.4982464906638349</v>
      </c>
      <c r="BM32">
        <v>21.996585941539237</v>
      </c>
      <c r="BN32">
        <v>3956.6803455930785</v>
      </c>
      <c r="BO32">
        <v>29.125933851556169</v>
      </c>
      <c r="BP32">
        <v>1328.0916712374024</v>
      </c>
      <c r="BQ32" s="3">
        <f>BP32/BQ$1</f>
        <v>24.173492377819482</v>
      </c>
      <c r="BR32">
        <v>3.5643647459792049</v>
      </c>
      <c r="BS32" s="4">
        <f>BR32/BS$1</f>
        <v>6.3820317743584695E-2</v>
      </c>
      <c r="BT32" s="24">
        <f>BK32-BS32</f>
        <v>3.4344261729202503</v>
      </c>
      <c r="BU32">
        <f t="shared" si="25"/>
        <v>1.8243516548622052</v>
      </c>
      <c r="BV32" s="4">
        <f t="shared" si="1"/>
        <v>0.81394309487294336</v>
      </c>
      <c r="BW32" s="3">
        <f t="shared" si="22"/>
        <v>96.742590508087702</v>
      </c>
      <c r="BY32">
        <f t="shared" si="26"/>
        <v>1.8243516548622052</v>
      </c>
    </row>
    <row r="33" spans="1:77">
      <c r="AD33" s="5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7"/>
      <c r="AQ33" s="27"/>
      <c r="AS33" s="26"/>
      <c r="AT33" s="27"/>
      <c r="BD33" s="1"/>
      <c r="BE33" s="3"/>
      <c r="BF33" s="3"/>
      <c r="BG33" s="3"/>
      <c r="BH33" s="3"/>
      <c r="BI33" s="3"/>
      <c r="BJ33" s="3"/>
      <c r="BK33" s="3"/>
      <c r="BQ33" s="3"/>
      <c r="BS33" s="4"/>
      <c r="BT33" s="24"/>
      <c r="BV33" s="4"/>
      <c r="BW33" s="3"/>
    </row>
    <row r="34" spans="1:77">
      <c r="A34" t="s">
        <v>16</v>
      </c>
      <c r="B34" s="2" t="s">
        <v>20</v>
      </c>
      <c r="C34" s="2" t="s">
        <v>21</v>
      </c>
      <c r="D34" s="1" t="s">
        <v>0</v>
      </c>
      <c r="E34" s="3" t="s">
        <v>29</v>
      </c>
      <c r="F34" s="3" t="s">
        <v>22</v>
      </c>
      <c r="G34" s="3" t="s">
        <v>30</v>
      </c>
      <c r="H34" s="3" t="s">
        <v>31</v>
      </c>
      <c r="I34" s="3" t="s">
        <v>32</v>
      </c>
      <c r="J34" s="3" t="s">
        <v>33</v>
      </c>
      <c r="K34" s="3" t="s">
        <v>34</v>
      </c>
      <c r="L34" s="3" t="s">
        <v>35</v>
      </c>
      <c r="M34" s="3" t="s">
        <v>36</v>
      </c>
      <c r="N34" s="3" t="s">
        <v>37</v>
      </c>
      <c r="O34" s="3" t="s">
        <v>1</v>
      </c>
      <c r="P34" s="3" t="s">
        <v>38</v>
      </c>
      <c r="Q34" s="3" t="s">
        <v>39</v>
      </c>
      <c r="R34" s="3" t="s">
        <v>40</v>
      </c>
      <c r="S34" s="3" t="s">
        <v>2</v>
      </c>
      <c r="T34" s="3" t="s">
        <v>3</v>
      </c>
      <c r="U34" s="3" t="s">
        <v>4</v>
      </c>
      <c r="V34" s="3" t="s">
        <v>5</v>
      </c>
      <c r="W34" s="3" t="s">
        <v>1</v>
      </c>
      <c r="X34" s="3" t="s">
        <v>6</v>
      </c>
      <c r="Y34" s="3" t="s">
        <v>7</v>
      </c>
      <c r="Z34" s="3" t="s">
        <v>8</v>
      </c>
      <c r="AA34" s="3" t="s">
        <v>9</v>
      </c>
      <c r="AB34" s="3" t="s">
        <v>10</v>
      </c>
      <c r="AC34" s="3" t="s">
        <v>11</v>
      </c>
      <c r="AD34" s="5" t="s">
        <v>19</v>
      </c>
      <c r="AE34" s="9" t="s">
        <v>89</v>
      </c>
      <c r="AF34" s="9" t="s">
        <v>88</v>
      </c>
      <c r="AG34" s="26"/>
      <c r="AH34" s="26"/>
      <c r="AI34" s="9" t="s">
        <v>90</v>
      </c>
      <c r="AJ34" s="9" t="s">
        <v>88</v>
      </c>
      <c r="AK34" s="26"/>
      <c r="AL34" s="26"/>
      <c r="AM34" s="3" t="s">
        <v>92</v>
      </c>
      <c r="AN34" s="3" t="s">
        <v>88</v>
      </c>
      <c r="AO34" s="9" t="s">
        <v>91</v>
      </c>
      <c r="AP34" s="9" t="s">
        <v>88</v>
      </c>
      <c r="AQ34" s="9" t="s">
        <v>94</v>
      </c>
      <c r="AS34" s="3" t="s">
        <v>93</v>
      </c>
      <c r="AT34" s="3" t="s">
        <v>88</v>
      </c>
      <c r="AU34" s="3" t="s">
        <v>60</v>
      </c>
      <c r="AW34" s="3" t="s">
        <v>49</v>
      </c>
      <c r="AX34" s="3" t="s">
        <v>50</v>
      </c>
      <c r="AZ34" s="3" t="s">
        <v>70</v>
      </c>
      <c r="BA34" s="3" t="str">
        <f>BA35</f>
        <v>MB</v>
      </c>
      <c r="BB34" s="3" t="s">
        <v>13</v>
      </c>
      <c r="BC34" s="3" t="s">
        <v>19</v>
      </c>
      <c r="BD34" s="1">
        <f>BD35</f>
        <v>42091</v>
      </c>
      <c r="BE34" s="3" t="s">
        <v>78</v>
      </c>
      <c r="BF34" s="3" t="s">
        <v>79</v>
      </c>
      <c r="BG34" s="12" t="s">
        <v>80</v>
      </c>
      <c r="BH34" s="3" t="s">
        <v>81</v>
      </c>
      <c r="BI34" t="s">
        <v>76</v>
      </c>
      <c r="BJ34" s="3" t="s">
        <v>82</v>
      </c>
      <c r="BK34" t="s">
        <v>77</v>
      </c>
      <c r="BL34" s="3"/>
      <c r="BM34" t="s">
        <v>83</v>
      </c>
      <c r="BN34" t="s">
        <v>84</v>
      </c>
      <c r="BO34" t="s">
        <v>85</v>
      </c>
      <c r="BP34" t="s">
        <v>86</v>
      </c>
      <c r="BQ34" t="s">
        <v>76</v>
      </c>
      <c r="BR34" t="s">
        <v>87</v>
      </c>
      <c r="BS34" s="4" t="s">
        <v>77</v>
      </c>
      <c r="BT34" s="24" t="s">
        <v>75</v>
      </c>
      <c r="BV34" s="4"/>
      <c r="BW34" s="3"/>
    </row>
    <row r="35" spans="1:77">
      <c r="A35" t="s">
        <v>13</v>
      </c>
      <c r="B35" s="2">
        <v>3.12</v>
      </c>
      <c r="C35" s="2">
        <v>69</v>
      </c>
      <c r="D35" s="1">
        <v>42091</v>
      </c>
      <c r="E35" s="3">
        <v>0.70499999999999996</v>
      </c>
      <c r="F35" s="3">
        <f>E35</f>
        <v>0.70499999999999996</v>
      </c>
      <c r="G35" s="3">
        <v>0.19666666666666668</v>
      </c>
      <c r="H35" s="3">
        <v>83.633333333333326</v>
      </c>
      <c r="I35" s="3">
        <v>159.5</v>
      </c>
      <c r="J35" s="3">
        <v>158.96666666666667</v>
      </c>
      <c r="K35" s="3">
        <v>103</v>
      </c>
      <c r="L35" s="3">
        <v>92.3</v>
      </c>
      <c r="M35" s="3">
        <v>13.409999999999998</v>
      </c>
      <c r="N35" s="3">
        <v>92.2</v>
      </c>
      <c r="O35" s="3">
        <v>7.34</v>
      </c>
      <c r="P35" s="3">
        <v>15.64</v>
      </c>
      <c r="Q35" s="3">
        <v>11.563333333333334</v>
      </c>
      <c r="R35" s="3">
        <v>28.540000000000003</v>
      </c>
      <c r="S35" s="3">
        <v>0.5043333333333333</v>
      </c>
      <c r="T35" s="3">
        <v>0.24666666666666667</v>
      </c>
      <c r="U35" s="3">
        <v>0.16300000000000001</v>
      </c>
      <c r="V35" s="3">
        <v>8.6000000000000007E-2</v>
      </c>
      <c r="W35" s="3">
        <v>6.34</v>
      </c>
      <c r="X35" s="3">
        <v>13.96</v>
      </c>
      <c r="Y35" s="3">
        <v>1.8</v>
      </c>
      <c r="Z35" s="3">
        <v>0.43333333333333335</v>
      </c>
      <c r="AA35" s="3">
        <v>181</v>
      </c>
      <c r="AB35" s="3">
        <v>6.6666666666666666E-2</v>
      </c>
      <c r="AC35" s="3">
        <v>14.633333333333333</v>
      </c>
      <c r="AD35" s="5">
        <v>0.7</v>
      </c>
      <c r="AE35" s="26">
        <v>1.24060352279924</v>
      </c>
      <c r="AF35" s="26">
        <v>2.8494453148474742E-2</v>
      </c>
      <c r="AG35" s="26">
        <f t="shared" si="9"/>
        <v>0.18957988915262858</v>
      </c>
      <c r="AH35" s="26">
        <f t="shared" si="10"/>
        <v>6.7655758435926749E-2</v>
      </c>
      <c r="AI35" s="26">
        <v>1.4301834119518686</v>
      </c>
      <c r="AJ35" s="26">
        <v>6.1362592752505586E-2</v>
      </c>
      <c r="AK35" s="26">
        <f t="shared" si="11"/>
        <v>0.98571351738554291</v>
      </c>
      <c r="AL35" s="26">
        <f t="shared" si="12"/>
        <v>6.3254602834466017E-2</v>
      </c>
      <c r="AM35" s="26">
        <v>2.4158969293374115</v>
      </c>
      <c r="AN35" s="26">
        <v>1.5355031437160445E-2</v>
      </c>
      <c r="AO35" s="26">
        <v>67.380839736118645</v>
      </c>
      <c r="AP35" s="27">
        <v>1.2365344019445101</v>
      </c>
      <c r="AQ35" s="27">
        <v>47.113425573968463</v>
      </c>
      <c r="AR35" s="4"/>
      <c r="AS35" s="26">
        <v>79.653549471111631</v>
      </c>
      <c r="AT35" s="27">
        <v>2.5564338988366941</v>
      </c>
      <c r="AU35" s="3">
        <v>32.970590965135905</v>
      </c>
      <c r="AW35" s="4">
        <v>3.2281028147487203</v>
      </c>
      <c r="AX35" s="4">
        <v>5.120265396011555E-2</v>
      </c>
      <c r="AZ35" s="3" t="s">
        <v>116</v>
      </c>
      <c r="BA35" s="3" t="s">
        <v>95</v>
      </c>
      <c r="BB35" s="3" t="s">
        <v>155</v>
      </c>
      <c r="BC35" s="3">
        <v>0.7</v>
      </c>
      <c r="BD35" s="1">
        <v>42091</v>
      </c>
      <c r="BE35" s="3">
        <v>11.796117113115427</v>
      </c>
      <c r="BF35" s="3">
        <v>3683.9721359423493</v>
      </c>
      <c r="BG35" s="3">
        <v>21.90050703458704</v>
      </c>
      <c r="BH35" s="3">
        <v>60.150289167464344</v>
      </c>
      <c r="BI35" s="3">
        <f>BH35/BI$1</f>
        <v>1.0948359877587248</v>
      </c>
      <c r="BJ35" s="3">
        <v>166.21510372654586</v>
      </c>
      <c r="BK35" s="3">
        <f>BJ35/BK$1</f>
        <v>2.9760985447904362</v>
      </c>
      <c r="BM35">
        <v>52.673460091855382</v>
      </c>
      <c r="BN35">
        <v>2894.5129072943128</v>
      </c>
      <c r="BO35">
        <v>47.779410860536842</v>
      </c>
      <c r="BP35">
        <v>49.925741012216925</v>
      </c>
      <c r="BQ35" s="3">
        <f>BP35/BQ$1</f>
        <v>0.90873208977460729</v>
      </c>
      <c r="BR35">
        <v>6.0872621610528252</v>
      </c>
      <c r="BS35" s="4">
        <f>BR35/BS$1</f>
        <v>0.10899305570372113</v>
      </c>
      <c r="BT35" s="24">
        <f>BK35-BS35</f>
        <v>2.8671054890867151</v>
      </c>
      <c r="BU35">
        <f t="shared" ref="BU35:BU37" si="28">BS35/BK35*100</f>
        <v>3.6622797956240372</v>
      </c>
      <c r="BV35" s="4">
        <f t="shared" si="1"/>
        <v>0.18610389798411753</v>
      </c>
      <c r="BW35" s="3">
        <f t="shared" si="22"/>
        <v>83.00166417025649</v>
      </c>
      <c r="BY35">
        <f t="shared" ref="BY35:BY37" si="29">BR35/BJ35*100</f>
        <v>3.6622797956240372</v>
      </c>
    </row>
    <row r="36" spans="1:77">
      <c r="D36" s="1">
        <v>42091</v>
      </c>
      <c r="E36" s="3">
        <v>3.032</v>
      </c>
      <c r="F36" s="3">
        <f t="shared" ref="F36" si="30">E36-0.2</f>
        <v>2.8319999999999999</v>
      </c>
      <c r="G36" s="3">
        <v>3.6539999999999999</v>
      </c>
      <c r="H36" s="3">
        <v>98.933333333333337</v>
      </c>
      <c r="I36" s="3">
        <v>169.1</v>
      </c>
      <c r="J36" s="3">
        <v>167.03333333333333</v>
      </c>
      <c r="K36" s="3">
        <v>109</v>
      </c>
      <c r="L36" s="3">
        <v>21.133333333333336</v>
      </c>
      <c r="M36" s="3">
        <v>2.7933333333333334</v>
      </c>
      <c r="N36" s="3">
        <v>21.133333333333336</v>
      </c>
      <c r="O36" s="3">
        <v>7.02</v>
      </c>
      <c r="P36" s="3">
        <v>6.4733333333333336</v>
      </c>
      <c r="Q36" s="3">
        <v>10.14</v>
      </c>
      <c r="R36" s="3">
        <v>25.163333333333338</v>
      </c>
      <c r="AD36" s="5">
        <v>2.85</v>
      </c>
      <c r="AE36" s="26">
        <v>0.49683012982900576</v>
      </c>
      <c r="AF36" s="26">
        <v>3.2542521760053358E-2</v>
      </c>
      <c r="AG36" s="26">
        <f t="shared" si="9"/>
        <v>0.12334379465991119</v>
      </c>
      <c r="AH36" s="26">
        <f t="shared" si="10"/>
        <v>4.4250260781899017E-2</v>
      </c>
      <c r="AI36" s="26">
        <v>0.62017392448891695</v>
      </c>
      <c r="AJ36" s="26">
        <v>2.9984493605237424E-2</v>
      </c>
      <c r="AK36" s="26">
        <f t="shared" si="11"/>
        <v>0.86196537535731721</v>
      </c>
      <c r="AL36" s="26">
        <f t="shared" si="12"/>
        <v>0.1200639276246825</v>
      </c>
      <c r="AM36" s="26">
        <v>1.4821392998462342</v>
      </c>
      <c r="AN36" s="26">
        <v>0.1162595237384984</v>
      </c>
      <c r="AO36" s="26">
        <v>51.737947730796357</v>
      </c>
      <c r="AP36" s="27">
        <v>0.83829608223954544</v>
      </c>
      <c r="AQ36" s="27">
        <v>83.42490015753792</v>
      </c>
      <c r="AR36" s="4"/>
      <c r="AS36" s="26">
        <v>61.105701302172847</v>
      </c>
      <c r="AT36" s="27">
        <v>1.6160820580446345</v>
      </c>
      <c r="AU36" s="3">
        <v>41.228041998827173</v>
      </c>
      <c r="AW36" s="4">
        <v>2.5765467687827108</v>
      </c>
      <c r="AX36" s="4">
        <v>0.15325599749494759</v>
      </c>
      <c r="AZ36" s="3" t="s">
        <v>117</v>
      </c>
      <c r="BA36" s="3" t="s">
        <v>95</v>
      </c>
      <c r="BB36" s="3" t="s">
        <v>156</v>
      </c>
      <c r="BC36" s="3">
        <v>2.85</v>
      </c>
      <c r="BD36" s="1">
        <v>42091</v>
      </c>
      <c r="BE36" s="3">
        <v>8.3270034928600385</v>
      </c>
      <c r="BF36" s="3">
        <v>3632.1969425174361</v>
      </c>
      <c r="BG36" s="3">
        <v>14.217630292910249</v>
      </c>
      <c r="BH36" s="3">
        <v>467.95284629400629</v>
      </c>
      <c r="BI36" s="3">
        <f>BH36/BI$1</f>
        <v>8.517525414889084</v>
      </c>
      <c r="BJ36" s="3">
        <v>180.39605301883273</v>
      </c>
      <c r="BK36" s="3">
        <f>BJ36/BK$1</f>
        <v>3.2300099018591357</v>
      </c>
      <c r="BM36">
        <v>34.376420428936576</v>
      </c>
      <c r="BN36">
        <v>3126.5779729090514</v>
      </c>
      <c r="BO36">
        <v>23.510678828342851</v>
      </c>
      <c r="BP36">
        <v>474.15387348791899</v>
      </c>
      <c r="BQ36" s="3">
        <f>BP36/BQ$1</f>
        <v>8.6303944937735526</v>
      </c>
      <c r="BR36">
        <v>4.4304157479168298</v>
      </c>
      <c r="BS36" s="4">
        <f>BR36/BS$1</f>
        <v>7.9327050096988899E-2</v>
      </c>
      <c r="BT36" s="24">
        <f>BK36-BS36</f>
        <v>3.1506828517621468</v>
      </c>
      <c r="BU36">
        <f t="shared" si="28"/>
        <v>2.4559382945337003</v>
      </c>
      <c r="BV36" s="4">
        <f t="shared" si="1"/>
        <v>-0.11286907888446862</v>
      </c>
      <c r="BW36" s="3">
        <f t="shared" si="22"/>
        <v>101.32513932611423</v>
      </c>
      <c r="BY36">
        <f t="shared" si="29"/>
        <v>2.4559382945337003</v>
      </c>
    </row>
    <row r="37" spans="1:77">
      <c r="D37" s="1">
        <v>42091</v>
      </c>
      <c r="E37" s="3">
        <v>3.1779999999999999</v>
      </c>
      <c r="F37" s="3">
        <f>E37-0.2</f>
        <v>2.9779999999999998</v>
      </c>
      <c r="G37" s="3">
        <v>3.8832499999999999</v>
      </c>
      <c r="H37" s="3">
        <v>99.9</v>
      </c>
      <c r="I37" s="3">
        <v>169.6</v>
      </c>
      <c r="J37" s="3">
        <v>167.45</v>
      </c>
      <c r="K37" s="3">
        <v>109</v>
      </c>
      <c r="L37" s="3">
        <v>18.049999999999997</v>
      </c>
      <c r="M37" s="3">
        <v>2.3725000000000001</v>
      </c>
      <c r="N37" s="3">
        <v>18.049999999999997</v>
      </c>
      <c r="O37" s="3">
        <v>7.02</v>
      </c>
      <c r="P37" s="3">
        <v>6.21</v>
      </c>
      <c r="Q37" s="3">
        <v>10.095000000000001</v>
      </c>
      <c r="R37" s="3">
        <v>25.057499999999997</v>
      </c>
      <c r="AD37" s="5">
        <v>3.12</v>
      </c>
      <c r="AE37" s="26">
        <v>0.58341973559214688</v>
      </c>
      <c r="AF37" s="26">
        <v>1.8178143586480865E-2</v>
      </c>
      <c r="AG37" s="26">
        <f t="shared" si="9"/>
        <v>2.0698791090563717E-2</v>
      </c>
      <c r="AH37" s="26">
        <f t="shared" si="10"/>
        <v>5.3943764064156005E-2</v>
      </c>
      <c r="AI37" s="26">
        <v>0.6041185266827106</v>
      </c>
      <c r="AJ37" s="26">
        <v>5.0788628423679774E-2</v>
      </c>
      <c r="AK37" s="26">
        <f t="shared" si="11"/>
        <v>0.78805741351154979</v>
      </c>
      <c r="AL37" s="26">
        <f t="shared" si="12"/>
        <v>0.10328639349746886</v>
      </c>
      <c r="AM37" s="26">
        <v>1.3921759401942604</v>
      </c>
      <c r="AN37" s="26">
        <v>8.9936612703366614E-2</v>
      </c>
      <c r="AO37" s="26">
        <v>51.257449341554384</v>
      </c>
      <c r="AP37" s="27">
        <v>1.6683751754995484</v>
      </c>
      <c r="AQ37" s="27">
        <v>84.846676732487197</v>
      </c>
      <c r="AR37" s="4"/>
      <c r="AS37" s="26">
        <v>57.159563905754773</v>
      </c>
      <c r="AT37" s="27">
        <v>7.0880792019505937E-2</v>
      </c>
      <c r="AU37" s="3">
        <v>41.057715663279517</v>
      </c>
      <c r="AW37" s="4">
        <v>2.248125261069164</v>
      </c>
      <c r="AX37" s="4">
        <v>3.5731806504262179E-2</v>
      </c>
      <c r="AZ37" s="3" t="s">
        <v>118</v>
      </c>
      <c r="BA37" s="3" t="s">
        <v>95</v>
      </c>
      <c r="BB37" s="3" t="s">
        <v>158</v>
      </c>
      <c r="BC37" s="3">
        <v>3.12</v>
      </c>
      <c r="BD37" s="1">
        <v>42091</v>
      </c>
      <c r="BE37" s="3">
        <v>4.8878896963430316</v>
      </c>
      <c r="BF37" s="3">
        <v>3907.6661150282334</v>
      </c>
      <c r="BG37" s="3">
        <v>17.24158183673152</v>
      </c>
      <c r="BH37" s="3">
        <v>888.18304366488655</v>
      </c>
      <c r="BI37" s="3">
        <f>BH37/BI$1</f>
        <v>16.166418705221815</v>
      </c>
      <c r="BJ37" s="3">
        <v>168.7264240630528</v>
      </c>
      <c r="BK37" s="3">
        <f>BJ37/BK$1</f>
        <v>3.0210639939669255</v>
      </c>
      <c r="BM37">
        <v>19.717121693917772</v>
      </c>
      <c r="BN37">
        <v>3506.5193123859099</v>
      </c>
      <c r="BO37">
        <v>28.989970541363814</v>
      </c>
      <c r="BP37">
        <v>916.21385116629119</v>
      </c>
      <c r="BQ37" s="3">
        <f>BP37/BQ$1</f>
        <v>16.676626340849857</v>
      </c>
      <c r="BR37">
        <v>3.6727468682526374</v>
      </c>
      <c r="BS37" s="4">
        <f>BR37/BS$1</f>
        <v>6.5760910801300573E-2</v>
      </c>
      <c r="BT37" s="24">
        <f>BK37-BS37</f>
        <v>2.9553030831656248</v>
      </c>
      <c r="BU37">
        <f t="shared" si="28"/>
        <v>2.1767467002561127</v>
      </c>
      <c r="BV37" s="4">
        <f t="shared" si="1"/>
        <v>-0.51020763562804206</v>
      </c>
      <c r="BW37" s="3">
        <f t="shared" si="22"/>
        <v>103.15597192508224</v>
      </c>
      <c r="BY37">
        <f t="shared" si="29"/>
        <v>2.1767467002561127</v>
      </c>
    </row>
    <row r="38" spans="1:77">
      <c r="AD38" s="5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7"/>
      <c r="AQ38" s="27"/>
      <c r="AS38" s="26"/>
      <c r="AT38" s="27"/>
      <c r="BD38" s="1"/>
      <c r="BE38" s="3"/>
      <c r="BF38" s="3"/>
      <c r="BG38" s="3"/>
      <c r="BH38" s="3"/>
      <c r="BI38" s="3"/>
      <c r="BJ38" s="3"/>
      <c r="BK38" s="3"/>
      <c r="BQ38" s="3"/>
      <c r="BS38" s="4"/>
      <c r="BT38" s="24"/>
      <c r="BV38" s="4"/>
      <c r="BW38" s="3"/>
    </row>
    <row r="39" spans="1:77">
      <c r="A39" s="16"/>
      <c r="B39" s="16"/>
      <c r="C39" s="16"/>
      <c r="D39" s="1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7"/>
      <c r="AQ39" s="27"/>
      <c r="AR39" s="8"/>
      <c r="AS39" s="26"/>
      <c r="AT39" s="27"/>
      <c r="AU39" s="8"/>
      <c r="AV39" s="8"/>
      <c r="AW39" s="8"/>
      <c r="AX39" s="8"/>
      <c r="AY39" s="8"/>
      <c r="AZ39" s="8"/>
      <c r="BA39" s="8"/>
      <c r="BB39" s="8"/>
      <c r="BC39" s="8"/>
      <c r="BD39" s="17"/>
      <c r="BE39" s="8"/>
      <c r="BF39" s="8"/>
      <c r="BG39" s="8"/>
      <c r="BH39" s="8"/>
      <c r="BI39" s="3"/>
      <c r="BJ39" s="8"/>
      <c r="BK39" s="3"/>
      <c r="BL39" s="16"/>
      <c r="BM39" s="16"/>
      <c r="BN39" s="16"/>
      <c r="BO39" s="16"/>
      <c r="BP39" s="16"/>
      <c r="BQ39" s="3"/>
      <c r="BR39" s="16"/>
      <c r="BS39" s="4"/>
      <c r="BT39" s="24"/>
      <c r="BV39" s="4"/>
      <c r="BW39" s="3"/>
    </row>
    <row r="40" spans="1:77">
      <c r="A40" t="s">
        <v>17</v>
      </c>
      <c r="B40" s="2" t="s">
        <v>20</v>
      </c>
      <c r="C40" s="2" t="s">
        <v>21</v>
      </c>
      <c r="D40" s="1" t="s">
        <v>71</v>
      </c>
      <c r="E40" s="3" t="s">
        <v>238</v>
      </c>
      <c r="F40" s="3" t="s">
        <v>22</v>
      </c>
      <c r="G40" s="3" t="s">
        <v>239</v>
      </c>
      <c r="H40" s="3" t="s">
        <v>23</v>
      </c>
      <c r="I40" s="3" t="s">
        <v>240</v>
      </c>
      <c r="J40" s="3" t="s">
        <v>241</v>
      </c>
      <c r="K40" s="3" t="s">
        <v>1</v>
      </c>
      <c r="L40" s="3" t="s">
        <v>41</v>
      </c>
      <c r="M40" s="3" t="s">
        <v>242</v>
      </c>
      <c r="N40" s="3" t="s">
        <v>243</v>
      </c>
      <c r="O40" s="3" t="s">
        <v>244</v>
      </c>
      <c r="S40" s="3" t="s">
        <v>2</v>
      </c>
      <c r="T40" s="3" t="s">
        <v>3</v>
      </c>
      <c r="U40" s="3" t="s">
        <v>4</v>
      </c>
      <c r="V40" s="3" t="s">
        <v>5</v>
      </c>
      <c r="W40" s="3" t="s">
        <v>1</v>
      </c>
      <c r="X40" s="3" t="s">
        <v>6</v>
      </c>
      <c r="Y40" s="3" t="s">
        <v>7</v>
      </c>
      <c r="Z40" s="3" t="s">
        <v>8</v>
      </c>
      <c r="AA40" s="3" t="s">
        <v>9</v>
      </c>
      <c r="AB40" s="3" t="s">
        <v>10</v>
      </c>
      <c r="AC40" s="3" t="s">
        <v>11</v>
      </c>
      <c r="AD40" s="5" t="s">
        <v>19</v>
      </c>
      <c r="AE40" s="9" t="s">
        <v>89</v>
      </c>
      <c r="AF40" s="9" t="s">
        <v>88</v>
      </c>
      <c r="AG40" s="26"/>
      <c r="AH40" s="26"/>
      <c r="AI40" s="9" t="s">
        <v>90</v>
      </c>
      <c r="AJ40" s="9" t="s">
        <v>88</v>
      </c>
      <c r="AK40" s="26"/>
      <c r="AL40" s="26"/>
      <c r="AM40" s="3" t="s">
        <v>92</v>
      </c>
      <c r="AN40" s="3" t="s">
        <v>88</v>
      </c>
      <c r="AO40" s="9" t="s">
        <v>91</v>
      </c>
      <c r="AP40" s="9" t="s">
        <v>88</v>
      </c>
      <c r="AQ40" s="9" t="s">
        <v>94</v>
      </c>
      <c r="AS40" s="3" t="s">
        <v>93</v>
      </c>
      <c r="AT40" s="3" t="s">
        <v>88</v>
      </c>
      <c r="AU40" s="3" t="s">
        <v>60</v>
      </c>
      <c r="AW40" s="3" t="s">
        <v>49</v>
      </c>
      <c r="AX40" s="3" t="s">
        <v>50</v>
      </c>
      <c r="AZ40" s="3" t="s">
        <v>70</v>
      </c>
      <c r="BA40" s="3" t="str">
        <f>BA41</f>
        <v>SP</v>
      </c>
      <c r="BB40" s="3" t="s">
        <v>13</v>
      </c>
      <c r="BC40" s="3" t="s">
        <v>19</v>
      </c>
      <c r="BD40" s="1">
        <f>BD41</f>
        <v>42019</v>
      </c>
      <c r="BE40" s="3" t="s">
        <v>78</v>
      </c>
      <c r="BF40" s="3" t="s">
        <v>79</v>
      </c>
      <c r="BG40" s="12" t="s">
        <v>80</v>
      </c>
      <c r="BH40" s="3" t="s">
        <v>81</v>
      </c>
      <c r="BI40" t="s">
        <v>76</v>
      </c>
      <c r="BJ40" s="3" t="s">
        <v>82</v>
      </c>
      <c r="BK40" t="s">
        <v>77</v>
      </c>
      <c r="BL40" s="3"/>
      <c r="BM40" t="s">
        <v>83</v>
      </c>
      <c r="BN40" t="s">
        <v>84</v>
      </c>
      <c r="BO40" t="s">
        <v>85</v>
      </c>
      <c r="BP40" t="s">
        <v>86</v>
      </c>
      <c r="BQ40" t="s">
        <v>76</v>
      </c>
      <c r="BR40" t="s">
        <v>87</v>
      </c>
      <c r="BS40" s="4" t="s">
        <v>77</v>
      </c>
      <c r="BT40" s="24" t="s">
        <v>75</v>
      </c>
      <c r="BV40" s="4"/>
      <c r="BW40" s="3"/>
    </row>
    <row r="41" spans="1:77">
      <c r="A41" t="s">
        <v>20</v>
      </c>
      <c r="B41" s="2">
        <v>4.8</v>
      </c>
      <c r="C41" s="2">
        <v>34</v>
      </c>
      <c r="D41" s="1">
        <v>42019.611871141977</v>
      </c>
      <c r="E41" s="3">
        <v>0.69199999999999995</v>
      </c>
      <c r="F41" s="3">
        <f t="shared" ref="F41:F42" si="31">E41</f>
        <v>0.69199999999999995</v>
      </c>
      <c r="G41" s="3">
        <v>2.86</v>
      </c>
      <c r="H41" s="3">
        <f>U41*1000</f>
        <v>363.66666666666663</v>
      </c>
      <c r="I41" s="3">
        <v>105.4</v>
      </c>
      <c r="J41" s="3">
        <v>14.23</v>
      </c>
      <c r="K41" s="3">
        <v>7.26</v>
      </c>
      <c r="L41" s="3">
        <v>4.93</v>
      </c>
      <c r="M41" s="3">
        <v>22.37</v>
      </c>
      <c r="N41" s="3">
        <v>54.14</v>
      </c>
      <c r="O41" s="3">
        <v>211</v>
      </c>
      <c r="S41" s="3">
        <v>0.49466666666666664</v>
      </c>
      <c r="T41" s="3">
        <v>2.5333333333333332</v>
      </c>
      <c r="U41" s="3">
        <v>0.36366666666666664</v>
      </c>
      <c r="V41" s="3">
        <v>0.20766666666666667</v>
      </c>
      <c r="W41" s="3">
        <v>7.5</v>
      </c>
      <c r="X41" s="3">
        <v>14.603333333333333</v>
      </c>
      <c r="Y41" s="3">
        <v>22.966666666666669</v>
      </c>
      <c r="Z41" s="3">
        <v>5.5333333333333341</v>
      </c>
      <c r="AA41" s="3">
        <v>3077</v>
      </c>
      <c r="AB41" s="3">
        <v>1.4666666666666668</v>
      </c>
      <c r="AC41" s="3">
        <v>1.4333333333333333</v>
      </c>
      <c r="AD41" s="5">
        <v>0.4</v>
      </c>
      <c r="AE41" s="26">
        <v>2.5923796706776442E-2</v>
      </c>
      <c r="AF41" s="26">
        <v>2.7121274273097212E-2</v>
      </c>
      <c r="AG41" s="26">
        <f t="shared" si="9"/>
        <v>-2.5923796706776442E-2</v>
      </c>
      <c r="AH41" s="26">
        <f t="shared" si="10"/>
        <v>2.7121274273097212E-2</v>
      </c>
      <c r="AI41" s="26"/>
      <c r="AJ41" s="26"/>
      <c r="AK41" s="26">
        <f t="shared" si="11"/>
        <v>0.79260177712054869</v>
      </c>
      <c r="AL41" s="26">
        <f t="shared" si="12"/>
        <v>5.2100645945247534E-2</v>
      </c>
      <c r="AM41" s="26">
        <v>0.79260177712054869</v>
      </c>
      <c r="AN41" s="26">
        <v>5.2100645945247534E-2</v>
      </c>
      <c r="AO41" s="26"/>
      <c r="AP41" s="27"/>
      <c r="AQ41" s="27"/>
      <c r="AS41" s="26">
        <v>56.497920445592634</v>
      </c>
      <c r="AT41" s="27">
        <v>2.7660326825945529</v>
      </c>
      <c r="AU41" s="3">
        <v>71.281596984105335</v>
      </c>
      <c r="AZ41" s="3" t="s">
        <v>120</v>
      </c>
      <c r="BA41" s="3" t="s">
        <v>119</v>
      </c>
      <c r="BB41" s="3" t="s">
        <v>155</v>
      </c>
      <c r="BC41" s="3">
        <v>0.4</v>
      </c>
      <c r="BD41" s="1">
        <v>42019</v>
      </c>
      <c r="BE41" s="3">
        <v>1.5088711052972463</v>
      </c>
      <c r="BF41" s="3">
        <v>914.12159622894046</v>
      </c>
      <c r="BG41" s="3">
        <v>10.764243676230073</v>
      </c>
      <c r="BH41" s="3">
        <v>1.3200269952859767</v>
      </c>
      <c r="BI41" s="3">
        <f>BH41/BI$1</f>
        <v>2.4026701770767687E-2</v>
      </c>
      <c r="BJ41" s="3">
        <v>6.8201600052975744</v>
      </c>
      <c r="BK41" s="3">
        <f>BJ41/BK$1</f>
        <v>0.12211566705993866</v>
      </c>
      <c r="BM41">
        <v>77.069051468593926</v>
      </c>
      <c r="BN41">
        <v>705.77627766721093</v>
      </c>
      <c r="BO41">
        <v>34.340624957686437</v>
      </c>
      <c r="BP41">
        <v>0.80585612244766436</v>
      </c>
      <c r="BQ41" s="3">
        <f>BP41/BQ$1</f>
        <v>1.4667930878188285E-2</v>
      </c>
      <c r="BR41">
        <v>0.9041049144534451</v>
      </c>
      <c r="BS41" s="4">
        <f>BR41/BS$1</f>
        <v>1.6188091574815489E-2</v>
      </c>
      <c r="BT41" s="24">
        <f>BK41-BS41</f>
        <v>0.10592757548512317</v>
      </c>
      <c r="BU41">
        <f t="shared" ref="BU41:BU43" si="32">BS41/BK41*100</f>
        <v>13.256359289975302</v>
      </c>
      <c r="BV41" s="4">
        <f t="shared" si="1"/>
        <v>9.3587708925794016E-3</v>
      </c>
      <c r="BW41" s="3">
        <f t="shared" si="22"/>
        <v>61.048457745599357</v>
      </c>
      <c r="BY41">
        <f t="shared" ref="BY41:BY43" si="33">BR41/BJ41*100</f>
        <v>13.256359289975302</v>
      </c>
    </row>
    <row r="42" spans="1:77">
      <c r="D42" s="1">
        <v>42019.617060185185</v>
      </c>
      <c r="E42" s="3">
        <v>4.0999999999999996</v>
      </c>
      <c r="F42" s="3">
        <f t="shared" si="31"/>
        <v>4.0999999999999996</v>
      </c>
      <c r="G42" s="3">
        <v>3.6640000000000001</v>
      </c>
      <c r="H42" s="3" t="e">
        <f>#REF!*1000</f>
        <v>#REF!</v>
      </c>
      <c r="I42" s="3">
        <v>35.9</v>
      </c>
      <c r="J42" s="3">
        <v>4.75</v>
      </c>
      <c r="K42" s="3">
        <v>7.34</v>
      </c>
      <c r="L42" s="3">
        <v>3.86</v>
      </c>
      <c r="M42" s="3">
        <v>23.56</v>
      </c>
      <c r="N42" s="3">
        <v>56.99</v>
      </c>
      <c r="O42" s="3">
        <v>213</v>
      </c>
      <c r="AD42" s="5">
        <v>4.3</v>
      </c>
      <c r="AE42" s="26">
        <v>1.9438336499894449E-2</v>
      </c>
      <c r="AF42" s="26">
        <v>2.1330169380875352E-2</v>
      </c>
      <c r="AG42" s="26">
        <f t="shared" si="9"/>
        <v>-1.9438336499894449E-2</v>
      </c>
      <c r="AH42" s="26">
        <f t="shared" si="10"/>
        <v>2.1330169380875352E-2</v>
      </c>
      <c r="AI42" s="26"/>
      <c r="AJ42" s="26"/>
      <c r="AK42" s="26">
        <f t="shared" si="11"/>
        <v>0.695342276183047</v>
      </c>
      <c r="AL42" s="26">
        <f t="shared" si="12"/>
        <v>6.2520775134297926E-3</v>
      </c>
      <c r="AM42" s="26">
        <v>0.695342276183047</v>
      </c>
      <c r="AN42" s="26">
        <v>6.2520775134297926E-3</v>
      </c>
      <c r="AO42" s="26"/>
      <c r="AP42" s="27"/>
      <c r="AQ42" s="27"/>
      <c r="AS42" s="26">
        <v>62.320672786236479</v>
      </c>
      <c r="AT42" s="27">
        <v>0.99758555765704804</v>
      </c>
      <c r="AU42" s="3">
        <v>89.625893492819543</v>
      </c>
      <c r="AZ42" s="3" t="s">
        <v>121</v>
      </c>
      <c r="BA42" s="3" t="s">
        <v>119</v>
      </c>
      <c r="BB42" s="3" t="s">
        <v>159</v>
      </c>
      <c r="BC42" s="3">
        <v>4.3</v>
      </c>
      <c r="BD42" s="1">
        <v>42019</v>
      </c>
      <c r="BE42" s="3">
        <v>0.83223940530480334</v>
      </c>
      <c r="BF42" s="3">
        <v>1527.4571916582629</v>
      </c>
      <c r="BG42" s="3">
        <v>8.6571528591871001</v>
      </c>
      <c r="BH42" s="3">
        <v>10.106031473850104</v>
      </c>
      <c r="BI42" s="3">
        <f>BH42/BI$1</f>
        <v>0.18394669592009655</v>
      </c>
      <c r="BJ42" s="3">
        <v>4.3348180518360175</v>
      </c>
      <c r="BK42" s="3">
        <f>BJ42/BK$1</f>
        <v>7.7615363506464058E-2</v>
      </c>
      <c r="BM42">
        <v>84.689657443754953</v>
      </c>
      <c r="BN42">
        <v>1128.8727081952948</v>
      </c>
      <c r="BO42">
        <v>37.988629276266714</v>
      </c>
      <c r="BP42">
        <v>6.4822097586246166</v>
      </c>
      <c r="BQ42" s="3">
        <f>BP42/BQ$1</f>
        <v>0.11798707241763044</v>
      </c>
      <c r="BR42">
        <v>0.43171822804867022</v>
      </c>
      <c r="BS42" s="4">
        <f>BR42/BS$1</f>
        <v>7.7299593204775332E-3</v>
      </c>
      <c r="BT42" s="24">
        <f>BK42-BS42</f>
        <v>6.988540418598653E-2</v>
      </c>
      <c r="BU42">
        <f t="shared" si="32"/>
        <v>9.9593160055660341</v>
      </c>
      <c r="BV42" s="4">
        <f t="shared" si="1"/>
        <v>6.5959623502466105E-2</v>
      </c>
      <c r="BW42" s="3">
        <f t="shared" si="22"/>
        <v>64.141990606279833</v>
      </c>
      <c r="BY42">
        <f t="shared" si="33"/>
        <v>9.9593160055660341</v>
      </c>
    </row>
    <row r="43" spans="1:77">
      <c r="D43" s="1">
        <v>42019.617164351854</v>
      </c>
      <c r="E43" s="3">
        <v>4.5369999999999999</v>
      </c>
      <c r="F43" s="3">
        <f>E43</f>
        <v>4.5369999999999999</v>
      </c>
      <c r="G43" s="3">
        <v>3.88</v>
      </c>
      <c r="H43" s="3" t="e">
        <f>#REF!*1000</f>
        <v>#REF!</v>
      </c>
      <c r="I43" s="3">
        <v>31.6</v>
      </c>
      <c r="J43" s="3">
        <v>4.17</v>
      </c>
      <c r="K43" s="3">
        <v>7.23</v>
      </c>
      <c r="L43" s="6">
        <v>32.770000000000003</v>
      </c>
      <c r="M43" s="3">
        <v>22.8</v>
      </c>
      <c r="N43" s="3">
        <v>55.9</v>
      </c>
      <c r="O43" s="3">
        <v>228</v>
      </c>
      <c r="AD43" s="5">
        <v>4.8</v>
      </c>
      <c r="AE43" s="26">
        <v>4.4579047920624872E-2</v>
      </c>
      <c r="AF43" s="26">
        <v>2.6698031469912082E-2</v>
      </c>
      <c r="AG43" s="26">
        <f t="shared" si="9"/>
        <v>-4.4579047920624872E-2</v>
      </c>
      <c r="AH43" s="26">
        <f t="shared" si="10"/>
        <v>2.6698031469912082E-2</v>
      </c>
      <c r="AI43" s="26"/>
      <c r="AJ43" s="26"/>
      <c r="AK43" s="26">
        <f t="shared" si="11"/>
        <v>0.86480958842263311</v>
      </c>
      <c r="AL43" s="26">
        <f t="shared" si="12"/>
        <v>5.0016620107437626E-2</v>
      </c>
      <c r="AM43" s="26">
        <v>0.86480958842263311</v>
      </c>
      <c r="AN43" s="26">
        <v>5.0016620107437626E-2</v>
      </c>
      <c r="AO43" s="26"/>
      <c r="AP43" s="27"/>
      <c r="AQ43" s="27"/>
      <c r="AS43" s="26">
        <v>58.751992524597377</v>
      </c>
      <c r="AT43" s="27">
        <v>0.93863732015913404</v>
      </c>
      <c r="AU43" s="3">
        <v>67.936333397688031</v>
      </c>
      <c r="AZ43" s="3" t="s">
        <v>122</v>
      </c>
      <c r="BA43" s="3" t="s">
        <v>119</v>
      </c>
      <c r="BB43" s="3" t="s">
        <v>158</v>
      </c>
      <c r="BC43" s="3">
        <v>4.8</v>
      </c>
      <c r="BD43" s="1">
        <v>42019</v>
      </c>
      <c r="BE43" s="3">
        <v>0.90450971540653324</v>
      </c>
      <c r="BF43" s="3">
        <v>2395.9423675413741</v>
      </c>
      <c r="BG43" s="3">
        <v>10.80053693842873</v>
      </c>
      <c r="BH43" s="3">
        <v>5.4903901538570272</v>
      </c>
      <c r="BI43" s="3">
        <f>BH43/BI$1</f>
        <v>9.9934294755315387E-2</v>
      </c>
      <c r="BJ43" s="3">
        <v>4.5703579220431436</v>
      </c>
      <c r="BK43" s="3">
        <f>BJ43/BK$1</f>
        <v>8.1832729132374993E-2</v>
      </c>
      <c r="BM43">
        <v>35.82908989481993</v>
      </c>
      <c r="BN43">
        <v>1715.1143473674581</v>
      </c>
      <c r="BO43">
        <v>39.177847938108663</v>
      </c>
      <c r="BP43">
        <v>4.3089696481897235</v>
      </c>
      <c r="BQ43" s="3">
        <f>BP43/BQ$1</f>
        <v>7.8430463199667344E-2</v>
      </c>
      <c r="BR43">
        <v>1.0449838152647903</v>
      </c>
      <c r="BS43" s="4">
        <f>BR43/BS$1</f>
        <v>1.8710542797937157E-2</v>
      </c>
      <c r="BT43" s="24">
        <f>BK43-BS43</f>
        <v>6.3122186334437835E-2</v>
      </c>
      <c r="BU43">
        <f t="shared" si="32"/>
        <v>22.864375899855961</v>
      </c>
      <c r="BV43" s="4">
        <f t="shared" si="1"/>
        <v>2.1503831555648042E-2</v>
      </c>
      <c r="BW43" s="3">
        <f t="shared" si="22"/>
        <v>78.482030009518553</v>
      </c>
      <c r="BY43">
        <f t="shared" si="33"/>
        <v>22.864375899855961</v>
      </c>
    </row>
    <row r="44" spans="1:77">
      <c r="L44" s="6"/>
      <c r="AD44" s="5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7"/>
      <c r="AQ44" s="27"/>
      <c r="AS44" s="26"/>
      <c r="AT44" s="27"/>
      <c r="BD44" s="1"/>
      <c r="BE44" s="3"/>
      <c r="BF44" s="3"/>
      <c r="BG44" s="3"/>
      <c r="BH44" s="3"/>
      <c r="BI44" s="3"/>
      <c r="BJ44" s="3"/>
      <c r="BK44" s="3"/>
      <c r="BQ44" s="3"/>
      <c r="BS44" s="4"/>
      <c r="BT44" s="24"/>
      <c r="BU44">
        <f>AVERAGE(BU41:BU43)</f>
        <v>15.360017065132434</v>
      </c>
      <c r="BV44" s="4"/>
      <c r="BW44" s="3"/>
    </row>
    <row r="45" spans="1:77">
      <c r="A45" t="s">
        <v>17</v>
      </c>
      <c r="B45" s="2" t="s">
        <v>20</v>
      </c>
      <c r="C45" s="2" t="s">
        <v>21</v>
      </c>
      <c r="D45" s="1" t="s">
        <v>0</v>
      </c>
      <c r="E45" s="3" t="s">
        <v>29</v>
      </c>
      <c r="F45" s="3" t="s">
        <v>22</v>
      </c>
      <c r="G45" s="3" t="s">
        <v>30</v>
      </c>
      <c r="H45" s="3" t="s">
        <v>31</v>
      </c>
      <c r="I45" s="3" t="s">
        <v>32</v>
      </c>
      <c r="J45" s="3" t="s">
        <v>33</v>
      </c>
      <c r="K45" s="3" t="s">
        <v>34</v>
      </c>
      <c r="L45" s="3" t="s">
        <v>35</v>
      </c>
      <c r="M45" s="3" t="s">
        <v>36</v>
      </c>
      <c r="N45" s="3" t="s">
        <v>37</v>
      </c>
      <c r="O45" s="3" t="s">
        <v>1</v>
      </c>
      <c r="P45" s="3" t="s">
        <v>38</v>
      </c>
      <c r="Q45" s="3" t="s">
        <v>39</v>
      </c>
      <c r="R45" s="3" t="s">
        <v>40</v>
      </c>
      <c r="S45" s="3" t="s">
        <v>2</v>
      </c>
      <c r="T45" s="3" t="s">
        <v>3</v>
      </c>
      <c r="U45" s="3" t="s">
        <v>4</v>
      </c>
      <c r="V45" s="3" t="s">
        <v>5</v>
      </c>
      <c r="W45" s="3" t="s">
        <v>1</v>
      </c>
      <c r="X45" s="3" t="s">
        <v>6</v>
      </c>
      <c r="Y45" s="3" t="s">
        <v>7</v>
      </c>
      <c r="Z45" s="3" t="s">
        <v>8</v>
      </c>
      <c r="AA45" s="3" t="s">
        <v>9</v>
      </c>
      <c r="AB45" s="3" t="s">
        <v>10</v>
      </c>
      <c r="AC45" s="3" t="s">
        <v>11</v>
      </c>
      <c r="AD45" s="5" t="s">
        <v>19</v>
      </c>
      <c r="AE45" s="9" t="s">
        <v>89</v>
      </c>
      <c r="AF45" s="9" t="s">
        <v>88</v>
      </c>
      <c r="AG45" s="26"/>
      <c r="AH45" s="26"/>
      <c r="AI45" s="9" t="s">
        <v>90</v>
      </c>
      <c r="AJ45" s="9" t="s">
        <v>88</v>
      </c>
      <c r="AK45" s="26"/>
      <c r="AL45" s="26"/>
      <c r="AM45" s="3" t="s">
        <v>92</v>
      </c>
      <c r="AN45" s="3" t="s">
        <v>88</v>
      </c>
      <c r="AO45" s="9" t="s">
        <v>91</v>
      </c>
      <c r="AP45" s="9" t="s">
        <v>88</v>
      </c>
      <c r="AQ45" s="9" t="s">
        <v>94</v>
      </c>
      <c r="AS45" s="3" t="s">
        <v>93</v>
      </c>
      <c r="AT45" s="3" t="s">
        <v>88</v>
      </c>
      <c r="AU45" s="3" t="s">
        <v>60</v>
      </c>
      <c r="AW45" s="3" t="s">
        <v>49</v>
      </c>
      <c r="AX45" s="3" t="s">
        <v>50</v>
      </c>
      <c r="AZ45" s="3" t="s">
        <v>70</v>
      </c>
      <c r="BA45" s="3" t="str">
        <f>BA46</f>
        <v>SP</v>
      </c>
      <c r="BB45" s="3" t="s">
        <v>13</v>
      </c>
      <c r="BC45" s="3" t="s">
        <v>19</v>
      </c>
      <c r="BD45" s="1">
        <f>BD46</f>
        <v>42041</v>
      </c>
      <c r="BE45" s="3" t="s">
        <v>78</v>
      </c>
      <c r="BF45" s="3" t="s">
        <v>79</v>
      </c>
      <c r="BG45" s="12" t="s">
        <v>80</v>
      </c>
      <c r="BH45" s="3" t="s">
        <v>81</v>
      </c>
      <c r="BI45" t="s">
        <v>76</v>
      </c>
      <c r="BJ45" s="3" t="s">
        <v>82</v>
      </c>
      <c r="BK45" t="s">
        <v>77</v>
      </c>
      <c r="BL45" s="3"/>
      <c r="BM45" t="s">
        <v>83</v>
      </c>
      <c r="BN45" t="s">
        <v>84</v>
      </c>
      <c r="BO45" t="s">
        <v>85</v>
      </c>
      <c r="BP45" t="s">
        <v>86</v>
      </c>
      <c r="BQ45" t="s">
        <v>76</v>
      </c>
      <c r="BR45" t="s">
        <v>87</v>
      </c>
      <c r="BS45" s="4" t="s">
        <v>77</v>
      </c>
      <c r="BT45" s="24" t="s">
        <v>75</v>
      </c>
      <c r="BV45" s="4"/>
      <c r="BW45" s="3"/>
    </row>
    <row r="46" spans="1:77">
      <c r="A46" t="s">
        <v>72</v>
      </c>
      <c r="B46" s="2">
        <v>4.74</v>
      </c>
      <c r="C46" s="2">
        <v>44</v>
      </c>
      <c r="D46" s="1">
        <v>42041</v>
      </c>
      <c r="E46" s="3">
        <v>0.498</v>
      </c>
      <c r="F46" s="3">
        <f t="shared" ref="F46:F47" si="34">E46</f>
        <v>0.498</v>
      </c>
      <c r="G46" s="3">
        <v>2.8193333333333332</v>
      </c>
      <c r="H46" s="3">
        <v>199.20000000000002</v>
      </c>
      <c r="I46" s="3">
        <v>349.40000000000003</v>
      </c>
      <c r="J46" s="3">
        <v>345.63333333333338</v>
      </c>
      <c r="K46" s="3">
        <v>224.66666666666666</v>
      </c>
      <c r="L46" s="3">
        <v>104.60000000000001</v>
      </c>
      <c r="M46" s="3">
        <v>14.133333333333333</v>
      </c>
      <c r="N46" s="3">
        <v>105.63333333333333</v>
      </c>
      <c r="O46" s="3">
        <v>6.8066666666666658</v>
      </c>
      <c r="P46" s="3">
        <v>2.9966666666666661</v>
      </c>
      <c r="Q46" s="3">
        <v>22.513333333333335</v>
      </c>
      <c r="R46" s="3">
        <v>54.49666666666667</v>
      </c>
      <c r="S46" s="3">
        <v>0.51233333333333331</v>
      </c>
      <c r="T46" s="3">
        <v>2.1933333333333334</v>
      </c>
      <c r="U46" s="3">
        <v>0.37566666666666665</v>
      </c>
      <c r="V46" s="3">
        <v>0.21199999999999999</v>
      </c>
      <c r="W46" s="3">
        <v>6.4666666666666659</v>
      </c>
      <c r="X46" s="3">
        <v>14.956666666666669</v>
      </c>
      <c r="Y46" s="3">
        <v>22.7</v>
      </c>
      <c r="Z46" s="3">
        <v>5.4333333333333336</v>
      </c>
      <c r="AA46" s="3">
        <v>7410.666666666667</v>
      </c>
      <c r="AB46" s="3">
        <v>3.5333333333333332</v>
      </c>
      <c r="AC46" s="3">
        <v>1.9666666666666668</v>
      </c>
      <c r="AD46" s="5">
        <v>0.5</v>
      </c>
      <c r="AE46" s="26">
        <v>0.11096157905847583</v>
      </c>
      <c r="AF46" s="26">
        <v>3.0241395473690945E-2</v>
      </c>
      <c r="AG46" s="26">
        <f t="shared" si="9"/>
        <v>0.42100994178492723</v>
      </c>
      <c r="AH46" s="26">
        <f t="shared" si="10"/>
        <v>5.8817625783740266E-2</v>
      </c>
      <c r="AI46" s="26">
        <v>0.53197152084340305</v>
      </c>
      <c r="AJ46" s="26">
        <v>5.0447706614274675E-2</v>
      </c>
      <c r="AK46" s="26">
        <f t="shared" si="11"/>
        <v>0.81913557226673794</v>
      </c>
      <c r="AL46" s="26">
        <f t="shared" si="12"/>
        <v>5.6306186821546242E-2</v>
      </c>
      <c r="AM46" s="26">
        <v>1.351107093110141</v>
      </c>
      <c r="AN46" s="26">
        <v>2.5008310053718851E-2</v>
      </c>
      <c r="AO46" s="26">
        <v>57.89847830583706</v>
      </c>
      <c r="AP46" s="27">
        <v>3.2036782551102592</v>
      </c>
      <c r="AQ46" s="27">
        <v>108.83755245777657</v>
      </c>
      <c r="AR46" s="4"/>
      <c r="AS46" s="26">
        <v>76.117645981054991</v>
      </c>
      <c r="AT46" s="27">
        <v>1.0565337951549512</v>
      </c>
      <c r="AU46" s="3">
        <v>56.337241044185646</v>
      </c>
      <c r="AW46" s="4">
        <v>11.251345653614122</v>
      </c>
      <c r="AX46" s="4">
        <v>0.19783327543123616</v>
      </c>
      <c r="AZ46" s="3" t="s">
        <v>123</v>
      </c>
      <c r="BA46" s="3" t="s">
        <v>119</v>
      </c>
      <c r="BB46" s="3" t="s">
        <v>155</v>
      </c>
      <c r="BC46" s="3">
        <v>0.5</v>
      </c>
      <c r="BD46" s="1">
        <v>42041</v>
      </c>
      <c r="BE46" s="3">
        <v>1.0095325562230577</v>
      </c>
      <c r="BF46" s="3">
        <v>1179.5088457225322</v>
      </c>
      <c r="BG46" s="3">
        <v>16.934189621910129</v>
      </c>
      <c r="BH46" s="3">
        <v>2.1097353193960307</v>
      </c>
      <c r="BI46" s="3">
        <f>BH46/BI$1</f>
        <v>3.8400715678850214E-2</v>
      </c>
      <c r="BJ46" s="3">
        <v>5.5183803858876699</v>
      </c>
      <c r="BK46" s="3">
        <f>BJ46/BK$1</f>
        <v>9.8807168950540189E-2</v>
      </c>
      <c r="BM46">
        <v>57.051772729792553</v>
      </c>
      <c r="BN46">
        <v>730.94233915102291</v>
      </c>
      <c r="BO46">
        <v>40.965620836065781</v>
      </c>
      <c r="BP46">
        <v>1.2594091188631853</v>
      </c>
      <c r="BQ46" s="3">
        <f>BP46/BQ$1</f>
        <v>2.2923354911961874E-2</v>
      </c>
      <c r="BR46">
        <v>0.47768991569535452</v>
      </c>
      <c r="BS46" s="25">
        <f>BR46/BS$1</f>
        <v>8.5530871207762666E-3</v>
      </c>
      <c r="BT46" s="24">
        <f>BK46-BS46</f>
        <v>9.0254081829763924E-2</v>
      </c>
      <c r="BU46">
        <f t="shared" ref="BU46:BU48" si="35">BS46/BK46*100</f>
        <v>8.6563426638179237</v>
      </c>
      <c r="BV46" s="4">
        <f t="shared" si="1"/>
        <v>1.547736076688834E-2</v>
      </c>
      <c r="BW46" s="3">
        <f t="shared" si="22"/>
        <v>59.695124183811153</v>
      </c>
      <c r="BY46">
        <f t="shared" ref="BY46:BY48" si="36">BR46/BJ46*100</f>
        <v>8.6563426638179237</v>
      </c>
    </row>
    <row r="47" spans="1:77">
      <c r="D47" s="1">
        <v>42041</v>
      </c>
      <c r="E47" s="3">
        <v>4.1669999999999998</v>
      </c>
      <c r="F47" s="3">
        <f t="shared" si="34"/>
        <v>4.1669999999999998</v>
      </c>
      <c r="G47" s="3">
        <v>4.1336666666666666</v>
      </c>
      <c r="H47" s="3">
        <v>209.73333333333335</v>
      </c>
      <c r="I47" s="3">
        <v>353.36666666666662</v>
      </c>
      <c r="J47" s="3">
        <v>348.7</v>
      </c>
      <c r="K47" s="3">
        <v>227</v>
      </c>
      <c r="L47" s="3">
        <v>53.79999999999999</v>
      </c>
      <c r="M47" s="3">
        <v>7.0233333333333334</v>
      </c>
      <c r="N47" s="3">
        <v>54.29999999999999</v>
      </c>
      <c r="O47" s="3">
        <v>7.2600000000000007</v>
      </c>
      <c r="P47" s="3">
        <v>2.7966666666666669</v>
      </c>
      <c r="Q47" s="3">
        <v>24.350000000000005</v>
      </c>
      <c r="R47" s="3">
        <v>58.860000000000007</v>
      </c>
      <c r="S47" s="3">
        <v>4.4643333333333333</v>
      </c>
      <c r="T47" s="3">
        <v>4.3466666666666667</v>
      </c>
      <c r="U47" s="3">
        <v>0.40166666666666667</v>
      </c>
      <c r="V47" s="3">
        <v>0.24299999999999999</v>
      </c>
      <c r="W47" s="3">
        <v>7.03</v>
      </c>
      <c r="X47" s="3">
        <v>5.63</v>
      </c>
      <c r="Y47" s="3">
        <v>14.366666666666665</v>
      </c>
      <c r="Z47" s="3">
        <v>3.4333333333333336</v>
      </c>
      <c r="AA47" s="3">
        <v>5345.666666666667</v>
      </c>
      <c r="AB47" s="3">
        <v>2.6</v>
      </c>
      <c r="AC47" s="3">
        <v>3.9333333333333336</v>
      </c>
      <c r="AD47" s="5">
        <v>4.2</v>
      </c>
      <c r="AE47" s="26">
        <v>6.2249313911758496E-2</v>
      </c>
      <c r="AF47" s="26">
        <v>5.9688253767833221E-3</v>
      </c>
      <c r="AG47" s="26">
        <f t="shared" si="9"/>
        <v>0.23919011017673633</v>
      </c>
      <c r="AH47" s="26">
        <f t="shared" si="10"/>
        <v>1.5009113872215051E-2</v>
      </c>
      <c r="AI47" s="26">
        <v>0.30143942408849483</v>
      </c>
      <c r="AJ47" s="26">
        <v>1.3771224449938564E-2</v>
      </c>
      <c r="AK47" s="26">
        <f t="shared" si="11"/>
        <v>0.38948196568830223</v>
      </c>
      <c r="AL47" s="26">
        <f t="shared" si="12"/>
        <v>3.2263085819738448E-2</v>
      </c>
      <c r="AM47" s="26">
        <v>0.69092138977679707</v>
      </c>
      <c r="AN47" s="26">
        <v>2.9176361729338744E-2</v>
      </c>
      <c r="AO47" s="26">
        <v>59.423285830098337</v>
      </c>
      <c r="AP47" s="27">
        <v>0.54970399948034232</v>
      </c>
      <c r="AQ47" s="27">
        <v>197.13176539460611</v>
      </c>
      <c r="AR47" s="4"/>
      <c r="AS47" s="26">
        <v>58.703897103281484</v>
      </c>
      <c r="AT47" s="27">
        <v>2.1674813480003148</v>
      </c>
      <c r="AU47" s="3">
        <v>84.964654404817082</v>
      </c>
      <c r="AW47" s="4">
        <v>8.5966318574625884</v>
      </c>
      <c r="AX47" s="4">
        <v>0.1498022087022752</v>
      </c>
      <c r="AZ47" s="3" t="s">
        <v>124</v>
      </c>
      <c r="BA47" s="3" t="s">
        <v>119</v>
      </c>
      <c r="BB47" s="3" t="s">
        <v>159</v>
      </c>
      <c r="BC47" s="3">
        <v>4.2</v>
      </c>
      <c r="BD47" s="1">
        <v>42041</v>
      </c>
      <c r="BE47" s="3">
        <v>0.33565947388262862</v>
      </c>
      <c r="BF47" s="3">
        <v>1970.6856024706055</v>
      </c>
      <c r="BG47" s="3">
        <v>8.4977564781398431</v>
      </c>
      <c r="BH47" s="3">
        <v>77.804119215108983</v>
      </c>
      <c r="BI47" s="3">
        <f>BH47/BI$1</f>
        <v>1.4161652569186201</v>
      </c>
      <c r="BJ47" s="3">
        <v>3.0309063326106749</v>
      </c>
      <c r="BK47" s="3">
        <f>BJ47/BK$1</f>
        <v>5.4268689930361234E-2</v>
      </c>
      <c r="BM47">
        <v>40.899546904791286</v>
      </c>
      <c r="BN47">
        <v>1532.5123194387625</v>
      </c>
      <c r="BO47">
        <v>21.705595356263824</v>
      </c>
      <c r="BP47">
        <v>67.876119707507584</v>
      </c>
      <c r="BQ47" s="3">
        <f>BP47/BQ$1</f>
        <v>1.2354590409084016</v>
      </c>
      <c r="BR47">
        <v>0.61290395426893673</v>
      </c>
      <c r="BS47" s="25">
        <f>BR47/BS$1</f>
        <v>1.0974108402308625E-2</v>
      </c>
      <c r="BT47" s="24">
        <f>BK47-BS47</f>
        <v>4.3294581528052607E-2</v>
      </c>
      <c r="BU47">
        <f t="shared" si="35"/>
        <v>20.221804536632153</v>
      </c>
      <c r="BV47" s="4">
        <f t="shared" si="1"/>
        <v>0.18070621601021841</v>
      </c>
      <c r="BW47" s="3">
        <f t="shared" si="22"/>
        <v>87.239750789861191</v>
      </c>
      <c r="BY47">
        <f t="shared" si="36"/>
        <v>20.221804536632153</v>
      </c>
    </row>
    <row r="48" spans="1:77">
      <c r="D48" s="1">
        <v>42041</v>
      </c>
      <c r="E48" s="3">
        <v>4.5517500000000002</v>
      </c>
      <c r="F48" s="3">
        <f>E48</f>
        <v>4.5517500000000002</v>
      </c>
      <c r="G48" s="3">
        <v>4.3629999999999995</v>
      </c>
      <c r="H48" s="3">
        <v>219.52500000000001</v>
      </c>
      <c r="I48" s="3">
        <v>367.29999999999995</v>
      </c>
      <c r="J48" s="3">
        <v>362.32500000000005</v>
      </c>
      <c r="K48" s="3">
        <v>235.75</v>
      </c>
      <c r="L48" s="3">
        <v>33.950000000000003</v>
      </c>
      <c r="M48" s="3">
        <v>4.4075000000000006</v>
      </c>
      <c r="N48" s="3">
        <v>34.325000000000003</v>
      </c>
      <c r="O48" s="3">
        <v>7.1349999999999998</v>
      </c>
      <c r="P48" s="6">
        <v>147.92750000000001</v>
      </c>
      <c r="Q48" s="3">
        <v>16.852499999999999</v>
      </c>
      <c r="R48" s="3">
        <v>41.077500000000001</v>
      </c>
      <c r="AD48" s="5">
        <v>4.5999999999999996</v>
      </c>
      <c r="AE48" s="26">
        <v>7.0073358665822247E-2</v>
      </c>
      <c r="AF48" s="26">
        <v>1.7350947192571527E-2</v>
      </c>
      <c r="AG48" s="26">
        <f t="shared" si="9"/>
        <v>0.25157771156326791</v>
      </c>
      <c r="AH48" s="26">
        <f t="shared" si="10"/>
        <v>3.8491780373098389E-2</v>
      </c>
      <c r="AI48" s="26">
        <v>0.32165107022909017</v>
      </c>
      <c r="AJ48" s="26">
        <v>3.4359304239338674E-2</v>
      </c>
      <c r="AK48" s="26">
        <f t="shared" si="11"/>
        <v>1.8399518640268973</v>
      </c>
      <c r="AL48" s="26">
        <f t="shared" si="12"/>
        <v>0.79267483813213591</v>
      </c>
      <c r="AM48" s="26">
        <v>2.1616029342559875</v>
      </c>
      <c r="AN48" s="26">
        <v>0.79192981836776188</v>
      </c>
      <c r="AO48" s="26">
        <v>40.284028774406949</v>
      </c>
      <c r="AP48" s="27">
        <v>0.57722512288472705</v>
      </c>
      <c r="AQ48" s="27">
        <v>125.24139511090505</v>
      </c>
      <c r="AR48" s="4"/>
      <c r="AS48" s="26">
        <v>100.03710218215801</v>
      </c>
      <c r="AT48" s="27">
        <v>26.386138000028971</v>
      </c>
      <c r="AU48" s="3">
        <v>46.279129527824338</v>
      </c>
      <c r="AW48" s="4">
        <v>10.32756360893775</v>
      </c>
      <c r="AX48" s="4">
        <v>6.1649731411762387E-2</v>
      </c>
      <c r="AZ48" s="3" t="s">
        <v>125</v>
      </c>
      <c r="BA48" s="3" t="s">
        <v>119</v>
      </c>
      <c r="BB48" s="3" t="s">
        <v>158</v>
      </c>
      <c r="BC48" s="3">
        <v>4.5999999999999996</v>
      </c>
      <c r="BD48" s="1">
        <v>42041</v>
      </c>
      <c r="BE48" s="3">
        <v>0.40828833174731954</v>
      </c>
      <c r="BF48" s="3">
        <v>2412.8721884208653</v>
      </c>
      <c r="BG48" s="3">
        <v>9.4204576646687865</v>
      </c>
      <c r="BH48" s="3">
        <v>108.30183873473003</v>
      </c>
      <c r="BI48" s="3">
        <f>BH48/BI$1</f>
        <v>1.9712748222557341</v>
      </c>
      <c r="BJ48" s="3">
        <v>3.6245320903588776</v>
      </c>
      <c r="BK48" s="3">
        <f>BJ48/BK$1</f>
        <v>6.4897620239192072E-2</v>
      </c>
      <c r="BM48">
        <v>44.95814376724131</v>
      </c>
      <c r="BN48">
        <v>1857.789465966559</v>
      </c>
      <c r="BO48">
        <v>25.780261226621221</v>
      </c>
      <c r="BP48">
        <v>95.799949067574445</v>
      </c>
      <c r="BQ48" s="3">
        <f>BP48/BQ$1</f>
        <v>1.7437194952234156</v>
      </c>
      <c r="BR48">
        <v>0.99384759250878663</v>
      </c>
      <c r="BS48" s="25">
        <f>BR48/BS$1</f>
        <v>1.7794943464794745E-2</v>
      </c>
      <c r="BT48" s="24">
        <f>BK48-BS48</f>
        <v>4.7102676774397327E-2</v>
      </c>
      <c r="BU48">
        <f t="shared" si="35"/>
        <v>27.420024646833301</v>
      </c>
      <c r="BV48" s="4">
        <f t="shared" si="1"/>
        <v>0.22755532703231851</v>
      </c>
      <c r="BW48" s="3">
        <f t="shared" si="22"/>
        <v>88.456438216365669</v>
      </c>
      <c r="BY48">
        <f t="shared" si="36"/>
        <v>27.420024646833308</v>
      </c>
    </row>
    <row r="49" spans="1:77">
      <c r="AD49" s="5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7"/>
      <c r="AQ49" s="27"/>
      <c r="AS49" s="26"/>
      <c r="AT49" s="27"/>
      <c r="BD49" s="1"/>
      <c r="BE49" s="3"/>
      <c r="BF49" s="3"/>
      <c r="BG49" s="3"/>
      <c r="BH49" s="3"/>
      <c r="BI49" s="3"/>
      <c r="BJ49" s="3"/>
      <c r="BK49" s="3"/>
      <c r="BQ49" s="3"/>
      <c r="BS49" s="4"/>
      <c r="BT49" s="24"/>
      <c r="BU49">
        <f>AVERAGE(BU46:BU48)</f>
        <v>18.766057282427791</v>
      </c>
      <c r="BV49" s="4"/>
      <c r="BW49" s="3"/>
    </row>
    <row r="50" spans="1:77">
      <c r="A50" t="s">
        <v>17</v>
      </c>
      <c r="B50" s="2" t="s">
        <v>20</v>
      </c>
      <c r="C50" s="2" t="s">
        <v>21</v>
      </c>
      <c r="D50" s="1" t="s">
        <v>0</v>
      </c>
      <c r="E50" s="3" t="s">
        <v>29</v>
      </c>
      <c r="F50" s="3" t="s">
        <v>22</v>
      </c>
      <c r="G50" s="3" t="s">
        <v>30</v>
      </c>
      <c r="H50" s="3" t="s">
        <v>31</v>
      </c>
      <c r="I50" s="3" t="s">
        <v>32</v>
      </c>
      <c r="J50" s="3" t="s">
        <v>33</v>
      </c>
      <c r="K50" s="3" t="s">
        <v>34</v>
      </c>
      <c r="L50" s="3" t="s">
        <v>35</v>
      </c>
      <c r="M50" s="3" t="s">
        <v>36</v>
      </c>
      <c r="N50" s="3" t="s">
        <v>37</v>
      </c>
      <c r="O50" s="3" t="s">
        <v>1</v>
      </c>
      <c r="P50" s="3" t="s">
        <v>38</v>
      </c>
      <c r="Q50" s="3" t="s">
        <v>39</v>
      </c>
      <c r="R50" s="3" t="s">
        <v>40</v>
      </c>
      <c r="S50" s="3" t="s">
        <v>2</v>
      </c>
      <c r="T50" s="3" t="s">
        <v>3</v>
      </c>
      <c r="U50" s="3" t="s">
        <v>4</v>
      </c>
      <c r="V50" s="3" t="s">
        <v>5</v>
      </c>
      <c r="W50" s="3" t="s">
        <v>1</v>
      </c>
      <c r="X50" s="3" t="s">
        <v>6</v>
      </c>
      <c r="Y50" s="3" t="s">
        <v>7</v>
      </c>
      <c r="Z50" s="3" t="s">
        <v>8</v>
      </c>
      <c r="AA50" s="3" t="s">
        <v>9</v>
      </c>
      <c r="AB50" s="3" t="s">
        <v>10</v>
      </c>
      <c r="AC50" s="3" t="s">
        <v>11</v>
      </c>
      <c r="AD50" s="5" t="s">
        <v>19</v>
      </c>
      <c r="AE50" s="9" t="s">
        <v>89</v>
      </c>
      <c r="AF50" s="9" t="s">
        <v>88</v>
      </c>
      <c r="AG50" s="26"/>
      <c r="AH50" s="26"/>
      <c r="AI50" s="9" t="s">
        <v>90</v>
      </c>
      <c r="AJ50" s="9" t="s">
        <v>88</v>
      </c>
      <c r="AK50" s="26"/>
      <c r="AL50" s="26"/>
      <c r="AM50" s="3" t="s">
        <v>92</v>
      </c>
      <c r="AN50" s="3" t="s">
        <v>88</v>
      </c>
      <c r="AO50" s="9" t="s">
        <v>91</v>
      </c>
      <c r="AP50" s="9" t="s">
        <v>88</v>
      </c>
      <c r="AQ50" s="9" t="s">
        <v>94</v>
      </c>
      <c r="AS50" s="3" t="s">
        <v>93</v>
      </c>
      <c r="AT50" s="3" t="s">
        <v>88</v>
      </c>
      <c r="AU50" s="3" t="s">
        <v>60</v>
      </c>
      <c r="AW50" s="3" t="s">
        <v>49</v>
      </c>
      <c r="AX50" s="3" t="s">
        <v>50</v>
      </c>
      <c r="AZ50" s="3" t="s">
        <v>70</v>
      </c>
      <c r="BA50" s="3" t="str">
        <f>BA51</f>
        <v>SP</v>
      </c>
      <c r="BB50" s="3" t="s">
        <v>13</v>
      </c>
      <c r="BC50" s="3" t="s">
        <v>19</v>
      </c>
      <c r="BD50" s="1">
        <f>BD51</f>
        <v>42053</v>
      </c>
      <c r="BE50" s="3" t="s">
        <v>78</v>
      </c>
      <c r="BF50" s="3" t="s">
        <v>79</v>
      </c>
      <c r="BG50" s="12" t="s">
        <v>80</v>
      </c>
      <c r="BH50" s="3" t="s">
        <v>81</v>
      </c>
      <c r="BI50" t="s">
        <v>76</v>
      </c>
      <c r="BJ50" s="3" t="s">
        <v>82</v>
      </c>
      <c r="BK50" t="s">
        <v>77</v>
      </c>
      <c r="BL50" s="3"/>
      <c r="BM50" t="s">
        <v>83</v>
      </c>
      <c r="BN50" t="s">
        <v>84</v>
      </c>
      <c r="BO50" t="s">
        <v>85</v>
      </c>
      <c r="BP50" t="s">
        <v>86</v>
      </c>
      <c r="BQ50" t="s">
        <v>76</v>
      </c>
      <c r="BR50" t="s">
        <v>87</v>
      </c>
      <c r="BS50" s="4" t="s">
        <v>77</v>
      </c>
      <c r="BT50" s="24" t="s">
        <v>75</v>
      </c>
      <c r="BV50" s="4"/>
      <c r="BW50" s="3"/>
    </row>
    <row r="51" spans="1:77">
      <c r="A51" t="s">
        <v>12</v>
      </c>
      <c r="B51" s="2">
        <v>4.6500000000000004</v>
      </c>
      <c r="C51" s="2">
        <v>45</v>
      </c>
      <c r="D51" s="1">
        <v>42053.460624961423</v>
      </c>
      <c r="E51" s="3">
        <v>0.56200000000000006</v>
      </c>
      <c r="F51" s="3">
        <f t="shared" ref="F51:F52" si="37">E51</f>
        <v>0.56200000000000006</v>
      </c>
      <c r="G51" s="3">
        <v>2.7173333333333338</v>
      </c>
      <c r="H51" s="3">
        <v>202.56666666666669</v>
      </c>
      <c r="I51" s="3">
        <v>356.36666666666662</v>
      </c>
      <c r="J51" s="3">
        <v>352.63333333333338</v>
      </c>
      <c r="K51" s="3">
        <v>229.33333333333334</v>
      </c>
      <c r="L51" s="3">
        <v>101.43333333333334</v>
      </c>
      <c r="M51" s="3">
        <v>13.746666666666668</v>
      </c>
      <c r="N51" s="3">
        <v>102.83333333333333</v>
      </c>
      <c r="O51" s="3">
        <v>6.75</v>
      </c>
      <c r="P51" s="3">
        <v>3.8800000000000003</v>
      </c>
      <c r="Q51" s="3">
        <v>22.95</v>
      </c>
      <c r="R51" s="3">
        <v>55.536666666666662</v>
      </c>
      <c r="S51" s="3">
        <v>0.47300000000000003</v>
      </c>
      <c r="T51" s="3">
        <v>1.7000000000000002</v>
      </c>
      <c r="U51" s="3">
        <v>0.39333333333333337</v>
      </c>
      <c r="V51" s="3">
        <v>0.21833333333333335</v>
      </c>
      <c r="W51" s="3">
        <v>6.44</v>
      </c>
      <c r="X51" s="3">
        <v>14.343333333333334</v>
      </c>
      <c r="Y51" s="3">
        <v>20.400000000000002</v>
      </c>
      <c r="Z51" s="3">
        <v>4.8666666666666671</v>
      </c>
      <c r="AA51" s="3">
        <v>4702</v>
      </c>
      <c r="AB51" s="3">
        <v>2.2333333333333334</v>
      </c>
      <c r="AC51" s="3">
        <v>1.1333333333333333</v>
      </c>
      <c r="AD51" s="5">
        <v>0.45</v>
      </c>
      <c r="AE51" s="26">
        <v>7.8071545809584114E-2</v>
      </c>
      <c r="AF51" s="26">
        <v>3.050249272210637E-2</v>
      </c>
      <c r="AG51" s="26">
        <f t="shared" si="9"/>
        <v>0.36812602483175005</v>
      </c>
      <c r="AH51" s="26">
        <f t="shared" si="10"/>
        <v>3.0685123086433931E-2</v>
      </c>
      <c r="AI51" s="26">
        <v>0.44619757064133414</v>
      </c>
      <c r="AJ51" s="26">
        <v>3.3428605366435157E-3</v>
      </c>
      <c r="AK51" s="26">
        <f t="shared" si="11"/>
        <v>0.81796542314588883</v>
      </c>
      <c r="AL51" s="26">
        <f t="shared" si="12"/>
        <v>0.14800359080530037</v>
      </c>
      <c r="AM51" s="26">
        <v>1.264162993787223</v>
      </c>
      <c r="AN51" s="26">
        <v>0.14796583448450304</v>
      </c>
      <c r="AO51" s="26">
        <v>56.938746511154953</v>
      </c>
      <c r="AP51" s="27">
        <v>0.36409252700171402</v>
      </c>
      <c r="AQ51" s="27">
        <v>127.60882231903473</v>
      </c>
      <c r="AR51" s="4"/>
      <c r="AS51" s="26">
        <v>75.659136297843503</v>
      </c>
      <c r="AT51" s="27">
        <v>3.5006184114147416</v>
      </c>
      <c r="AU51" s="3">
        <v>59.849194027726803</v>
      </c>
      <c r="AW51" s="4">
        <v>7.7269886568972002</v>
      </c>
      <c r="AX51" s="4">
        <v>4.9264395279431897E-2</v>
      </c>
      <c r="AZ51" s="3" t="s">
        <v>126</v>
      </c>
      <c r="BA51" s="3" t="s">
        <v>119</v>
      </c>
      <c r="BB51" s="3" t="s">
        <v>155</v>
      </c>
      <c r="BC51" s="3">
        <v>0.45</v>
      </c>
      <c r="BD51" s="1">
        <v>42053</v>
      </c>
      <c r="BE51" s="3">
        <v>1.0070724818902976</v>
      </c>
      <c r="BF51" s="3">
        <v>1149.6199334637379</v>
      </c>
      <c r="BG51" s="3">
        <v>9.0267053992170236</v>
      </c>
      <c r="BH51" s="3">
        <v>0.37935356736339176</v>
      </c>
      <c r="BI51" s="3">
        <f>BH51/BI$1</f>
        <v>6.9048701740697452E-3</v>
      </c>
      <c r="BJ51" s="3">
        <v>6.9012146176850795</v>
      </c>
      <c r="BK51" s="3">
        <f>BJ51/BK$1</f>
        <v>0.12356695823966123</v>
      </c>
      <c r="BM51">
        <v>93.683567747641632</v>
      </c>
      <c r="BN51">
        <v>1665.9413519910825</v>
      </c>
      <c r="BO51">
        <v>105.70730330867383</v>
      </c>
      <c r="BP51">
        <v>0.49281367513722685</v>
      </c>
      <c r="BQ51" s="3">
        <f>BP51/BQ$1</f>
        <v>8.9700341306375476E-3</v>
      </c>
      <c r="BR51">
        <v>1.4</v>
      </c>
      <c r="BS51" s="4">
        <f>BR51/BS$1</f>
        <v>2.506714413607878E-2</v>
      </c>
      <c r="BT51" s="24">
        <f>BK51-BS51</f>
        <v>9.8499814103582439E-2</v>
      </c>
      <c r="BU51">
        <f t="shared" ref="BU51:BU53" si="38">BS51/BK51*100</f>
        <v>20.286284046468491</v>
      </c>
      <c r="BV51" s="4">
        <f t="shared" si="1"/>
        <v>-2.0651639565678025E-3</v>
      </c>
      <c r="BW51" s="3">
        <f t="shared" si="22"/>
        <v>129.9088021136622</v>
      </c>
      <c r="BY51">
        <f t="shared" ref="BY51:BY53" si="39">BR51/BJ51*100</f>
        <v>20.286284046468495</v>
      </c>
    </row>
    <row r="52" spans="1:77">
      <c r="D52" s="1">
        <v>42053.460624961423</v>
      </c>
      <c r="E52" s="3">
        <v>4.1769999999999996</v>
      </c>
      <c r="F52" s="3">
        <f t="shared" si="37"/>
        <v>4.1769999999999996</v>
      </c>
      <c r="G52" s="3">
        <v>4.4627999999999997</v>
      </c>
      <c r="H52" s="3">
        <v>216.45999999999998</v>
      </c>
      <c r="I52" s="3">
        <v>361.1</v>
      </c>
      <c r="J52" s="3">
        <v>356.2</v>
      </c>
      <c r="K52" s="3">
        <v>232</v>
      </c>
      <c r="L52" s="3">
        <v>28.3</v>
      </c>
      <c r="M52" s="3">
        <v>3.66</v>
      </c>
      <c r="N52" s="3">
        <v>28.68</v>
      </c>
      <c r="O52" s="3">
        <v>7.05</v>
      </c>
      <c r="P52" s="3">
        <v>2.3260000000000001</v>
      </c>
      <c r="Q52" s="3">
        <v>25.569999999999997</v>
      </c>
      <c r="R52" s="3">
        <v>61.75</v>
      </c>
      <c r="AD52" s="5">
        <v>4.3499999999999996</v>
      </c>
      <c r="AE52" s="26">
        <v>5.6978599324466958E-2</v>
      </c>
      <c r="AF52" s="26">
        <v>3.1241955494115306E-2</v>
      </c>
      <c r="AG52" s="26">
        <f t="shared" si="9"/>
        <v>0.28772816663744988</v>
      </c>
      <c r="AH52" s="26">
        <f t="shared" si="10"/>
        <v>3.8343462032872117E-2</v>
      </c>
      <c r="AI52" s="26">
        <v>0.34470676596191685</v>
      </c>
      <c r="AJ52" s="26">
        <v>2.2229739035130928E-2</v>
      </c>
      <c r="AK52" s="26">
        <f t="shared" si="11"/>
        <v>0.47442032959613234</v>
      </c>
      <c r="AL52" s="26">
        <f t="shared" si="12"/>
        <v>0.10044008111632699</v>
      </c>
      <c r="AM52" s="26">
        <v>0.81912709555804919</v>
      </c>
      <c r="AN52" s="26">
        <v>9.7949214377065427E-2</v>
      </c>
      <c r="AO52" s="26">
        <v>65.733298143732569</v>
      </c>
      <c r="AP52" s="27">
        <v>1.1134234877984959</v>
      </c>
      <c r="AQ52" s="27">
        <v>190.69337951722935</v>
      </c>
      <c r="AR52" s="4"/>
      <c r="AS52" s="26">
        <v>71.22794481393943</v>
      </c>
      <c r="AT52" s="27">
        <v>1.8047229633977442</v>
      </c>
      <c r="AU52" s="3">
        <v>86.955913435403758</v>
      </c>
      <c r="AW52" s="4">
        <v>7.0280422709539216</v>
      </c>
      <c r="AX52" s="4">
        <v>3.6456463772259438E-2</v>
      </c>
      <c r="AZ52" s="3" t="s">
        <v>127</v>
      </c>
      <c r="BA52" s="3" t="s">
        <v>119</v>
      </c>
      <c r="BB52" s="3" t="s">
        <v>156</v>
      </c>
      <c r="BC52" s="3">
        <v>4.3499999999999996</v>
      </c>
      <c r="BD52" s="1">
        <v>42053</v>
      </c>
      <c r="BE52" s="3">
        <v>0.51822314935922575</v>
      </c>
      <c r="BF52" s="3">
        <v>2605.1313077911664</v>
      </c>
      <c r="BG52" s="3">
        <v>5.2251760255873023</v>
      </c>
      <c r="BH52" s="3">
        <v>102.02031198168153</v>
      </c>
      <c r="BI52" s="3">
        <f>BH52/BI$1</f>
        <v>1.8569405165941306</v>
      </c>
      <c r="BJ52" s="3">
        <v>9.6153935545636262</v>
      </c>
      <c r="BK52" s="3">
        <f>BJ52/BK$1</f>
        <v>0.17216461154097809</v>
      </c>
      <c r="BM52">
        <v>26.144578201894468</v>
      </c>
      <c r="BN52">
        <v>2295.8381398448391</v>
      </c>
      <c r="BO52">
        <v>42.175513215445697</v>
      </c>
      <c r="BP52">
        <v>103.74853407766344</v>
      </c>
      <c r="BQ52" s="3">
        <f>BP52/BQ$1</f>
        <v>1.8883970527423268</v>
      </c>
      <c r="BR52">
        <v>1.611252113622671</v>
      </c>
      <c r="BS52" s="4">
        <f>BR52/BS$1</f>
        <v>2.8849634979815058E-2</v>
      </c>
      <c r="BT52" s="24">
        <f>BK52-BS52</f>
        <v>0.14331497656116304</v>
      </c>
      <c r="BU52">
        <f t="shared" si="38"/>
        <v>16.757006403112264</v>
      </c>
      <c r="BV52" s="4">
        <f t="shared" si="1"/>
        <v>-3.1456536148196212E-2</v>
      </c>
      <c r="BW52" s="3">
        <f t="shared" si="22"/>
        <v>101.6939980504002</v>
      </c>
      <c r="BY52">
        <f t="shared" si="39"/>
        <v>16.757006403112264</v>
      </c>
    </row>
    <row r="53" spans="1:77">
      <c r="D53" s="1">
        <v>42053.460624961423</v>
      </c>
      <c r="E53" s="3">
        <v>4.3920000000000003</v>
      </c>
      <c r="F53" s="3">
        <f>E53</f>
        <v>4.3920000000000003</v>
      </c>
      <c r="G53" s="3">
        <v>4.5582500000000001</v>
      </c>
      <c r="H53" s="3">
        <v>220.07499999999999</v>
      </c>
      <c r="I53" s="3">
        <v>366.1</v>
      </c>
      <c r="J53" s="3">
        <v>361.04999999999995</v>
      </c>
      <c r="K53" s="3">
        <v>235</v>
      </c>
      <c r="L53" s="3">
        <v>22</v>
      </c>
      <c r="M53" s="3">
        <v>2.8425000000000002</v>
      </c>
      <c r="N53" s="3">
        <v>22.3</v>
      </c>
      <c r="O53" s="3">
        <v>7.0374999999999996</v>
      </c>
      <c r="P53" s="6">
        <v>103.27999999999999</v>
      </c>
      <c r="Q53" s="3">
        <v>18.452499999999997</v>
      </c>
      <c r="R53" s="3">
        <v>44.875</v>
      </c>
      <c r="AD53" s="5">
        <v>4.6399999999999997</v>
      </c>
      <c r="AE53" s="26">
        <v>9.3367716909436363E-2</v>
      </c>
      <c r="AF53" s="26">
        <v>2.4599994115595044E-2</v>
      </c>
      <c r="AG53" s="26">
        <f t="shared" si="9"/>
        <v>0.19024170396622347</v>
      </c>
      <c r="AH53" s="26">
        <f t="shared" si="10"/>
        <v>2.4963121195206179E-2</v>
      </c>
      <c r="AI53" s="26">
        <v>0.28360942087565982</v>
      </c>
      <c r="AJ53" s="26">
        <v>4.2423707192136388E-3</v>
      </c>
      <c r="AK53" s="26">
        <f t="shared" si="11"/>
        <v>0.38226027926571998</v>
      </c>
      <c r="AL53" s="26">
        <f t="shared" si="12"/>
        <v>3.5681536072565113E-2</v>
      </c>
      <c r="AM53" s="26">
        <v>0.66586970014137981</v>
      </c>
      <c r="AN53" s="26">
        <v>3.5428439242768291E-2</v>
      </c>
      <c r="AO53" s="26">
        <v>68.096749806337542</v>
      </c>
      <c r="AP53" s="27">
        <v>1.6193532515987861</v>
      </c>
      <c r="AQ53" s="27">
        <v>240.10750276237314</v>
      </c>
      <c r="AR53" s="4"/>
      <c r="AS53" s="26">
        <v>68.887300976566081</v>
      </c>
      <c r="AT53" s="27">
        <v>0.26299982883685963</v>
      </c>
      <c r="AU53" s="3">
        <v>103.45462627589104</v>
      </c>
      <c r="AW53" s="4">
        <v>6.8452902342623307</v>
      </c>
      <c r="AX53" s="4">
        <v>7.3661600689690257E-2</v>
      </c>
      <c r="AZ53" s="3" t="s">
        <v>128</v>
      </c>
      <c r="BA53" s="3" t="s">
        <v>119</v>
      </c>
      <c r="BB53" s="3" t="s">
        <v>158</v>
      </c>
      <c r="BC53" s="3">
        <v>4.6399999999999997</v>
      </c>
      <c r="BD53" s="1">
        <v>42053</v>
      </c>
      <c r="BE53" s="3">
        <v>1.0851931137555739</v>
      </c>
      <c r="BF53" s="3">
        <v>2614.4219033949016</v>
      </c>
      <c r="BG53" s="3">
        <v>5.1200184601950562</v>
      </c>
      <c r="BH53" s="3">
        <v>143.41905744398542</v>
      </c>
      <c r="BI53" s="3">
        <f>BH53/BI$1</f>
        <v>2.6104670084453119</v>
      </c>
      <c r="BJ53" s="3">
        <v>9.9188978088584658</v>
      </c>
      <c r="BK53" s="3">
        <f>BJ53/BK$1</f>
        <v>0.17759888646120797</v>
      </c>
      <c r="BM53">
        <v>46.111841627630859</v>
      </c>
      <c r="BN53">
        <v>2837.7716209880487</v>
      </c>
      <c r="BO53">
        <v>25.417422471850372</v>
      </c>
      <c r="BP53">
        <v>180.71185601960076</v>
      </c>
      <c r="BQ53" s="3">
        <f>BP53/BQ$1</f>
        <v>3.2892583913287363</v>
      </c>
      <c r="BR53">
        <v>8.2301780627585828</v>
      </c>
      <c r="BS53" s="4">
        <f>BR53/BS$1</f>
        <v>0.14736218554625932</v>
      </c>
      <c r="BT53" s="24">
        <f>BK53-BS53</f>
        <v>3.023670091494865E-2</v>
      </c>
      <c r="BU53">
        <f t="shared" si="38"/>
        <v>82.974723818691785</v>
      </c>
      <c r="BV53" s="4">
        <f t="shared" si="1"/>
        <v>-0.67879138288342444</v>
      </c>
      <c r="BW53" s="3">
        <f t="shared" si="22"/>
        <v>126.00268000658185</v>
      </c>
      <c r="BY53">
        <f t="shared" si="39"/>
        <v>82.974723818691785</v>
      </c>
    </row>
    <row r="54" spans="1:77">
      <c r="AD54" s="5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7"/>
      <c r="AQ54" s="27"/>
      <c r="AS54" s="26"/>
      <c r="AT54" s="27"/>
      <c r="BD54" s="1"/>
      <c r="BE54" s="3"/>
      <c r="BF54" s="3"/>
      <c r="BG54" s="3"/>
      <c r="BH54" s="3"/>
      <c r="BI54" s="3"/>
      <c r="BJ54" s="3"/>
      <c r="BK54" s="3"/>
      <c r="BQ54" s="3"/>
      <c r="BS54" s="4"/>
      <c r="BT54" s="24"/>
      <c r="BU54">
        <f>AVERAGE(BU51:BU53)</f>
        <v>40.006004756090846</v>
      </c>
      <c r="BV54" s="4"/>
      <c r="BW54" s="3"/>
    </row>
    <row r="55" spans="1:77">
      <c r="A55" s="2" t="s">
        <v>17</v>
      </c>
      <c r="B55" s="2" t="s">
        <v>20</v>
      </c>
      <c r="C55" s="2" t="s">
        <v>21</v>
      </c>
      <c r="D55" s="1" t="s">
        <v>0</v>
      </c>
      <c r="E55" s="3" t="s">
        <v>29</v>
      </c>
      <c r="F55" s="3" t="s">
        <v>22</v>
      </c>
      <c r="G55" s="3" t="s">
        <v>30</v>
      </c>
      <c r="H55" s="3" t="s">
        <v>31</v>
      </c>
      <c r="I55" s="3" t="s">
        <v>32</v>
      </c>
      <c r="J55" s="3" t="s">
        <v>33</v>
      </c>
      <c r="K55" s="3" t="s">
        <v>34</v>
      </c>
      <c r="L55" s="3" t="s">
        <v>35</v>
      </c>
      <c r="M55" s="3" t="s">
        <v>36</v>
      </c>
      <c r="N55" s="3" t="s">
        <v>37</v>
      </c>
      <c r="O55" s="3" t="s">
        <v>1</v>
      </c>
      <c r="P55" s="3" t="s">
        <v>38</v>
      </c>
      <c r="Q55" s="3" t="s">
        <v>39</v>
      </c>
      <c r="R55" s="3" t="s">
        <v>40</v>
      </c>
      <c r="S55" s="3" t="s">
        <v>2</v>
      </c>
      <c r="T55" s="3" t="s">
        <v>3</v>
      </c>
      <c r="U55" s="3" t="s">
        <v>4</v>
      </c>
      <c r="V55" s="3" t="s">
        <v>5</v>
      </c>
      <c r="W55" s="3" t="s">
        <v>1</v>
      </c>
      <c r="X55" s="3" t="s">
        <v>6</v>
      </c>
      <c r="Y55" s="3" t="s">
        <v>7</v>
      </c>
      <c r="Z55" s="3" t="s">
        <v>8</v>
      </c>
      <c r="AA55" s="3" t="s">
        <v>9</v>
      </c>
      <c r="AB55" s="3" t="s">
        <v>10</v>
      </c>
      <c r="AC55" s="3" t="s">
        <v>11</v>
      </c>
      <c r="AD55" s="5" t="s">
        <v>19</v>
      </c>
      <c r="AE55" s="9" t="s">
        <v>89</v>
      </c>
      <c r="AF55" s="9" t="s">
        <v>88</v>
      </c>
      <c r="AG55" s="26"/>
      <c r="AH55" s="26"/>
      <c r="AI55" s="9" t="s">
        <v>90</v>
      </c>
      <c r="AJ55" s="9" t="s">
        <v>88</v>
      </c>
      <c r="AK55" s="26"/>
      <c r="AL55" s="26"/>
      <c r="AM55" s="3" t="s">
        <v>92</v>
      </c>
      <c r="AN55" s="3" t="s">
        <v>88</v>
      </c>
      <c r="AO55" s="9" t="s">
        <v>91</v>
      </c>
      <c r="AP55" s="9" t="s">
        <v>88</v>
      </c>
      <c r="AQ55" s="9" t="s">
        <v>94</v>
      </c>
      <c r="AS55" s="3" t="s">
        <v>93</v>
      </c>
      <c r="AT55" s="3" t="s">
        <v>88</v>
      </c>
      <c r="AU55" s="3" t="s">
        <v>60</v>
      </c>
      <c r="AW55" s="3" t="s">
        <v>49</v>
      </c>
      <c r="AX55" s="3" t="s">
        <v>50</v>
      </c>
      <c r="AZ55" s="3" t="s">
        <v>70</v>
      </c>
      <c r="BA55" s="3" t="str">
        <f>BA56</f>
        <v>SP</v>
      </c>
      <c r="BB55" s="3" t="s">
        <v>13</v>
      </c>
      <c r="BC55" s="3" t="s">
        <v>19</v>
      </c>
      <c r="BD55" s="1">
        <f>BD56</f>
        <v>42073</v>
      </c>
      <c r="BE55" s="3" t="s">
        <v>78</v>
      </c>
      <c r="BF55" s="3" t="s">
        <v>79</v>
      </c>
      <c r="BG55" s="12" t="s">
        <v>80</v>
      </c>
      <c r="BH55" s="3" t="s">
        <v>81</v>
      </c>
      <c r="BI55" t="s">
        <v>76</v>
      </c>
      <c r="BJ55" s="3" t="s">
        <v>82</v>
      </c>
      <c r="BK55" t="s">
        <v>77</v>
      </c>
      <c r="BL55" s="3"/>
      <c r="BM55" t="s">
        <v>83</v>
      </c>
      <c r="BN55" t="s">
        <v>84</v>
      </c>
      <c r="BO55" t="s">
        <v>85</v>
      </c>
      <c r="BP55" t="s">
        <v>86</v>
      </c>
      <c r="BQ55" t="s">
        <v>76</v>
      </c>
      <c r="BR55" t="s">
        <v>87</v>
      </c>
      <c r="BS55" s="4" t="s">
        <v>77</v>
      </c>
      <c r="BT55" s="24" t="s">
        <v>75</v>
      </c>
      <c r="BV55" s="4"/>
      <c r="BW55" s="3"/>
    </row>
    <row r="56" spans="1:77">
      <c r="A56" s="2" t="s">
        <v>13</v>
      </c>
      <c r="B56" s="2">
        <v>4.6500000000000004</v>
      </c>
      <c r="C56" s="2">
        <v>54</v>
      </c>
      <c r="D56" s="1">
        <v>42073</v>
      </c>
      <c r="E56" s="3">
        <v>0.74400000000000011</v>
      </c>
      <c r="F56" s="3">
        <f t="shared" ref="F56:F58" si="40">E56-0.1</f>
        <v>0.64400000000000013</v>
      </c>
      <c r="G56" s="3">
        <v>2.4576666666666669</v>
      </c>
      <c r="H56" s="3">
        <v>201.80000000000004</v>
      </c>
      <c r="I56" s="3">
        <v>357.89999999999992</v>
      </c>
      <c r="J56" s="3">
        <v>354.36666666666662</v>
      </c>
      <c r="K56" s="3">
        <v>230</v>
      </c>
      <c r="L56" s="3">
        <v>88.133333333333326</v>
      </c>
      <c r="M56" s="3">
        <v>12.03</v>
      </c>
      <c r="N56" s="3">
        <v>88.59999999999998</v>
      </c>
      <c r="O56" s="3">
        <v>7.3833333333333329</v>
      </c>
      <c r="P56" s="3">
        <v>1.2766666666666666</v>
      </c>
      <c r="Q56" s="3">
        <v>24.043333333333333</v>
      </c>
      <c r="R56" s="3">
        <v>58.133333333333333</v>
      </c>
      <c r="S56" s="3">
        <v>0.5046666666666666</v>
      </c>
      <c r="T56" s="3">
        <v>0.85</v>
      </c>
      <c r="U56" s="3">
        <v>0.40766666666666662</v>
      </c>
      <c r="V56" s="3">
        <v>0.21933333333333335</v>
      </c>
      <c r="W56" s="3">
        <v>7.1933333333333325</v>
      </c>
      <c r="X56" s="3">
        <v>13.686666666666667</v>
      </c>
      <c r="Y56" s="3">
        <v>48.233333333333327</v>
      </c>
      <c r="Z56" s="3">
        <v>11.566666666666668</v>
      </c>
      <c r="AA56" s="3">
        <v>6587.666666666667</v>
      </c>
      <c r="AB56" s="3">
        <v>3.1666666666666665</v>
      </c>
      <c r="AC56" s="3">
        <v>0.9</v>
      </c>
      <c r="AD56" s="5">
        <v>0.54</v>
      </c>
      <c r="AE56" s="26">
        <v>3.6930289916262057E-2</v>
      </c>
      <c r="AF56" s="26">
        <v>2.9692378277366597E-2</v>
      </c>
      <c r="AG56" s="26">
        <f t="shared" si="9"/>
        <v>0.37517846253566955</v>
      </c>
      <c r="AH56" s="26">
        <f t="shared" si="10"/>
        <v>4.2869777826894981E-2</v>
      </c>
      <c r="AI56" s="26">
        <v>0.41210875245193163</v>
      </c>
      <c r="AJ56" s="26">
        <v>3.0922168797823751E-2</v>
      </c>
      <c r="AK56" s="26">
        <f t="shared" si="11"/>
        <v>0.32007424378319943</v>
      </c>
      <c r="AL56" s="26">
        <f t="shared" si="12"/>
        <v>3.5130371468165562E-2</v>
      </c>
      <c r="AM56" s="26">
        <v>0.73218299623513106</v>
      </c>
      <c r="AN56" s="26">
        <v>1.6672206702479313E-2</v>
      </c>
      <c r="AO56" s="26">
        <v>48.077007622286018</v>
      </c>
      <c r="AP56" s="27">
        <v>2.0004612340652539</v>
      </c>
      <c r="AQ56" s="27">
        <v>116.66097197946245</v>
      </c>
      <c r="AR56" s="4"/>
      <c r="AS56" s="26">
        <v>63.458931090712554</v>
      </c>
      <c r="AT56" s="27">
        <v>2.9882221931636268</v>
      </c>
      <c r="AU56" s="3">
        <v>86.670861542834217</v>
      </c>
      <c r="AW56" s="4">
        <v>7.7761553535338708</v>
      </c>
      <c r="AX56" s="4">
        <v>0.20196398461913465</v>
      </c>
      <c r="AZ56" s="3" t="s">
        <v>129</v>
      </c>
      <c r="BA56" s="3" t="s">
        <v>119</v>
      </c>
      <c r="BB56" s="3" t="s">
        <v>155</v>
      </c>
      <c r="BC56" s="3">
        <v>0.54</v>
      </c>
      <c r="BD56" s="1">
        <v>42073</v>
      </c>
      <c r="BE56" s="3">
        <v>0.96237125734342088</v>
      </c>
      <c r="BF56" s="3">
        <v>1336.6922520642668</v>
      </c>
      <c r="BG56" s="3">
        <v>8.8408287018524394</v>
      </c>
      <c r="BH56" s="3">
        <v>0.79668960872082228</v>
      </c>
      <c r="BI56" s="3">
        <f>BH56/BI$1</f>
        <v>1.4501084978536992E-2</v>
      </c>
      <c r="BJ56" s="3">
        <v>6.4557955735371646</v>
      </c>
      <c r="BK56" s="3">
        <f>BJ56/BK$1</f>
        <v>0.1155916843963682</v>
      </c>
      <c r="BM56">
        <v>45.94698561037201</v>
      </c>
      <c r="BN56">
        <v>1092.2675858626483</v>
      </c>
      <c r="BO56">
        <v>20.110744156841616</v>
      </c>
      <c r="BP56">
        <v>0.39436776873684665</v>
      </c>
      <c r="BQ56" s="3">
        <f>BP56/BQ$1</f>
        <v>7.1781537811584761E-3</v>
      </c>
      <c r="BR56">
        <v>1.9966203103016422</v>
      </c>
      <c r="BS56" s="4">
        <f>BR56/BS$1</f>
        <v>3.5749692216681152E-2</v>
      </c>
      <c r="BT56" s="24">
        <f>BK56-BS56</f>
        <v>7.9841992179687044E-2</v>
      </c>
      <c r="BU56">
        <f t="shared" ref="BU56:BU58" si="41">BS56/BK56*100</f>
        <v>30.92756404006894</v>
      </c>
      <c r="BV56" s="4">
        <f t="shared" si="1"/>
        <v>7.3229311973785158E-3</v>
      </c>
      <c r="BW56" s="3">
        <f t="shared" si="22"/>
        <v>49.500804883102454</v>
      </c>
      <c r="BY56">
        <f t="shared" ref="BY56:BY58" si="42">BR56/BJ56*100</f>
        <v>30.927564040068933</v>
      </c>
    </row>
    <row r="57" spans="1:77">
      <c r="D57" s="1">
        <v>42073</v>
      </c>
      <c r="E57" s="3">
        <v>4.2717499999999999</v>
      </c>
      <c r="F57" s="3">
        <f t="shared" si="40"/>
        <v>4.1717500000000003</v>
      </c>
      <c r="G57" s="3">
        <v>4.61775</v>
      </c>
      <c r="H57" s="3">
        <v>220.7</v>
      </c>
      <c r="I57" s="3">
        <v>366.42499999999995</v>
      </c>
      <c r="J57" s="3">
        <v>361.32499999999999</v>
      </c>
      <c r="K57" s="3">
        <v>235</v>
      </c>
      <c r="L57" s="3">
        <v>18.7</v>
      </c>
      <c r="M57" s="3">
        <v>2.4075000000000002</v>
      </c>
      <c r="N57" s="3">
        <v>18.8</v>
      </c>
      <c r="O57" s="3">
        <v>7.28</v>
      </c>
      <c r="P57" s="3">
        <v>2.1725000000000003</v>
      </c>
      <c r="Q57" s="3">
        <v>25.484999999999999</v>
      </c>
      <c r="R57" s="3">
        <v>61.55</v>
      </c>
      <c r="AD57" s="5">
        <v>4.45</v>
      </c>
      <c r="AE57" s="26">
        <v>0.10810770318767154</v>
      </c>
      <c r="AF57" s="26">
        <v>2.1359121012638874E-2</v>
      </c>
      <c r="AG57" s="26">
        <f t="shared" si="9"/>
        <v>0.35699881955026397</v>
      </c>
      <c r="AH57" s="26">
        <f t="shared" si="10"/>
        <v>2.7945609396167477E-2</v>
      </c>
      <c r="AI57" s="26">
        <v>0.46510652273793551</v>
      </c>
      <c r="AJ57" s="26">
        <v>1.8020683507864305E-2</v>
      </c>
      <c r="AK57" s="26">
        <f t="shared" si="11"/>
        <v>0.32454799677844637</v>
      </c>
      <c r="AL57" s="26">
        <f t="shared" si="12"/>
        <v>0.21125661613996297</v>
      </c>
      <c r="AM57" s="26">
        <v>0.78965451951638188</v>
      </c>
      <c r="AN57" s="26">
        <v>0.21048660961879984</v>
      </c>
      <c r="AO57" s="26">
        <v>65.0660578133418</v>
      </c>
      <c r="AP57" s="27">
        <v>1.2570745601130571</v>
      </c>
      <c r="AQ57" s="27">
        <v>139.89495875120912</v>
      </c>
      <c r="AR57" s="4"/>
      <c r="AS57" s="26">
        <v>68.935396397881973</v>
      </c>
      <c r="AT57" s="27">
        <v>2.4984983739501638</v>
      </c>
      <c r="AU57" s="3">
        <v>87.298172421150653</v>
      </c>
      <c r="AW57" s="4">
        <v>7.3977593963905504</v>
      </c>
      <c r="AX57" s="4">
        <v>0.60747725626524407</v>
      </c>
      <c r="AZ57" s="3" t="s">
        <v>130</v>
      </c>
      <c r="BA57" s="3" t="s">
        <v>119</v>
      </c>
      <c r="BB57" s="3" t="s">
        <v>156</v>
      </c>
      <c r="BC57" s="3">
        <v>4.45</v>
      </c>
      <c r="BD57" s="1">
        <v>42073</v>
      </c>
      <c r="BE57" s="3">
        <v>0.42036019154130716</v>
      </c>
      <c r="BF57" s="3">
        <v>2968.5391202092278</v>
      </c>
      <c r="BG57" s="3">
        <v>7.3721892803277678</v>
      </c>
      <c r="BH57" s="3">
        <v>210.55077275586945</v>
      </c>
      <c r="BI57" s="3">
        <f>BH57/BI$1</f>
        <v>3.8323766428079624</v>
      </c>
      <c r="BJ57" s="3">
        <v>8.7754566862820322</v>
      </c>
      <c r="BK57" s="3">
        <f>BJ57/BK$1</f>
        <v>0.15712545543924855</v>
      </c>
      <c r="BM57">
        <v>20.500728816310605</v>
      </c>
      <c r="BN57">
        <v>2455.0159742404603</v>
      </c>
      <c r="BO57">
        <v>47.327479872792047</v>
      </c>
      <c r="BP57">
        <v>197.14326743124545</v>
      </c>
      <c r="BQ57" s="3">
        <f>BP57/BQ$1</f>
        <v>3.5883375943073434</v>
      </c>
      <c r="BR57">
        <v>2.6244305147426688</v>
      </c>
      <c r="BS57" s="4">
        <f>BR57/BS$1</f>
        <v>4.6990698562984219E-2</v>
      </c>
      <c r="BT57" s="24">
        <f>BK57-BS57</f>
        <v>0.11013475687626434</v>
      </c>
      <c r="BU57">
        <f t="shared" si="41"/>
        <v>29.906483600394619</v>
      </c>
      <c r="BV57" s="4">
        <f t="shared" si="1"/>
        <v>0.24403904850061897</v>
      </c>
      <c r="BW57" s="3">
        <f t="shared" si="22"/>
        <v>93.632174724825248</v>
      </c>
      <c r="BY57">
        <f t="shared" si="42"/>
        <v>29.906483600394619</v>
      </c>
    </row>
    <row r="58" spans="1:77">
      <c r="D58" s="1">
        <v>42073</v>
      </c>
      <c r="E58" s="3">
        <v>4.5620000000000003</v>
      </c>
      <c r="F58" s="3">
        <f t="shared" si="40"/>
        <v>4.4620000000000006</v>
      </c>
      <c r="G58" s="3">
        <v>4.6586666666666661</v>
      </c>
      <c r="H58" s="3">
        <v>226.33333333333334</v>
      </c>
      <c r="I58" s="3">
        <v>375.36666666666662</v>
      </c>
      <c r="J58" s="3">
        <v>370.13333333333327</v>
      </c>
      <c r="K58" s="3">
        <v>240.66666666666666</v>
      </c>
      <c r="L58" s="3">
        <v>21.3</v>
      </c>
      <c r="M58" s="3">
        <v>2.74</v>
      </c>
      <c r="N58" s="3">
        <v>21.433333333333334</v>
      </c>
      <c r="O58" s="3">
        <v>7.27</v>
      </c>
      <c r="P58" s="6">
        <v>44.866666666666674</v>
      </c>
      <c r="Q58" s="3">
        <v>20.483333333333334</v>
      </c>
      <c r="R58" s="3">
        <v>49.686666666666667</v>
      </c>
      <c r="AD58" s="5">
        <v>4.6500000000000004</v>
      </c>
      <c r="AE58" s="26">
        <v>0.11966015199493352</v>
      </c>
      <c r="AF58" s="26">
        <v>2.5627819539859945E-2</v>
      </c>
      <c r="AG58" s="26">
        <f t="shared" si="9"/>
        <v>0.37119198051323626</v>
      </c>
      <c r="AH58" s="26">
        <f t="shared" si="10"/>
        <v>5.1295466985560353E-2</v>
      </c>
      <c r="AI58" s="26">
        <v>0.49085213250816978</v>
      </c>
      <c r="AJ58" s="26">
        <v>4.4434668884769296E-2</v>
      </c>
      <c r="AK58" s="26">
        <f t="shared" si="11"/>
        <v>0.36364205429988</v>
      </c>
      <c r="AL58" s="26">
        <f t="shared" si="12"/>
        <v>0.23146396616187112</v>
      </c>
      <c r="AM58" s="26">
        <v>0.85449418680804978</v>
      </c>
      <c r="AN58" s="26">
        <v>0.22715881632127935</v>
      </c>
      <c r="AO58" s="26">
        <v>65.531302285464989</v>
      </c>
      <c r="AP58" s="27">
        <v>1.0582415307858437</v>
      </c>
      <c r="AQ58" s="27">
        <v>133.50517996246921</v>
      </c>
      <c r="AR58" s="4"/>
      <c r="AS58" s="26">
        <v>72.096868759046529</v>
      </c>
      <c r="AT58" s="27">
        <v>1.1472233913056091</v>
      </c>
      <c r="AU58" s="3">
        <v>84.373738139007472</v>
      </c>
      <c r="AW58" s="4">
        <v>7.2718791711266384</v>
      </c>
      <c r="AX58" s="4">
        <v>0.50009474347215632</v>
      </c>
      <c r="AZ58" s="3" t="s">
        <v>131</v>
      </c>
      <c r="BA58" s="3" t="s">
        <v>119</v>
      </c>
      <c r="BB58" s="3" t="s">
        <v>158</v>
      </c>
      <c r="BC58" s="3">
        <v>4.6500000000000004</v>
      </c>
      <c r="BD58" s="1">
        <v>42073</v>
      </c>
      <c r="BE58" s="3">
        <v>0.73949504755722284</v>
      </c>
      <c r="BF58" s="3">
        <v>2612.043950249019</v>
      </c>
      <c r="BG58" s="3">
        <v>8.8055765539026751</v>
      </c>
      <c r="BH58" s="3">
        <v>120.02100766665647</v>
      </c>
      <c r="BI58" s="3">
        <f>BH58/BI$1</f>
        <v>2.1845833211986982</v>
      </c>
      <c r="BJ58" s="3">
        <v>17.945973915758209</v>
      </c>
      <c r="BK58" s="3">
        <f>BJ58/BK$1</f>
        <v>0.32132451057758654</v>
      </c>
      <c r="BM58">
        <v>40.139455568208476</v>
      </c>
      <c r="BN58">
        <v>3003.9251554859929</v>
      </c>
      <c r="BO58">
        <v>42.320619789373779</v>
      </c>
      <c r="BP58">
        <v>158.22524717739637</v>
      </c>
      <c r="BQ58" s="3">
        <f>BP58/BQ$1</f>
        <v>2.8799644553585071</v>
      </c>
      <c r="BR58">
        <v>10.117426792479757</v>
      </c>
      <c r="BS58" s="4">
        <f>BR58/BS$1</f>
        <v>0.18115356835236807</v>
      </c>
      <c r="BT58" s="24">
        <f>BK58-BS58</f>
        <v>0.14017094222521848</v>
      </c>
      <c r="BU58">
        <f t="shared" si="41"/>
        <v>56.377139741609284</v>
      </c>
      <c r="BV58" s="4">
        <f t="shared" si="1"/>
        <v>-0.69538113415980884</v>
      </c>
      <c r="BW58" s="3">
        <f t="shared" si="22"/>
        <v>131.83129374888057</v>
      </c>
      <c r="BY58">
        <f t="shared" si="42"/>
        <v>56.377139741609284</v>
      </c>
    </row>
    <row r="59" spans="1:77">
      <c r="AD59" s="5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7"/>
      <c r="AQ59" s="27"/>
      <c r="AS59" s="26"/>
      <c r="AT59" s="27"/>
      <c r="BD59" s="1"/>
      <c r="BE59" s="3"/>
      <c r="BF59" s="3"/>
      <c r="BG59" s="3"/>
      <c r="BH59" s="3"/>
      <c r="BI59" s="3"/>
      <c r="BJ59" s="3"/>
      <c r="BK59" s="3"/>
      <c r="BQ59" s="3"/>
      <c r="BS59" s="4"/>
      <c r="BT59" s="24"/>
      <c r="BU59">
        <f>AVERAGE(BU56:BU58)</f>
        <v>39.070395794024279</v>
      </c>
      <c r="BV59" s="4"/>
      <c r="BW59" s="3"/>
    </row>
    <row r="60" spans="1:77">
      <c r="A60" s="1" t="s">
        <v>17</v>
      </c>
      <c r="B60" s="2" t="s">
        <v>20</v>
      </c>
      <c r="C60" s="2" t="s">
        <v>21</v>
      </c>
      <c r="D60" s="1" t="s">
        <v>0</v>
      </c>
      <c r="E60" s="3" t="s">
        <v>29</v>
      </c>
      <c r="F60" s="3" t="s">
        <v>22</v>
      </c>
      <c r="G60" s="3" t="s">
        <v>30</v>
      </c>
      <c r="H60" s="3" t="s">
        <v>31</v>
      </c>
      <c r="I60" s="3" t="s">
        <v>32</v>
      </c>
      <c r="J60" s="3" t="s">
        <v>33</v>
      </c>
      <c r="K60" s="3" t="s">
        <v>34</v>
      </c>
      <c r="L60" s="3" t="s">
        <v>35</v>
      </c>
      <c r="M60" s="3" t="s">
        <v>36</v>
      </c>
      <c r="N60" s="3" t="s">
        <v>37</v>
      </c>
      <c r="O60" s="3" t="s">
        <v>1</v>
      </c>
      <c r="P60" s="3" t="s">
        <v>38</v>
      </c>
      <c r="Q60" s="3" t="s">
        <v>39</v>
      </c>
      <c r="R60" s="3" t="s">
        <v>40</v>
      </c>
      <c r="S60" s="3" t="s">
        <v>2</v>
      </c>
      <c r="T60" s="3" t="s">
        <v>3</v>
      </c>
      <c r="U60" s="3" t="s">
        <v>4</v>
      </c>
      <c r="V60" s="3" t="s">
        <v>5</v>
      </c>
      <c r="W60" s="3" t="s">
        <v>1</v>
      </c>
      <c r="X60" s="3" t="s">
        <v>6</v>
      </c>
      <c r="Y60" s="3" t="s">
        <v>7</v>
      </c>
      <c r="Z60" s="3" t="s">
        <v>8</v>
      </c>
      <c r="AA60" s="3" t="s">
        <v>9</v>
      </c>
      <c r="AB60" s="3" t="s">
        <v>10</v>
      </c>
      <c r="AC60" s="3" t="s">
        <v>11</v>
      </c>
      <c r="AD60" s="5" t="s">
        <v>19</v>
      </c>
      <c r="AE60" s="9" t="s">
        <v>89</v>
      </c>
      <c r="AF60" s="9" t="s">
        <v>88</v>
      </c>
      <c r="AG60" s="26"/>
      <c r="AH60" s="26"/>
      <c r="AI60" s="9" t="s">
        <v>90</v>
      </c>
      <c r="AJ60" s="9" t="s">
        <v>88</v>
      </c>
      <c r="AK60" s="26"/>
      <c r="AL60" s="26"/>
      <c r="AM60" s="3" t="s">
        <v>92</v>
      </c>
      <c r="AN60" s="3" t="s">
        <v>88</v>
      </c>
      <c r="AO60" s="9" t="s">
        <v>91</v>
      </c>
      <c r="AP60" s="9" t="s">
        <v>88</v>
      </c>
      <c r="AQ60" s="9" t="s">
        <v>94</v>
      </c>
      <c r="AS60" s="3" t="s">
        <v>93</v>
      </c>
      <c r="AT60" s="3" t="s">
        <v>88</v>
      </c>
      <c r="AU60" s="3" t="s">
        <v>60</v>
      </c>
      <c r="AW60" s="3" t="s">
        <v>49</v>
      </c>
      <c r="AX60" s="3" t="s">
        <v>50</v>
      </c>
      <c r="AZ60" s="3" t="s">
        <v>70</v>
      </c>
      <c r="BA60" s="3" t="str">
        <f>BA61</f>
        <v>SP</v>
      </c>
      <c r="BB60" s="3" t="s">
        <v>13</v>
      </c>
      <c r="BC60" s="3" t="s">
        <v>19</v>
      </c>
      <c r="BD60" s="1">
        <f>BD61</f>
        <v>42082</v>
      </c>
      <c r="BE60" s="3" t="s">
        <v>78</v>
      </c>
      <c r="BF60" s="3" t="s">
        <v>79</v>
      </c>
      <c r="BG60" s="12" t="s">
        <v>80</v>
      </c>
      <c r="BH60" s="3" t="s">
        <v>81</v>
      </c>
      <c r="BI60" t="s">
        <v>76</v>
      </c>
      <c r="BJ60" s="3" t="s">
        <v>82</v>
      </c>
      <c r="BK60" t="s">
        <v>77</v>
      </c>
      <c r="BL60" s="3"/>
      <c r="BM60" t="s">
        <v>83</v>
      </c>
      <c r="BN60" t="s">
        <v>84</v>
      </c>
      <c r="BO60" t="s">
        <v>85</v>
      </c>
      <c r="BP60" t="s">
        <v>86</v>
      </c>
      <c r="BQ60" t="s">
        <v>76</v>
      </c>
      <c r="BR60" t="s">
        <v>87</v>
      </c>
      <c r="BS60" s="4" t="s">
        <v>77</v>
      </c>
      <c r="BT60" s="24" t="s">
        <v>75</v>
      </c>
      <c r="BV60" s="4"/>
      <c r="BW60" s="3"/>
    </row>
    <row r="61" spans="1:77">
      <c r="A61" s="1" t="s">
        <v>13</v>
      </c>
      <c r="B61" s="2">
        <v>4.7</v>
      </c>
      <c r="C61" s="2">
        <v>52</v>
      </c>
      <c r="D61" s="1">
        <v>42082</v>
      </c>
      <c r="E61" s="3">
        <v>0.65300000000000002</v>
      </c>
      <c r="F61" s="3">
        <f t="shared" ref="F61:F63" si="43">E61</f>
        <v>0.65300000000000002</v>
      </c>
      <c r="G61" s="3">
        <v>3.7105000000000001</v>
      </c>
      <c r="H61" s="3">
        <v>188.6</v>
      </c>
      <c r="I61" s="3">
        <v>321.89999999999998</v>
      </c>
      <c r="J61" s="3">
        <v>317.89999999999998</v>
      </c>
      <c r="K61" s="3">
        <v>206.5</v>
      </c>
      <c r="L61" s="3">
        <v>99.45</v>
      </c>
      <c r="M61" s="3">
        <v>13.13</v>
      </c>
      <c r="N61" s="3">
        <v>99.45</v>
      </c>
      <c r="O61" s="3">
        <v>7.415</v>
      </c>
      <c r="P61" s="3">
        <v>1.04</v>
      </c>
      <c r="Q61" s="3">
        <v>2.8449999999999998</v>
      </c>
      <c r="R61" s="3">
        <v>7.8550000000000004</v>
      </c>
      <c r="S61" s="3">
        <v>0.49266666666666664</v>
      </c>
      <c r="T61" s="3">
        <v>2.3966666666666665</v>
      </c>
      <c r="U61" s="3">
        <v>0.34</v>
      </c>
      <c r="V61" s="3">
        <v>0.19299999999999998</v>
      </c>
      <c r="W61" s="3">
        <v>7.1166666666666671</v>
      </c>
      <c r="X61" s="3">
        <v>14.196666666666665</v>
      </c>
      <c r="Y61" s="3">
        <v>7.5666666666666673</v>
      </c>
      <c r="Z61" s="3">
        <v>1.8333333333333333</v>
      </c>
      <c r="AA61" s="3">
        <v>1533.6666666666667</v>
      </c>
      <c r="AB61" s="3">
        <v>0.73333333333333339</v>
      </c>
      <c r="AC61" s="3">
        <v>0.23333333333333331</v>
      </c>
      <c r="AD61" s="5">
        <v>0.7</v>
      </c>
      <c r="AE61" s="26">
        <v>5.9523319083808313E-2</v>
      </c>
      <c r="AF61" s="26">
        <v>2.3005126783911291E-2</v>
      </c>
      <c r="AG61" s="26">
        <f t="shared" si="9"/>
        <v>0.33061863074840625</v>
      </c>
      <c r="AH61" s="26">
        <f t="shared" si="10"/>
        <v>2.3267010942148933E-2</v>
      </c>
      <c r="AI61" s="26">
        <v>0.39014194983221456</v>
      </c>
      <c r="AJ61" s="26">
        <v>3.4810831415301763E-3</v>
      </c>
      <c r="AK61" s="26">
        <f t="shared" si="11"/>
        <v>0.56603262431958679</v>
      </c>
      <c r="AL61" s="26">
        <f t="shared" si="12"/>
        <v>6.6779619354420616E-2</v>
      </c>
      <c r="AM61" s="26">
        <v>0.95617457415180129</v>
      </c>
      <c r="AN61" s="26">
        <v>6.6688826809916696E-2</v>
      </c>
      <c r="AO61" s="26">
        <v>47.424902665457623</v>
      </c>
      <c r="AP61" s="27">
        <v>2.1184774971816207</v>
      </c>
      <c r="AQ61" s="27">
        <v>121.5580705583014</v>
      </c>
      <c r="AR61" s="4"/>
      <c r="AS61" s="26">
        <v>65.56871690576962</v>
      </c>
      <c r="AT61" s="27">
        <v>4.7113245200257987</v>
      </c>
      <c r="AU61" s="3">
        <v>68.574001733871668</v>
      </c>
      <c r="AW61" s="4">
        <v>7.5152056465617809</v>
      </c>
      <c r="AX61" s="4">
        <v>0.10703671869637699</v>
      </c>
      <c r="AZ61" s="3" t="s">
        <v>132</v>
      </c>
      <c r="BA61" s="3" t="s">
        <v>119</v>
      </c>
      <c r="BB61" s="3" t="s">
        <v>155</v>
      </c>
      <c r="BC61" s="3">
        <v>0.7</v>
      </c>
      <c r="BD61" s="1">
        <v>42082</v>
      </c>
      <c r="BE61" s="3">
        <v>1.2908987150115461</v>
      </c>
      <c r="BF61" s="3">
        <v>1538.0673540771427</v>
      </c>
      <c r="BG61" s="3">
        <v>9.7184459674402213</v>
      </c>
      <c r="BH61" s="3">
        <v>2.4388532833860119</v>
      </c>
      <c r="BI61" s="3">
        <f>BH61/BI$1</f>
        <v>4.4391213749290351E-2</v>
      </c>
      <c r="BJ61" s="3">
        <v>5.8893251139561782</v>
      </c>
      <c r="BK61" s="3">
        <f>BJ61/BK$1</f>
        <v>0.10544897249697723</v>
      </c>
      <c r="BM61">
        <v>30.711048537077886</v>
      </c>
      <c r="BN61">
        <v>1207.2684663527616</v>
      </c>
      <c r="BO61">
        <v>15.01077613058532</v>
      </c>
      <c r="BP61">
        <v>3.4430323223462493</v>
      </c>
      <c r="BQ61" s="3">
        <f>BP61/BQ$1</f>
        <v>6.2668953810452302E-2</v>
      </c>
      <c r="BR61">
        <v>2.1210802517356382</v>
      </c>
      <c r="BS61" s="4">
        <f>BR61/BS$1</f>
        <v>3.7978160281748219E-2</v>
      </c>
      <c r="BT61" s="24">
        <f>BK61-BS61</f>
        <v>6.7470812215229006E-2</v>
      </c>
      <c r="BU61">
        <f t="shared" ref="BU61:BU63" si="44">BS61/BK61*100</f>
        <v>36.015676001809211</v>
      </c>
      <c r="BV61" s="4">
        <f t="shared" si="1"/>
        <v>-1.8277740061161951E-2</v>
      </c>
      <c r="BW61" s="3">
        <f t="shared" si="22"/>
        <v>141.17422912648823</v>
      </c>
      <c r="BY61">
        <f t="shared" ref="BY61:BY63" si="45">BR61/BJ61*100</f>
        <v>36.015676001809211</v>
      </c>
    </row>
    <row r="62" spans="1:77">
      <c r="D62" s="1">
        <v>42082</v>
      </c>
      <c r="E62" s="3">
        <v>4.3559999999999999</v>
      </c>
      <c r="F62" s="3">
        <f t="shared" si="43"/>
        <v>4.3559999999999999</v>
      </c>
      <c r="G62" s="3">
        <v>4.426333333333333</v>
      </c>
      <c r="H62" s="3">
        <v>222.26666666666665</v>
      </c>
      <c r="I62" s="3">
        <v>371.20000000000005</v>
      </c>
      <c r="J62" s="3">
        <v>366.10000000000008</v>
      </c>
      <c r="K62" s="3">
        <v>238</v>
      </c>
      <c r="L62" s="3">
        <v>29.733333333333334</v>
      </c>
      <c r="M62" s="3">
        <v>3.85</v>
      </c>
      <c r="N62" s="3">
        <v>29.7</v>
      </c>
      <c r="O62" s="3">
        <v>7.3633333333333333</v>
      </c>
      <c r="P62" s="3">
        <v>3.6066666666666669</v>
      </c>
      <c r="Q62" s="3">
        <v>3.4500000000000006</v>
      </c>
      <c r="R62" s="3">
        <v>9.2899999999999991</v>
      </c>
      <c r="AD62" s="5">
        <v>4.3499999999999996</v>
      </c>
      <c r="AE62" s="26">
        <v>4.0355798325241013E-2</v>
      </c>
      <c r="AF62" s="26">
        <v>2.7022094030303433E-2</v>
      </c>
      <c r="AG62" s="26">
        <f t="shared" si="9"/>
        <v>0.23918643274894108</v>
      </c>
      <c r="AH62" s="26">
        <f t="shared" si="10"/>
        <v>3.4321622419076013E-2</v>
      </c>
      <c r="AI62" s="26">
        <v>0.27954223107418208</v>
      </c>
      <c r="AJ62" s="26">
        <v>2.1160817557340759E-2</v>
      </c>
      <c r="AK62" s="26">
        <f t="shared" si="11"/>
        <v>0.55726841010886718</v>
      </c>
      <c r="AL62" s="26">
        <f t="shared" si="12"/>
        <v>0.11655835607106559</v>
      </c>
      <c r="AM62" s="26">
        <v>0.83681064118304926</v>
      </c>
      <c r="AN62" s="26">
        <v>0.11462142107954451</v>
      </c>
      <c r="AO62" s="26">
        <v>70.286710947248707</v>
      </c>
      <c r="AP62" s="27">
        <v>5.3026875728066791</v>
      </c>
      <c r="AQ62" s="27">
        <v>251.43503604862028</v>
      </c>
      <c r="AR62" s="4"/>
      <c r="AS62" s="26">
        <v>75.67837446636986</v>
      </c>
      <c r="AT62" s="27">
        <v>1.3331370634144208</v>
      </c>
      <c r="AU62" s="3">
        <v>90.43667795545575</v>
      </c>
      <c r="AW62" s="4">
        <v>7.5079045934964741</v>
      </c>
      <c r="AX62" s="4">
        <v>0.38268561555125241</v>
      </c>
      <c r="AZ62" s="3" t="s">
        <v>133</v>
      </c>
      <c r="BA62" s="3" t="s">
        <v>119</v>
      </c>
      <c r="BB62" s="3" t="s">
        <v>156</v>
      </c>
      <c r="BC62" s="3">
        <v>4.3499999999999996</v>
      </c>
      <c r="BD62" s="1">
        <v>42082</v>
      </c>
      <c r="BE62" s="3">
        <v>4.9118397811704781</v>
      </c>
      <c r="BF62" s="3">
        <v>4402.4568331674791</v>
      </c>
      <c r="BG62" s="3">
        <v>83.277710892769889</v>
      </c>
      <c r="BH62" s="3">
        <v>65.41265143638995</v>
      </c>
      <c r="BI62" s="3">
        <f>BH62/BI$1</f>
        <v>1.1906197931632683</v>
      </c>
      <c r="BJ62" s="3">
        <v>121.41567887033573</v>
      </c>
      <c r="BK62" s="3">
        <f>BJ62/BK$1</f>
        <v>2.1739602304446861</v>
      </c>
      <c r="BM62">
        <v>17.056510060612442</v>
      </c>
      <c r="BN62">
        <v>3302.3676967235301</v>
      </c>
      <c r="BO62">
        <v>115.99500267908282</v>
      </c>
      <c r="BP62">
        <v>52.791806719157144</v>
      </c>
      <c r="BQ62" s="3">
        <f>BP62/BQ$1</f>
        <v>0.96089928502288213</v>
      </c>
      <c r="BR62">
        <v>53.273947134478639</v>
      </c>
      <c r="BS62" s="4">
        <f>BR62/BS$1</f>
        <v>0.95387550822701228</v>
      </c>
      <c r="BT62" s="24">
        <f>BK62-BS62</f>
        <v>1.2200847222176738</v>
      </c>
      <c r="BU62">
        <f t="shared" si="44"/>
        <v>43.877320977113548</v>
      </c>
      <c r="BV62" s="4">
        <f>BI62-BQ62</f>
        <v>0.22972050814038614</v>
      </c>
      <c r="BW62" s="3">
        <f t="shared" si="22"/>
        <v>80.705804702770905</v>
      </c>
      <c r="BY62">
        <f t="shared" si="45"/>
        <v>43.877320977113548</v>
      </c>
    </row>
    <row r="63" spans="1:77">
      <c r="D63" s="1">
        <v>42082</v>
      </c>
      <c r="E63" s="3">
        <v>4.562333333333334</v>
      </c>
      <c r="F63" s="3">
        <f t="shared" si="43"/>
        <v>4.562333333333334</v>
      </c>
      <c r="G63" s="3">
        <v>2.8559999999999999</v>
      </c>
      <c r="H63" s="3">
        <v>304.89999999999998</v>
      </c>
      <c r="I63" s="3">
        <v>534.54999999999995</v>
      </c>
      <c r="J63" s="3">
        <v>528.79999999999995</v>
      </c>
      <c r="K63" s="3">
        <v>343.83333333333331</v>
      </c>
      <c r="L63" s="3">
        <v>55.866666666666667</v>
      </c>
      <c r="M63" s="3">
        <v>7.5383333333333331</v>
      </c>
      <c r="N63" s="3">
        <v>55.800000000000004</v>
      </c>
      <c r="O63" s="3">
        <v>7.2799999999999985</v>
      </c>
      <c r="P63" s="3">
        <v>10.865</v>
      </c>
      <c r="Q63" s="3">
        <v>4.79</v>
      </c>
      <c r="R63" s="3">
        <v>12.475</v>
      </c>
      <c r="AD63" s="5">
        <v>4.5999999999999996</v>
      </c>
      <c r="AE63" s="26">
        <v>0.26423316708887479</v>
      </c>
      <c r="AF63" s="26">
        <v>0.13472589220718631</v>
      </c>
      <c r="AG63" s="26">
        <f t="shared" si="9"/>
        <v>0.44201097299877568</v>
      </c>
      <c r="AH63" s="26">
        <f t="shared" si="10"/>
        <v>0.27396214151855086</v>
      </c>
      <c r="AI63" s="26">
        <v>0.70624414008765046</v>
      </c>
      <c r="AJ63" s="26">
        <v>0.23854598918113901</v>
      </c>
      <c r="AK63" s="26">
        <f t="shared" si="11"/>
        <v>1.0648471616162476</v>
      </c>
      <c r="AL63" s="26">
        <f t="shared" si="12"/>
        <v>0.40829365690459429</v>
      </c>
      <c r="AM63" s="26">
        <v>1.7710913017038981</v>
      </c>
      <c r="AN63" s="26">
        <v>0.33136010821177381</v>
      </c>
      <c r="AO63" s="26">
        <v>71.838797014085898</v>
      </c>
      <c r="AP63" s="27">
        <v>1.7725813058811932</v>
      </c>
      <c r="AQ63" s="27">
        <v>101.71949462854323</v>
      </c>
      <c r="AR63" s="4"/>
      <c r="AS63" s="26">
        <v>85.69825390718043</v>
      </c>
      <c r="AT63" s="27">
        <v>2.9882221931636259</v>
      </c>
      <c r="AU63" s="3">
        <v>48.38725921398489</v>
      </c>
      <c r="AW63" s="4">
        <v>8.3599878383078963</v>
      </c>
      <c r="AX63" s="4">
        <v>0.53693545710257151</v>
      </c>
      <c r="AZ63" s="3" t="s">
        <v>134</v>
      </c>
      <c r="BA63" s="3" t="s">
        <v>119</v>
      </c>
      <c r="BB63" s="3" t="s">
        <v>158</v>
      </c>
      <c r="BC63" s="3">
        <v>4.5999999999999996</v>
      </c>
      <c r="BD63" s="1">
        <v>42082</v>
      </c>
      <c r="BE63" s="3">
        <v>4.5711049859487334</v>
      </c>
      <c r="BF63" s="3">
        <v>4336.918400700587</v>
      </c>
      <c r="BG63" s="3">
        <v>72.008487727656913</v>
      </c>
      <c r="BH63" s="3">
        <v>63.32814831159105</v>
      </c>
      <c r="BI63" s="3">
        <f>BH63/BI$1</f>
        <v>1.1526783456787597</v>
      </c>
      <c r="BJ63" s="3">
        <v>113.59826578967208</v>
      </c>
      <c r="BK63" s="3">
        <f>BJ63/BK$1</f>
        <v>2.033988644398784</v>
      </c>
      <c r="BM63">
        <v>31.049163839532934</v>
      </c>
      <c r="BN63">
        <v>3415.2316244837498</v>
      </c>
      <c r="BO63">
        <v>93.291698427195527</v>
      </c>
      <c r="BP63">
        <v>53.993133506634763</v>
      </c>
      <c r="BQ63" s="3">
        <f>BP63/BQ$1</f>
        <v>0.98276544424162293</v>
      </c>
      <c r="BR63">
        <v>51.439047446237225</v>
      </c>
      <c r="BS63" s="4">
        <f>BR63/BS$1</f>
        <v>0.92102144039815981</v>
      </c>
      <c r="BT63" s="24">
        <f>BK63-BS63</f>
        <v>1.1129672040006242</v>
      </c>
      <c r="BU63">
        <f t="shared" si="44"/>
        <v>45.281542890343893</v>
      </c>
      <c r="BV63" s="3">
        <f t="shared" ref="BV63:BV75" si="46">BI63-BQ63</f>
        <v>0.16991290143713678</v>
      </c>
      <c r="BW63" s="3">
        <f t="shared" si="22"/>
        <v>85.259296136331699</v>
      </c>
      <c r="BY63">
        <f t="shared" si="45"/>
        <v>45.2815428903439</v>
      </c>
    </row>
    <row r="64" spans="1:77">
      <c r="AD64" s="5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7"/>
      <c r="AQ64" s="27"/>
      <c r="AS64" s="26"/>
      <c r="AT64" s="27"/>
      <c r="BD64" s="1"/>
      <c r="BE64" s="3"/>
      <c r="BF64" s="3"/>
      <c r="BG64" s="3"/>
      <c r="BH64" s="3"/>
      <c r="BI64" s="3"/>
      <c r="BJ64" s="3"/>
      <c r="BK64" s="3"/>
      <c r="BQ64" s="3"/>
      <c r="BS64" s="4"/>
      <c r="BT64" s="24"/>
      <c r="BU64">
        <f>AVERAGE(BU61:BU63)</f>
        <v>41.724846623088887</v>
      </c>
      <c r="BV64" s="3"/>
      <c r="BW64" s="3"/>
    </row>
    <row r="65" spans="1:77">
      <c r="A65" t="s">
        <v>17</v>
      </c>
      <c r="B65" s="2" t="s">
        <v>20</v>
      </c>
      <c r="C65" s="2" t="s">
        <v>21</v>
      </c>
      <c r="D65" s="1" t="s">
        <v>0</v>
      </c>
      <c r="E65" s="3" t="s">
        <v>29</v>
      </c>
      <c r="F65" s="3" t="s">
        <v>22</v>
      </c>
      <c r="G65" s="3" t="s">
        <v>30</v>
      </c>
      <c r="H65" s="3" t="s">
        <v>31</v>
      </c>
      <c r="I65" s="3" t="s">
        <v>32</v>
      </c>
      <c r="J65" s="3" t="s">
        <v>33</v>
      </c>
      <c r="K65" s="3" t="s">
        <v>34</v>
      </c>
      <c r="L65" s="3" t="s">
        <v>35</v>
      </c>
      <c r="M65" s="3" t="s">
        <v>36</v>
      </c>
      <c r="N65" s="3" t="s">
        <v>37</v>
      </c>
      <c r="O65" s="3" t="s">
        <v>1</v>
      </c>
      <c r="P65" s="3" t="s">
        <v>38</v>
      </c>
      <c r="Q65" s="3" t="s">
        <v>39</v>
      </c>
      <c r="R65" s="3" t="s">
        <v>40</v>
      </c>
      <c r="S65" s="3" t="s">
        <v>2</v>
      </c>
      <c r="T65" s="3" t="s">
        <v>3</v>
      </c>
      <c r="U65" s="3" t="s">
        <v>4</v>
      </c>
      <c r="V65" s="3" t="s">
        <v>5</v>
      </c>
      <c r="W65" s="3" t="s">
        <v>1</v>
      </c>
      <c r="X65" s="3" t="s">
        <v>6</v>
      </c>
      <c r="Y65" s="3" t="s">
        <v>7</v>
      </c>
      <c r="Z65" s="3" t="s">
        <v>8</v>
      </c>
      <c r="AA65" s="3" t="s">
        <v>9</v>
      </c>
      <c r="AB65" s="3" t="s">
        <v>10</v>
      </c>
      <c r="AC65" s="3" t="s">
        <v>11</v>
      </c>
      <c r="AD65" s="5" t="s">
        <v>19</v>
      </c>
      <c r="AE65" s="9" t="s">
        <v>89</v>
      </c>
      <c r="AF65" s="9" t="s">
        <v>88</v>
      </c>
      <c r="AG65" s="26"/>
      <c r="AH65" s="26"/>
      <c r="AI65" s="9" t="s">
        <v>90</v>
      </c>
      <c r="AJ65" s="9" t="s">
        <v>88</v>
      </c>
      <c r="AK65" s="26"/>
      <c r="AL65" s="26"/>
      <c r="AM65" s="3" t="s">
        <v>92</v>
      </c>
      <c r="AN65" s="3" t="s">
        <v>88</v>
      </c>
      <c r="AO65" s="9" t="s">
        <v>91</v>
      </c>
      <c r="AP65" s="9" t="s">
        <v>88</v>
      </c>
      <c r="AQ65" s="9" t="s">
        <v>94</v>
      </c>
      <c r="AS65" s="3" t="s">
        <v>93</v>
      </c>
      <c r="AT65" s="3" t="s">
        <v>88</v>
      </c>
      <c r="AU65" s="3" t="s">
        <v>60</v>
      </c>
      <c r="AW65" s="3" t="s">
        <v>49</v>
      </c>
      <c r="AX65" s="3" t="s">
        <v>50</v>
      </c>
      <c r="AZ65" s="3" t="s">
        <v>70</v>
      </c>
      <c r="BA65" s="3" t="str">
        <f>BA66</f>
        <v>SP</v>
      </c>
      <c r="BB65" s="3" t="s">
        <v>13</v>
      </c>
      <c r="BC65" s="3" t="s">
        <v>19</v>
      </c>
      <c r="BD65" s="1">
        <f>BD66</f>
        <v>42088</v>
      </c>
      <c r="BE65" s="3" t="s">
        <v>78</v>
      </c>
      <c r="BF65" s="3" t="s">
        <v>79</v>
      </c>
      <c r="BG65" s="12" t="s">
        <v>80</v>
      </c>
      <c r="BH65" s="3" t="s">
        <v>81</v>
      </c>
      <c r="BI65" t="s">
        <v>76</v>
      </c>
      <c r="BJ65" s="3" t="s">
        <v>82</v>
      </c>
      <c r="BK65" t="s">
        <v>77</v>
      </c>
      <c r="BL65" s="3"/>
      <c r="BM65" t="s">
        <v>83</v>
      </c>
      <c r="BN65" t="s">
        <v>84</v>
      </c>
      <c r="BO65" t="s">
        <v>85</v>
      </c>
      <c r="BP65" t="s">
        <v>86</v>
      </c>
      <c r="BQ65" t="s">
        <v>76</v>
      </c>
      <c r="BR65" t="s">
        <v>87</v>
      </c>
      <c r="BS65" s="4" t="s">
        <v>77</v>
      </c>
      <c r="BT65" s="24" t="s">
        <v>75</v>
      </c>
      <c r="BV65" s="3"/>
      <c r="BW65" s="3"/>
    </row>
    <row r="66" spans="1:77">
      <c r="A66" t="s">
        <v>13</v>
      </c>
      <c r="B66" s="2">
        <v>4.75</v>
      </c>
      <c r="C66" s="2">
        <v>45</v>
      </c>
      <c r="D66" s="1">
        <v>42088</v>
      </c>
      <c r="E66" s="3">
        <v>0.51466666666666672</v>
      </c>
      <c r="F66" s="3">
        <f t="shared" ref="F66:F68" si="47">E66</f>
        <v>0.51466666666666672</v>
      </c>
      <c r="G66" s="3">
        <v>4.969333333333334</v>
      </c>
      <c r="H66" s="3">
        <v>198.23333333333335</v>
      </c>
      <c r="I66" s="3">
        <v>325.73333333333329</v>
      </c>
      <c r="J66" s="3">
        <v>321.03333333333336</v>
      </c>
      <c r="K66" s="3">
        <v>209</v>
      </c>
      <c r="L66" s="3">
        <v>123.96666666666665</v>
      </c>
      <c r="M66" s="3">
        <v>15.829999999999998</v>
      </c>
      <c r="N66" s="3">
        <v>124.16666666666667</v>
      </c>
      <c r="O66" s="3">
        <v>8.17</v>
      </c>
      <c r="P66" s="3">
        <v>1.8033333333333335</v>
      </c>
      <c r="Q66" s="3">
        <v>21.06</v>
      </c>
      <c r="R66" s="3">
        <v>51.053333333333335</v>
      </c>
      <c r="S66" s="3">
        <v>0.5083333333333333</v>
      </c>
      <c r="T66" s="3">
        <v>5.2866666666666662</v>
      </c>
      <c r="U66" s="3">
        <v>0.35466666666666669</v>
      </c>
      <c r="V66" s="3">
        <v>0.221</v>
      </c>
      <c r="W66" s="3">
        <v>7.87</v>
      </c>
      <c r="X66" s="3">
        <v>15.626666666666667</v>
      </c>
      <c r="Y66" s="3">
        <v>4.7666666666666666</v>
      </c>
      <c r="Z66" s="3">
        <v>1.1666666666666667</v>
      </c>
      <c r="AA66" s="3">
        <v>1066.3333333333333</v>
      </c>
      <c r="AB66" s="3">
        <v>0.53333333333333333</v>
      </c>
      <c r="AC66" s="3">
        <v>6.6666666666666666E-2</v>
      </c>
      <c r="AD66" s="5">
        <v>0.45</v>
      </c>
      <c r="AE66" s="26">
        <v>7.3614587291534722E-2</v>
      </c>
      <c r="AF66" s="26">
        <v>1.7084016545871706E-2</v>
      </c>
      <c r="AG66" s="26">
        <f t="shared" si="9"/>
        <v>0.3843420345484484</v>
      </c>
      <c r="AH66" s="26">
        <f t="shared" si="10"/>
        <v>5.0347818731686714E-2</v>
      </c>
      <c r="AI66" s="26">
        <v>0.45795662183998309</v>
      </c>
      <c r="AJ66" s="26">
        <v>4.7360735105139211E-2</v>
      </c>
      <c r="AK66" s="26">
        <f t="shared" si="11"/>
        <v>0.27570000319723131</v>
      </c>
      <c r="AL66" s="26">
        <f t="shared" si="12"/>
        <v>5.4562202061120793E-2</v>
      </c>
      <c r="AM66" s="26">
        <v>0.7336566250372144</v>
      </c>
      <c r="AN66" s="26">
        <v>2.7092335891528596E-2</v>
      </c>
      <c r="AO66" s="26">
        <v>44.911819820136465</v>
      </c>
      <c r="AP66" s="27">
        <v>3.4968211820343429</v>
      </c>
      <c r="AQ66" s="27">
        <v>98.070030387789274</v>
      </c>
      <c r="AR66" s="4"/>
      <c r="AS66" s="26">
        <v>63.054929551659072</v>
      </c>
      <c r="AT66" s="27">
        <v>13.607973902403646</v>
      </c>
      <c r="AU66" s="3">
        <v>85.94610530295509</v>
      </c>
      <c r="AW66" s="4">
        <v>8.0046279623878718</v>
      </c>
      <c r="AX66" s="4">
        <v>0.50848864750056466</v>
      </c>
      <c r="AZ66" s="3" t="s">
        <v>135</v>
      </c>
      <c r="BA66" s="3" t="s">
        <v>119</v>
      </c>
      <c r="BB66" s="3" t="s">
        <v>155</v>
      </c>
      <c r="BC66" s="3">
        <v>0.45</v>
      </c>
      <c r="BD66" s="1">
        <v>42088</v>
      </c>
      <c r="BE66" s="3">
        <v>0.56486475263323055</v>
      </c>
      <c r="BF66" s="3">
        <v>1469.5670021192393</v>
      </c>
      <c r="BG66" s="3">
        <v>8.9248427602034219</v>
      </c>
      <c r="BH66" s="3">
        <v>0.40515973211502759</v>
      </c>
      <c r="BI66" s="3">
        <f>BH66/BI$1</f>
        <v>7.374585586367448E-3</v>
      </c>
      <c r="BJ66" s="3">
        <v>4.5294897716343447</v>
      </c>
      <c r="BK66" s="3">
        <f>BJ66/BK$1</f>
        <v>8.1100980691751923E-2</v>
      </c>
      <c r="BM66">
        <v>70.575892966120335</v>
      </c>
      <c r="BN66">
        <v>1264.4286284520529</v>
      </c>
      <c r="BO66">
        <v>24.092247591347711</v>
      </c>
      <c r="BP66">
        <v>0.17731736699053441</v>
      </c>
      <c r="BQ66" s="3">
        <f>BP66/BQ$1</f>
        <v>3.2274730067443466E-3</v>
      </c>
      <c r="BR66">
        <v>1.4402117245379951</v>
      </c>
      <c r="BS66" s="4">
        <f>BR66/BS$1</f>
        <v>2.5787139203903225E-2</v>
      </c>
      <c r="BT66" s="24">
        <f>BK66-BS66</f>
        <v>5.5313841487848694E-2</v>
      </c>
      <c r="BU66">
        <f t="shared" ref="BU66:BU68" si="48">BS66/BK66*100</f>
        <v>31.796334623763446</v>
      </c>
      <c r="BV66" s="3">
        <f t="shared" si="46"/>
        <v>4.1471125796231009E-3</v>
      </c>
      <c r="BW66" s="3">
        <f t="shared" si="22"/>
        <v>43.764805072038307</v>
      </c>
      <c r="BY66">
        <f t="shared" ref="BY66:BY68" si="49">BR66/BJ66*100</f>
        <v>31.796334623763446</v>
      </c>
    </row>
    <row r="67" spans="1:77">
      <c r="D67" s="1">
        <v>42088</v>
      </c>
      <c r="E67" s="3">
        <v>4.2779999999999996</v>
      </c>
      <c r="F67" s="3">
        <f t="shared" si="47"/>
        <v>4.2779999999999996</v>
      </c>
      <c r="G67" s="3">
        <v>4.6230000000000002</v>
      </c>
      <c r="H67" s="3">
        <v>223.83333333333334</v>
      </c>
      <c r="I67" s="3">
        <v>371.63333333333338</v>
      </c>
      <c r="J67" s="3">
        <v>366.43333333333334</v>
      </c>
      <c r="K67" s="3">
        <v>238</v>
      </c>
      <c r="L67" s="3">
        <v>32.666666666666664</v>
      </c>
      <c r="M67" s="3">
        <v>4.206666666666667</v>
      </c>
      <c r="N67" s="3">
        <v>32.766666666666659</v>
      </c>
      <c r="O67" s="3">
        <v>7.4433333333333342</v>
      </c>
      <c r="P67" s="3">
        <v>2.8866666666666667</v>
      </c>
      <c r="Q67" s="3">
        <v>25.693333333333339</v>
      </c>
      <c r="R67" s="3">
        <v>62.050000000000004</v>
      </c>
      <c r="S67" s="3">
        <v>4.2553333333333327</v>
      </c>
      <c r="T67" s="3">
        <v>4.59</v>
      </c>
      <c r="U67" s="3">
        <v>0.39033333333333337</v>
      </c>
      <c r="V67" s="3">
        <v>0.23799999999999999</v>
      </c>
      <c r="W67" s="3">
        <v>7.169999999999999</v>
      </c>
      <c r="X67" s="3">
        <v>4.8</v>
      </c>
      <c r="Y67" s="3">
        <v>18.7</v>
      </c>
      <c r="Z67" s="3">
        <v>4.5</v>
      </c>
      <c r="AA67" s="3">
        <v>3964.3333333333335</v>
      </c>
      <c r="AB67" s="3">
        <v>1.8999999999999997</v>
      </c>
      <c r="AC67" s="3">
        <v>2.9333333333333331</v>
      </c>
      <c r="AD67" s="5">
        <v>4.5</v>
      </c>
      <c r="AE67" s="26">
        <v>3.8403116423896981E-2</v>
      </c>
      <c r="AF67" s="26">
        <v>1.8162231716741178E-2</v>
      </c>
      <c r="AG67" s="26">
        <f t="shared" si="9"/>
        <v>0.34466848634511305</v>
      </c>
      <c r="AH67" s="26">
        <f t="shared" si="10"/>
        <v>2.500087281624213E-2</v>
      </c>
      <c r="AI67" s="26">
        <v>0.38307160276901003</v>
      </c>
      <c r="AJ67" s="26">
        <v>1.7180715370476152E-2</v>
      </c>
      <c r="AK67" s="26">
        <f t="shared" si="11"/>
        <v>0.50531604648695705</v>
      </c>
      <c r="AL67" s="26">
        <f t="shared" si="12"/>
        <v>3.7510357049248197E-2</v>
      </c>
      <c r="AM67" s="26">
        <v>0.88838764925596703</v>
      </c>
      <c r="AN67" s="26">
        <v>3.334441340495839E-2</v>
      </c>
      <c r="AO67" s="26">
        <v>60.61572749393391</v>
      </c>
      <c r="AP67" s="27">
        <v>1.6684379341203728</v>
      </c>
      <c r="AQ67" s="27">
        <v>158.23602442931497</v>
      </c>
      <c r="AR67" s="4"/>
      <c r="AS67" s="26">
        <v>75.043514905000094</v>
      </c>
      <c r="AT67" s="27">
        <v>5.5955480824945418</v>
      </c>
      <c r="AU67" s="3">
        <v>84.471587338983994</v>
      </c>
      <c r="AW67" s="4">
        <v>7.3630164542177106</v>
      </c>
      <c r="AX67" s="4">
        <v>0.19798977101358348</v>
      </c>
      <c r="AZ67" s="3" t="s">
        <v>136</v>
      </c>
      <c r="BA67" s="3" t="s">
        <v>119</v>
      </c>
      <c r="BB67" s="3" t="s">
        <v>156</v>
      </c>
      <c r="BC67" s="3">
        <v>4.5</v>
      </c>
      <c r="BD67" s="1">
        <v>42088</v>
      </c>
      <c r="BE67" s="3">
        <v>0.45748816578971302</v>
      </c>
      <c r="BF67" s="3">
        <v>2415.430444767368</v>
      </c>
      <c r="BG67" s="3">
        <v>6.2779196332617477</v>
      </c>
      <c r="BH67" s="3">
        <v>1.0427475338217747</v>
      </c>
      <c r="BI67" s="3">
        <f>BH67/BI$1</f>
        <v>1.8979751252671546E-2</v>
      </c>
      <c r="BJ67" s="3">
        <v>4.9038007068879059</v>
      </c>
      <c r="BK67" s="3">
        <f>BJ67/BK$1</f>
        <v>8.780305652440297E-2</v>
      </c>
      <c r="BM67">
        <v>32.964079873519744</v>
      </c>
      <c r="BN67">
        <v>2188.2525373894714</v>
      </c>
      <c r="BO67">
        <v>16.208091041529663</v>
      </c>
      <c r="BP67">
        <v>0.43254114711518016</v>
      </c>
      <c r="BQ67" s="3">
        <f>BP67/BQ$1</f>
        <v>7.8729731910298535E-3</v>
      </c>
      <c r="BR67">
        <v>2.140407642938341</v>
      </c>
      <c r="BS67" s="4">
        <f>BR67/BS$1</f>
        <v>3.8324219211071459E-2</v>
      </c>
      <c r="BT67" s="24">
        <f>BK67-BS67</f>
        <v>4.9478837313331511E-2</v>
      </c>
      <c r="BU67">
        <f t="shared" si="48"/>
        <v>43.647932917255638</v>
      </c>
      <c r="BV67" s="3">
        <f t="shared" si="46"/>
        <v>1.1106778061641693E-2</v>
      </c>
      <c r="BW67" s="3">
        <f t="shared" si="22"/>
        <v>41.480908185884005</v>
      </c>
      <c r="BY67">
        <f t="shared" si="49"/>
        <v>43.647932917255638</v>
      </c>
    </row>
    <row r="68" spans="1:77">
      <c r="D68" s="1">
        <v>42088</v>
      </c>
      <c r="E68" s="3">
        <v>4.5490000000000004</v>
      </c>
      <c r="F68" s="3">
        <f t="shared" si="47"/>
        <v>4.5490000000000004</v>
      </c>
      <c r="G68" s="3">
        <v>4.5573333333333332</v>
      </c>
      <c r="H68" s="3">
        <v>261.16666666666663</v>
      </c>
      <c r="I68" s="3">
        <v>434.5333333333333</v>
      </c>
      <c r="J68" s="3">
        <v>428.51666666666665</v>
      </c>
      <c r="K68" s="3">
        <v>278.5</v>
      </c>
      <c r="L68" s="3">
        <v>42.81666666666667</v>
      </c>
      <c r="M68" s="3">
        <v>5.5250000000000012</v>
      </c>
      <c r="N68" s="3">
        <v>42.933333333333337</v>
      </c>
      <c r="O68" s="3">
        <v>7.3850000000000007</v>
      </c>
      <c r="P68" s="3">
        <v>5.583333333333333</v>
      </c>
      <c r="Q68" s="3">
        <v>27.28833333333333</v>
      </c>
      <c r="R68" s="3">
        <v>65.821666666666673</v>
      </c>
      <c r="S68" s="3">
        <v>4.5529999999999999</v>
      </c>
      <c r="T68" s="3">
        <v>4.4516666666666671</v>
      </c>
      <c r="U68" s="3">
        <v>0.53100000000000003</v>
      </c>
      <c r="V68" s="3">
        <v>0.32283333333333336</v>
      </c>
      <c r="W68" s="3">
        <v>7.0650000000000004</v>
      </c>
      <c r="X68" s="3">
        <v>1.0733333333333333</v>
      </c>
      <c r="Y68" s="3">
        <v>-0.6</v>
      </c>
      <c r="Z68" s="3">
        <v>-0.13333333333333333</v>
      </c>
      <c r="AA68" s="3">
        <v>-222.5</v>
      </c>
      <c r="AB68" s="3">
        <v>-9.9999999999999992E-2</v>
      </c>
      <c r="AC68" s="6">
        <v>640.65000000000009</v>
      </c>
      <c r="AD68" s="5">
        <v>4.75</v>
      </c>
      <c r="AE68" s="26">
        <v>0.16726733956090353</v>
      </c>
      <c r="AF68" s="26">
        <v>1.5526927453326941E-2</v>
      </c>
      <c r="AG68" s="26">
        <f t="shared" si="9"/>
        <v>0.57277226395051728</v>
      </c>
      <c r="AH68" s="26">
        <f t="shared" si="10"/>
        <v>7.0023702186164855E-2</v>
      </c>
      <c r="AI68" s="26">
        <v>0.74003960351142084</v>
      </c>
      <c r="AJ68" s="26">
        <v>6.8280549146267341E-2</v>
      </c>
      <c r="AK68" s="26">
        <f t="shared" si="11"/>
        <v>2.2143756262654128</v>
      </c>
      <c r="AL68" s="26">
        <f t="shared" si="12"/>
        <v>0.16865763478929113</v>
      </c>
      <c r="AM68" s="26">
        <v>2.9544152297768336</v>
      </c>
      <c r="AN68" s="26">
        <v>0.15421791199793258</v>
      </c>
      <c r="AO68" s="26">
        <v>52.214632640758644</v>
      </c>
      <c r="AP68" s="27">
        <v>1.7634412260975207</v>
      </c>
      <c r="AQ68" s="27">
        <v>70.556538316334624</v>
      </c>
      <c r="AR68" s="4"/>
      <c r="AS68" s="26">
        <v>107.53998790743692</v>
      </c>
      <c r="AT68" s="27">
        <v>8.9555976198757996</v>
      </c>
      <c r="AU68" s="3">
        <v>36.399754111597957</v>
      </c>
      <c r="AW68" s="4">
        <v>8.6356655316358655</v>
      </c>
      <c r="AX68" s="4">
        <v>0.13636959849476088</v>
      </c>
      <c r="AZ68" s="3" t="s">
        <v>137</v>
      </c>
      <c r="BA68" s="3" t="s">
        <v>119</v>
      </c>
      <c r="BB68" s="3" t="s">
        <v>158</v>
      </c>
      <c r="BC68" s="3">
        <v>4.75</v>
      </c>
      <c r="BD68" s="1">
        <v>42088</v>
      </c>
      <c r="BE68" s="3">
        <v>2.3169850569239419</v>
      </c>
      <c r="BF68" s="3">
        <v>2612.6366243241341</v>
      </c>
      <c r="BG68" s="3">
        <v>18.888861222196201</v>
      </c>
      <c r="BH68" s="3">
        <v>10.647677667698701</v>
      </c>
      <c r="BI68" s="3">
        <f>BH68/BI$1</f>
        <v>0.19380556366397347</v>
      </c>
      <c r="BJ68" s="3">
        <v>32.569476248835485</v>
      </c>
      <c r="BK68" s="3">
        <f>BJ68/BK$1</f>
        <v>0.58315982540439548</v>
      </c>
      <c r="BM68">
        <v>19.87376349878463</v>
      </c>
      <c r="BN68">
        <v>2229.6472251219202</v>
      </c>
      <c r="BO68">
        <v>26.664529365939913</v>
      </c>
      <c r="BP68">
        <v>9.2314700052416452</v>
      </c>
      <c r="BQ68" s="3">
        <f>BP68/BQ$1</f>
        <v>0.16802821269096552</v>
      </c>
      <c r="BR68">
        <v>10.367024615116424</v>
      </c>
      <c r="BS68" s="4">
        <f>BR68/BS$1</f>
        <v>0.1856226430638572</v>
      </c>
      <c r="BT68" s="24">
        <f>BK68-BS68</f>
        <v>0.39753718234053825</v>
      </c>
      <c r="BU68">
        <f t="shared" si="48"/>
        <v>31.830492255726998</v>
      </c>
      <c r="BV68" s="3">
        <f t="shared" si="46"/>
        <v>2.5777350973007956E-2</v>
      </c>
      <c r="BW68" s="3">
        <f t="shared" si="22"/>
        <v>86.699375143996591</v>
      </c>
      <c r="BY68">
        <f t="shared" si="49"/>
        <v>31.830492255726998</v>
      </c>
    </row>
    <row r="69" spans="1:77">
      <c r="AD69" s="5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7"/>
      <c r="AQ69" s="27"/>
      <c r="AS69" s="26"/>
      <c r="AT69" s="27"/>
      <c r="BD69" s="1"/>
      <c r="BE69" s="3"/>
      <c r="BF69" s="3"/>
      <c r="BG69" s="3"/>
      <c r="BH69" s="3"/>
      <c r="BI69" s="3"/>
      <c r="BJ69" s="3"/>
      <c r="BK69" s="3"/>
      <c r="BQ69" s="3"/>
      <c r="BS69" s="4"/>
      <c r="BT69" s="24"/>
      <c r="BU69">
        <f>AVERAGE(BU66:BU68)</f>
        <v>35.758253265582027</v>
      </c>
      <c r="BV69" s="3"/>
      <c r="BW69" s="3"/>
    </row>
    <row r="70" spans="1:77">
      <c r="A70" t="s">
        <v>17</v>
      </c>
      <c r="B70" s="2" t="s">
        <v>20</v>
      </c>
      <c r="C70" s="2" t="s">
        <v>21</v>
      </c>
      <c r="D70" s="1" t="s">
        <v>0</v>
      </c>
      <c r="E70" s="3" t="s">
        <v>29</v>
      </c>
      <c r="F70" s="3" t="s">
        <v>22</v>
      </c>
      <c r="G70" s="3" t="s">
        <v>30</v>
      </c>
      <c r="H70" s="3" t="s">
        <v>31</v>
      </c>
      <c r="I70" s="3" t="s">
        <v>32</v>
      </c>
      <c r="J70" s="3" t="s">
        <v>33</v>
      </c>
      <c r="K70" s="3" t="s">
        <v>34</v>
      </c>
      <c r="L70" s="3" t="s">
        <v>35</v>
      </c>
      <c r="M70" s="3" t="s">
        <v>36</v>
      </c>
      <c r="N70" s="3" t="s">
        <v>37</v>
      </c>
      <c r="O70" s="3" t="s">
        <v>1</v>
      </c>
      <c r="P70" s="3" t="s">
        <v>38</v>
      </c>
      <c r="Q70" s="3" t="s">
        <v>39</v>
      </c>
      <c r="R70" s="3" t="s">
        <v>40</v>
      </c>
      <c r="S70" s="3" t="s">
        <v>2</v>
      </c>
      <c r="T70" s="3" t="s">
        <v>3</v>
      </c>
      <c r="U70" s="3" t="s">
        <v>4</v>
      </c>
      <c r="V70" s="3" t="s">
        <v>5</v>
      </c>
      <c r="W70" s="3" t="s">
        <v>1</v>
      </c>
      <c r="X70" s="3" t="s">
        <v>6</v>
      </c>
      <c r="Y70" s="3" t="s">
        <v>7</v>
      </c>
      <c r="Z70" s="3" t="s">
        <v>8</v>
      </c>
      <c r="AA70" s="3" t="s">
        <v>9</v>
      </c>
      <c r="AB70" s="3" t="s">
        <v>10</v>
      </c>
      <c r="AC70" s="3" t="s">
        <v>11</v>
      </c>
      <c r="AD70" s="5" t="s">
        <v>19</v>
      </c>
      <c r="AE70" s="9" t="s">
        <v>89</v>
      </c>
      <c r="AF70" s="9" t="s">
        <v>88</v>
      </c>
      <c r="AG70" s="26"/>
      <c r="AH70" s="26"/>
      <c r="AI70" s="9" t="s">
        <v>90</v>
      </c>
      <c r="AJ70" s="9" t="s">
        <v>88</v>
      </c>
      <c r="AK70" s="26"/>
      <c r="AL70" s="26"/>
      <c r="AM70" s="3" t="s">
        <v>92</v>
      </c>
      <c r="AN70" s="3" t="s">
        <v>88</v>
      </c>
      <c r="AO70" s="9" t="s">
        <v>91</v>
      </c>
      <c r="AP70" s="9" t="s">
        <v>88</v>
      </c>
      <c r="AQ70" s="9" t="s">
        <v>94</v>
      </c>
      <c r="AS70" s="3" t="s">
        <v>93</v>
      </c>
      <c r="AT70" s="3" t="s">
        <v>88</v>
      </c>
      <c r="AU70" s="3" t="s">
        <v>60</v>
      </c>
      <c r="AW70" s="3" t="s">
        <v>49</v>
      </c>
      <c r="AX70" s="3" t="s">
        <v>50</v>
      </c>
      <c r="AZ70" s="3" t="s">
        <v>70</v>
      </c>
      <c r="BA70" s="3" t="str">
        <f>BA71</f>
        <v>SP</v>
      </c>
      <c r="BB70" s="3" t="s">
        <v>13</v>
      </c>
      <c r="BC70" s="3" t="s">
        <v>19</v>
      </c>
      <c r="BD70" s="1">
        <f>BD71</f>
        <v>42090</v>
      </c>
      <c r="BE70" s="3" t="s">
        <v>78</v>
      </c>
      <c r="BF70" s="3" t="s">
        <v>79</v>
      </c>
      <c r="BG70" s="12" t="s">
        <v>80</v>
      </c>
      <c r="BH70" s="3" t="s">
        <v>81</v>
      </c>
      <c r="BI70" t="s">
        <v>76</v>
      </c>
      <c r="BJ70" s="3" t="s">
        <v>82</v>
      </c>
      <c r="BK70" t="s">
        <v>77</v>
      </c>
      <c r="BL70" s="3"/>
      <c r="BM70" t="s">
        <v>83</v>
      </c>
      <c r="BN70" t="s">
        <v>84</v>
      </c>
      <c r="BO70" t="s">
        <v>85</v>
      </c>
      <c r="BP70" t="s">
        <v>86</v>
      </c>
      <c r="BQ70" t="s">
        <v>76</v>
      </c>
      <c r="BR70" t="s">
        <v>87</v>
      </c>
      <c r="BS70" s="4" t="s">
        <v>77</v>
      </c>
      <c r="BT70" s="24" t="s">
        <v>75</v>
      </c>
      <c r="BV70" s="3"/>
      <c r="BW70" s="3"/>
    </row>
    <row r="71" spans="1:77">
      <c r="A71" t="s">
        <v>13</v>
      </c>
      <c r="B71" s="2">
        <v>4.75</v>
      </c>
      <c r="C71" s="2">
        <v>41</v>
      </c>
      <c r="D71" s="1">
        <v>42090</v>
      </c>
      <c r="E71" s="3">
        <v>0.35699999999999998</v>
      </c>
      <c r="F71" s="3">
        <f t="shared" ref="F71" si="50">E71</f>
        <v>0.35699999999999998</v>
      </c>
      <c r="G71" s="3">
        <v>5.0539999999999994</v>
      </c>
      <c r="H71" s="3">
        <v>194.6</v>
      </c>
      <c r="I71" s="3">
        <v>318.96666666666664</v>
      </c>
      <c r="J71" s="3">
        <v>314.33333333333331</v>
      </c>
      <c r="K71" s="3">
        <v>204</v>
      </c>
      <c r="L71" s="3">
        <v>131.66666666666666</v>
      </c>
      <c r="M71" s="3">
        <v>16.783333333333331</v>
      </c>
      <c r="N71" s="3">
        <v>134.06666666666666</v>
      </c>
      <c r="O71" s="3">
        <v>8.6300000000000008</v>
      </c>
      <c r="P71" s="3">
        <v>2.9766666666666666</v>
      </c>
      <c r="Q71" s="3">
        <v>21.52333333333333</v>
      </c>
      <c r="R71" s="3">
        <v>52.166666666666664</v>
      </c>
      <c r="S71" s="3">
        <v>0.49300000000000005</v>
      </c>
      <c r="T71" s="3">
        <v>4.7366666666666672</v>
      </c>
      <c r="U71" s="3">
        <v>0.29833333333333334</v>
      </c>
      <c r="V71" s="3">
        <v>0.18299999999999997</v>
      </c>
      <c r="W71" s="3">
        <v>8.1733333333333338</v>
      </c>
      <c r="X71" s="3">
        <v>17.763333333333335</v>
      </c>
      <c r="Y71" s="3">
        <v>27.233333333333331</v>
      </c>
      <c r="Z71" s="3">
        <v>6.5333333333333341</v>
      </c>
      <c r="AA71" s="3">
        <v>8421.3333333333339</v>
      </c>
      <c r="AB71" s="3">
        <v>4.0666666666666664</v>
      </c>
      <c r="AC71" s="3">
        <v>2.5666666666666664</v>
      </c>
      <c r="AD71" s="5">
        <v>0.4</v>
      </c>
      <c r="AE71" s="26">
        <v>0.10550756808106396</v>
      </c>
      <c r="AF71" s="26">
        <v>7.0578739348031022E-2</v>
      </c>
      <c r="AG71" s="26">
        <f t="shared" si="9"/>
        <v>0.1823480387242559</v>
      </c>
      <c r="AH71" s="26">
        <f t="shared" si="10"/>
        <v>7.9293445208684074E-2</v>
      </c>
      <c r="AI71" s="26">
        <v>0.28785560680531985</v>
      </c>
      <c r="AJ71" s="26">
        <v>3.6139894923827347E-2</v>
      </c>
      <c r="AK71" s="26">
        <f t="shared" si="11"/>
        <v>0.84994117851094531</v>
      </c>
      <c r="AL71" s="26">
        <f t="shared" si="12"/>
        <v>8.8844878363207619E-2</v>
      </c>
      <c r="AM71" s="26">
        <v>1.1377967853162652</v>
      </c>
      <c r="AN71" s="26">
        <v>8.1162309024989387E-2</v>
      </c>
      <c r="AO71" s="26">
        <v>39.031434770841749</v>
      </c>
      <c r="AP71" s="27">
        <v>1.6758061231791135</v>
      </c>
      <c r="AQ71" s="27">
        <v>135.59379719582523</v>
      </c>
      <c r="AR71" s="4"/>
      <c r="AS71" s="26">
        <v>60.674666819414234</v>
      </c>
      <c r="AT71" s="27">
        <v>3.085677145915636</v>
      </c>
      <c r="AU71" s="3">
        <v>53.326453020825625</v>
      </c>
      <c r="AW71" s="4">
        <v>3.2497542134941142</v>
      </c>
      <c r="AX71" s="4">
        <v>4.0148017312099007E-2</v>
      </c>
      <c r="AZ71" s="3" t="s">
        <v>138</v>
      </c>
      <c r="BA71" s="3" t="s">
        <v>119</v>
      </c>
      <c r="BB71" s="3" t="s">
        <v>155</v>
      </c>
      <c r="BC71" s="3">
        <v>0.4</v>
      </c>
      <c r="BD71" s="1">
        <v>42090</v>
      </c>
      <c r="BE71" s="3">
        <v>1.3619416177694286</v>
      </c>
      <c r="BF71" s="3">
        <v>449.83604324777139</v>
      </c>
      <c r="BG71" s="3">
        <v>5.2660242907527985</v>
      </c>
      <c r="BH71" s="3">
        <v>3.831796568250871</v>
      </c>
      <c r="BI71" s="3">
        <f>BH71/BI$1</f>
        <v>6.9745114092662375E-2</v>
      </c>
      <c r="BJ71" s="3">
        <v>2.6059209183138212</v>
      </c>
      <c r="BK71" s="3">
        <f>BJ71/BK$1</f>
        <v>4.6659282333282384E-2</v>
      </c>
      <c r="BM71">
        <v>110.58169673432722</v>
      </c>
      <c r="BN71">
        <v>380.82896936316081</v>
      </c>
      <c r="BO71">
        <v>33.944910837093666</v>
      </c>
      <c r="BP71">
        <v>2.7457350928391309</v>
      </c>
      <c r="BQ71" s="3">
        <f>BP71/BQ$1</f>
        <v>4.9976976571516764E-2</v>
      </c>
      <c r="BR71">
        <v>0.37044973022307293</v>
      </c>
      <c r="BS71" s="4">
        <f>BR71/BS$1</f>
        <v>6.6329405590523352E-3</v>
      </c>
      <c r="BT71" s="24">
        <f>BK71-BS71</f>
        <v>4.0026341774230048E-2</v>
      </c>
      <c r="BU71">
        <f t="shared" ref="BU71:BU75" si="51">BS71/BK71*100</f>
        <v>14.215693485540418</v>
      </c>
      <c r="BV71" s="3">
        <f t="shared" si="46"/>
        <v>1.9768137521145611E-2</v>
      </c>
      <c r="BW71" s="3">
        <f t="shared" si="22"/>
        <v>71.656598776393224</v>
      </c>
      <c r="BY71">
        <f t="shared" ref="BY71:BY75" si="52">BR71/BJ71*100</f>
        <v>14.215693485540418</v>
      </c>
    </row>
    <row r="72" spans="1:77">
      <c r="D72" s="1">
        <v>42090</v>
      </c>
      <c r="E72" s="3">
        <v>4.476</v>
      </c>
      <c r="F72" s="3">
        <f>E72</f>
        <v>4.476</v>
      </c>
      <c r="G72" s="3">
        <v>4.7096666666666662</v>
      </c>
      <c r="H72" s="3">
        <v>249.66666666666666</v>
      </c>
      <c r="I72" s="3">
        <v>413.40000000000003</v>
      </c>
      <c r="J72" s="3">
        <v>407.59999999999997</v>
      </c>
      <c r="K72" s="3">
        <v>265</v>
      </c>
      <c r="L72" s="3">
        <v>61.9</v>
      </c>
      <c r="M72" s="3">
        <v>7.956666666666667</v>
      </c>
      <c r="N72" s="3">
        <v>63</v>
      </c>
      <c r="O72" s="3">
        <v>7.5533333333333337</v>
      </c>
      <c r="P72" s="3">
        <v>37.763333333333328</v>
      </c>
      <c r="Q72" s="3">
        <v>21.456666666666667</v>
      </c>
      <c r="R72" s="3">
        <v>52</v>
      </c>
      <c r="AD72" s="5">
        <v>4.75</v>
      </c>
      <c r="AE72" s="26">
        <v>6.9887663605657596E-2</v>
      </c>
      <c r="AF72" s="26">
        <v>2.7676713210213026E-2</v>
      </c>
      <c r="AG72" s="26">
        <f t="shared" si="9"/>
        <v>0.30901730706843999</v>
      </c>
      <c r="AH72" s="26">
        <f t="shared" si="10"/>
        <v>6.6761916239078983E-2</v>
      </c>
      <c r="AI72" s="26">
        <v>0.37890497067409762</v>
      </c>
      <c r="AJ72" s="26">
        <v>6.0754859935592126E-2</v>
      </c>
      <c r="AK72" s="26">
        <f t="shared" si="11"/>
        <v>1.6306057478216387</v>
      </c>
      <c r="AL72" s="26">
        <f t="shared" si="12"/>
        <v>6.5371077847250714E-2</v>
      </c>
      <c r="AM72" s="26">
        <v>2.0095107184957364</v>
      </c>
      <c r="AN72" s="26">
        <v>2.4129335115537186E-2</v>
      </c>
      <c r="AO72" s="26">
        <v>52.570621426947625</v>
      </c>
      <c r="AP72" s="27">
        <v>0.83231284123570892</v>
      </c>
      <c r="AQ72" s="27">
        <v>138.74355180250322</v>
      </c>
      <c r="AR72" s="4"/>
      <c r="AS72" s="26">
        <v>73.017623248176591</v>
      </c>
      <c r="AT72" s="27">
        <v>1.3467350483705343</v>
      </c>
      <c r="AU72" s="3">
        <v>36.336020791586293</v>
      </c>
      <c r="AW72" s="4">
        <v>8.1386616658656266</v>
      </c>
      <c r="AX72" s="4">
        <v>9.5521493768472895E-2</v>
      </c>
      <c r="AZ72" s="3" t="s">
        <v>139</v>
      </c>
      <c r="BA72" s="3" t="s">
        <v>119</v>
      </c>
      <c r="BB72" s="3" t="s">
        <v>158</v>
      </c>
      <c r="BC72" s="3">
        <v>4.75</v>
      </c>
      <c r="BD72" s="1">
        <v>42090</v>
      </c>
      <c r="BE72" s="3">
        <v>1.3443128800047348</v>
      </c>
      <c r="BF72" s="3">
        <v>1964.7718629054334</v>
      </c>
      <c r="BG72" s="3">
        <v>11.534338495685713</v>
      </c>
      <c r="BH72" s="3">
        <v>22.924574523581679</v>
      </c>
      <c r="BI72" s="3">
        <f>BH72/BI$1</f>
        <v>0.41726564476850531</v>
      </c>
      <c r="BJ72" s="3">
        <v>21.20374160448867</v>
      </c>
      <c r="BK72" s="3">
        <f>BJ72/BK$1</f>
        <v>0.37965517644563418</v>
      </c>
      <c r="BM72">
        <v>41.672211956546867</v>
      </c>
      <c r="BN72">
        <v>1894.7543999432498</v>
      </c>
      <c r="BO72">
        <v>34.462975317321927</v>
      </c>
      <c r="BP72">
        <v>7.9169142576481093</v>
      </c>
      <c r="BQ72" s="3">
        <f>BP72/BQ$1</f>
        <v>0.14410109679010027</v>
      </c>
      <c r="BR72">
        <v>3.0247736574655892</v>
      </c>
      <c r="BS72" s="4">
        <f>BR72/BS$1</f>
        <v>5.4158883750502942E-2</v>
      </c>
      <c r="BT72" s="24">
        <f>BK72-BS72</f>
        <v>0.32549629269513125</v>
      </c>
      <c r="BU72">
        <f t="shared" si="51"/>
        <v>14.265282580246442</v>
      </c>
      <c r="BV72" s="3">
        <f t="shared" si="46"/>
        <v>0.27316454797840506</v>
      </c>
      <c r="BW72" s="3">
        <f t="shared" si="22"/>
        <v>34.534618077662756</v>
      </c>
      <c r="BY72">
        <f t="shared" si="52"/>
        <v>14.265282580246442</v>
      </c>
    </row>
    <row r="73" spans="1:77"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7"/>
      <c r="AQ73" s="27"/>
      <c r="AS73" s="26"/>
      <c r="AT73" s="27"/>
      <c r="BD73" s="1"/>
      <c r="BE73" s="3"/>
      <c r="BF73" s="3"/>
      <c r="BG73" s="3"/>
      <c r="BH73" s="3"/>
      <c r="BI73" s="3"/>
      <c r="BJ73" s="3"/>
      <c r="BK73" s="3"/>
      <c r="BQ73" s="3"/>
      <c r="BS73" s="3"/>
      <c r="BT73" s="24"/>
      <c r="BU73">
        <f>AVERAGE(BU70:BU72)</f>
        <v>14.240488032893431</v>
      </c>
      <c r="BV73" s="3"/>
      <c r="BW73" s="3"/>
    </row>
    <row r="74" spans="1:77">
      <c r="A74" t="s">
        <v>17</v>
      </c>
      <c r="B74" t="s">
        <v>19</v>
      </c>
      <c r="C74" t="s">
        <v>21</v>
      </c>
      <c r="D74" s="1" t="s">
        <v>0</v>
      </c>
      <c r="E74" s="3" t="s">
        <v>29</v>
      </c>
      <c r="G74" s="3" t="s">
        <v>30</v>
      </c>
      <c r="H74" s="3" t="s">
        <v>31</v>
      </c>
      <c r="I74" s="3" t="s">
        <v>32</v>
      </c>
      <c r="J74" s="3" t="s">
        <v>33</v>
      </c>
      <c r="K74" s="3" t="s">
        <v>34</v>
      </c>
      <c r="L74" s="3" t="s">
        <v>35</v>
      </c>
      <c r="M74" s="3" t="s">
        <v>36</v>
      </c>
      <c r="N74" s="3" t="s">
        <v>37</v>
      </c>
      <c r="O74" s="3" t="s">
        <v>1</v>
      </c>
      <c r="P74" s="3" t="s">
        <v>38</v>
      </c>
      <c r="Q74" s="3" t="s">
        <v>39</v>
      </c>
      <c r="R74" s="3" t="s">
        <v>40</v>
      </c>
      <c r="S74" s="3" t="s">
        <v>2</v>
      </c>
      <c r="T74" s="3" t="s">
        <v>3</v>
      </c>
      <c r="U74" s="3" t="s">
        <v>4</v>
      </c>
      <c r="V74" s="3" t="s">
        <v>5</v>
      </c>
      <c r="W74" s="3" t="s">
        <v>1</v>
      </c>
      <c r="X74" s="3" t="s">
        <v>6</v>
      </c>
      <c r="Y74" s="3" t="s">
        <v>7</v>
      </c>
      <c r="Z74" s="3" t="s">
        <v>8</v>
      </c>
      <c r="AA74" s="3" t="s">
        <v>9</v>
      </c>
      <c r="AB74" s="3" t="s">
        <v>10</v>
      </c>
      <c r="AC74" s="3" t="s">
        <v>11</v>
      </c>
      <c r="AD74" s="5" t="s">
        <v>19</v>
      </c>
      <c r="AE74" s="9" t="s">
        <v>89</v>
      </c>
      <c r="AF74" s="9" t="s">
        <v>88</v>
      </c>
      <c r="AG74" s="26"/>
      <c r="AH74" s="26"/>
      <c r="AI74" s="9" t="s">
        <v>90</v>
      </c>
      <c r="AJ74" s="9" t="s">
        <v>88</v>
      </c>
      <c r="AK74" s="26"/>
      <c r="AL74" s="26"/>
      <c r="AM74" s="3" t="s">
        <v>92</v>
      </c>
      <c r="AN74" s="3" t="s">
        <v>88</v>
      </c>
      <c r="AO74" s="9" t="s">
        <v>91</v>
      </c>
      <c r="AP74" s="9" t="s">
        <v>88</v>
      </c>
      <c r="AQ74" s="9" t="s">
        <v>94</v>
      </c>
      <c r="AS74" s="3" t="s">
        <v>93</v>
      </c>
      <c r="AT74" s="3" t="s">
        <v>88</v>
      </c>
      <c r="AU74" s="3" t="s">
        <v>60</v>
      </c>
      <c r="AW74" s="3" t="s">
        <v>49</v>
      </c>
      <c r="AX74" s="3" t="s">
        <v>50</v>
      </c>
      <c r="AY74"/>
      <c r="AZ74" s="3" t="s">
        <v>70</v>
      </c>
      <c r="BA74" s="3" t="str">
        <f>BA75</f>
        <v>SP</v>
      </c>
      <c r="BB74" s="3" t="s">
        <v>13</v>
      </c>
      <c r="BC74" s="3" t="s">
        <v>19</v>
      </c>
      <c r="BD74" s="1">
        <f>BD75</f>
        <v>42100</v>
      </c>
      <c r="BE74" s="3" t="s">
        <v>78</v>
      </c>
      <c r="BF74" s="3" t="s">
        <v>79</v>
      </c>
      <c r="BG74" s="12" t="s">
        <v>80</v>
      </c>
      <c r="BH74" s="3" t="s">
        <v>81</v>
      </c>
      <c r="BI74" t="s">
        <v>76</v>
      </c>
      <c r="BJ74" s="3" t="s">
        <v>82</v>
      </c>
      <c r="BK74" t="s">
        <v>77</v>
      </c>
      <c r="BL74" s="3"/>
      <c r="BM74" t="s">
        <v>83</v>
      </c>
      <c r="BN74" t="s">
        <v>84</v>
      </c>
      <c r="BO74" t="s">
        <v>85</v>
      </c>
      <c r="BP74" t="s">
        <v>86</v>
      </c>
      <c r="BQ74" t="s">
        <v>76</v>
      </c>
      <c r="BR74" t="s">
        <v>87</v>
      </c>
      <c r="BS74" t="s">
        <v>77</v>
      </c>
      <c r="BT74" s="24" t="s">
        <v>75</v>
      </c>
      <c r="BV74" s="3"/>
      <c r="BW74" s="3"/>
    </row>
    <row r="75" spans="1:77">
      <c r="B75">
        <v>4.84</v>
      </c>
      <c r="C75">
        <v>28</v>
      </c>
      <c r="D75" s="1">
        <v>42100</v>
      </c>
      <c r="E75" s="3">
        <v>0.26233333333333336</v>
      </c>
      <c r="G75" s="3">
        <v>3.2746666666666671</v>
      </c>
      <c r="H75" s="3">
        <v>69.899999999999991</v>
      </c>
      <c r="I75" s="3">
        <v>120.89999999999999</v>
      </c>
      <c r="J75" s="3">
        <v>119.46666666666665</v>
      </c>
      <c r="K75" s="3">
        <v>77.666666666666671</v>
      </c>
      <c r="L75" s="3">
        <v>108.96666666666665</v>
      </c>
      <c r="M75" s="3">
        <v>14.556666666666667</v>
      </c>
      <c r="N75" s="3">
        <v>108.8</v>
      </c>
      <c r="O75" s="3">
        <v>9.2566666666666659</v>
      </c>
      <c r="P75" s="3">
        <v>1.2233333333333334</v>
      </c>
      <c r="Q75" s="3">
        <v>1.3233333333333335</v>
      </c>
      <c r="R75" s="3">
        <v>4.25</v>
      </c>
      <c r="S75" s="3">
        <v>0.12633333333333333</v>
      </c>
      <c r="T75" s="3">
        <v>2.4766666666666666</v>
      </c>
      <c r="U75" s="3">
        <v>0.08</v>
      </c>
      <c r="V75" s="3">
        <v>4.6000000000000006E-2</v>
      </c>
      <c r="W75" s="3">
        <v>5.22</v>
      </c>
      <c r="X75" s="3">
        <v>10.196666666666667</v>
      </c>
      <c r="Y75" s="3">
        <v>6.3999999999999995</v>
      </c>
      <c r="Z75" s="3">
        <v>1.5333333333333334</v>
      </c>
      <c r="AA75" s="3">
        <v>1108</v>
      </c>
      <c r="AB75" s="3">
        <v>0.53333333333333333</v>
      </c>
      <c r="AC75" s="3">
        <v>0.16666666666666666</v>
      </c>
      <c r="AD75" s="3">
        <v>0.3</v>
      </c>
      <c r="AE75" s="26">
        <v>6.0039777285201601E-2</v>
      </c>
      <c r="AF75" s="26">
        <v>2.0304204756256003E-3</v>
      </c>
      <c r="AG75" s="26">
        <f t="shared" ref="AG75" si="53">AI75-AE75</f>
        <v>0.45059639950179442</v>
      </c>
      <c r="AH75" s="26">
        <f t="shared" ref="AH75" si="54">(AF75^2+AJ75^2)^0.5</f>
        <v>6.6715868012152318E-2</v>
      </c>
      <c r="AI75" s="26">
        <v>0.51063617678699602</v>
      </c>
      <c r="AJ75" s="26">
        <v>6.6684964102165414E-2</v>
      </c>
      <c r="AK75" s="26">
        <f t="shared" ref="AK75" si="55">AM75-AI75</f>
        <v>0.81018951264880235</v>
      </c>
      <c r="AL75" s="26">
        <f t="shared" ref="AL75" si="56">(AJ75^2+AN75^2)^0.5</f>
        <v>6.7580905736625729E-2</v>
      </c>
      <c r="AM75" s="26">
        <v>1.3208256894357984</v>
      </c>
      <c r="AN75" s="26">
        <v>1.0967879597971675E-2</v>
      </c>
      <c r="AO75" s="26">
        <v>10.237031352640507</v>
      </c>
      <c r="AP75" s="27">
        <v>0.11418631860470742</v>
      </c>
      <c r="AQ75" s="27">
        <v>20.047603005829973</v>
      </c>
      <c r="AR75" s="10"/>
      <c r="AS75" s="26">
        <v>40.389315309122857</v>
      </c>
      <c r="AT75" s="27">
        <v>4.9711062136343713</v>
      </c>
      <c r="AU75" s="3">
        <v>30.578838397953547</v>
      </c>
      <c r="AW75" s="10">
        <v>2.4456471670751596</v>
      </c>
      <c r="AX75" s="10">
        <v>0</v>
      </c>
      <c r="AY75"/>
      <c r="AZ75" s="3" t="s">
        <v>140</v>
      </c>
      <c r="BA75" s="3" t="s">
        <v>119</v>
      </c>
      <c r="BB75" s="3" t="s">
        <v>155</v>
      </c>
      <c r="BC75" s="3">
        <v>0.3</v>
      </c>
      <c r="BD75" s="1">
        <v>42100</v>
      </c>
      <c r="BE75" s="3">
        <v>0.79696866795888743</v>
      </c>
      <c r="BF75" s="3">
        <v>293.25072582828932</v>
      </c>
      <c r="BG75" s="3">
        <v>5.0509597538590638</v>
      </c>
      <c r="BH75" s="3">
        <v>2.6261969453353724</v>
      </c>
      <c r="BI75" s="4">
        <f>BH75/BI$1</f>
        <v>4.7801182113858254E-2</v>
      </c>
      <c r="BJ75" s="3">
        <v>3.0076842299753861</v>
      </c>
      <c r="BK75" s="4">
        <f>BJ75/BK$1</f>
        <v>5.3852895791860089E-2</v>
      </c>
      <c r="BM75">
        <v>98.238520262275486</v>
      </c>
      <c r="BN75">
        <v>268.52041847452614</v>
      </c>
      <c r="BO75">
        <v>19.828499756211993</v>
      </c>
      <c r="BP75">
        <v>1.5361997006325616</v>
      </c>
      <c r="BQ75" s="4">
        <f>BP75/BQ$1</f>
        <v>2.7961407000956711E-2</v>
      </c>
      <c r="BR75">
        <v>0.24149514680214521</v>
      </c>
      <c r="BS75" s="25">
        <f>BR75/BS$1</f>
        <v>4.3239954664663419E-3</v>
      </c>
      <c r="BT75" s="24">
        <f>BK75-BS75</f>
        <v>4.9528900325393747E-2</v>
      </c>
      <c r="BU75">
        <f t="shared" si="51"/>
        <v>8.0292719692891943</v>
      </c>
      <c r="BV75" s="3">
        <f t="shared" si="46"/>
        <v>1.9839775112901543E-2</v>
      </c>
      <c r="BW75" s="3">
        <f t="shared" si="22"/>
        <v>58.495220754907429</v>
      </c>
      <c r="BY75">
        <f t="shared" si="52"/>
        <v>8.0292719692891943</v>
      </c>
    </row>
    <row r="76" spans="1:77">
      <c r="BE76" s="3"/>
      <c r="BF76" s="3"/>
      <c r="BG76" s="3"/>
      <c r="BH76" s="3"/>
      <c r="BI76" s="3"/>
      <c r="BJ76" s="3"/>
      <c r="BK76" s="3"/>
      <c r="BT76" s="14"/>
    </row>
    <row r="77" spans="1:77">
      <c r="BE77" s="3"/>
      <c r="BF77" s="3"/>
      <c r="BG77" s="3"/>
      <c r="BH77" s="3"/>
      <c r="BI77" s="3"/>
      <c r="BJ77" s="3"/>
      <c r="BK77" s="3"/>
      <c r="BT77" s="14"/>
    </row>
    <row r="78" spans="1:77">
      <c r="BE78" s="3"/>
      <c r="BF78" s="3"/>
      <c r="BG78" s="3"/>
      <c r="BH78" s="3"/>
      <c r="BI78" s="3"/>
      <c r="BJ78" s="3"/>
      <c r="BK78" s="3"/>
    </row>
    <row r="79" spans="1:77">
      <c r="BE79" s="3"/>
      <c r="BF79" s="3"/>
      <c r="BG79" s="3"/>
      <c r="BH79" s="3"/>
      <c r="BI79" s="3"/>
      <c r="BJ79" s="3"/>
      <c r="BK79" s="3"/>
    </row>
    <row r="80" spans="1:77">
      <c r="BE80" s="3"/>
      <c r="BF80" s="3"/>
      <c r="BG80" s="3"/>
      <c r="BH80" s="3"/>
      <c r="BI80" s="3"/>
      <c r="BJ80" s="3"/>
      <c r="BK80" s="3"/>
    </row>
    <row r="81" spans="53:63">
      <c r="BE81" s="3"/>
      <c r="BF81" s="3"/>
      <c r="BG81" s="3"/>
      <c r="BH81" s="3"/>
      <c r="BI81" s="3"/>
      <c r="BJ81" s="3"/>
      <c r="BK81" s="3"/>
    </row>
    <row r="82" spans="53:63">
      <c r="BE82" s="3"/>
      <c r="BF82" s="3"/>
      <c r="BG82" s="3"/>
      <c r="BH82" s="3"/>
      <c r="BI82" s="3"/>
      <c r="BJ82" s="3"/>
      <c r="BK82" s="3"/>
    </row>
    <row r="83" spans="53:63">
      <c r="BE83" s="3"/>
      <c r="BF83" s="3"/>
      <c r="BG83" s="3"/>
      <c r="BH83" s="3"/>
      <c r="BI83" s="3"/>
      <c r="BJ83" s="3"/>
      <c r="BK83" s="3"/>
    </row>
    <row r="84" spans="53:63">
      <c r="BA84"/>
      <c r="BB84"/>
      <c r="BC84"/>
      <c r="BE84" s="3"/>
      <c r="BF84" s="3"/>
      <c r="BG84" s="3"/>
      <c r="BH84" s="3"/>
      <c r="BI84" s="3"/>
      <c r="BJ84" s="3"/>
      <c r="BK84" s="3"/>
    </row>
    <row r="85" spans="53:63">
      <c r="BA85"/>
      <c r="BB85"/>
      <c r="BC85"/>
      <c r="BE85" s="3"/>
      <c r="BF85" s="3"/>
      <c r="BG85" s="3"/>
      <c r="BH85" s="3"/>
      <c r="BI85" s="3"/>
      <c r="BJ85" s="3"/>
      <c r="BK85" s="3"/>
    </row>
    <row r="86" spans="53:63">
      <c r="BA86"/>
      <c r="BB86"/>
      <c r="BC86"/>
    </row>
    <row r="87" spans="53:63">
      <c r="BA87"/>
      <c r="BB87"/>
      <c r="BC87"/>
    </row>
    <row r="88" spans="53:63">
      <c r="BA88"/>
      <c r="BB88"/>
      <c r="BC88"/>
    </row>
    <row r="89" spans="53:63">
      <c r="BA89"/>
      <c r="BB89"/>
      <c r="BC89"/>
    </row>
    <row r="90" spans="53:63">
      <c r="BA90"/>
      <c r="BB90"/>
      <c r="BC90"/>
    </row>
    <row r="91" spans="53:63">
      <c r="BA91"/>
      <c r="BB91"/>
      <c r="BC91"/>
    </row>
    <row r="92" spans="53:63">
      <c r="BA92"/>
      <c r="BB92"/>
      <c r="BC92"/>
    </row>
    <row r="93" spans="53:63">
      <c r="BA93"/>
      <c r="BB93"/>
      <c r="BC93"/>
    </row>
    <row r="94" spans="53:63">
      <c r="BA94"/>
      <c r="BB94"/>
      <c r="BC94"/>
    </row>
    <row r="95" spans="53:63">
      <c r="BA95"/>
      <c r="BB95"/>
      <c r="BC95"/>
    </row>
    <row r="96" spans="53:63">
      <c r="BA96"/>
      <c r="BB96"/>
      <c r="BC96"/>
    </row>
    <row r="97" spans="53:55">
      <c r="BA97"/>
      <c r="BB97"/>
      <c r="BC97"/>
    </row>
    <row r="98" spans="53:55">
      <c r="BA98"/>
      <c r="BB98"/>
      <c r="BC98"/>
    </row>
    <row r="99" spans="53:55">
      <c r="BA99"/>
      <c r="BB99"/>
      <c r="BC99"/>
    </row>
    <row r="100" spans="53:55">
      <c r="BA100"/>
      <c r="BB100"/>
      <c r="BC100"/>
    </row>
    <row r="101" spans="53:55">
      <c r="BA101"/>
      <c r="BB101"/>
      <c r="BC101"/>
    </row>
    <row r="102" spans="53:55">
      <c r="BA102"/>
      <c r="BB102"/>
      <c r="BC102"/>
    </row>
    <row r="103" spans="53:55">
      <c r="BA103"/>
      <c r="BB103"/>
      <c r="BC103"/>
    </row>
    <row r="106" spans="53:55">
      <c r="BA106"/>
      <c r="BB106"/>
      <c r="BC106"/>
    </row>
    <row r="107" spans="53:55">
      <c r="BA107"/>
      <c r="BB107"/>
      <c r="BC107"/>
    </row>
  </sheetData>
  <mergeCells count="1">
    <mergeCell ref="AE1:AF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0"/>
  <sheetViews>
    <sheetView workbookViewId="0">
      <pane xSplit="6" ySplit="2" topLeftCell="AD3" activePane="bottomRight" state="frozen"/>
      <selection pane="topRight" activeCell="G1" sqref="G1"/>
      <selection pane="bottomLeft" activeCell="A3" sqref="A3"/>
      <selection pane="bottomRight" activeCell="BC72" sqref="BC72"/>
    </sheetView>
  </sheetViews>
  <sheetFormatPr baseColWidth="10" defaultColWidth="8.83203125" defaultRowHeight="14" x14ac:dyDescent="0"/>
  <cols>
    <col min="1" max="1" width="14.83203125" bestFit="1" customWidth="1"/>
    <col min="2" max="2" width="8.6640625" bestFit="1" customWidth="1"/>
    <col min="3" max="3" width="7.5" bestFit="1" customWidth="1"/>
    <col min="4" max="4" width="12.33203125" style="1" customWidth="1"/>
    <col min="5" max="5" width="7.6640625" style="3" customWidth="1"/>
    <col min="6" max="11" width="8.83203125" style="3" customWidth="1"/>
    <col min="12" max="12" width="8.83203125" style="3" bestFit="1" customWidth="1"/>
    <col min="13" max="14" width="8.83203125" style="3" customWidth="1"/>
    <col min="15" max="15" width="6.83203125" style="12" customWidth="1"/>
    <col min="16" max="16" width="5.5" style="3" customWidth="1"/>
    <col min="17" max="17" width="8.5" style="3" customWidth="1"/>
    <col min="18" max="18" width="7.6640625" style="3" customWidth="1"/>
    <col min="19" max="19" width="3.5" style="3" customWidth="1"/>
    <col min="20" max="21" width="8.83203125" style="3" customWidth="1"/>
    <col min="22" max="22" width="8" style="3" customWidth="1"/>
    <col min="23" max="23" width="8.83203125" style="3" customWidth="1"/>
    <col min="24" max="24" width="7.5" style="3" bestFit="1" customWidth="1"/>
    <col min="25" max="25" width="5.5" style="3" bestFit="1" customWidth="1"/>
    <col min="26" max="26" width="8.83203125" style="3" customWidth="1"/>
    <col min="27" max="27" width="8.83203125" style="9" bestFit="1" customWidth="1"/>
    <col min="28" max="28" width="6.5" style="9" customWidth="1"/>
    <col min="29" max="29" width="9" style="9" bestFit="1" customWidth="1"/>
    <col min="30" max="30" width="6.5" style="9" customWidth="1"/>
    <col min="31" max="34" width="7.5" style="3" customWidth="1"/>
    <col min="35" max="40" width="6.5" style="3" customWidth="1"/>
    <col min="41" max="41" width="9" style="3" customWidth="1"/>
    <col min="42" max="42" width="7.5" style="3" customWidth="1"/>
    <col min="43" max="43" width="3.83203125" style="3" customWidth="1"/>
    <col min="44" max="44" width="4" style="3" customWidth="1"/>
    <col min="45" max="45" width="6.6640625" style="3" bestFit="1" customWidth="1"/>
    <col min="46" max="46" width="5.5" style="3" customWidth="1"/>
    <col min="47" max="47" width="11.5" customWidth="1"/>
    <col min="48" max="48" width="4.5" bestFit="1" customWidth="1"/>
    <col min="49" max="49" width="6.5" bestFit="1" customWidth="1"/>
    <col min="50" max="50" width="5.5" bestFit="1" customWidth="1"/>
    <col min="51" max="52" width="6.5" customWidth="1"/>
    <col min="53" max="53" width="5.5" customWidth="1"/>
    <col min="54" max="54" width="6.6640625" style="4" bestFit="1" customWidth="1"/>
    <col min="55" max="55" width="3.83203125" customWidth="1"/>
    <col min="56" max="56" width="5.83203125" customWidth="1"/>
    <col min="57" max="57" width="7.6640625" customWidth="1"/>
    <col min="58" max="58" width="5.83203125" customWidth="1"/>
    <col min="59" max="60" width="5.1640625" customWidth="1"/>
    <col min="61" max="61" width="7.1640625" style="4" bestFit="1" customWidth="1"/>
    <col min="62" max="62" width="6.6640625" style="4" bestFit="1" customWidth="1"/>
    <col min="63" max="63" width="7.1640625" style="4" bestFit="1" customWidth="1"/>
  </cols>
  <sheetData>
    <row r="1" spans="1:63">
      <c r="AA1" s="44"/>
      <c r="AB1" s="44"/>
      <c r="AS1" s="3" t="s">
        <v>61</v>
      </c>
      <c r="AT1" s="3" t="s">
        <v>67</v>
      </c>
      <c r="AV1" t="s">
        <v>67</v>
      </c>
      <c r="AX1" s="3"/>
      <c r="AY1" s="3"/>
      <c r="AZ1" s="3">
        <v>54.94</v>
      </c>
      <c r="BB1" s="4">
        <v>55.85</v>
      </c>
      <c r="BH1" s="3">
        <v>54.94</v>
      </c>
      <c r="BJ1" s="4">
        <v>55.85</v>
      </c>
    </row>
    <row r="2" spans="1:63">
      <c r="A2" s="2" t="s">
        <v>16</v>
      </c>
      <c r="B2" s="2" t="s">
        <v>20</v>
      </c>
      <c r="C2" s="2" t="s">
        <v>21</v>
      </c>
      <c r="D2" s="1" t="s">
        <v>71</v>
      </c>
      <c r="E2" s="3" t="s">
        <v>238</v>
      </c>
      <c r="F2" s="3" t="s">
        <v>22</v>
      </c>
      <c r="G2" s="3" t="s">
        <v>239</v>
      </c>
      <c r="I2" s="3" t="s">
        <v>23</v>
      </c>
      <c r="J2" s="3" t="s">
        <v>244</v>
      </c>
      <c r="K2" s="3" t="s">
        <v>241</v>
      </c>
      <c r="L2" s="3" t="s">
        <v>1</v>
      </c>
      <c r="M2" s="3" t="s">
        <v>242</v>
      </c>
      <c r="N2" s="3" t="s">
        <v>243</v>
      </c>
      <c r="O2" s="12" t="s">
        <v>2</v>
      </c>
      <c r="P2" s="3" t="s">
        <v>3</v>
      </c>
      <c r="Q2" s="3" t="s">
        <v>4</v>
      </c>
      <c r="R2" s="3" t="s">
        <v>5</v>
      </c>
      <c r="S2" s="3" t="s">
        <v>1</v>
      </c>
      <c r="T2" s="3" t="s">
        <v>6</v>
      </c>
      <c r="U2" s="3" t="s">
        <v>7</v>
      </c>
      <c r="V2" s="3" t="s">
        <v>8</v>
      </c>
      <c r="W2" s="3" t="s">
        <v>9</v>
      </c>
      <c r="X2" s="3" t="s">
        <v>10</v>
      </c>
      <c r="Y2" s="3" t="s">
        <v>11</v>
      </c>
      <c r="Z2" s="5" t="s">
        <v>19</v>
      </c>
      <c r="AA2" s="9" t="s">
        <v>89</v>
      </c>
      <c r="AB2" s="9" t="s">
        <v>88</v>
      </c>
      <c r="AC2" s="9" t="s">
        <v>90</v>
      </c>
      <c r="AD2" s="9" t="s">
        <v>88</v>
      </c>
      <c r="AE2" s="9" t="s">
        <v>91</v>
      </c>
      <c r="AF2" s="9" t="s">
        <v>88</v>
      </c>
      <c r="AG2" s="9" t="s">
        <v>94</v>
      </c>
      <c r="AI2" s="3" t="s">
        <v>92</v>
      </c>
      <c r="AJ2" s="3" t="s">
        <v>88</v>
      </c>
      <c r="AK2" s="3" t="s">
        <v>93</v>
      </c>
      <c r="AL2" s="3" t="s">
        <v>88</v>
      </c>
      <c r="AM2" s="3" t="s">
        <v>60</v>
      </c>
      <c r="AO2" s="3" t="s">
        <v>49</v>
      </c>
      <c r="AP2" s="3" t="s">
        <v>50</v>
      </c>
      <c r="AR2" s="3" t="s">
        <v>70</v>
      </c>
      <c r="AS2" s="3" t="str">
        <f>AS3</f>
        <v>MB</v>
      </c>
      <c r="AT2" s="3" t="s">
        <v>13</v>
      </c>
      <c r="AU2" s="1">
        <f>AU3</f>
        <v>42019</v>
      </c>
      <c r="AV2" s="3" t="s">
        <v>78</v>
      </c>
      <c r="AW2" s="3" t="s">
        <v>79</v>
      </c>
      <c r="AX2" s="12" t="s">
        <v>80</v>
      </c>
      <c r="AY2" s="3" t="s">
        <v>81</v>
      </c>
      <c r="AZ2" t="s">
        <v>76</v>
      </c>
      <c r="BA2" s="3" t="s">
        <v>82</v>
      </c>
      <c r="BB2" s="4" t="s">
        <v>77</v>
      </c>
      <c r="BC2" s="3"/>
      <c r="BD2" t="s">
        <v>83</v>
      </c>
      <c r="BE2" t="s">
        <v>84</v>
      </c>
      <c r="BF2" t="s">
        <v>85</v>
      </c>
      <c r="BG2" t="s">
        <v>86</v>
      </c>
      <c r="BH2" t="s">
        <v>76</v>
      </c>
      <c r="BI2" s="4" t="s">
        <v>87</v>
      </c>
      <c r="BJ2" s="4" t="s">
        <v>77</v>
      </c>
      <c r="BK2" s="4" t="s">
        <v>75</v>
      </c>
    </row>
    <row r="3" spans="1:63">
      <c r="A3" s="2" t="s">
        <v>20</v>
      </c>
      <c r="B3" s="2">
        <v>3.48</v>
      </c>
      <c r="C3" s="2">
        <v>34</v>
      </c>
      <c r="D3" s="1">
        <v>42019.467334104942</v>
      </c>
      <c r="E3" s="3">
        <v>0.5</v>
      </c>
      <c r="F3" s="3">
        <f t="shared" ref="F3:F6" si="0">E3-0.13</f>
        <v>0.37</v>
      </c>
      <c r="G3" s="3">
        <v>0.42599999999999999</v>
      </c>
      <c r="I3" s="3">
        <f>Q3*1000</f>
        <v>118</v>
      </c>
      <c r="J3" s="3">
        <v>0</v>
      </c>
      <c r="K3" s="3">
        <v>14.3</v>
      </c>
      <c r="L3" s="3">
        <v>6.75</v>
      </c>
      <c r="M3" s="3">
        <v>13.25</v>
      </c>
      <c r="N3" s="3">
        <v>32.61</v>
      </c>
      <c r="O3" s="12">
        <v>0.48966666666666664</v>
      </c>
      <c r="P3" s="3">
        <v>0.44</v>
      </c>
      <c r="Q3" s="3">
        <v>0.11799999999999999</v>
      </c>
      <c r="R3" s="3">
        <v>6.3E-2</v>
      </c>
      <c r="S3" s="3" t="s">
        <v>18</v>
      </c>
      <c r="T3" s="3">
        <v>14.643333333333333</v>
      </c>
      <c r="U3" s="3">
        <v>2.0333333333333332</v>
      </c>
      <c r="V3" s="3">
        <v>0.5</v>
      </c>
      <c r="W3" s="3">
        <v>21.333333333333332</v>
      </c>
      <c r="X3" s="3">
        <v>0</v>
      </c>
      <c r="Y3" s="3">
        <v>2.8333333333333335</v>
      </c>
      <c r="Z3" s="5">
        <v>0.5</v>
      </c>
      <c r="AA3" s="26">
        <v>0.14421002744352968</v>
      </c>
      <c r="AB3" s="26">
        <v>3.9814061563203391E-2</v>
      </c>
      <c r="AE3" s="26"/>
      <c r="AF3" s="26"/>
      <c r="AG3" s="26"/>
      <c r="AH3" s="26"/>
      <c r="AI3" s="26">
        <v>0.63197615194258705</v>
      </c>
      <c r="AJ3" s="26">
        <v>1.0850233638943654E-2</v>
      </c>
      <c r="AK3" s="26">
        <v>48.6122495446266</v>
      </c>
      <c r="AL3" s="27">
        <v>2.8979786114203529E-2</v>
      </c>
      <c r="AM3" s="3">
        <v>76.921018926427564</v>
      </c>
      <c r="AR3" s="3" t="s">
        <v>96</v>
      </c>
      <c r="AS3" s="3" t="s">
        <v>95</v>
      </c>
      <c r="AT3" s="3" t="s">
        <v>155</v>
      </c>
      <c r="AU3" s="1">
        <v>42019</v>
      </c>
      <c r="AV3" s="3">
        <v>5.7987025124845388</v>
      </c>
      <c r="AW3" s="3">
        <v>2956.6897874300357</v>
      </c>
      <c r="AX3" s="3">
        <v>1.9107892648293348</v>
      </c>
      <c r="AY3" s="3">
        <v>25.806954950589724</v>
      </c>
      <c r="AZ3" s="3">
        <f>AY3/AZ$1</f>
        <v>0.46972979524189523</v>
      </c>
      <c r="BA3" s="3">
        <v>17.688157139279774</v>
      </c>
      <c r="BB3" s="4">
        <f>BA3/BB$1</f>
        <v>0.31670827465138357</v>
      </c>
      <c r="BD3">
        <v>146.27213902331766</v>
      </c>
      <c r="BE3">
        <v>2442.9201921920858</v>
      </c>
      <c r="BF3">
        <v>30.401899646746628</v>
      </c>
      <c r="BG3">
        <v>14.208308087467064</v>
      </c>
      <c r="BH3" s="3">
        <f>BG3/BH$1</f>
        <v>0.25861499977187957</v>
      </c>
      <c r="BI3" s="42">
        <v>137.28048655130092</v>
      </c>
      <c r="BJ3" s="4">
        <f>BI3/BJ$1</f>
        <v>2.4580212453232035</v>
      </c>
      <c r="BK3" s="4">
        <f>BB3-BJ3</f>
        <v>-2.1413129706718199</v>
      </c>
    </row>
    <row r="4" spans="1:63">
      <c r="A4" s="2"/>
      <c r="B4" s="2"/>
      <c r="C4" s="2"/>
      <c r="D4" s="1">
        <v>42019.474093364195</v>
      </c>
      <c r="E4" s="3">
        <v>2.5</v>
      </c>
      <c r="F4" s="3">
        <f t="shared" si="0"/>
        <v>2.37</v>
      </c>
      <c r="G4" s="3">
        <v>1.37</v>
      </c>
      <c r="I4" s="3">
        <f>Q4*1000</f>
        <v>131</v>
      </c>
      <c r="J4" s="3">
        <v>68</v>
      </c>
      <c r="K4" s="3">
        <v>11.76</v>
      </c>
      <c r="L4" s="3">
        <v>6.75</v>
      </c>
      <c r="M4" s="3">
        <v>17.3</v>
      </c>
      <c r="N4" s="3">
        <v>42.19</v>
      </c>
      <c r="O4" s="12">
        <v>2.58</v>
      </c>
      <c r="P4" s="3">
        <v>2.2833333333333332</v>
      </c>
      <c r="Q4" s="3">
        <v>0.13100000000000001</v>
      </c>
      <c r="R4" s="3">
        <v>7.4333333333333321E-2</v>
      </c>
      <c r="S4" s="3" t="s">
        <v>18</v>
      </c>
      <c r="T4" s="3">
        <v>9.0200000000000014</v>
      </c>
      <c r="U4" s="3">
        <v>2.7333333333333329</v>
      </c>
      <c r="V4" s="3">
        <v>0.66666666666666663</v>
      </c>
      <c r="W4" s="3">
        <v>167</v>
      </c>
      <c r="X4" s="3">
        <v>6.6666666666666666E-2</v>
      </c>
      <c r="Y4" s="3">
        <v>8.9</v>
      </c>
      <c r="Z4" s="5">
        <v>2.5</v>
      </c>
      <c r="AA4" s="26">
        <v>0.52724453504327629</v>
      </c>
      <c r="AB4" s="26">
        <v>2.060318879561451E-2</v>
      </c>
      <c r="AI4" s="26">
        <v>1.2825849687880944</v>
      </c>
      <c r="AJ4" s="26">
        <v>0.1019921962060712</v>
      </c>
      <c r="AK4" s="26">
        <v>55.524817850637525</v>
      </c>
      <c r="AL4" s="27">
        <v>1.4683091631196081</v>
      </c>
      <c r="AM4" s="3">
        <v>43.29133679392995</v>
      </c>
      <c r="AR4" s="3" t="s">
        <v>97</v>
      </c>
      <c r="AS4" s="3" t="s">
        <v>95</v>
      </c>
      <c r="AT4" s="3" t="s">
        <v>157</v>
      </c>
      <c r="AU4" s="1">
        <v>42019</v>
      </c>
      <c r="AV4" s="3">
        <v>2.7372423536504553</v>
      </c>
      <c r="AW4" s="3">
        <v>1725.1050018069243</v>
      </c>
      <c r="AX4" s="3">
        <v>3.7120887541145091</v>
      </c>
      <c r="AY4" s="3">
        <v>46.973099508578692</v>
      </c>
      <c r="AZ4" s="3">
        <f>AY4/AZ$1</f>
        <v>0.85498907005057689</v>
      </c>
      <c r="BA4" s="3">
        <v>18.402393960883497</v>
      </c>
      <c r="BB4" s="4">
        <f>BA4/BB$1</f>
        <v>0.32949675847598026</v>
      </c>
      <c r="BD4">
        <v>59.519923597188409</v>
      </c>
      <c r="BE4">
        <v>1338.5414567294165</v>
      </c>
      <c r="BF4">
        <v>27.579405404558518</v>
      </c>
      <c r="BG4">
        <v>35.350761884388952</v>
      </c>
      <c r="BH4" s="3">
        <f>BG4/BH$1</f>
        <v>0.64344306305768029</v>
      </c>
      <c r="BI4" s="4">
        <v>7.0431227586333778</v>
      </c>
      <c r="BJ4" s="4">
        <f>BI4/BJ$1</f>
        <v>0.12610783811339979</v>
      </c>
      <c r="BK4" s="4">
        <f>BB4-BJ4</f>
        <v>0.20338892036258047</v>
      </c>
    </row>
    <row r="5" spans="1:63">
      <c r="A5" s="2"/>
      <c r="B5" s="2"/>
      <c r="C5" s="2"/>
      <c r="D5" s="22">
        <v>42019.478055555555</v>
      </c>
      <c r="E5" s="9">
        <v>3</v>
      </c>
      <c r="F5" s="9">
        <f t="shared" si="0"/>
        <v>2.87</v>
      </c>
      <c r="G5" s="9">
        <v>2.2200000000000002</v>
      </c>
      <c r="I5" s="9">
        <f>Q5*1000</f>
        <v>184.00000000000003</v>
      </c>
      <c r="J5" s="9">
        <v>75</v>
      </c>
      <c r="K5" s="9">
        <v>8.57</v>
      </c>
      <c r="L5" s="9">
        <v>6.69</v>
      </c>
      <c r="M5" s="9">
        <v>19.600000000000001</v>
      </c>
      <c r="N5" s="9">
        <v>47.61</v>
      </c>
      <c r="O5" s="12">
        <v>2.9906666666666673</v>
      </c>
      <c r="P5" s="3">
        <v>2.94</v>
      </c>
      <c r="Q5" s="3">
        <v>0.18400000000000002</v>
      </c>
      <c r="R5" s="3">
        <v>0.107</v>
      </c>
      <c r="S5" s="3" t="s">
        <v>18</v>
      </c>
      <c r="T5" s="3">
        <v>5.5566666666666658</v>
      </c>
      <c r="U5" s="3">
        <v>3.1666666666666665</v>
      </c>
      <c r="V5" s="3">
        <v>0.76666666666666661</v>
      </c>
      <c r="W5" s="3">
        <v>312.66666666666669</v>
      </c>
      <c r="X5" s="3">
        <v>0.16666666666666666</v>
      </c>
      <c r="Y5" s="3">
        <v>10.800000000000002</v>
      </c>
      <c r="Z5" s="5">
        <v>3</v>
      </c>
      <c r="AA5" s="26">
        <v>0.71583280557314766</v>
      </c>
      <c r="AB5" s="26">
        <v>2.3189684068413915E-2</v>
      </c>
      <c r="AI5" s="26">
        <v>1.6738709317494256</v>
      </c>
      <c r="AJ5" s="26">
        <v>0</v>
      </c>
      <c r="AK5" s="26">
        <v>65.599954462659383</v>
      </c>
      <c r="AL5" s="27">
        <v>1.4296694483006718</v>
      </c>
      <c r="AM5" s="3">
        <v>39.190569128348741</v>
      </c>
      <c r="AR5" s="3" t="s">
        <v>98</v>
      </c>
      <c r="AS5" s="3" t="s">
        <v>95</v>
      </c>
      <c r="AT5" s="3" t="s">
        <v>159</v>
      </c>
      <c r="AU5" s="1">
        <v>42019</v>
      </c>
      <c r="AV5" s="3">
        <v>2.767073914894528</v>
      </c>
      <c r="AW5" s="3">
        <v>2533.9437905105378</v>
      </c>
      <c r="AX5" s="3">
        <v>10.071726423741694</v>
      </c>
      <c r="AY5" s="3">
        <v>122.84897576064672</v>
      </c>
      <c r="AZ5" s="3">
        <f>AY5/AZ$1</f>
        <v>2.2360570760947711</v>
      </c>
      <c r="BA5" s="3">
        <v>14.828938330102233</v>
      </c>
      <c r="BB5" s="4">
        <f>BA5/BB$1</f>
        <v>0.26551366750406863</v>
      </c>
      <c r="BD5">
        <v>26.238110723287573</v>
      </c>
      <c r="BE5">
        <v>1850.8107791907953</v>
      </c>
      <c r="BF5">
        <v>42.924288881715405</v>
      </c>
      <c r="BG5">
        <v>106.43307672494223</v>
      </c>
      <c r="BH5" s="3">
        <f>BG5/BH$1</f>
        <v>1.9372602243345873</v>
      </c>
      <c r="BI5" s="4">
        <v>8.5021905438791734</v>
      </c>
      <c r="BJ5" s="4">
        <f>BI5/BJ$1</f>
        <v>0.1522325970255895</v>
      </c>
      <c r="BK5" s="4">
        <f>BB5-BJ5</f>
        <v>0.11328107047847913</v>
      </c>
    </row>
    <row r="6" spans="1:63">
      <c r="A6" s="2"/>
      <c r="B6" s="2"/>
      <c r="C6" s="2"/>
      <c r="D6" s="21">
        <v>42019.480516975309</v>
      </c>
      <c r="E6" s="5">
        <v>3.25</v>
      </c>
      <c r="F6" s="5">
        <f t="shared" si="0"/>
        <v>3.12</v>
      </c>
      <c r="G6" s="5">
        <v>2.73</v>
      </c>
      <c r="I6" s="5">
        <f>Q6*1000</f>
        <v>194.00000000000003</v>
      </c>
      <c r="J6" s="5">
        <v>89</v>
      </c>
      <c r="K6" s="5">
        <v>7.57</v>
      </c>
      <c r="L6" s="5">
        <v>6.62</v>
      </c>
      <c r="M6" s="5">
        <v>20.83</v>
      </c>
      <c r="N6" s="5">
        <v>50.52</v>
      </c>
      <c r="O6" s="12">
        <v>3.2360000000000002</v>
      </c>
      <c r="P6" s="3">
        <v>3.1199999999999997</v>
      </c>
      <c r="Q6" s="3">
        <v>0.19400000000000003</v>
      </c>
      <c r="R6" s="3">
        <v>0.113</v>
      </c>
      <c r="S6" s="3" t="s">
        <v>18</v>
      </c>
      <c r="T6" s="3">
        <v>3.5066666666666664</v>
      </c>
      <c r="U6" s="3">
        <v>3.1333333333333333</v>
      </c>
      <c r="V6" s="3">
        <v>0.73333333333333339</v>
      </c>
      <c r="W6" s="3">
        <v>179.66666666666666</v>
      </c>
      <c r="X6" s="3">
        <v>0.10000000000000002</v>
      </c>
      <c r="Y6" s="3">
        <v>12.433333333333332</v>
      </c>
      <c r="Z6" s="5">
        <v>3.3</v>
      </c>
      <c r="AA6" s="26">
        <v>1.0529259499683343</v>
      </c>
      <c r="AB6" s="26">
        <v>3.5128433185410791E-2</v>
      </c>
      <c r="AI6" s="26">
        <v>2.3919957578902218</v>
      </c>
      <c r="AJ6" s="26">
        <v>0.13020280366732512</v>
      </c>
      <c r="AK6" s="26">
        <v>86.115664845173043</v>
      </c>
      <c r="AL6" s="27">
        <v>1.8015767034329455</v>
      </c>
      <c r="AM6" s="3">
        <v>36.001595973200395</v>
      </c>
      <c r="AR6" s="3" t="s">
        <v>99</v>
      </c>
      <c r="AS6" s="3" t="s">
        <v>95</v>
      </c>
      <c r="AT6" s="3" t="s">
        <v>156</v>
      </c>
      <c r="AU6" s="1">
        <v>42019</v>
      </c>
      <c r="AV6" s="3">
        <v>1.9492814691067135</v>
      </c>
      <c r="AW6" s="3">
        <v>2998.430605120941</v>
      </c>
      <c r="AX6" s="3">
        <v>10.400393441163331</v>
      </c>
      <c r="AY6" s="3">
        <v>168.76704974478554</v>
      </c>
      <c r="AZ6" s="3">
        <f>AY6/AZ$1</f>
        <v>3.071842914903268</v>
      </c>
      <c r="BA6" s="3">
        <v>14.630082909909776</v>
      </c>
      <c r="BB6" s="4">
        <f>BA6/BB$1</f>
        <v>0.26195314073249376</v>
      </c>
      <c r="BD6">
        <v>39.065495518083928</v>
      </c>
      <c r="BE6">
        <v>2130.7740608681434</v>
      </c>
      <c r="BF6">
        <v>28.414765887876758</v>
      </c>
      <c r="BG6">
        <v>153.06502443566933</v>
      </c>
      <c r="BH6" s="3">
        <f>BG6/BH$1</f>
        <v>2.7860397603871374</v>
      </c>
      <c r="BI6" s="4">
        <v>7.8526766783677919</v>
      </c>
      <c r="BJ6" s="4">
        <f>BI6/BJ$1</f>
        <v>0.14060298439333557</v>
      </c>
      <c r="BK6" s="4">
        <f>BB6-BJ6</f>
        <v>0.12135015633915819</v>
      </c>
    </row>
    <row r="7" spans="1:63">
      <c r="A7" s="2"/>
      <c r="B7" s="2"/>
      <c r="C7" s="2"/>
      <c r="D7" s="1">
        <v>42019.480555555558</v>
      </c>
      <c r="E7" s="3">
        <v>3.5</v>
      </c>
      <c r="F7" s="3">
        <f>E7-0.13</f>
        <v>3.37</v>
      </c>
      <c r="G7" s="3">
        <v>3.26</v>
      </c>
      <c r="J7" s="3">
        <v>113</v>
      </c>
      <c r="K7" s="3">
        <v>2.71</v>
      </c>
      <c r="L7" s="3">
        <v>6.57</v>
      </c>
      <c r="M7" s="3">
        <v>21.68</v>
      </c>
      <c r="N7" s="3">
        <v>52.52</v>
      </c>
      <c r="Z7" s="5">
        <v>3.5</v>
      </c>
      <c r="AA7" s="26">
        <v>1.1127969812117375</v>
      </c>
      <c r="AB7" s="26">
        <v>8.668943840547802E-2</v>
      </c>
      <c r="AI7" s="26">
        <v>2.6988867092324424</v>
      </c>
      <c r="AJ7" s="26">
        <v>5.2081121466929663E-2</v>
      </c>
      <c r="AK7" s="26">
        <v>93.844489981785074</v>
      </c>
      <c r="AL7" s="27">
        <v>5.3322806450133138</v>
      </c>
      <c r="AM7" s="3">
        <v>34.771555864408342</v>
      </c>
      <c r="AR7" s="3" t="s">
        <v>100</v>
      </c>
      <c r="AS7" s="3" t="s">
        <v>95</v>
      </c>
      <c r="AT7" s="3" t="s">
        <v>158</v>
      </c>
      <c r="AU7" s="1">
        <v>42019</v>
      </c>
      <c r="AV7" s="3">
        <v>1.8487720928506235</v>
      </c>
      <c r="AW7" s="3">
        <v>3339.130116632608</v>
      </c>
      <c r="AX7" s="3">
        <v>13.266852373917727</v>
      </c>
      <c r="AY7" s="3">
        <v>332.70279037106673</v>
      </c>
      <c r="AZ7" s="3">
        <f>AY7/AZ$1</f>
        <v>6.0557479135614622</v>
      </c>
      <c r="BA7" s="3">
        <v>14.080145624257378</v>
      </c>
      <c r="BB7" s="4">
        <f>BA7/BB$1</f>
        <v>0.25210645701445616</v>
      </c>
      <c r="BD7">
        <v>21.03962593921154</v>
      </c>
      <c r="BE7">
        <v>2255.7888235558144</v>
      </c>
      <c r="BF7">
        <v>52.382838108733786</v>
      </c>
      <c r="BG7">
        <v>293.14795579922713</v>
      </c>
      <c r="BH7" s="3">
        <f>BG7/BH$1</f>
        <v>5.3357836876451978</v>
      </c>
      <c r="BI7" s="4">
        <v>6.8815483427698245</v>
      </c>
      <c r="BJ7" s="4">
        <f>BI7/BJ$1</f>
        <v>0.12321483156257519</v>
      </c>
      <c r="BK7" s="4">
        <f>BB7-BJ7</f>
        <v>0.12889162545188099</v>
      </c>
    </row>
    <row r="8" spans="1:63">
      <c r="Z8" s="5"/>
      <c r="AA8" s="26"/>
      <c r="AB8" s="26"/>
      <c r="AI8" s="26"/>
      <c r="AJ8" s="26"/>
      <c r="AK8" s="26"/>
      <c r="AL8" s="27"/>
      <c r="AU8" s="1"/>
      <c r="AV8" s="3"/>
      <c r="AW8" s="3"/>
      <c r="AX8" s="3"/>
      <c r="AY8" s="3"/>
      <c r="AZ8" s="3"/>
      <c r="BA8" s="3"/>
      <c r="BH8" s="3"/>
    </row>
    <row r="9" spans="1:63">
      <c r="A9" t="s">
        <v>16</v>
      </c>
      <c r="B9" s="2" t="s">
        <v>20</v>
      </c>
      <c r="C9" s="2" t="s">
        <v>21</v>
      </c>
      <c r="D9" s="1" t="s">
        <v>0</v>
      </c>
      <c r="E9" s="3" t="s">
        <v>29</v>
      </c>
      <c r="F9" s="3" t="s">
        <v>22</v>
      </c>
      <c r="G9" s="3" t="s">
        <v>30</v>
      </c>
      <c r="H9" s="3" t="s">
        <v>31</v>
      </c>
      <c r="I9" s="3" t="s">
        <v>33</v>
      </c>
      <c r="J9" s="3" t="s">
        <v>34</v>
      </c>
      <c r="K9" s="3" t="s">
        <v>36</v>
      </c>
      <c r="L9" s="3" t="s">
        <v>1</v>
      </c>
      <c r="M9" s="3" t="s">
        <v>39</v>
      </c>
      <c r="N9" s="3" t="s">
        <v>40</v>
      </c>
      <c r="O9" s="12" t="s">
        <v>2</v>
      </c>
      <c r="P9" s="3" t="s">
        <v>3</v>
      </c>
      <c r="Q9" s="3" t="s">
        <v>4</v>
      </c>
      <c r="R9" s="3" t="s">
        <v>5</v>
      </c>
      <c r="S9" s="3" t="s">
        <v>1</v>
      </c>
      <c r="T9" s="3" t="s">
        <v>6</v>
      </c>
      <c r="V9" s="3" t="s">
        <v>8</v>
      </c>
      <c r="W9" s="3" t="s">
        <v>9</v>
      </c>
      <c r="X9" s="3" t="s">
        <v>10</v>
      </c>
      <c r="Y9" s="3" t="s">
        <v>11</v>
      </c>
      <c r="Z9" s="5" t="s">
        <v>19</v>
      </c>
      <c r="AB9" s="9" t="s">
        <v>88</v>
      </c>
      <c r="AC9" s="9" t="s">
        <v>90</v>
      </c>
      <c r="AD9" s="9" t="s">
        <v>88</v>
      </c>
      <c r="AE9" s="9" t="s">
        <v>91</v>
      </c>
      <c r="AF9" s="9" t="s">
        <v>88</v>
      </c>
      <c r="AG9" s="9" t="s">
        <v>94</v>
      </c>
      <c r="AI9" s="3" t="s">
        <v>92</v>
      </c>
      <c r="AJ9" s="3" t="s">
        <v>88</v>
      </c>
      <c r="AK9" s="3" t="s">
        <v>93</v>
      </c>
      <c r="AL9" s="3" t="s">
        <v>88</v>
      </c>
      <c r="AM9" s="3" t="s">
        <v>60</v>
      </c>
      <c r="AO9" s="3" t="s">
        <v>49</v>
      </c>
      <c r="AP9" s="3" t="s">
        <v>50</v>
      </c>
      <c r="AR9" s="3" t="s">
        <v>70</v>
      </c>
      <c r="AS9" s="3" t="str">
        <f>AS10</f>
        <v>MB</v>
      </c>
      <c r="AT9" s="3" t="s">
        <v>13</v>
      </c>
      <c r="AU9" s="1">
        <f>AU10</f>
        <v>42039</v>
      </c>
      <c r="AV9" s="3" t="s">
        <v>78</v>
      </c>
      <c r="AW9" s="3" t="s">
        <v>79</v>
      </c>
      <c r="AX9" s="12" t="s">
        <v>80</v>
      </c>
      <c r="AY9" s="3" t="s">
        <v>81</v>
      </c>
      <c r="AZ9" t="s">
        <v>76</v>
      </c>
      <c r="BA9" s="3" t="s">
        <v>82</v>
      </c>
      <c r="BB9" s="4" t="s">
        <v>77</v>
      </c>
      <c r="BC9" s="3"/>
      <c r="BD9" t="s">
        <v>83</v>
      </c>
      <c r="BE9" t="s">
        <v>84</v>
      </c>
      <c r="BF9" t="s">
        <v>85</v>
      </c>
      <c r="BG9" t="s">
        <v>86</v>
      </c>
      <c r="BH9" t="s">
        <v>76</v>
      </c>
      <c r="BI9" s="4" t="s">
        <v>87</v>
      </c>
      <c r="BJ9" s="4" t="s">
        <v>77</v>
      </c>
      <c r="BK9" s="4" t="s">
        <v>75</v>
      </c>
    </row>
    <row r="10" spans="1:63">
      <c r="A10" t="s">
        <v>72</v>
      </c>
      <c r="B10" s="2">
        <v>3.75</v>
      </c>
      <c r="C10" s="2">
        <v>54</v>
      </c>
      <c r="D10" s="1">
        <v>42039</v>
      </c>
      <c r="E10" s="3">
        <v>0.92416666666666669</v>
      </c>
      <c r="F10" s="3">
        <f t="shared" ref="F10:F13" si="1">E10</f>
        <v>0.92416666666666669</v>
      </c>
      <c r="G10" s="3">
        <v>-9.6666666666666689E-3</v>
      </c>
      <c r="H10" s="3">
        <v>69.983333333333334</v>
      </c>
      <c r="I10" s="3">
        <v>134</v>
      </c>
      <c r="J10" s="3">
        <v>87.333333333333329</v>
      </c>
      <c r="K10" s="5">
        <v>17.481666666666669</v>
      </c>
      <c r="L10" s="3">
        <v>7.8133333333333335</v>
      </c>
      <c r="M10" s="3">
        <v>10.053333333333333</v>
      </c>
      <c r="N10" s="3">
        <v>24.954999999999998</v>
      </c>
      <c r="O10" s="12">
        <v>0.50666666666666671</v>
      </c>
      <c r="P10" s="3">
        <v>8.3333333333333329E-2</v>
      </c>
      <c r="Q10" s="3">
        <v>0.14866666666666664</v>
      </c>
      <c r="R10" s="3">
        <v>7.8E-2</v>
      </c>
      <c r="S10" s="3">
        <v>6.82</v>
      </c>
      <c r="T10" s="3">
        <v>14.436666666666667</v>
      </c>
      <c r="U10" s="3">
        <v>4.5333333333333341</v>
      </c>
      <c r="V10" s="3">
        <v>1.0999999999999999</v>
      </c>
      <c r="W10" s="3">
        <v>702</v>
      </c>
      <c r="X10" s="3">
        <v>0.3666666666666667</v>
      </c>
      <c r="Y10" s="3">
        <v>1.3333333333333333</v>
      </c>
      <c r="Z10" s="5">
        <v>0.5</v>
      </c>
      <c r="AA10" s="26">
        <v>0.23846818133839981</v>
      </c>
      <c r="AB10" s="26">
        <v>8.8949403549696035E-2</v>
      </c>
      <c r="AC10" s="26">
        <v>0.17030953411526287</v>
      </c>
      <c r="AD10" s="26">
        <v>1.5236801183086965E-2</v>
      </c>
      <c r="AE10" s="26">
        <v>67.326016252215325</v>
      </c>
      <c r="AF10" s="27">
        <v>0.96470658935716724</v>
      </c>
      <c r="AG10" s="27">
        <v>395.31560345089144</v>
      </c>
      <c r="AH10" s="4"/>
      <c r="AI10" s="26">
        <v>0.36037766000472182</v>
      </c>
      <c r="AJ10" s="26">
        <v>3.0380654189042549E-2</v>
      </c>
      <c r="AK10" s="26">
        <v>55.193533697632056</v>
      </c>
      <c r="AL10" s="27">
        <v>0.53612604311275125</v>
      </c>
      <c r="AM10" s="3">
        <v>153.15470358764438</v>
      </c>
      <c r="AO10" s="4">
        <v>3.674486387392554</v>
      </c>
      <c r="AP10" s="4">
        <v>6.2746233906189261E-2</v>
      </c>
      <c r="AR10" s="3" t="s">
        <v>101</v>
      </c>
      <c r="AS10" s="3" t="s">
        <v>95</v>
      </c>
      <c r="AT10" s="3" t="s">
        <v>155</v>
      </c>
      <c r="AU10" s="1">
        <v>42039</v>
      </c>
      <c r="AV10" s="3">
        <v>2.0117659948804913</v>
      </c>
      <c r="AW10" s="3">
        <v>3161.877406196817</v>
      </c>
      <c r="AX10" s="3">
        <v>1.8535308949726552</v>
      </c>
      <c r="AY10" s="3">
        <v>24.25690530265268</v>
      </c>
      <c r="AZ10" s="3">
        <f>AY10/AZ$1</f>
        <v>0.44151629600751147</v>
      </c>
      <c r="BA10" s="3">
        <v>9.3384388306546828</v>
      </c>
      <c r="BB10" s="4">
        <f>BA10/BB$1</f>
        <v>0.16720570869569709</v>
      </c>
      <c r="BD10">
        <v>88.540751300251273</v>
      </c>
      <c r="BE10">
        <v>2480.1992532453746</v>
      </c>
      <c r="BF10">
        <v>29.340801742402036</v>
      </c>
      <c r="BG10">
        <v>14.232672337960572</v>
      </c>
      <c r="BH10" s="3">
        <f>BG10/BH$1</f>
        <v>0.259058469930116</v>
      </c>
      <c r="BI10" s="4">
        <v>1.6852081813223925</v>
      </c>
      <c r="BJ10" s="4">
        <f>BI10/BJ$1</f>
        <v>3.0173825986076857E-2</v>
      </c>
      <c r="BK10" s="4">
        <f>BB10-BJ10</f>
        <v>0.13703188270962025</v>
      </c>
    </row>
    <row r="11" spans="1:63">
      <c r="D11" s="21">
        <v>42039</v>
      </c>
      <c r="E11" s="5">
        <v>2.7789999999999999</v>
      </c>
      <c r="F11" s="5">
        <f t="shared" si="1"/>
        <v>2.7789999999999999</v>
      </c>
      <c r="G11" s="5">
        <v>3.7520000000000002</v>
      </c>
      <c r="H11" s="5">
        <v>84.600000000000009</v>
      </c>
      <c r="I11" s="5">
        <v>142.4</v>
      </c>
      <c r="J11" s="5">
        <v>92.666666666666671</v>
      </c>
      <c r="K11" s="5">
        <v>7.3966666666666674</v>
      </c>
      <c r="L11" s="5">
        <v>7.3566666666666665</v>
      </c>
      <c r="M11" s="3">
        <v>17.309999999999999</v>
      </c>
      <c r="N11" s="3">
        <v>42.163333333333334</v>
      </c>
      <c r="O11" s="12">
        <v>2.5076666666666667</v>
      </c>
      <c r="P11" s="3">
        <v>3.41</v>
      </c>
      <c r="Q11" s="3">
        <v>0.14599999999999999</v>
      </c>
      <c r="R11" s="3">
        <v>8.6000000000000007E-2</v>
      </c>
      <c r="S11" s="3">
        <v>6.82</v>
      </c>
      <c r="T11" s="3">
        <v>10.283333333333333</v>
      </c>
      <c r="U11" s="3">
        <v>2.7999999999999994</v>
      </c>
      <c r="V11" s="3">
        <v>0.69999999999999984</v>
      </c>
      <c r="W11" s="3">
        <v>129.66666666666666</v>
      </c>
      <c r="X11" s="3">
        <v>6.6666666666666666E-2</v>
      </c>
      <c r="Y11" s="3">
        <v>4.2</v>
      </c>
      <c r="Z11" s="5">
        <v>2.8</v>
      </c>
      <c r="AA11" s="26">
        <v>0.28880201604390965</v>
      </c>
      <c r="AB11" s="26">
        <v>4.7647322826646236E-2</v>
      </c>
      <c r="AC11" s="26">
        <v>0.35963295525775812</v>
      </c>
      <c r="AD11" s="26">
        <v>0</v>
      </c>
      <c r="AE11" s="26">
        <v>39.025152875206736</v>
      </c>
      <c r="AF11" s="27">
        <v>0.55918683779457934</v>
      </c>
      <c r="AG11" s="27">
        <v>108.51383974874163</v>
      </c>
      <c r="AH11" s="4"/>
      <c r="AI11" s="26">
        <v>0.8053695394509417</v>
      </c>
      <c r="AJ11" s="26">
        <v>7.8121682200394893E-2</v>
      </c>
      <c r="AK11" s="26">
        <v>48.936703096539169</v>
      </c>
      <c r="AL11" s="27">
        <v>0.19802853844704718</v>
      </c>
      <c r="AM11" s="3">
        <v>60.76304193215654</v>
      </c>
      <c r="AO11" s="4">
        <v>3.240907186862473</v>
      </c>
      <c r="AP11" s="4">
        <v>1.9346388477104966E-2</v>
      </c>
      <c r="AR11" s="3" t="s">
        <v>166</v>
      </c>
      <c r="AS11" s="3" t="s">
        <v>95</v>
      </c>
      <c r="AT11" s="3" t="s">
        <v>157</v>
      </c>
      <c r="AU11" s="1">
        <v>42039</v>
      </c>
      <c r="AV11" s="3">
        <v>2.7653611307461321</v>
      </c>
      <c r="AW11" s="3">
        <v>1970.4423422176653</v>
      </c>
      <c r="AX11" s="3">
        <v>2.7567680741285852</v>
      </c>
      <c r="AY11" s="3">
        <v>38.863126389668857</v>
      </c>
      <c r="AZ11" s="3">
        <f>AY11/AZ$1</f>
        <v>0.70737397869801344</v>
      </c>
      <c r="BA11" s="3">
        <v>9.7227219881562608</v>
      </c>
      <c r="BB11" s="4">
        <f>BA11/BB$1</f>
        <v>0.17408633819438246</v>
      </c>
      <c r="BH11" s="3"/>
    </row>
    <row r="12" spans="1:63">
      <c r="D12" s="1">
        <v>42039</v>
      </c>
      <c r="E12" s="3">
        <v>3.0449999999999999</v>
      </c>
      <c r="F12" s="3">
        <f t="shared" si="1"/>
        <v>3.0449999999999999</v>
      </c>
      <c r="G12" s="3">
        <v>4.0863333333333332</v>
      </c>
      <c r="H12" s="3">
        <v>93.733333333333334</v>
      </c>
      <c r="I12" s="3">
        <v>156.1</v>
      </c>
      <c r="J12" s="3">
        <v>101</v>
      </c>
      <c r="K12" s="3">
        <v>3.8800000000000003</v>
      </c>
      <c r="L12" s="3">
        <v>7.2399999999999993</v>
      </c>
      <c r="M12" s="3">
        <v>17.403333333333332</v>
      </c>
      <c r="N12" s="3">
        <v>42.386666666666663</v>
      </c>
      <c r="O12" s="12">
        <v>3.0166666666666671</v>
      </c>
      <c r="P12" s="3">
        <v>4.21</v>
      </c>
      <c r="Q12" s="3">
        <v>0.17699999999999996</v>
      </c>
      <c r="R12" s="3">
        <v>0.107</v>
      </c>
      <c r="S12" s="3">
        <v>6.78</v>
      </c>
      <c r="T12" s="3">
        <v>3.5966666666666662</v>
      </c>
      <c r="U12" s="3">
        <v>2.2999999999999998</v>
      </c>
      <c r="V12" s="3">
        <v>0.53333333333333333</v>
      </c>
      <c r="W12" s="3">
        <v>74</v>
      </c>
      <c r="X12" s="3">
        <v>0</v>
      </c>
      <c r="Y12" s="3">
        <v>5.5</v>
      </c>
      <c r="Z12" s="5">
        <v>3</v>
      </c>
      <c r="AA12" s="26">
        <v>0.33540061484061645</v>
      </c>
      <c r="AB12" s="26">
        <v>4.0603412539182704E-2</v>
      </c>
      <c r="AC12" s="26">
        <v>0.26075477601519964</v>
      </c>
      <c r="AD12" s="26">
        <v>1.1105604286365348E-2</v>
      </c>
      <c r="AE12" s="26">
        <v>44.955553261666246</v>
      </c>
      <c r="AF12" s="27">
        <v>1.3919717271303687</v>
      </c>
      <c r="AG12" s="27">
        <v>172.40548360673458</v>
      </c>
      <c r="AH12" s="4"/>
      <c r="AI12" s="26">
        <v>0.71790561831840871</v>
      </c>
      <c r="AJ12" s="26">
        <v>6.5101401833662078E-3</v>
      </c>
      <c r="AK12" s="26">
        <v>47.6388888888889</v>
      </c>
      <c r="AL12" s="27">
        <v>0.86456361907371726</v>
      </c>
      <c r="AM12" s="3">
        <v>66.358150254452923</v>
      </c>
      <c r="AO12" s="4">
        <v>3.438279282157906</v>
      </c>
      <c r="AP12" s="4">
        <v>5.1113164395927189E-2</v>
      </c>
      <c r="AR12" s="3" t="s">
        <v>102</v>
      </c>
      <c r="AS12" s="3" t="s">
        <v>95</v>
      </c>
      <c r="AT12" s="3" t="s">
        <v>159</v>
      </c>
      <c r="AU12" s="1">
        <v>42039</v>
      </c>
      <c r="AV12" s="3">
        <v>2.1758962060741855</v>
      </c>
      <c r="AW12" s="3">
        <v>1479.4196353222146</v>
      </c>
      <c r="AX12" s="3">
        <v>3.9018281852671808</v>
      </c>
      <c r="AY12" s="3">
        <v>87.967127220892394</v>
      </c>
      <c r="AZ12" s="3">
        <f>AY12/AZ$1</f>
        <v>1.6011490211301855</v>
      </c>
      <c r="BA12" s="3">
        <v>10.799093606710263</v>
      </c>
      <c r="BB12" s="4">
        <f>BA12/BB$1</f>
        <v>0.19335888284172359</v>
      </c>
      <c r="BD12">
        <v>51.608424680779059</v>
      </c>
      <c r="BE12">
        <v>1183.9783878626258</v>
      </c>
      <c r="BF12">
        <v>32.676626463200179</v>
      </c>
      <c r="BG12">
        <v>85.430586507071638</v>
      </c>
      <c r="BH12" s="3">
        <f>BG12/BH$1</f>
        <v>1.5549797325640997</v>
      </c>
      <c r="BI12" s="4">
        <v>5.9631530380991968</v>
      </c>
      <c r="BJ12" s="4">
        <f>BI12/BJ$1</f>
        <v>0.10677086907966332</v>
      </c>
      <c r="BK12" s="4">
        <f>BB12-BJ12</f>
        <v>8.6588013762060267E-2</v>
      </c>
    </row>
    <row r="13" spans="1:63">
      <c r="D13" s="1">
        <v>42039</v>
      </c>
      <c r="E13" s="3">
        <v>3.2149999999999999</v>
      </c>
      <c r="F13" s="3">
        <f t="shared" si="1"/>
        <v>3.2149999999999999</v>
      </c>
      <c r="G13" s="3">
        <v>4.2187777777777775</v>
      </c>
      <c r="H13" s="3">
        <v>96.844444444444434</v>
      </c>
      <c r="I13" s="3">
        <v>160.56666666666666</v>
      </c>
      <c r="J13" s="3">
        <v>104.33333333333333</v>
      </c>
      <c r="K13" s="3">
        <v>3.0466666666666669</v>
      </c>
      <c r="L13" s="3">
        <v>7.1833333333333327</v>
      </c>
      <c r="M13" s="3">
        <v>17.357777777777777</v>
      </c>
      <c r="N13" s="3">
        <v>42.275555555555549</v>
      </c>
      <c r="O13" s="12">
        <v>3.2483333333333335</v>
      </c>
      <c r="P13" s="3">
        <v>4.3</v>
      </c>
      <c r="Q13" s="3">
        <v>0.18000000000000002</v>
      </c>
      <c r="R13" s="3">
        <v>0.109</v>
      </c>
      <c r="S13" s="3">
        <v>6.79</v>
      </c>
      <c r="T13" s="3">
        <v>2.76</v>
      </c>
      <c r="U13" s="3">
        <v>2.5666666666666669</v>
      </c>
      <c r="V13" s="3">
        <v>0.6</v>
      </c>
      <c r="W13" s="3">
        <v>207</v>
      </c>
      <c r="X13" s="3">
        <v>0.10000000000000002</v>
      </c>
      <c r="Y13" s="3">
        <v>5.9333333333333336</v>
      </c>
      <c r="Z13" s="5">
        <v>3.2</v>
      </c>
      <c r="AA13" s="26">
        <v>0.53263331750052778</v>
      </c>
      <c r="AB13" s="26">
        <v>2.5078974008403723E-2</v>
      </c>
      <c r="AC13" s="26">
        <v>0.48447622813426228</v>
      </c>
      <c r="AD13" s="26">
        <v>4.4668389232483063E-2</v>
      </c>
      <c r="AE13" s="26">
        <v>57.494852784709074</v>
      </c>
      <c r="AF13" s="27">
        <v>0.41424906104256526</v>
      </c>
      <c r="AG13" s="27">
        <v>118.67424952122852</v>
      </c>
      <c r="AH13" s="4"/>
      <c r="AI13" s="26">
        <v>1.0033142030666737</v>
      </c>
      <c r="AJ13" s="26">
        <v>0.13237285039511368</v>
      </c>
      <c r="AK13" s="26">
        <v>52.119763205828789</v>
      </c>
      <c r="AL13" s="27">
        <v>3.5017241554661709</v>
      </c>
      <c r="AM13" s="3">
        <v>51.947598316182962</v>
      </c>
      <c r="AO13" s="4">
        <v>4.2723980517313151</v>
      </c>
      <c r="AP13" s="4">
        <v>7.330033777878403E-2</v>
      </c>
      <c r="AR13" s="3" t="s">
        <v>168</v>
      </c>
      <c r="AS13" s="3" t="s">
        <v>95</v>
      </c>
      <c r="AT13" s="3" t="s">
        <v>156</v>
      </c>
      <c r="AU13" s="1">
        <v>42039</v>
      </c>
      <c r="AV13" s="3">
        <v>1.968982090518586</v>
      </c>
      <c r="AW13" s="3">
        <v>1872.3153315238803</v>
      </c>
      <c r="AX13" s="3">
        <v>7.2869781454066276</v>
      </c>
      <c r="AY13" s="3">
        <v>172.38558168946793</v>
      </c>
      <c r="AZ13" s="3">
        <f>AY13/AZ$1</f>
        <v>3.1377062557238431</v>
      </c>
      <c r="BA13" s="3">
        <v>20.208877486369154</v>
      </c>
      <c r="BB13" s="4">
        <f>BA13/BB$1</f>
        <v>0.3618420319851236</v>
      </c>
      <c r="BH13" s="3"/>
    </row>
    <row r="14" spans="1:63">
      <c r="D14" s="1">
        <v>42039</v>
      </c>
      <c r="E14" s="3">
        <v>3.4599999999999995</v>
      </c>
      <c r="F14" s="3">
        <f>E14</f>
        <v>3.4599999999999995</v>
      </c>
      <c r="G14" s="3">
        <v>4.4160000000000004</v>
      </c>
      <c r="H14" s="3">
        <v>101.2</v>
      </c>
      <c r="I14" s="3">
        <v>166.76666666666668</v>
      </c>
      <c r="J14" s="3">
        <v>108</v>
      </c>
      <c r="K14" s="3">
        <v>1.5333333333333334</v>
      </c>
      <c r="L14" s="3">
        <v>7.086666666666666</v>
      </c>
      <c r="M14" s="3">
        <v>17.13666666666667</v>
      </c>
      <c r="N14" s="3">
        <v>41.75</v>
      </c>
      <c r="O14" s="12">
        <v>3.5126666666666666</v>
      </c>
      <c r="P14" s="3">
        <v>4.3366666666666669</v>
      </c>
      <c r="Q14" s="3">
        <v>0.18099999999999997</v>
      </c>
      <c r="R14" s="3">
        <v>0.10966666666666668</v>
      </c>
      <c r="S14" s="3">
        <v>6.79</v>
      </c>
      <c r="T14" s="3">
        <v>2.5033333333333334</v>
      </c>
      <c r="U14" s="3">
        <v>2.6666666666666665</v>
      </c>
      <c r="V14" s="3">
        <v>0.6333333333333333</v>
      </c>
      <c r="W14" s="3">
        <v>435.33333333333331</v>
      </c>
      <c r="X14" s="3">
        <v>0.20000000000000004</v>
      </c>
      <c r="Y14" s="3">
        <v>12.200000000000001</v>
      </c>
      <c r="Z14" s="5">
        <v>3.5</v>
      </c>
      <c r="AA14" s="26">
        <v>0.92403705404264314</v>
      </c>
      <c r="AB14" s="26">
        <v>5.0457450807858323E-2</v>
      </c>
      <c r="AC14" s="26">
        <v>0.9111699298188729</v>
      </c>
      <c r="AD14" s="26">
        <v>1.9131949938660988E-2</v>
      </c>
      <c r="AE14" s="26">
        <v>59.100385413195951</v>
      </c>
      <c r="AF14" s="27">
        <v>3.0716032790243926</v>
      </c>
      <c r="AG14" s="27">
        <v>64.862089363445335</v>
      </c>
      <c r="AH14" s="4"/>
      <c r="AI14" s="26">
        <v>1.6692675674792923</v>
      </c>
      <c r="AJ14" s="26">
        <v>5.859126165029626E-2</v>
      </c>
      <c r="AK14" s="26">
        <v>62.071948998178513</v>
      </c>
      <c r="AL14" s="27">
        <v>4.7381950296721502</v>
      </c>
      <c r="AM14" s="3">
        <v>37.185140481649313</v>
      </c>
      <c r="AO14" s="4">
        <v>4.0274461990429371</v>
      </c>
      <c r="AP14" s="4">
        <v>2.7647873443874826E-2</v>
      </c>
      <c r="AR14" s="3" t="s">
        <v>103</v>
      </c>
      <c r="AS14" s="3" t="s">
        <v>95</v>
      </c>
      <c r="AT14" s="3" t="s">
        <v>158</v>
      </c>
      <c r="AU14" s="1">
        <v>42039</v>
      </c>
      <c r="AV14" s="3">
        <v>1.5850417880081655</v>
      </c>
      <c r="AW14" s="3">
        <v>2982.1213068069474</v>
      </c>
      <c r="AX14" s="6"/>
      <c r="AY14" s="3">
        <v>603.12456256521307</v>
      </c>
      <c r="AZ14" s="3">
        <f>AY14/AZ$1</f>
        <v>10.977877003371189</v>
      </c>
      <c r="BA14" s="3">
        <v>11.963513335040048</v>
      </c>
      <c r="BB14" s="4">
        <f>BA14/BB$1</f>
        <v>0.21420793795953533</v>
      </c>
      <c r="BD14">
        <v>26.061957787717667</v>
      </c>
      <c r="BE14">
        <v>2057.7903331045604</v>
      </c>
      <c r="BF14">
        <v>36.577061015777659</v>
      </c>
      <c r="BG14">
        <v>514.5272080083148</v>
      </c>
      <c r="BH14" s="3">
        <f>BG14/BH$1</f>
        <v>9.3652567893759517</v>
      </c>
      <c r="BI14" s="4">
        <v>6.1824985108719748</v>
      </c>
      <c r="BJ14" s="4">
        <f>BI14/BJ$1</f>
        <v>0.11069827235222873</v>
      </c>
      <c r="BK14" s="4">
        <f>BB14-BJ14</f>
        <v>0.10350966560730659</v>
      </c>
    </row>
    <row r="15" spans="1:63">
      <c r="Z15" s="5"/>
      <c r="AA15" s="26"/>
      <c r="AB15" s="26"/>
      <c r="AC15" s="26"/>
      <c r="AD15" s="26"/>
      <c r="AE15" s="26"/>
      <c r="AF15" s="27"/>
      <c r="AG15" s="27"/>
      <c r="AI15" s="26"/>
      <c r="AJ15" s="26"/>
      <c r="AK15" s="26"/>
      <c r="AL15" s="27"/>
      <c r="AU15" s="1"/>
      <c r="AV15" s="3"/>
      <c r="AW15" s="3"/>
      <c r="AX15" s="3"/>
      <c r="AY15" s="3"/>
      <c r="AZ15" s="3"/>
      <c r="BA15" s="3"/>
      <c r="BH15" s="3"/>
    </row>
    <row r="16" spans="1:63">
      <c r="A16" s="2" t="s">
        <v>16</v>
      </c>
      <c r="B16" s="2" t="s">
        <v>20</v>
      </c>
      <c r="C16" s="2" t="s">
        <v>21</v>
      </c>
      <c r="D16" s="1" t="s">
        <v>0</v>
      </c>
      <c r="E16" s="3" t="s">
        <v>29</v>
      </c>
      <c r="F16" s="3" t="s">
        <v>22</v>
      </c>
      <c r="G16" s="3" t="s">
        <v>30</v>
      </c>
      <c r="H16" s="3" t="s">
        <v>31</v>
      </c>
      <c r="I16" s="3" t="s">
        <v>33</v>
      </c>
      <c r="J16" s="3" t="s">
        <v>34</v>
      </c>
      <c r="K16" s="3" t="s">
        <v>36</v>
      </c>
      <c r="L16" s="3" t="s">
        <v>1</v>
      </c>
      <c r="M16" s="3" t="s">
        <v>39</v>
      </c>
      <c r="N16" s="3" t="s">
        <v>40</v>
      </c>
      <c r="O16" s="12" t="s">
        <v>2</v>
      </c>
      <c r="P16" s="3" t="s">
        <v>3</v>
      </c>
      <c r="Q16" s="3" t="s">
        <v>4</v>
      </c>
      <c r="R16" s="3" t="s">
        <v>5</v>
      </c>
      <c r="S16" s="3" t="s">
        <v>1</v>
      </c>
      <c r="T16" s="3" t="s">
        <v>6</v>
      </c>
      <c r="V16" s="3" t="s">
        <v>8</v>
      </c>
      <c r="W16" s="3" t="s">
        <v>9</v>
      </c>
      <c r="X16" s="3" t="s">
        <v>10</v>
      </c>
      <c r="Y16" s="3" t="s">
        <v>11</v>
      </c>
      <c r="Z16" s="5" t="s">
        <v>19</v>
      </c>
      <c r="AB16" s="9" t="s">
        <v>88</v>
      </c>
      <c r="AC16" s="9" t="s">
        <v>90</v>
      </c>
      <c r="AD16" s="9" t="s">
        <v>88</v>
      </c>
      <c r="AE16" s="9" t="s">
        <v>91</v>
      </c>
      <c r="AF16" s="9" t="s">
        <v>88</v>
      </c>
      <c r="AG16" s="9" t="s">
        <v>94</v>
      </c>
      <c r="AI16" s="3" t="s">
        <v>92</v>
      </c>
      <c r="AJ16" s="3" t="s">
        <v>88</v>
      </c>
      <c r="AK16" s="3" t="s">
        <v>93</v>
      </c>
      <c r="AL16" s="3" t="s">
        <v>88</v>
      </c>
      <c r="AM16" s="3" t="s">
        <v>60</v>
      </c>
      <c r="AO16" s="3" t="s">
        <v>49</v>
      </c>
      <c r="AP16" s="3" t="s">
        <v>50</v>
      </c>
      <c r="AR16" s="3" t="s">
        <v>70</v>
      </c>
      <c r="AS16" s="3" t="str">
        <f>AS17</f>
        <v>MB</v>
      </c>
      <c r="AT16" s="3" t="s">
        <v>13</v>
      </c>
      <c r="AU16" s="1">
        <f>AU17</f>
        <v>42052</v>
      </c>
      <c r="AV16" s="3" t="s">
        <v>78</v>
      </c>
      <c r="AW16" s="3" t="s">
        <v>79</v>
      </c>
      <c r="AX16" s="12" t="s">
        <v>80</v>
      </c>
      <c r="AY16" s="3" t="s">
        <v>81</v>
      </c>
      <c r="AZ16" t="s">
        <v>76</v>
      </c>
      <c r="BA16" s="3" t="s">
        <v>82</v>
      </c>
      <c r="BB16" s="4" t="s">
        <v>77</v>
      </c>
      <c r="BC16" s="3"/>
      <c r="BD16" t="s">
        <v>83</v>
      </c>
      <c r="BE16" t="s">
        <v>84</v>
      </c>
      <c r="BF16" t="s">
        <v>85</v>
      </c>
      <c r="BG16" t="s">
        <v>86</v>
      </c>
      <c r="BH16" t="s">
        <v>76</v>
      </c>
      <c r="BI16" s="4" t="s">
        <v>87</v>
      </c>
      <c r="BJ16" s="4" t="s">
        <v>77</v>
      </c>
      <c r="BK16" s="4" t="s">
        <v>75</v>
      </c>
    </row>
    <row r="17" spans="1:63">
      <c r="A17" s="2" t="s">
        <v>73</v>
      </c>
      <c r="B17" s="2">
        <v>3.3</v>
      </c>
      <c r="C17" s="2">
        <v>70</v>
      </c>
      <c r="D17" s="1">
        <v>42052</v>
      </c>
      <c r="E17" s="3">
        <v>0.69399999999999995</v>
      </c>
      <c r="F17" s="3">
        <f t="shared" ref="F17:F20" si="2">E17</f>
        <v>0.69399999999999995</v>
      </c>
      <c r="G17" s="3">
        <v>1.0183333333333333</v>
      </c>
      <c r="H17" s="3">
        <v>76.5</v>
      </c>
      <c r="I17" s="3">
        <v>141.16666666666666</v>
      </c>
      <c r="J17" s="3">
        <v>92</v>
      </c>
      <c r="K17" s="3">
        <v>13.75</v>
      </c>
      <c r="L17" s="3">
        <v>6.25</v>
      </c>
      <c r="M17" s="3">
        <v>8.370000000000001</v>
      </c>
      <c r="N17" s="3">
        <v>20.959999999999997</v>
      </c>
      <c r="O17" s="12">
        <v>0.51466666666666672</v>
      </c>
      <c r="P17" s="3">
        <v>0.65333333333333332</v>
      </c>
      <c r="Q17" s="3">
        <v>0.159</v>
      </c>
      <c r="R17" s="3">
        <v>8.5000000000000006E-2</v>
      </c>
      <c r="S17" s="3">
        <v>6.2433333333333332</v>
      </c>
      <c r="T17" s="3">
        <v>13.593333333333334</v>
      </c>
      <c r="U17" s="3">
        <v>0.53333333333333333</v>
      </c>
      <c r="V17" s="3">
        <v>0.13333333333333333</v>
      </c>
      <c r="W17" s="3">
        <v>-74.333333333333329</v>
      </c>
      <c r="X17" s="3">
        <v>-3.3333333333333333E-2</v>
      </c>
      <c r="Y17" s="3">
        <v>1.1333333333333333</v>
      </c>
      <c r="Z17" s="5">
        <v>0.7</v>
      </c>
      <c r="AA17" s="26">
        <v>0.19080183660544647</v>
      </c>
      <c r="AB17" s="26">
        <v>3.3734357965001016E-2</v>
      </c>
      <c r="AC17" s="26">
        <v>0.24114919114376193</v>
      </c>
      <c r="AD17" s="26">
        <v>1.1807369030317746E-2</v>
      </c>
      <c r="AE17" s="26">
        <v>61.463837075800939</v>
      </c>
      <c r="AF17" s="27">
        <v>0.71269087347797622</v>
      </c>
      <c r="AG17" s="27">
        <v>254.87888549109442</v>
      </c>
      <c r="AH17" s="4"/>
      <c r="AI17" s="26">
        <v>0.42635921454329928</v>
      </c>
      <c r="AJ17" s="26">
        <v>0.16275350458415622</v>
      </c>
      <c r="AK17" s="26">
        <v>76.525500910746814</v>
      </c>
      <c r="AL17" s="27">
        <v>25.41044245780343</v>
      </c>
      <c r="AM17" s="3">
        <v>179.48597872504806</v>
      </c>
      <c r="AO17" s="4">
        <v>1.8743065892077646</v>
      </c>
      <c r="AP17" s="4">
        <v>2.0660515086766765E-2</v>
      </c>
      <c r="AR17" s="3" t="s">
        <v>104</v>
      </c>
      <c r="AS17" s="3" t="s">
        <v>95</v>
      </c>
      <c r="AT17" s="3" t="s">
        <v>155</v>
      </c>
      <c r="AU17" s="1">
        <v>42052</v>
      </c>
      <c r="AV17" s="3">
        <v>5.5048485419447211</v>
      </c>
      <c r="AW17" s="3">
        <v>3555.3947010168108</v>
      </c>
      <c r="AX17" s="3">
        <v>1.6409161190324786</v>
      </c>
      <c r="AY17" s="3">
        <v>35.468119434662135</v>
      </c>
      <c r="AZ17" s="3">
        <f>AY17/AZ$1</f>
        <v>0.64557916699421436</v>
      </c>
      <c r="BA17" s="3">
        <v>103.48479918316561</v>
      </c>
      <c r="BB17" s="4">
        <f>BA17/BB$1</f>
        <v>1.8529059835839858</v>
      </c>
      <c r="BD17">
        <v>27.025660257617471</v>
      </c>
      <c r="BE17">
        <v>3163.5229839744543</v>
      </c>
      <c r="BF17">
        <v>44.800703480613173</v>
      </c>
      <c r="BG17">
        <v>32.1084536214588</v>
      </c>
      <c r="BH17" s="3">
        <f>BG17/BH$1</f>
        <v>0.58442762325188935</v>
      </c>
      <c r="BI17" s="4">
        <v>3.1031977095073788</v>
      </c>
      <c r="BJ17" s="4">
        <f>BI17/BJ$1</f>
        <v>5.5563074476407855E-2</v>
      </c>
      <c r="BK17" s="4">
        <f>BB17-BJ17</f>
        <v>1.7973429091075779</v>
      </c>
    </row>
    <row r="18" spans="1:63">
      <c r="D18" s="1">
        <v>42052</v>
      </c>
      <c r="E18" s="3">
        <v>2.2559999999999998</v>
      </c>
      <c r="F18" s="3">
        <f t="shared" si="2"/>
        <v>2.2559999999999998</v>
      </c>
      <c r="G18" s="3">
        <v>2.8930000000000002</v>
      </c>
      <c r="H18" s="3">
        <v>75.100000000000009</v>
      </c>
      <c r="I18" s="3">
        <v>130.06666666666666</v>
      </c>
      <c r="J18" s="3">
        <v>84.666666666666671</v>
      </c>
      <c r="K18" s="3">
        <v>9.9600000000000009</v>
      </c>
      <c r="L18" s="3">
        <v>6.4466666666666663</v>
      </c>
      <c r="M18" s="3">
        <v>13.936666666666667</v>
      </c>
      <c r="N18" s="3">
        <v>34.163333333333334</v>
      </c>
      <c r="O18" s="12">
        <v>2.0973333333333333</v>
      </c>
      <c r="P18" s="3">
        <v>2.7533333333333334</v>
      </c>
      <c r="Q18" s="3">
        <v>0.14899999999999999</v>
      </c>
      <c r="R18" s="3">
        <v>8.6000000000000007E-2</v>
      </c>
      <c r="S18" s="3">
        <v>6.416666666666667</v>
      </c>
      <c r="T18" s="3">
        <v>10.283333333333333</v>
      </c>
      <c r="U18" s="3">
        <v>2.0333333333333332</v>
      </c>
      <c r="V18" s="3">
        <v>0.46666666666666662</v>
      </c>
      <c r="W18" s="3">
        <v>472.66666666666669</v>
      </c>
      <c r="X18" s="3">
        <v>0.23333333333333331</v>
      </c>
      <c r="Y18" s="3">
        <v>2.6999999999999997</v>
      </c>
      <c r="Z18" s="5">
        <v>2.2999999999999998</v>
      </c>
      <c r="AA18" s="26">
        <v>0.25310549926113574</v>
      </c>
      <c r="AB18" s="26">
        <v>4.1607195975024236E-3</v>
      </c>
      <c r="AC18" s="26">
        <v>0.3794473746624446</v>
      </c>
      <c r="AD18" s="26">
        <v>4.0750557172054121E-2</v>
      </c>
      <c r="AE18" s="26">
        <v>59.78206407110099</v>
      </c>
      <c r="AF18" s="27">
        <v>0.48695968953686364</v>
      </c>
      <c r="AG18" s="27">
        <v>157.55034311222462</v>
      </c>
      <c r="AH18" s="4"/>
      <c r="AI18" s="26">
        <v>0.8283863608016081</v>
      </c>
      <c r="AJ18" s="26">
        <v>4.1230887827986243E-2</v>
      </c>
      <c r="AK18" s="26">
        <v>52.703779599271407</v>
      </c>
      <c r="AL18" s="27">
        <v>2.0092651705847251</v>
      </c>
      <c r="AM18" s="3">
        <v>63.622220371025087</v>
      </c>
      <c r="AO18" s="4">
        <v>2.4344896743087254</v>
      </c>
      <c r="AP18" s="4">
        <v>1.9840609281099309E-2</v>
      </c>
      <c r="AR18" s="3" t="s">
        <v>176</v>
      </c>
      <c r="AS18" s="3" t="s">
        <v>95</v>
      </c>
      <c r="AT18" s="3" t="s">
        <v>157</v>
      </c>
      <c r="AU18" s="1">
        <v>42052</v>
      </c>
      <c r="AV18" s="3">
        <v>7.0342125004972837</v>
      </c>
      <c r="AW18" s="3">
        <v>3144.8940582729597</v>
      </c>
      <c r="AX18" s="3">
        <v>6.6005149210655176</v>
      </c>
      <c r="AY18" s="3">
        <v>92.894381258854864</v>
      </c>
      <c r="AZ18" s="3">
        <f>AY18/AZ$1</f>
        <v>1.6908332955743515</v>
      </c>
      <c r="BA18" s="3">
        <v>116.93255988275138</v>
      </c>
      <c r="BB18" s="4">
        <f>BA18/BB$1</f>
        <v>2.0936895234154229</v>
      </c>
      <c r="BH18" s="3"/>
    </row>
    <row r="19" spans="1:63">
      <c r="D19" s="21">
        <v>42052</v>
      </c>
      <c r="E19" s="5">
        <v>2.4430000000000001</v>
      </c>
      <c r="F19" s="5">
        <f t="shared" si="2"/>
        <v>2.4430000000000001</v>
      </c>
      <c r="G19" s="5">
        <v>3.8073333333333337</v>
      </c>
      <c r="H19" s="5">
        <v>84.6</v>
      </c>
      <c r="I19" s="5">
        <v>142.1</v>
      </c>
      <c r="J19" s="5">
        <v>92</v>
      </c>
      <c r="K19" s="5">
        <v>7.0766666666666671</v>
      </c>
      <c r="L19" s="5">
        <v>6.4666666666666659</v>
      </c>
      <c r="M19" s="3">
        <v>15.93</v>
      </c>
      <c r="N19" s="3">
        <v>38.890000000000008</v>
      </c>
      <c r="O19" s="12">
        <v>2.5846666666666667</v>
      </c>
      <c r="P19" s="3">
        <v>3.82</v>
      </c>
      <c r="Q19" s="3">
        <v>0.158</v>
      </c>
      <c r="R19" s="3">
        <v>9.4000000000000014E-2</v>
      </c>
      <c r="S19" s="3">
        <v>6.5066666666666668</v>
      </c>
      <c r="T19" s="3">
        <v>7.1466666666666674</v>
      </c>
      <c r="U19" s="3">
        <v>1.2666666666666668</v>
      </c>
      <c r="V19" s="3">
        <v>0.3</v>
      </c>
      <c r="W19" s="3">
        <v>160.33333333333334</v>
      </c>
      <c r="X19" s="3">
        <v>0.10000000000000002</v>
      </c>
      <c r="Y19" s="3">
        <v>2.7999999999999994</v>
      </c>
      <c r="Z19" s="5">
        <v>2.8</v>
      </c>
      <c r="AA19" s="26">
        <v>0.28071804412075158</v>
      </c>
      <c r="AB19" s="26">
        <v>2.0461805520009594E-2</v>
      </c>
      <c r="AC19" s="26">
        <v>0.43442555166561125</v>
      </c>
      <c r="AD19" s="26">
        <v>2.497573635193703E-2</v>
      </c>
      <c r="AE19" s="26">
        <v>54.310695895810504</v>
      </c>
      <c r="AF19" s="27">
        <v>1.6018202933571444</v>
      </c>
      <c r="AG19" s="27">
        <v>125.01726863804474</v>
      </c>
      <c r="AH19" s="4"/>
      <c r="AI19" s="26">
        <v>1.1214672193334287</v>
      </c>
      <c r="AJ19" s="26">
        <v>0.46004990629121428</v>
      </c>
      <c r="AK19" s="26">
        <v>79.886156648451745</v>
      </c>
      <c r="AL19" s="27">
        <v>30.404625598151092</v>
      </c>
      <c r="AM19" s="3">
        <v>71.233608322438542</v>
      </c>
      <c r="AO19" s="4">
        <v>3.4949644752931226</v>
      </c>
      <c r="AP19" s="4">
        <v>3.6359563491862493E-2</v>
      </c>
      <c r="AR19" s="3" t="s">
        <v>177</v>
      </c>
      <c r="AS19" s="3" t="s">
        <v>95</v>
      </c>
      <c r="AT19" s="3" t="s">
        <v>159</v>
      </c>
      <c r="AU19" s="1">
        <v>42052</v>
      </c>
      <c r="AV19" s="3">
        <v>7.8263284780698692</v>
      </c>
      <c r="AW19" s="3">
        <v>3344.1127514782429</v>
      </c>
      <c r="AX19" s="3">
        <v>7.9541958881311663</v>
      </c>
      <c r="AY19" s="3">
        <v>420.36209453169744</v>
      </c>
      <c r="AZ19" s="3">
        <f>AY19/AZ$1</f>
        <v>7.6512940395285307</v>
      </c>
      <c r="BA19" s="3">
        <v>83.900902942949685</v>
      </c>
      <c r="BB19" s="4">
        <f>BA19/BB$1</f>
        <v>1.5022543051557686</v>
      </c>
      <c r="BH19" s="3"/>
    </row>
    <row r="20" spans="1:63">
      <c r="D20" s="1">
        <v>42052</v>
      </c>
      <c r="E20" s="3">
        <v>2.7836666666666665</v>
      </c>
      <c r="F20" s="3">
        <f t="shared" si="2"/>
        <v>2.7836666666666665</v>
      </c>
      <c r="G20" s="3">
        <v>4.0153333333333334</v>
      </c>
      <c r="H20" s="3">
        <v>87.2</v>
      </c>
      <c r="I20" s="3">
        <v>145.5</v>
      </c>
      <c r="J20" s="3">
        <v>95</v>
      </c>
      <c r="K20" s="3">
        <v>5.6033333333333326</v>
      </c>
      <c r="L20" s="3">
        <v>6.4933333333333332</v>
      </c>
      <c r="M20" s="3">
        <v>16.260000000000002</v>
      </c>
      <c r="N20" s="3">
        <v>39.676666666666669</v>
      </c>
      <c r="O20" s="12">
        <v>2.8450000000000002</v>
      </c>
      <c r="P20" s="3">
        <v>4.4066666666666672</v>
      </c>
      <c r="Q20" s="3">
        <v>0.16700000000000001</v>
      </c>
      <c r="R20" s="3">
        <v>0.10100000000000002</v>
      </c>
      <c r="S20" s="3">
        <v>6.57</v>
      </c>
      <c r="T20" s="3">
        <v>4.2133333333333338</v>
      </c>
      <c r="U20" s="3">
        <v>1.5</v>
      </c>
      <c r="V20" s="3">
        <v>0.3666666666666667</v>
      </c>
      <c r="W20" s="3">
        <v>8.6666666666666661</v>
      </c>
      <c r="X20" s="3">
        <v>0</v>
      </c>
      <c r="Y20" s="3">
        <v>3.5</v>
      </c>
      <c r="Z20" s="5">
        <v>3.15</v>
      </c>
      <c r="AA20" s="26">
        <v>0.5761342173316446</v>
      </c>
      <c r="AB20" s="26">
        <v>1.4194087308611497E-2</v>
      </c>
      <c r="AC20" s="26">
        <v>0.69777584259404712</v>
      </c>
      <c r="AD20" s="26">
        <v>1.6107273006898615E-2</v>
      </c>
      <c r="AE20" s="26">
        <v>53.812891086419313</v>
      </c>
      <c r="AF20" s="27">
        <v>0.69159391865661091</v>
      </c>
      <c r="AG20" s="27">
        <v>77.120599197537203</v>
      </c>
      <c r="AH20" s="4"/>
      <c r="AI20" s="26">
        <v>1.5280977298618712</v>
      </c>
      <c r="AJ20" s="26">
        <v>0.3884383642741871</v>
      </c>
      <c r="AK20" s="26">
        <v>56.703096539162118</v>
      </c>
      <c r="AL20" s="27">
        <v>1.1447015515110086</v>
      </c>
      <c r="AM20" s="3">
        <v>37.106983035887147</v>
      </c>
      <c r="AO20" s="4">
        <v>3.3958295108281402</v>
      </c>
      <c r="AP20" s="4">
        <v>3.1878613937064031E-2</v>
      </c>
      <c r="AR20" s="3" t="s">
        <v>105</v>
      </c>
      <c r="AS20" s="3" t="s">
        <v>95</v>
      </c>
      <c r="AT20" s="3" t="s">
        <v>156</v>
      </c>
      <c r="AU20" s="1">
        <v>42052</v>
      </c>
      <c r="AV20" s="3">
        <v>6.3686945944178195</v>
      </c>
      <c r="AW20" s="3">
        <v>3923.6922524948213</v>
      </c>
      <c r="AX20" s="3">
        <v>12.676939969436315</v>
      </c>
      <c r="AY20" s="3">
        <v>920.93446484365177</v>
      </c>
      <c r="AZ20" s="3">
        <f>AY20/AZ$1</f>
        <v>16.762549414700615</v>
      </c>
      <c r="BA20" s="3">
        <v>120.12799132432698</v>
      </c>
      <c r="BB20" s="4">
        <f>BA20/BB$1</f>
        <v>2.1509040523603757</v>
      </c>
      <c r="BD20">
        <v>21.024712103460406</v>
      </c>
      <c r="BE20">
        <v>3313.2318597291319</v>
      </c>
      <c r="BF20">
        <v>34.230273027834365</v>
      </c>
      <c r="BG20">
        <v>864.33096910002087</v>
      </c>
      <c r="BH20" s="3">
        <f>BG20/BH$1</f>
        <v>15.732271006552983</v>
      </c>
      <c r="BI20" s="4">
        <v>5.8755643505189301</v>
      </c>
      <c r="BJ20" s="4">
        <f>BI20/BJ$1</f>
        <v>0.10520258461090295</v>
      </c>
      <c r="BK20" s="4">
        <f>BB20-BJ20</f>
        <v>2.0457014677494727</v>
      </c>
    </row>
    <row r="21" spans="1:63">
      <c r="D21" s="1">
        <v>42052</v>
      </c>
      <c r="E21" s="3">
        <v>3.0947500000000008</v>
      </c>
      <c r="F21" s="3">
        <f>E21</f>
        <v>3.0947500000000008</v>
      </c>
      <c r="G21" s="3">
        <v>4.5289999999999999</v>
      </c>
      <c r="H21" s="3">
        <v>95.208333333333329</v>
      </c>
      <c r="I21" s="3">
        <v>156.3666666666667</v>
      </c>
      <c r="J21" s="3">
        <v>101.5</v>
      </c>
      <c r="K21" s="3">
        <v>2.7541666666666664</v>
      </c>
      <c r="L21" s="3">
        <v>6.5625</v>
      </c>
      <c r="M21" s="3">
        <v>16.439166666666669</v>
      </c>
      <c r="N21" s="3">
        <v>40.099166666666669</v>
      </c>
      <c r="O21" s="12">
        <v>2.9903333333333335</v>
      </c>
      <c r="P21" s="3">
        <v>4.54</v>
      </c>
      <c r="Q21" s="3">
        <v>0.17100000000000001</v>
      </c>
      <c r="R21" s="3">
        <v>0.104</v>
      </c>
      <c r="S21" s="3">
        <v>6.5999999999999988</v>
      </c>
      <c r="T21" s="3">
        <v>2.563333333333333</v>
      </c>
      <c r="U21" s="3">
        <v>0.76666666666666661</v>
      </c>
      <c r="V21" s="3">
        <v>0.20000000000000004</v>
      </c>
      <c r="W21" s="3">
        <v>217.33333333333334</v>
      </c>
      <c r="X21" s="3">
        <v>0.10000000000000002</v>
      </c>
      <c r="Y21" s="3">
        <v>3.7000000000000006</v>
      </c>
      <c r="Z21" s="5">
        <v>3.3</v>
      </c>
      <c r="AA21" s="26">
        <v>0.58998225142495253</v>
      </c>
      <c r="AB21" s="26">
        <v>3.406549239894828E-2</v>
      </c>
      <c r="AC21" s="26">
        <v>0.86411254832678919</v>
      </c>
      <c r="AD21" s="26">
        <v>0.14169339033674985</v>
      </c>
      <c r="AE21" s="26">
        <v>60.598284569382038</v>
      </c>
      <c r="AF21" s="27">
        <v>0.98760798162732832</v>
      </c>
      <c r="AG21" s="27">
        <v>70.127768294443328</v>
      </c>
      <c r="AH21" s="4"/>
      <c r="AI21" s="26">
        <v>1.8411265002309363</v>
      </c>
      <c r="AJ21" s="26">
        <v>2.0767347184938334</v>
      </c>
      <c r="AK21" s="26">
        <v>62.604735883424418</v>
      </c>
      <c r="AL21" s="27">
        <v>2.6516504294495529</v>
      </c>
      <c r="AM21" s="3">
        <v>34.003495075200853</v>
      </c>
      <c r="AO21" s="4">
        <v>3.4596965383877283</v>
      </c>
      <c r="AP21" s="4">
        <v>5.3989568172615181E-2</v>
      </c>
      <c r="AR21" s="3" t="s">
        <v>106</v>
      </c>
      <c r="AS21" s="3" t="s">
        <v>95</v>
      </c>
      <c r="AT21" s="3" t="s">
        <v>158</v>
      </c>
      <c r="AU21" s="1">
        <v>42052</v>
      </c>
      <c r="AV21" s="3">
        <v>7.8113815223827849</v>
      </c>
      <c r="AW21" s="3">
        <v>4191.12528537449</v>
      </c>
      <c r="AX21" s="3">
        <v>18.528615233151168</v>
      </c>
      <c r="AY21" s="3">
        <v>1259.4955493535592</v>
      </c>
      <c r="AZ21" s="3">
        <f>AY21/AZ$1</f>
        <v>22.924928091619208</v>
      </c>
      <c r="BA21" s="3">
        <v>187.64305018555615</v>
      </c>
      <c r="BB21" s="4">
        <f>BA21/BB$1</f>
        <v>3.3597681322391431</v>
      </c>
      <c r="BD21">
        <v>39.471536311732976</v>
      </c>
      <c r="BE21">
        <v>3539.490969347587</v>
      </c>
      <c r="BF21">
        <v>20.719373248936144</v>
      </c>
      <c r="BG21">
        <v>1308.0980066528064</v>
      </c>
      <c r="BH21" s="3">
        <f>BG21/BH$1</f>
        <v>23.809574201907651</v>
      </c>
      <c r="BI21" s="4">
        <v>5.0186525320273034</v>
      </c>
      <c r="BJ21" s="4">
        <f>BI21/BJ$1</f>
        <v>8.985949027801797E-2</v>
      </c>
      <c r="BK21" s="4">
        <f>BB21-BJ21</f>
        <v>3.2699086419611252</v>
      </c>
    </row>
    <row r="22" spans="1:63">
      <c r="Z22" s="5"/>
      <c r="AA22" s="26"/>
      <c r="AB22" s="26"/>
      <c r="AC22" s="26"/>
      <c r="AD22" s="26"/>
      <c r="AE22" s="26"/>
      <c r="AF22" s="27"/>
      <c r="AG22" s="27"/>
      <c r="AI22" s="26"/>
      <c r="AJ22" s="26"/>
      <c r="AK22" s="26"/>
      <c r="AL22" s="27"/>
      <c r="AU22" s="1"/>
      <c r="AV22" s="3"/>
      <c r="AW22" s="3"/>
      <c r="AX22" s="3"/>
      <c r="AY22" s="3"/>
      <c r="AZ22" s="3"/>
      <c r="BA22" s="3"/>
      <c r="BH22" s="3"/>
    </row>
    <row r="23" spans="1:63">
      <c r="A23" s="2" t="s">
        <v>16</v>
      </c>
      <c r="B23" s="2" t="s">
        <v>20</v>
      </c>
      <c r="C23" s="2" t="s">
        <v>21</v>
      </c>
      <c r="D23" s="1" t="s">
        <v>0</v>
      </c>
      <c r="E23" s="3" t="s">
        <v>29</v>
      </c>
      <c r="F23" s="3" t="s">
        <v>22</v>
      </c>
      <c r="G23" s="3" t="s">
        <v>30</v>
      </c>
      <c r="H23" s="3" t="s">
        <v>31</v>
      </c>
      <c r="I23" s="3" t="s">
        <v>33</v>
      </c>
      <c r="J23" s="3" t="s">
        <v>34</v>
      </c>
      <c r="K23" s="3" t="s">
        <v>36</v>
      </c>
      <c r="L23" s="3" t="s">
        <v>1</v>
      </c>
      <c r="M23" s="3" t="s">
        <v>39</v>
      </c>
      <c r="N23" s="3" t="s">
        <v>40</v>
      </c>
      <c r="O23" s="12" t="s">
        <v>2</v>
      </c>
      <c r="P23" s="3" t="s">
        <v>3</v>
      </c>
      <c r="Q23" s="3" t="s">
        <v>4</v>
      </c>
      <c r="R23" s="3" t="s">
        <v>5</v>
      </c>
      <c r="S23" s="3" t="s">
        <v>1</v>
      </c>
      <c r="T23" s="3" t="s">
        <v>6</v>
      </c>
      <c r="V23" s="3" t="s">
        <v>8</v>
      </c>
      <c r="W23" s="3" t="s">
        <v>9</v>
      </c>
      <c r="X23" s="3" t="s">
        <v>10</v>
      </c>
      <c r="Y23" s="3" t="s">
        <v>11</v>
      </c>
      <c r="Z23" s="5" t="s">
        <v>19</v>
      </c>
      <c r="AB23" s="9" t="s">
        <v>88</v>
      </c>
      <c r="AC23" s="9" t="s">
        <v>90</v>
      </c>
      <c r="AD23" s="9" t="s">
        <v>88</v>
      </c>
      <c r="AE23" s="9" t="s">
        <v>91</v>
      </c>
      <c r="AF23" s="9" t="s">
        <v>88</v>
      </c>
      <c r="AG23" s="9" t="s">
        <v>94</v>
      </c>
      <c r="AI23" s="3" t="s">
        <v>92</v>
      </c>
      <c r="AJ23" s="3" t="s">
        <v>88</v>
      </c>
      <c r="AK23" s="3" t="s">
        <v>93</v>
      </c>
      <c r="AL23" s="3" t="s">
        <v>88</v>
      </c>
      <c r="AM23" s="3" t="s">
        <v>60</v>
      </c>
      <c r="AO23" s="3" t="s">
        <v>49</v>
      </c>
      <c r="AP23" s="3" t="s">
        <v>50</v>
      </c>
      <c r="AR23" s="3" t="s">
        <v>70</v>
      </c>
      <c r="AS23" s="3" t="str">
        <f>AS24</f>
        <v>MB</v>
      </c>
      <c r="AT23" s="3" t="s">
        <v>13</v>
      </c>
      <c r="AU23" s="1">
        <f>AU24</f>
        <v>42073</v>
      </c>
      <c r="AV23" s="3" t="s">
        <v>78</v>
      </c>
      <c r="AW23" s="3" t="s">
        <v>79</v>
      </c>
      <c r="AX23" s="12" t="s">
        <v>80</v>
      </c>
      <c r="AY23" s="3" t="s">
        <v>81</v>
      </c>
      <c r="AZ23" t="s">
        <v>76</v>
      </c>
      <c r="BA23" s="3" t="s">
        <v>82</v>
      </c>
      <c r="BB23" s="4" t="s">
        <v>77</v>
      </c>
      <c r="BC23" s="3"/>
      <c r="BD23" t="s">
        <v>83</v>
      </c>
      <c r="BE23" t="s">
        <v>84</v>
      </c>
      <c r="BF23" t="s">
        <v>85</v>
      </c>
      <c r="BG23" t="s">
        <v>86</v>
      </c>
      <c r="BH23" t="s">
        <v>76</v>
      </c>
      <c r="BI23" s="4" t="s">
        <v>87</v>
      </c>
      <c r="BJ23" s="4" t="s">
        <v>77</v>
      </c>
      <c r="BK23" s="4" t="s">
        <v>75</v>
      </c>
    </row>
    <row r="24" spans="1:63">
      <c r="A24" s="2" t="s">
        <v>13</v>
      </c>
      <c r="B24" s="2">
        <v>3.05</v>
      </c>
      <c r="C24" s="2">
        <v>65</v>
      </c>
      <c r="D24" s="1">
        <v>42073</v>
      </c>
      <c r="E24" s="3">
        <v>0.83983333333333332</v>
      </c>
      <c r="F24" s="3">
        <f t="shared" ref="F24:F27" si="3">E24-0.1</f>
        <v>0.73983333333333334</v>
      </c>
      <c r="G24" s="3">
        <v>0.44516666666666665</v>
      </c>
      <c r="H24" s="3">
        <v>81.416666666666671</v>
      </c>
      <c r="I24" s="3">
        <v>153.33333333333334</v>
      </c>
      <c r="J24" s="3">
        <v>99.5</v>
      </c>
      <c r="K24" s="3">
        <v>13.395000000000001</v>
      </c>
      <c r="L24" s="3">
        <v>7.2166666666666659</v>
      </c>
      <c r="M24" s="3">
        <v>6.02</v>
      </c>
      <c r="N24" s="3">
        <v>15.391666666666666</v>
      </c>
      <c r="O24" s="12">
        <v>0.49366666666666664</v>
      </c>
      <c r="P24" s="3">
        <v>0.17</v>
      </c>
      <c r="Q24" s="3">
        <v>0.17299999999999996</v>
      </c>
      <c r="R24" s="3">
        <v>9.1000000000000011E-2</v>
      </c>
      <c r="S24" s="3">
        <v>5.6466666666666674</v>
      </c>
      <c r="T24" s="3">
        <v>14.049999999999999</v>
      </c>
      <c r="U24" s="3">
        <v>0.3666666666666667</v>
      </c>
      <c r="V24" s="3">
        <v>6.6666666666666666E-2</v>
      </c>
      <c r="W24" s="3">
        <v>169</v>
      </c>
      <c r="X24" s="3">
        <v>0.10000000000000002</v>
      </c>
      <c r="Y24" s="3">
        <v>0.9</v>
      </c>
      <c r="Z24" s="5">
        <v>0.65</v>
      </c>
      <c r="AA24" s="26">
        <v>6.2524785025684329E-2</v>
      </c>
      <c r="AB24" s="26">
        <v>1.9495251502812574E-2</v>
      </c>
      <c r="AC24" s="26">
        <v>0.15405027402659913</v>
      </c>
      <c r="AD24" s="26">
        <v>4.7982987154423687E-2</v>
      </c>
      <c r="AE24" s="26">
        <v>59.73481378032362</v>
      </c>
      <c r="AF24" s="27">
        <v>2.1648259001064605</v>
      </c>
      <c r="AG24" s="27">
        <v>387.76181449706149</v>
      </c>
      <c r="AH24" s="4"/>
      <c r="AI24" s="26">
        <v>0.28212046741245556</v>
      </c>
      <c r="AJ24" s="26">
        <v>2.1700467277887226E-3</v>
      </c>
      <c r="AK24" s="26">
        <v>63.031648451730426</v>
      </c>
      <c r="AL24" s="27">
        <v>0.75347443896926924</v>
      </c>
      <c r="AM24" s="3">
        <v>223.42104076971904</v>
      </c>
      <c r="AO24" s="4">
        <v>1.7311351759102764</v>
      </c>
      <c r="AP24" s="4">
        <v>9.6919599067919072E-3</v>
      </c>
      <c r="AR24" s="3" t="s">
        <v>107</v>
      </c>
      <c r="AS24" s="3" t="s">
        <v>95</v>
      </c>
      <c r="AT24" s="3" t="s">
        <v>155</v>
      </c>
      <c r="AU24" s="1">
        <v>42073</v>
      </c>
      <c r="AV24" s="3">
        <v>6.5089622306643982</v>
      </c>
      <c r="AW24" s="3">
        <v>3702.4151637208679</v>
      </c>
      <c r="AX24" s="3">
        <v>1.5721308221872194</v>
      </c>
      <c r="AY24" s="3">
        <v>38.436075445421871</v>
      </c>
      <c r="AZ24" s="3">
        <f>AY24/AZ$1</f>
        <v>0.69960093639282617</v>
      </c>
      <c r="BA24" s="3">
        <v>110.14487052561316</v>
      </c>
      <c r="BB24" s="4">
        <f>BA24/BB$1</f>
        <v>1.9721552466537717</v>
      </c>
      <c r="BD24">
        <v>23.167871111335561</v>
      </c>
      <c r="BE24">
        <v>3248.6847091267505</v>
      </c>
      <c r="BF24">
        <v>11.921298931697494</v>
      </c>
      <c r="BG24">
        <v>33.567456391288637</v>
      </c>
      <c r="BH24" s="3">
        <f>BG24/BH$1</f>
        <v>0.61098391684180264</v>
      </c>
      <c r="BI24" s="4">
        <v>3.1118446366143342</v>
      </c>
      <c r="BJ24" s="4">
        <f>BI24/BJ$1</f>
        <v>5.5717898596496583E-2</v>
      </c>
      <c r="BK24" s="4">
        <f>BB24-BJ24</f>
        <v>1.9164373480572752</v>
      </c>
    </row>
    <row r="25" spans="1:63">
      <c r="D25" s="21">
        <v>42073</v>
      </c>
      <c r="E25" s="5">
        <v>1.9639999999999997</v>
      </c>
      <c r="F25" s="5">
        <f t="shared" si="3"/>
        <v>1.8639999999999997</v>
      </c>
      <c r="G25" s="5">
        <v>1.8636666666666664</v>
      </c>
      <c r="H25" s="5">
        <v>84.13333333333334</v>
      </c>
      <c r="I25" s="5">
        <v>150.73333333333332</v>
      </c>
      <c r="J25" s="5">
        <v>98</v>
      </c>
      <c r="K25" s="5">
        <v>7.169999999999999</v>
      </c>
      <c r="L25" s="5">
        <v>7.0766666666666671</v>
      </c>
      <c r="M25" s="3">
        <v>10.15</v>
      </c>
      <c r="N25" s="3">
        <v>25.193333333333332</v>
      </c>
      <c r="O25" s="12">
        <v>2.3460000000000001</v>
      </c>
      <c r="P25" s="3">
        <v>3.58</v>
      </c>
      <c r="Q25" s="3">
        <v>0.17299999999999996</v>
      </c>
      <c r="R25" s="3">
        <v>0.10199999999999999</v>
      </c>
      <c r="S25" s="3">
        <v>6.3499999999999988</v>
      </c>
      <c r="T25" s="3">
        <v>2.7833333333333332</v>
      </c>
      <c r="U25" s="3">
        <v>0.76666666666666661</v>
      </c>
      <c r="V25" s="3">
        <v>0.20000000000000004</v>
      </c>
      <c r="W25" s="3">
        <v>167</v>
      </c>
      <c r="X25" s="3">
        <v>0.10000000000000002</v>
      </c>
      <c r="Y25" s="3">
        <v>3.2000000000000006</v>
      </c>
      <c r="Z25" s="5">
        <v>2.1</v>
      </c>
      <c r="AA25" s="26">
        <v>0.50230143603546551</v>
      </c>
      <c r="AB25" s="26">
        <v>2.1957192816974051E-2</v>
      </c>
      <c r="AC25" s="26">
        <v>0.63887953196706782</v>
      </c>
      <c r="AD25" s="26">
        <v>1.1827216922065831E-2</v>
      </c>
      <c r="AE25" s="26">
        <v>49.079952672846673</v>
      </c>
      <c r="AF25" s="27">
        <v>1.7255073003117334</v>
      </c>
      <c r="AG25" s="27">
        <v>76.821920592341954</v>
      </c>
      <c r="AH25" s="4"/>
      <c r="AI25" s="26">
        <v>1.0600890290649847</v>
      </c>
      <c r="AJ25" s="26">
        <v>0.13020280366732487</v>
      </c>
      <c r="AK25" s="26">
        <v>53.052140255009114</v>
      </c>
      <c r="AL25" s="27">
        <v>0.94667301306395579</v>
      </c>
      <c r="AM25" s="3">
        <v>50.044985657291392</v>
      </c>
      <c r="AO25" s="4">
        <v>2.6343257921788465</v>
      </c>
      <c r="AP25" s="4">
        <v>5.9113814842585433E-2</v>
      </c>
      <c r="AR25" s="3" t="s">
        <v>186</v>
      </c>
      <c r="AS25" s="3" t="s">
        <v>95</v>
      </c>
      <c r="AT25" s="3" t="s">
        <v>157</v>
      </c>
      <c r="AU25" s="1">
        <v>42073</v>
      </c>
      <c r="AV25" s="3">
        <v>6.3005554535336374</v>
      </c>
      <c r="AW25" s="3">
        <v>3939.4626518195241</v>
      </c>
      <c r="AX25" s="3">
        <v>14.491170317896511</v>
      </c>
      <c r="AY25" s="3">
        <v>1213.0021930591472</v>
      </c>
      <c r="AZ25" s="3">
        <f>AY25/AZ$1</f>
        <v>22.078671151422412</v>
      </c>
      <c r="BA25" s="3">
        <v>173.85302114628013</v>
      </c>
      <c r="BB25" s="4">
        <f>BA25/BB$1</f>
        <v>3.1128562425475401</v>
      </c>
      <c r="BH25" s="3"/>
    </row>
    <row r="26" spans="1:63">
      <c r="D26" s="1">
        <v>42073</v>
      </c>
      <c r="E26" s="3">
        <v>2.5289999999999999</v>
      </c>
      <c r="F26" s="3">
        <f t="shared" si="3"/>
        <v>2.4289999999999998</v>
      </c>
      <c r="G26" s="3">
        <v>3.1196666666666668</v>
      </c>
      <c r="H26" s="3">
        <v>88.266666666666666</v>
      </c>
      <c r="I26" s="3">
        <v>151.63333333333333</v>
      </c>
      <c r="J26" s="3">
        <v>99</v>
      </c>
      <c r="K26" s="3">
        <v>3.5466666666666669</v>
      </c>
      <c r="L26" s="3">
        <v>7</v>
      </c>
      <c r="M26" s="3">
        <v>13.396666666666668</v>
      </c>
      <c r="N26" s="3">
        <v>32.883333333333333</v>
      </c>
      <c r="Z26" s="5">
        <v>2.6</v>
      </c>
      <c r="AA26" s="26">
        <v>0.34356272957568085</v>
      </c>
      <c r="AB26" s="26">
        <v>2.1203284567125693E-2</v>
      </c>
      <c r="AC26" s="26">
        <v>0.44676667813046228</v>
      </c>
      <c r="AD26" s="26">
        <v>3.5802761300551565E-2</v>
      </c>
      <c r="AE26" s="26">
        <v>46.277045402268442</v>
      </c>
      <c r="AF26" s="27">
        <v>2.0562979024929771</v>
      </c>
      <c r="AG26" s="27">
        <v>103.58213283926891</v>
      </c>
      <c r="AH26" s="4"/>
      <c r="AI26" s="26">
        <v>0.79309390139725278</v>
      </c>
      <c r="AJ26" s="26">
        <v>7.3781588744817522E-2</v>
      </c>
      <c r="AK26" s="26">
        <v>49.968123861566482</v>
      </c>
      <c r="AL26" s="27">
        <v>2.9800880054105185</v>
      </c>
      <c r="AM26" s="3">
        <v>63.004045010980299</v>
      </c>
      <c r="AO26" s="4">
        <v>2.2274809041258825</v>
      </c>
      <c r="AP26" s="4">
        <v>0.12075127780461727</v>
      </c>
      <c r="AR26" s="3" t="s">
        <v>187</v>
      </c>
      <c r="AS26" s="3" t="s">
        <v>95</v>
      </c>
      <c r="AT26" s="3" t="s">
        <v>159</v>
      </c>
      <c r="AU26" s="1">
        <v>42073</v>
      </c>
      <c r="AV26" s="3">
        <v>5.7866716897823487</v>
      </c>
      <c r="AW26" s="3">
        <v>3726.3188433320483</v>
      </c>
      <c r="AX26" s="3">
        <v>5.5059901435225749</v>
      </c>
      <c r="AY26" s="3">
        <v>622.04929556800755</v>
      </c>
      <c r="AZ26" s="3">
        <f>AY26/AZ$1</f>
        <v>11.322338834510512</v>
      </c>
      <c r="BA26" s="3">
        <v>122.78724107658643</v>
      </c>
      <c r="BB26" s="4">
        <f>BA26/BB$1</f>
        <v>2.1985181929558895</v>
      </c>
      <c r="BH26" s="3"/>
    </row>
    <row r="27" spans="1:63">
      <c r="D27" s="1">
        <v>42073</v>
      </c>
      <c r="E27" s="3">
        <v>2.7559999999999998</v>
      </c>
      <c r="F27" s="3">
        <f t="shared" si="3"/>
        <v>2.6559999999999997</v>
      </c>
      <c r="G27" s="3">
        <v>3.8693333333333335</v>
      </c>
      <c r="H27" s="3">
        <v>91.533333333333346</v>
      </c>
      <c r="I27" s="3">
        <v>153.5</v>
      </c>
      <c r="J27" s="3">
        <v>100</v>
      </c>
      <c r="K27" s="3">
        <v>2.11</v>
      </c>
      <c r="L27" s="3">
        <v>6.9899999999999993</v>
      </c>
      <c r="M27" s="3">
        <v>13.866666666666667</v>
      </c>
      <c r="N27" s="3">
        <v>33.986666666666665</v>
      </c>
      <c r="O27" s="12">
        <v>2.8460000000000001</v>
      </c>
      <c r="P27" s="3">
        <v>4.0933333333333328</v>
      </c>
      <c r="Q27" s="3">
        <v>0.17800000000000002</v>
      </c>
      <c r="R27" s="3">
        <v>0.107</v>
      </c>
      <c r="S27" s="3">
        <v>6.46</v>
      </c>
      <c r="T27" s="3">
        <v>1.53</v>
      </c>
      <c r="U27" s="3">
        <v>0.96666666666666667</v>
      </c>
      <c r="V27" s="3">
        <v>0.20000000000000004</v>
      </c>
      <c r="W27" s="3">
        <v>152.66666666666666</v>
      </c>
      <c r="X27" s="3">
        <v>0.10000000000000002</v>
      </c>
      <c r="Y27" s="3">
        <v>3.7999999999999994</v>
      </c>
      <c r="Z27" s="5">
        <v>2.75</v>
      </c>
      <c r="AA27" s="26">
        <v>0.48517425902469924</v>
      </c>
      <c r="AB27" s="26">
        <v>6.1377967644691167E-2</v>
      </c>
      <c r="AC27" s="26">
        <v>0.65920112095250161</v>
      </c>
      <c r="AD27" s="26">
        <v>2.7157586737679811E-2</v>
      </c>
      <c r="AE27" s="26">
        <v>48.519371218731024</v>
      </c>
      <c r="AF27" s="27">
        <v>1.6454780855757833</v>
      </c>
      <c r="AG27" s="27">
        <v>73.603289916473102</v>
      </c>
      <c r="AH27" s="4"/>
      <c r="AI27" s="26">
        <v>1.0309343886874736</v>
      </c>
      <c r="AJ27" s="26">
        <v>9.3312009294916301E-2</v>
      </c>
      <c r="AK27" s="26">
        <v>56.614298724954473</v>
      </c>
      <c r="AL27" s="27">
        <v>2.9704280767057862</v>
      </c>
      <c r="AM27" s="3">
        <v>54.915520663766536</v>
      </c>
      <c r="AO27" s="4">
        <v>2.6660476089453531</v>
      </c>
      <c r="AP27" s="4">
        <v>7.9867803782144267E-2</v>
      </c>
      <c r="AR27" s="3" t="s">
        <v>108</v>
      </c>
      <c r="AS27" s="3" t="s">
        <v>95</v>
      </c>
      <c r="AT27" s="3" t="s">
        <v>156</v>
      </c>
      <c r="AU27" s="1">
        <v>42073</v>
      </c>
      <c r="AV27" s="3">
        <v>6.5287859251848577</v>
      </c>
      <c r="AW27" s="3">
        <v>4052.7506179668949</v>
      </c>
      <c r="AX27" s="3">
        <v>15.622860651038138</v>
      </c>
      <c r="AY27" s="3">
        <v>1306.5313927074312</v>
      </c>
      <c r="AZ27" s="3">
        <f>AY27/AZ$1</f>
        <v>23.781059204722084</v>
      </c>
      <c r="BA27" s="3">
        <v>186.65729449630408</v>
      </c>
      <c r="BB27" s="4">
        <f>BA27/BB$1</f>
        <v>3.3421180751352564</v>
      </c>
      <c r="BD27">
        <v>38.143302187757691</v>
      </c>
      <c r="BE27">
        <v>3441.5924406454124</v>
      </c>
      <c r="BF27">
        <v>19.117650589611369</v>
      </c>
      <c r="BG27">
        <v>1360.2728487008026</v>
      </c>
      <c r="BH27" s="3">
        <f>BG27/BH$1</f>
        <v>24.75924369677471</v>
      </c>
      <c r="BI27" s="4">
        <v>4.5359276383909783</v>
      </c>
      <c r="BJ27" s="4">
        <f>BI27/BJ$1</f>
        <v>8.1216251358835784E-2</v>
      </c>
      <c r="BK27" s="4">
        <f>BB27-BJ27</f>
        <v>3.2609018237764205</v>
      </c>
    </row>
    <row r="28" spans="1:63">
      <c r="D28" s="1">
        <v>42073</v>
      </c>
      <c r="E28" s="3">
        <v>2.9958749999999998</v>
      </c>
      <c r="F28" s="3">
        <f>E28-0.1</f>
        <v>2.8958749999999998</v>
      </c>
      <c r="G28" s="3">
        <v>4.3159999999999998</v>
      </c>
      <c r="H28" s="3">
        <v>95.974999999999994</v>
      </c>
      <c r="I28" s="3">
        <v>158.66249999999999</v>
      </c>
      <c r="J28" s="3">
        <v>103</v>
      </c>
      <c r="K28" s="3">
        <v>1.3412500000000001</v>
      </c>
      <c r="L28" s="3">
        <v>6.9800000000000022</v>
      </c>
      <c r="M28" s="3">
        <v>14.60125</v>
      </c>
      <c r="N28" s="3">
        <v>35.741250000000001</v>
      </c>
      <c r="Z28" s="5">
        <v>3.05</v>
      </c>
      <c r="AA28" s="26">
        <v>0.7046439202026602</v>
      </c>
      <c r="AB28" s="26">
        <v>2.479446259697668E-2</v>
      </c>
      <c r="AC28" s="26">
        <v>0.84342301278277398</v>
      </c>
      <c r="AD28" s="26">
        <v>1.7937532167388498E-2</v>
      </c>
      <c r="AE28" s="26">
        <v>53.194696815641095</v>
      </c>
      <c r="AF28" s="27">
        <v>1.8358059150196677</v>
      </c>
      <c r="AG28" s="27">
        <v>63.070008773096568</v>
      </c>
      <c r="AH28" s="4"/>
      <c r="AI28" s="26">
        <v>1.9746240640648016</v>
      </c>
      <c r="AJ28" s="26">
        <v>0.38626831754639751</v>
      </c>
      <c r="AK28" s="26">
        <v>60.306238615664846</v>
      </c>
      <c r="AL28" s="27">
        <v>1.429669448300666</v>
      </c>
      <c r="AM28" s="3">
        <v>30.540617686752633</v>
      </c>
      <c r="AO28" s="4">
        <v>2.9857833811156897</v>
      </c>
      <c r="AP28" s="4">
        <v>6.9395109194150303E-2</v>
      </c>
      <c r="AR28" s="3" t="s">
        <v>109</v>
      </c>
      <c r="AS28" s="3" t="s">
        <v>95</v>
      </c>
      <c r="AT28" s="3" t="s">
        <v>158</v>
      </c>
      <c r="AU28" s="1">
        <v>42073</v>
      </c>
      <c r="AV28" s="3">
        <v>5.3867106342418483</v>
      </c>
      <c r="AW28" s="3">
        <v>4335.9473066939836</v>
      </c>
      <c r="AX28" s="3">
        <v>20.045314321730011</v>
      </c>
      <c r="AY28" s="3">
        <v>1872.5176156623597</v>
      </c>
      <c r="AZ28" s="3">
        <f>AY28/AZ$1</f>
        <v>34.082956237028753</v>
      </c>
      <c r="BA28" s="3">
        <v>222.5183166209404</v>
      </c>
      <c r="BB28" s="4">
        <f>BA28/BB$1</f>
        <v>3.9842133683248058</v>
      </c>
      <c r="BD28">
        <v>38.252965979684696</v>
      </c>
      <c r="BE28">
        <v>3874.6443415943122</v>
      </c>
      <c r="BF28">
        <v>23.934088013577178</v>
      </c>
      <c r="BG28">
        <v>2119.0517175546161</v>
      </c>
      <c r="BH28" s="3">
        <f>BG28/BH$1</f>
        <v>38.570289726148822</v>
      </c>
      <c r="BI28" s="4">
        <v>5.7525842813969739</v>
      </c>
      <c r="BJ28" s="4">
        <f>BI28/BJ$1</f>
        <v>0.10300061381194223</v>
      </c>
      <c r="BK28" s="4">
        <f>BB28-BJ28</f>
        <v>3.8812127545128634</v>
      </c>
    </row>
    <row r="29" spans="1:63">
      <c r="Z29" s="5"/>
      <c r="AA29" s="26"/>
      <c r="AB29" s="26"/>
      <c r="AC29" s="26"/>
      <c r="AD29" s="26"/>
      <c r="AE29" s="26"/>
      <c r="AF29" s="27"/>
      <c r="AG29" s="27"/>
      <c r="AI29" s="26"/>
      <c r="AJ29" s="26"/>
      <c r="AK29" s="26"/>
      <c r="AL29" s="27"/>
      <c r="AU29" s="1"/>
      <c r="AV29" s="3"/>
      <c r="AW29" s="3"/>
      <c r="AX29" s="3"/>
      <c r="AY29" s="3"/>
      <c r="AZ29" s="3"/>
      <c r="BA29" s="3"/>
      <c r="BH29" s="3"/>
    </row>
    <row r="30" spans="1:63">
      <c r="A30" s="1" t="s">
        <v>16</v>
      </c>
      <c r="B30" s="2" t="s">
        <v>20</v>
      </c>
      <c r="C30" s="2" t="s">
        <v>21</v>
      </c>
      <c r="D30" s="1" t="s">
        <v>0</v>
      </c>
      <c r="E30" s="3" t="s">
        <v>29</v>
      </c>
      <c r="F30" s="3" t="s">
        <v>22</v>
      </c>
      <c r="G30" s="3" t="s">
        <v>30</v>
      </c>
      <c r="H30" s="3" t="s">
        <v>31</v>
      </c>
      <c r="I30" s="3" t="s">
        <v>33</v>
      </c>
      <c r="J30" s="3" t="s">
        <v>34</v>
      </c>
      <c r="K30" s="3" t="s">
        <v>36</v>
      </c>
      <c r="L30" s="3" t="s">
        <v>1</v>
      </c>
      <c r="M30" s="3" t="s">
        <v>39</v>
      </c>
      <c r="N30" s="3" t="s">
        <v>40</v>
      </c>
      <c r="O30" s="12" t="s">
        <v>2</v>
      </c>
      <c r="P30" s="3" t="s">
        <v>3</v>
      </c>
      <c r="Q30" s="3" t="s">
        <v>4</v>
      </c>
      <c r="R30" s="3" t="s">
        <v>5</v>
      </c>
      <c r="S30" s="3" t="s">
        <v>1</v>
      </c>
      <c r="T30" s="3" t="s">
        <v>6</v>
      </c>
      <c r="V30" s="3" t="s">
        <v>8</v>
      </c>
      <c r="W30" s="3" t="s">
        <v>9</v>
      </c>
      <c r="X30" s="3" t="s">
        <v>10</v>
      </c>
      <c r="Y30" s="3" t="s">
        <v>11</v>
      </c>
      <c r="Z30" s="5" t="s">
        <v>19</v>
      </c>
      <c r="AB30" s="9" t="s">
        <v>88</v>
      </c>
      <c r="AC30" s="9" t="s">
        <v>90</v>
      </c>
      <c r="AD30" s="9" t="s">
        <v>88</v>
      </c>
      <c r="AE30" s="9" t="s">
        <v>91</v>
      </c>
      <c r="AF30" s="9" t="s">
        <v>88</v>
      </c>
      <c r="AG30" s="9" t="s">
        <v>94</v>
      </c>
      <c r="AI30" s="3" t="s">
        <v>92</v>
      </c>
      <c r="AJ30" s="3" t="s">
        <v>88</v>
      </c>
      <c r="AK30" s="3" t="s">
        <v>93</v>
      </c>
      <c r="AL30" s="3" t="s">
        <v>88</v>
      </c>
      <c r="AM30" s="3" t="s">
        <v>60</v>
      </c>
      <c r="AO30" s="3" t="s">
        <v>49</v>
      </c>
      <c r="AP30" s="3" t="s">
        <v>50</v>
      </c>
      <c r="AR30" s="3" t="s">
        <v>70</v>
      </c>
      <c r="AS30" s="3" t="str">
        <f>AS31</f>
        <v>MB</v>
      </c>
      <c r="AT30" s="3" t="s">
        <v>13</v>
      </c>
      <c r="AU30" s="1">
        <f>AU31</f>
        <v>42082</v>
      </c>
      <c r="AV30" s="3" t="s">
        <v>78</v>
      </c>
      <c r="AW30" s="3" t="s">
        <v>79</v>
      </c>
      <c r="AX30" s="12" t="s">
        <v>80</v>
      </c>
      <c r="AY30" s="3" t="s">
        <v>81</v>
      </c>
      <c r="AZ30" t="s">
        <v>76</v>
      </c>
      <c r="BA30" s="3" t="s">
        <v>82</v>
      </c>
      <c r="BB30" s="4" t="s">
        <v>77</v>
      </c>
      <c r="BC30" s="3"/>
      <c r="BD30" t="s">
        <v>83</v>
      </c>
      <c r="BE30" t="s">
        <v>84</v>
      </c>
      <c r="BF30" t="s">
        <v>85</v>
      </c>
      <c r="BG30" t="s">
        <v>86</v>
      </c>
      <c r="BH30" t="s">
        <v>76</v>
      </c>
      <c r="BI30" s="4" t="s">
        <v>87</v>
      </c>
      <c r="BJ30" s="4" t="s">
        <v>77</v>
      </c>
      <c r="BK30" s="4" t="s">
        <v>75</v>
      </c>
    </row>
    <row r="31" spans="1:63">
      <c r="A31" s="1" t="s">
        <v>13</v>
      </c>
      <c r="B31" s="2">
        <v>3.1</v>
      </c>
      <c r="C31" s="2">
        <v>67</v>
      </c>
      <c r="D31" s="1">
        <v>42082</v>
      </c>
      <c r="E31" s="3">
        <v>0.69174999999999998</v>
      </c>
      <c r="F31" s="3">
        <f>E31-0.1</f>
        <v>0.59175</v>
      </c>
      <c r="G31" s="3">
        <v>1.4359999999999999</v>
      </c>
      <c r="H31" s="3">
        <v>93.2</v>
      </c>
      <c r="I31" s="3">
        <v>169.47499999999999</v>
      </c>
      <c r="J31" s="3">
        <v>110</v>
      </c>
      <c r="K31" s="3">
        <v>12.8225</v>
      </c>
      <c r="L31" s="3">
        <v>6.86</v>
      </c>
      <c r="M31" s="3">
        <v>10.022500000000001</v>
      </c>
      <c r="N31" s="3">
        <v>24.88</v>
      </c>
      <c r="O31" s="12">
        <v>0.5003333333333333</v>
      </c>
      <c r="P31" s="3">
        <v>0.66666666666666663</v>
      </c>
      <c r="Q31" s="3">
        <v>0.14833333333333332</v>
      </c>
      <c r="R31" s="3">
        <v>7.9666666666666663E-2</v>
      </c>
      <c r="S31" s="3">
        <v>4.5</v>
      </c>
      <c r="T31" s="3">
        <v>13.016666666666667</v>
      </c>
      <c r="U31" s="3">
        <v>1.1666666666666667</v>
      </c>
      <c r="V31" s="3">
        <v>0.26666666666666666</v>
      </c>
      <c r="W31" s="3">
        <v>3</v>
      </c>
      <c r="X31" s="3">
        <v>3.3333333333333333E-2</v>
      </c>
      <c r="Y31" s="3">
        <v>3.3666666666666667</v>
      </c>
      <c r="Z31" s="5">
        <v>0.7</v>
      </c>
      <c r="AA31" s="26">
        <v>1.0356264856449229</v>
      </c>
      <c r="AB31" s="26">
        <v>1.0819123947744686E-2</v>
      </c>
      <c r="AC31" s="26">
        <v>1.3686170026497786</v>
      </c>
      <c r="AD31" s="26">
        <v>1.0254271501025229E-2</v>
      </c>
      <c r="AE31" s="26">
        <v>79.313216402294515</v>
      </c>
      <c r="AF31" s="27">
        <v>0.73471010795055491</v>
      </c>
      <c r="AG31" s="27">
        <v>57.951359838973389</v>
      </c>
      <c r="AH31" s="4"/>
      <c r="AI31" s="26">
        <v>2.0237266162795571</v>
      </c>
      <c r="AJ31" s="26">
        <v>8.6801869111550176E-2</v>
      </c>
      <c r="AK31" s="26">
        <v>96.347905282331539</v>
      </c>
      <c r="AL31" s="27">
        <v>2.3038929960791106</v>
      </c>
      <c r="AM31" s="3">
        <v>47.609150617121728</v>
      </c>
      <c r="AO31" s="4">
        <v>3.3907400657896951</v>
      </c>
      <c r="AP31" s="4">
        <v>0.17336408159618386</v>
      </c>
      <c r="AR31" s="3" t="s">
        <v>110</v>
      </c>
      <c r="AS31" s="3" t="s">
        <v>95</v>
      </c>
      <c r="AT31" s="3" t="s">
        <v>155</v>
      </c>
      <c r="AU31" s="1">
        <v>42082</v>
      </c>
      <c r="AV31" s="3">
        <v>10.062071999999555</v>
      </c>
      <c r="AW31" s="3">
        <v>3317.9296876701328</v>
      </c>
      <c r="AX31" s="3">
        <v>18.861433719806652</v>
      </c>
      <c r="AY31" s="3">
        <v>49.214985733285218</v>
      </c>
      <c r="AZ31" s="3">
        <f>AY31/AZ$1</f>
        <v>0.89579515349991301</v>
      </c>
      <c r="BA31" s="3">
        <v>133.25443925460863</v>
      </c>
      <c r="BB31" s="4">
        <f>BA31/BB$1</f>
        <v>2.3859344539768776</v>
      </c>
      <c r="BD31">
        <v>43.892133976474618</v>
      </c>
      <c r="BE31">
        <v>2654.4778110857151</v>
      </c>
      <c r="BF31">
        <v>46.62329957680209</v>
      </c>
      <c r="BG31">
        <v>48.395432071663421</v>
      </c>
      <c r="BH31" s="3">
        <f>BG31/BH$1</f>
        <v>0.88087790447148573</v>
      </c>
      <c r="BI31" s="4">
        <v>23.209980116761756</v>
      </c>
      <c r="BJ31" s="4">
        <f>BI31/BJ$1</f>
        <v>0.4155770835588497</v>
      </c>
      <c r="BK31" s="4">
        <f>BB31-BJ31</f>
        <v>1.9703573704180279</v>
      </c>
    </row>
    <row r="32" spans="1:63">
      <c r="D32" s="1">
        <v>42082</v>
      </c>
      <c r="E32" s="3">
        <v>2.367</v>
      </c>
      <c r="F32" s="3">
        <f t="shared" ref="F32:F34" si="4">E32-0.15</f>
        <v>2.2170000000000001</v>
      </c>
      <c r="G32" s="3">
        <v>1.7416666666666669</v>
      </c>
      <c r="H32" s="3">
        <v>96.666666666666671</v>
      </c>
      <c r="I32" s="3">
        <v>173.93333333333331</v>
      </c>
      <c r="J32" s="3">
        <v>113</v>
      </c>
      <c r="K32" s="3">
        <v>9.5399999999999991</v>
      </c>
      <c r="L32" s="3">
        <v>6.9466666666666663</v>
      </c>
      <c r="M32" s="3">
        <v>0.69</v>
      </c>
      <c r="N32" s="3">
        <v>2.7566666666666664</v>
      </c>
      <c r="O32" s="12">
        <v>1.9193333333333333</v>
      </c>
      <c r="P32" s="3">
        <v>1.0033333333333332</v>
      </c>
      <c r="Q32" s="3">
        <v>0.19200000000000003</v>
      </c>
      <c r="R32" s="3">
        <v>0.104</v>
      </c>
      <c r="S32" s="3">
        <v>5.7033333333333331</v>
      </c>
      <c r="T32" s="3">
        <v>12.863333333333335</v>
      </c>
      <c r="U32" s="3">
        <v>1.2666666666666666</v>
      </c>
      <c r="V32" s="3">
        <v>0.3</v>
      </c>
      <c r="W32" s="3">
        <v>-39</v>
      </c>
      <c r="X32" s="3">
        <v>0</v>
      </c>
      <c r="Y32" s="3">
        <v>7.333333333333333</v>
      </c>
      <c r="Z32" s="5">
        <v>2.1</v>
      </c>
      <c r="AA32" s="26">
        <v>0.90457809003588763</v>
      </c>
      <c r="AB32" s="26">
        <v>9.8126284598744236E-3</v>
      </c>
      <c r="AC32" s="26">
        <v>1.1418773943001901</v>
      </c>
      <c r="AD32" s="26">
        <v>8.3746052671478985E-2</v>
      </c>
      <c r="AE32" s="26">
        <v>70.694753230176417</v>
      </c>
      <c r="AF32" s="27">
        <v>5.1574732214006387</v>
      </c>
      <c r="AG32" s="27">
        <v>61.910984124090078</v>
      </c>
      <c r="AH32" s="4"/>
      <c r="AI32" s="26">
        <v>1.6723364769927145</v>
      </c>
      <c r="AJ32" s="26">
        <v>2.1700467277889208E-3</v>
      </c>
      <c r="AK32" s="26">
        <v>80.490664845173043</v>
      </c>
      <c r="AL32" s="27">
        <v>1.2557907316154453</v>
      </c>
      <c r="AM32" s="3">
        <v>48.130663866111256</v>
      </c>
      <c r="AO32" s="4">
        <v>2.7350299723899769</v>
      </c>
      <c r="AP32" s="4">
        <v>0.12801940930201772</v>
      </c>
      <c r="AR32" s="3" t="s">
        <v>196</v>
      </c>
      <c r="AS32" s="3" t="s">
        <v>95</v>
      </c>
      <c r="AT32" s="3" t="s">
        <v>157</v>
      </c>
      <c r="AU32" s="1">
        <v>42082</v>
      </c>
      <c r="AV32" s="3">
        <v>8.0412403260762382</v>
      </c>
      <c r="AW32" s="3">
        <v>3505.1369972588586</v>
      </c>
      <c r="AX32" s="3">
        <v>24.991834621384321</v>
      </c>
      <c r="AY32" s="3">
        <v>221.92587152309429</v>
      </c>
      <c r="AZ32" s="3">
        <f>AY32/AZ$1</f>
        <v>4.039422488589266</v>
      </c>
      <c r="BA32" s="3">
        <v>123.89759975956588</v>
      </c>
      <c r="BB32" s="4">
        <f>BA32/BB$1</f>
        <v>2.218399279490884</v>
      </c>
      <c r="BH32" s="3"/>
    </row>
    <row r="33" spans="1:63">
      <c r="D33" s="21">
        <v>42082</v>
      </c>
      <c r="E33" s="5">
        <v>2.7040000000000002</v>
      </c>
      <c r="F33" s="5">
        <f t="shared" si="4"/>
        <v>2.5540000000000003</v>
      </c>
      <c r="G33" s="5">
        <v>3.0310000000000001</v>
      </c>
      <c r="H33" s="5">
        <v>94.633333333333326</v>
      </c>
      <c r="I33" s="5">
        <v>163.03333333333333</v>
      </c>
      <c r="J33" s="5">
        <v>106</v>
      </c>
      <c r="K33" s="5">
        <v>5.1433333333333335</v>
      </c>
      <c r="L33" s="5">
        <v>6.8933333333333335</v>
      </c>
      <c r="M33" s="3">
        <v>0.86</v>
      </c>
      <c r="N33" s="3">
        <v>3.1566666666666663</v>
      </c>
      <c r="O33" s="12">
        <v>2.3976666666666664</v>
      </c>
      <c r="P33" s="3">
        <v>3.2033333333333331</v>
      </c>
      <c r="Q33" s="3">
        <v>0.17100000000000001</v>
      </c>
      <c r="R33" s="3">
        <v>0.10000000000000002</v>
      </c>
      <c r="S33" s="3">
        <v>6.04</v>
      </c>
      <c r="T33" s="3">
        <v>6.2766666666666664</v>
      </c>
      <c r="U33" s="3">
        <v>0.23333333333333331</v>
      </c>
      <c r="V33" s="3">
        <v>6.6666666666666666E-2</v>
      </c>
      <c r="W33" s="3">
        <v>-126.66666666666667</v>
      </c>
      <c r="X33" s="3">
        <v>-6.6666666666666666E-2</v>
      </c>
      <c r="Y33" s="3">
        <v>4.5333333333333332</v>
      </c>
      <c r="Z33" s="5">
        <v>2.6</v>
      </c>
      <c r="AA33" s="26">
        <v>0.56207814281190627</v>
      </c>
      <c r="AB33" s="26">
        <v>4.410827811319689E-2</v>
      </c>
      <c r="AC33" s="26">
        <v>0.76773541123242561</v>
      </c>
      <c r="AD33" s="26">
        <v>5.8121006718066907E-2</v>
      </c>
      <c r="AE33" s="26">
        <v>50.67017353248086</v>
      </c>
      <c r="AF33" s="27">
        <v>1.9735158723368749</v>
      </c>
      <c r="AG33" s="27">
        <v>65.99952638779726</v>
      </c>
      <c r="AH33" s="4"/>
      <c r="AI33" s="26">
        <v>1.2120000499793839</v>
      </c>
      <c r="AJ33" s="26">
        <v>5.4251168194718744E-2</v>
      </c>
      <c r="AK33" s="26">
        <v>56.645036429872498</v>
      </c>
      <c r="AL33" s="27">
        <v>9.6599287047326385E-3</v>
      </c>
      <c r="AM33" s="3">
        <v>46.736826810226638</v>
      </c>
      <c r="AO33" s="4">
        <v>2.1946261653320014</v>
      </c>
      <c r="AP33" s="4">
        <v>1.7203180476929758E-2</v>
      </c>
      <c r="AR33" s="3" t="s">
        <v>197</v>
      </c>
      <c r="AS33" s="3" t="s">
        <v>95</v>
      </c>
      <c r="AT33" s="3" t="s">
        <v>159</v>
      </c>
      <c r="AU33" s="1">
        <v>42082</v>
      </c>
      <c r="AV33" s="3">
        <v>4.7295121258826276</v>
      </c>
      <c r="AW33" s="3">
        <v>4204.789039663593</v>
      </c>
      <c r="AX33" s="3">
        <v>13.789006876890401</v>
      </c>
      <c r="AY33" s="3">
        <v>1237.0960196705655</v>
      </c>
      <c r="AZ33" s="3">
        <f>AY33/AZ$1</f>
        <v>22.517219142165374</v>
      </c>
      <c r="BA33" s="3">
        <v>175.13802137470867</v>
      </c>
      <c r="BB33" s="4">
        <f>BA33/BB$1</f>
        <v>3.1358643039339062</v>
      </c>
      <c r="BH33" s="3"/>
    </row>
    <row r="34" spans="1:63">
      <c r="D34" s="1">
        <v>42082</v>
      </c>
      <c r="E34" s="3">
        <v>3.0343333333333331</v>
      </c>
      <c r="F34" s="3">
        <f t="shared" si="4"/>
        <v>2.8843333333333332</v>
      </c>
      <c r="G34" s="3">
        <v>3.6980000000000004</v>
      </c>
      <c r="H34" s="3">
        <v>97.5</v>
      </c>
      <c r="I34" s="3">
        <v>164.46666666666667</v>
      </c>
      <c r="J34" s="3">
        <v>107</v>
      </c>
      <c r="K34" s="3">
        <v>2.1199999999999997</v>
      </c>
      <c r="L34" s="3">
        <v>6.89</v>
      </c>
      <c r="M34" s="3">
        <v>0.98999999999999988</v>
      </c>
      <c r="N34" s="3">
        <v>3.4666666666666668</v>
      </c>
      <c r="O34" s="12">
        <v>2.6476666666666664</v>
      </c>
      <c r="P34" s="3">
        <v>3.67</v>
      </c>
      <c r="Q34" s="3">
        <v>0.17</v>
      </c>
      <c r="R34" s="3">
        <v>0.10100000000000002</v>
      </c>
      <c r="S34" s="3">
        <v>6.18</v>
      </c>
      <c r="T34" s="3">
        <v>3.3699999999999997</v>
      </c>
      <c r="U34" s="3">
        <v>1.4333333333333333</v>
      </c>
      <c r="V34" s="3">
        <v>0.33333333333333331</v>
      </c>
      <c r="W34" s="3">
        <v>-187.33333333333334</v>
      </c>
      <c r="X34" s="3">
        <v>-0.10000000000000002</v>
      </c>
      <c r="Y34" s="3">
        <v>4.7</v>
      </c>
      <c r="Z34" s="5">
        <v>2.85</v>
      </c>
      <c r="AA34" s="26">
        <v>0.60470597952290484</v>
      </c>
      <c r="AB34" s="26">
        <v>2.3677869333118402E-2</v>
      </c>
      <c r="AC34" s="26">
        <v>0.72765906985180506</v>
      </c>
      <c r="AD34" s="26">
        <v>5.060857969139302E-2</v>
      </c>
      <c r="AE34" s="26">
        <v>50.719748763116918</v>
      </c>
      <c r="AF34" s="27">
        <v>1.6170806967342344</v>
      </c>
      <c r="AG34" s="27">
        <v>69.702627046820837</v>
      </c>
      <c r="AH34" s="4"/>
      <c r="AI34" s="26">
        <v>1.3869278922444495</v>
      </c>
      <c r="AJ34" s="26">
        <v>3.6890794372408643E-2</v>
      </c>
      <c r="AK34" s="26">
        <v>60.709244080145723</v>
      </c>
      <c r="AL34" s="27">
        <v>0.88871344083554871</v>
      </c>
      <c r="AM34" s="3">
        <v>43.772458842038752</v>
      </c>
      <c r="AO34" s="4">
        <v>2.3275556832106923</v>
      </c>
      <c r="AP34" s="4">
        <v>0.15170141348918073</v>
      </c>
      <c r="AR34" s="3" t="s">
        <v>111</v>
      </c>
      <c r="AS34" s="3" t="s">
        <v>95</v>
      </c>
      <c r="AT34" s="3" t="s">
        <v>156</v>
      </c>
      <c r="AU34" s="1">
        <v>42082</v>
      </c>
      <c r="AV34" s="3">
        <v>4.2288497500417348</v>
      </c>
      <c r="AW34" s="3">
        <v>4116.4631379905841</v>
      </c>
      <c r="AX34" s="3">
        <v>17.909334254886705</v>
      </c>
      <c r="AY34" s="3">
        <v>1271.1790379763706</v>
      </c>
      <c r="AZ34" s="3">
        <f>AY34/AZ$1</f>
        <v>23.13758714918767</v>
      </c>
      <c r="BA34" s="3">
        <v>179.05118461070228</v>
      </c>
      <c r="BB34" s="4">
        <f>BA34/BB$1</f>
        <v>3.205929894551518</v>
      </c>
      <c r="BD34">
        <v>36.681248447713436</v>
      </c>
      <c r="BE34">
        <v>3701.9672831767398</v>
      </c>
      <c r="BF34">
        <v>19.86991053508093</v>
      </c>
      <c r="BG34">
        <v>1323.7227403023255</v>
      </c>
      <c r="BH34" s="3">
        <f>BG34/BH$1</f>
        <v>24.093970518790055</v>
      </c>
      <c r="BI34" s="4">
        <v>4.2365129590423436</v>
      </c>
      <c r="BJ34" s="4">
        <f>BI34/BJ$1</f>
        <v>7.5855200699057185E-2</v>
      </c>
      <c r="BK34" s="4">
        <f>BB34-BJ34</f>
        <v>3.1300746938524608</v>
      </c>
    </row>
    <row r="35" spans="1:63">
      <c r="D35" s="1">
        <v>42082</v>
      </c>
      <c r="E35" s="3">
        <v>3.1949999999999998</v>
      </c>
      <c r="F35" s="3">
        <f>E35-0.15</f>
        <v>3.0449999999999999</v>
      </c>
      <c r="G35" s="3">
        <v>3.9236666666666671</v>
      </c>
      <c r="H35" s="3">
        <v>99.066666666666663</v>
      </c>
      <c r="I35" s="3">
        <v>165.8</v>
      </c>
      <c r="J35" s="3">
        <v>108</v>
      </c>
      <c r="K35" s="3">
        <v>1.6233333333333333</v>
      </c>
      <c r="L35" s="3">
        <v>6.91</v>
      </c>
      <c r="M35" s="3">
        <v>1.3466666666666667</v>
      </c>
      <c r="N35" s="3">
        <v>4.3099999999999996</v>
      </c>
      <c r="O35" s="12">
        <v>2.863666666666667</v>
      </c>
      <c r="P35" s="3">
        <v>3.98</v>
      </c>
      <c r="Q35" s="3">
        <v>0.17100000000000001</v>
      </c>
      <c r="R35" s="3">
        <v>0.10299999999999999</v>
      </c>
      <c r="S35" s="3">
        <v>6.27</v>
      </c>
      <c r="T35" s="3">
        <v>2.0433333333333334</v>
      </c>
      <c r="U35" s="3">
        <v>0.26666666666666666</v>
      </c>
      <c r="V35" s="3">
        <v>6.6666666666666666E-2</v>
      </c>
      <c r="W35" s="3">
        <v>8</v>
      </c>
      <c r="X35" s="3">
        <v>0</v>
      </c>
      <c r="Y35" s="3">
        <v>4.8</v>
      </c>
      <c r="Z35" s="5">
        <v>3.1</v>
      </c>
      <c r="AA35" s="26">
        <v>0.65209055837027663</v>
      </c>
      <c r="AB35" s="26">
        <v>1.9006603267864922E-2</v>
      </c>
      <c r="AC35" s="26">
        <v>0.86744395635718807</v>
      </c>
      <c r="AD35" s="26">
        <v>7.5679302382410385E-2</v>
      </c>
      <c r="AE35" s="26">
        <v>52.401493125463851</v>
      </c>
      <c r="AF35" s="27">
        <v>0.89729797959340185</v>
      </c>
      <c r="AG35" s="27">
        <v>60.409082040899534</v>
      </c>
      <c r="AH35" s="4"/>
      <c r="AI35" s="26">
        <v>1.3086706996521833</v>
      </c>
      <c r="AJ35" s="26">
        <v>4.7741028011352452E-2</v>
      </c>
      <c r="AK35" s="26">
        <v>55.985883424408023</v>
      </c>
      <c r="AL35" s="27">
        <v>2.3232128534885925</v>
      </c>
      <c r="AM35" s="3">
        <v>42.780726610053904</v>
      </c>
      <c r="AO35" s="4">
        <v>2.3684667564214639</v>
      </c>
      <c r="AP35" s="4">
        <v>0.10671825269759649</v>
      </c>
      <c r="AR35" s="3" t="s">
        <v>112</v>
      </c>
      <c r="AS35" s="3" t="s">
        <v>95</v>
      </c>
      <c r="AT35" s="3" t="s">
        <v>158</v>
      </c>
      <c r="AU35" s="1">
        <v>42082</v>
      </c>
      <c r="AV35" s="3">
        <v>4.2861271326328474</v>
      </c>
      <c r="AW35" s="3">
        <v>4264.1022811498196</v>
      </c>
      <c r="AX35" s="3">
        <v>14.577596425335621</v>
      </c>
      <c r="AY35" s="3">
        <v>1399.2905871398157</v>
      </c>
      <c r="AZ35" s="3">
        <f>AY35/AZ$1</f>
        <v>25.469431873677024</v>
      </c>
      <c r="BA35" s="3">
        <v>195.95139036849955</v>
      </c>
      <c r="BB35" s="4">
        <f>BA35/BB$1</f>
        <v>3.5085298185944414</v>
      </c>
      <c r="BD35">
        <v>52.506446292167901</v>
      </c>
      <c r="BE35">
        <v>3815.6934042510466</v>
      </c>
      <c r="BF35">
        <v>21.904612860785331</v>
      </c>
      <c r="BG35">
        <v>1444.0476092938384</v>
      </c>
      <c r="BH35" s="3">
        <f>BG35/BH$1</f>
        <v>26.284084624933353</v>
      </c>
      <c r="BI35" s="4">
        <v>3.4370881379097429</v>
      </c>
      <c r="BJ35" s="4">
        <f>BI35/BJ$1</f>
        <v>6.1541416972421534E-2</v>
      </c>
      <c r="BK35" s="4">
        <f>BB35-BJ35</f>
        <v>3.4469884016220198</v>
      </c>
    </row>
    <row r="36" spans="1:63">
      <c r="Z36" s="5"/>
      <c r="AA36" s="26"/>
      <c r="AB36" s="26"/>
      <c r="AC36" s="26"/>
      <c r="AD36" s="26"/>
      <c r="AE36" s="26"/>
      <c r="AF36" s="27"/>
      <c r="AG36" s="27"/>
      <c r="AI36" s="26"/>
      <c r="AJ36" s="26"/>
      <c r="AK36" s="26"/>
      <c r="AL36" s="27"/>
      <c r="AU36" s="1"/>
      <c r="AV36" s="3"/>
      <c r="AW36" s="3"/>
      <c r="AX36" s="3"/>
      <c r="AY36" s="3"/>
      <c r="AZ36" s="3"/>
      <c r="BA36" s="3"/>
      <c r="BH36" s="3"/>
    </row>
    <row r="37" spans="1:63">
      <c r="A37" t="s">
        <v>16</v>
      </c>
      <c r="B37" s="2" t="s">
        <v>20</v>
      </c>
      <c r="C37" s="2" t="s">
        <v>21</v>
      </c>
      <c r="D37" s="1" t="s">
        <v>0</v>
      </c>
      <c r="E37" s="3" t="s">
        <v>29</v>
      </c>
      <c r="F37" s="3" t="s">
        <v>22</v>
      </c>
      <c r="G37" s="3" t="s">
        <v>30</v>
      </c>
      <c r="H37" s="3" t="s">
        <v>31</v>
      </c>
      <c r="I37" s="3" t="s">
        <v>33</v>
      </c>
      <c r="J37" s="3" t="s">
        <v>34</v>
      </c>
      <c r="K37" s="3" t="s">
        <v>36</v>
      </c>
      <c r="L37" s="3" t="s">
        <v>1</v>
      </c>
      <c r="M37" s="3" t="s">
        <v>39</v>
      </c>
      <c r="N37" s="3" t="s">
        <v>40</v>
      </c>
      <c r="O37" s="12" t="s">
        <v>2</v>
      </c>
      <c r="P37" s="3" t="s">
        <v>3</v>
      </c>
      <c r="Q37" s="3" t="s">
        <v>4</v>
      </c>
      <c r="R37" s="3" t="s">
        <v>5</v>
      </c>
      <c r="S37" s="3" t="s">
        <v>1</v>
      </c>
      <c r="T37" s="3" t="s">
        <v>6</v>
      </c>
      <c r="V37" s="3" t="s">
        <v>8</v>
      </c>
      <c r="W37" s="3" t="s">
        <v>9</v>
      </c>
      <c r="X37" s="3" t="s">
        <v>10</v>
      </c>
      <c r="Y37" s="3" t="s">
        <v>11</v>
      </c>
      <c r="Z37" s="5" t="s">
        <v>19</v>
      </c>
      <c r="AB37" s="9" t="s">
        <v>88</v>
      </c>
      <c r="AC37" s="9" t="s">
        <v>90</v>
      </c>
      <c r="AD37" s="9" t="s">
        <v>88</v>
      </c>
      <c r="AE37" s="9" t="s">
        <v>91</v>
      </c>
      <c r="AF37" s="9" t="s">
        <v>88</v>
      </c>
      <c r="AG37" s="9" t="s">
        <v>94</v>
      </c>
      <c r="AI37" s="3" t="s">
        <v>92</v>
      </c>
      <c r="AJ37" s="3" t="s">
        <v>88</v>
      </c>
      <c r="AK37" s="3" t="s">
        <v>93</v>
      </c>
      <c r="AL37" s="3" t="s">
        <v>88</v>
      </c>
      <c r="AM37" s="3" t="s">
        <v>60</v>
      </c>
      <c r="AO37" s="3" t="s">
        <v>49</v>
      </c>
      <c r="AP37" s="3" t="s">
        <v>50</v>
      </c>
      <c r="AR37" s="3" t="s">
        <v>70</v>
      </c>
      <c r="AS37" s="3" t="str">
        <f>AS38</f>
        <v>MB</v>
      </c>
      <c r="AT37" s="3" t="s">
        <v>13</v>
      </c>
      <c r="AU37" s="1">
        <f>AU38</f>
        <v>42088</v>
      </c>
      <c r="AV37" s="3" t="s">
        <v>78</v>
      </c>
      <c r="AW37" s="3" t="s">
        <v>79</v>
      </c>
      <c r="AX37" s="12" t="s">
        <v>80</v>
      </c>
      <c r="AY37" s="3" t="s">
        <v>81</v>
      </c>
      <c r="AZ37" t="s">
        <v>76</v>
      </c>
      <c r="BA37" s="3" t="s">
        <v>82</v>
      </c>
      <c r="BB37" s="4" t="s">
        <v>77</v>
      </c>
      <c r="BC37" s="3"/>
      <c r="BD37" t="s">
        <v>83</v>
      </c>
      <c r="BE37" t="s">
        <v>84</v>
      </c>
      <c r="BF37" t="s">
        <v>85</v>
      </c>
      <c r="BG37" t="s">
        <v>86</v>
      </c>
      <c r="BH37" t="s">
        <v>76</v>
      </c>
      <c r="BI37" s="4" t="s">
        <v>87</v>
      </c>
      <c r="BJ37" s="4" t="s">
        <v>77</v>
      </c>
      <c r="BK37" s="4" t="s">
        <v>75</v>
      </c>
    </row>
    <row r="38" spans="1:63">
      <c r="A38" t="s">
        <v>13</v>
      </c>
      <c r="B38" s="2">
        <v>3.05</v>
      </c>
      <c r="C38" s="2">
        <v>70</v>
      </c>
      <c r="D38" s="1">
        <v>42088</v>
      </c>
      <c r="E38" s="3">
        <v>0.72866666666666668</v>
      </c>
      <c r="F38" s="3">
        <v>0.7</v>
      </c>
      <c r="G38" s="3">
        <v>1.4793333333333332</v>
      </c>
      <c r="H38" s="3">
        <v>93.566666666666663</v>
      </c>
      <c r="I38" s="3">
        <v>169.86666666666667</v>
      </c>
      <c r="J38" s="3">
        <v>110.33333333333333</v>
      </c>
      <c r="K38" s="3">
        <v>13.183333333333332</v>
      </c>
      <c r="L38" s="3">
        <v>7.3133333333333326</v>
      </c>
      <c r="M38" s="3">
        <v>9.9533333333333331</v>
      </c>
      <c r="N38" s="3">
        <v>24.716666666666669</v>
      </c>
      <c r="O38" s="12">
        <v>0.50900000000000001</v>
      </c>
      <c r="P38" s="3">
        <v>1.5750000000000002</v>
      </c>
      <c r="Q38" s="3">
        <v>0.18</v>
      </c>
      <c r="R38" s="3">
        <v>9.9000000000000005E-2</v>
      </c>
      <c r="S38" s="3">
        <v>6.1050000000000004</v>
      </c>
      <c r="T38" s="3">
        <v>13.18</v>
      </c>
      <c r="U38" s="3">
        <v>0.95000000000000007</v>
      </c>
      <c r="V38" s="3">
        <v>0.25</v>
      </c>
      <c r="W38" s="3">
        <v>138.5</v>
      </c>
      <c r="X38" s="3">
        <v>0.05</v>
      </c>
      <c r="Y38" s="3">
        <v>1.9</v>
      </c>
      <c r="Z38" s="5">
        <v>0.7</v>
      </c>
      <c r="AA38" s="26">
        <v>0.54949772007599751</v>
      </c>
      <c r="AB38" s="26">
        <v>3.3434977308836059E-2</v>
      </c>
      <c r="AC38" s="26">
        <v>0.82363345463204551</v>
      </c>
      <c r="AD38" s="26">
        <v>5.2321169207947452E-2</v>
      </c>
      <c r="AE38" s="26">
        <v>75.09550831894822</v>
      </c>
      <c r="AF38" s="27">
        <v>1.0806622483907353</v>
      </c>
      <c r="AG38" s="27">
        <v>91.17588400108977</v>
      </c>
      <c r="AH38" s="4"/>
      <c r="AI38" s="26">
        <v>1.13681176690054</v>
      </c>
      <c r="AJ38" s="26">
        <v>6.5101401833662392E-2</v>
      </c>
      <c r="AK38" s="26">
        <v>87.106102003642988</v>
      </c>
      <c r="AL38" s="27">
        <v>5.6945279714408503</v>
      </c>
      <c r="AM38" s="3">
        <v>76.623153049456363</v>
      </c>
      <c r="AO38" s="4">
        <v>3.1392313757123991</v>
      </c>
      <c r="AP38" s="4">
        <v>0.10234958764859006</v>
      </c>
      <c r="AR38" s="3" t="s">
        <v>113</v>
      </c>
      <c r="AS38" s="3" t="s">
        <v>95</v>
      </c>
      <c r="AT38" s="3" t="s">
        <v>155</v>
      </c>
      <c r="AU38" s="1">
        <v>42088</v>
      </c>
      <c r="AV38" s="3">
        <v>9.2941806819103494</v>
      </c>
      <c r="AW38" s="3">
        <v>3198.1863472187683</v>
      </c>
      <c r="AX38" s="3">
        <v>19.716633239877677</v>
      </c>
      <c r="AY38" s="3">
        <v>46.284846911113114</v>
      </c>
      <c r="AZ38" s="3">
        <f>AY38/AZ$1</f>
        <v>0.84246172026052268</v>
      </c>
      <c r="BA38" s="3">
        <v>167.18630073152545</v>
      </c>
      <c r="BB38" s="4">
        <f>BA38/BB$1</f>
        <v>2.9934879271535442</v>
      </c>
      <c r="BD38">
        <v>46.683627601729462</v>
      </c>
      <c r="BE38">
        <v>2893.3691012954268</v>
      </c>
      <c r="BF38">
        <v>28.258012637820965</v>
      </c>
      <c r="BG38">
        <v>43.77761303435728</v>
      </c>
      <c r="BH38" s="3">
        <f>BG38/BH$1</f>
        <v>0.7968258652049014</v>
      </c>
      <c r="BI38" s="4">
        <v>7.2957272951729566</v>
      </c>
      <c r="BJ38" s="4">
        <f>BI38/BJ$1</f>
        <v>0.13063074834687477</v>
      </c>
      <c r="BK38" s="4">
        <f>BB38-BJ38</f>
        <v>2.8628571788066695</v>
      </c>
    </row>
    <row r="39" spans="1:63">
      <c r="D39" s="1">
        <v>42088</v>
      </c>
      <c r="E39" s="3">
        <v>2.2023333333333333</v>
      </c>
      <c r="F39" s="3">
        <f t="shared" ref="F39:F41" si="5">E39-0.13</f>
        <v>2.0723333333333334</v>
      </c>
      <c r="G39" s="3">
        <v>2.222</v>
      </c>
      <c r="H39" s="3">
        <v>95.966666666666654</v>
      </c>
      <c r="I39" s="3">
        <v>169.86666666666667</v>
      </c>
      <c r="J39" s="3">
        <v>110</v>
      </c>
      <c r="K39" s="3">
        <v>8.7733333333333334</v>
      </c>
      <c r="L39" s="3">
        <v>7.07</v>
      </c>
      <c r="M39" s="3">
        <v>10.716666666666669</v>
      </c>
      <c r="N39" s="3">
        <v>26.526666666666667</v>
      </c>
      <c r="Z39" s="5">
        <v>2.1</v>
      </c>
      <c r="AA39" s="26">
        <v>0.75011586710998523</v>
      </c>
      <c r="AB39" s="26">
        <v>9.2328044973150232E-3</v>
      </c>
      <c r="AC39" s="26">
        <v>1.067308549177961</v>
      </c>
      <c r="AD39" s="26">
        <v>7.0567052550709108E-2</v>
      </c>
      <c r="AE39" s="26">
        <v>62.27459098060266</v>
      </c>
      <c r="AF39" s="27">
        <v>2.2148876753826388</v>
      </c>
      <c r="AG39" s="27">
        <v>58.347317679190738</v>
      </c>
      <c r="AH39" s="4"/>
      <c r="AI39" s="26">
        <v>1.6032860129407147</v>
      </c>
      <c r="AJ39" s="26">
        <v>3.4720747644620034E-2</v>
      </c>
      <c r="AK39" s="26">
        <v>76.453779599271428</v>
      </c>
      <c r="AL39" s="27">
        <v>2.3280428178409585</v>
      </c>
      <c r="AM39" s="3">
        <v>47.685677403897174</v>
      </c>
      <c r="AO39" s="4">
        <v>2.7556743293332584</v>
      </c>
      <c r="AP39" s="4">
        <v>6.1521672640889653E-2</v>
      </c>
      <c r="AR39" s="3" t="s">
        <v>206</v>
      </c>
      <c r="AS39" s="3" t="s">
        <v>95</v>
      </c>
      <c r="AT39" s="3" t="s">
        <v>157</v>
      </c>
      <c r="AU39" s="1">
        <v>42088</v>
      </c>
      <c r="AV39" s="3">
        <v>7.8002270820322188</v>
      </c>
      <c r="AW39" s="3">
        <v>3641.3217336319121</v>
      </c>
      <c r="AX39" s="3">
        <v>17.403377890799824</v>
      </c>
      <c r="AY39" s="3">
        <v>370.99291461494914</v>
      </c>
      <c r="AZ39" s="3">
        <f>AY39/AZ$1</f>
        <v>6.7526922936830935</v>
      </c>
      <c r="BA39" s="3">
        <v>139.48166255170415</v>
      </c>
      <c r="BB39" s="4">
        <f>BA39/BB$1</f>
        <v>2.49743352823105</v>
      </c>
      <c r="BH39" s="3"/>
    </row>
    <row r="40" spans="1:63">
      <c r="D40" s="21">
        <v>42088</v>
      </c>
      <c r="E40" s="5">
        <v>2.5052499999999998</v>
      </c>
      <c r="F40" s="5">
        <f t="shared" si="5"/>
        <v>2.3752499999999999</v>
      </c>
      <c r="G40" s="5">
        <v>3.0907499999999999</v>
      </c>
      <c r="H40" s="5">
        <v>96.924999999999997</v>
      </c>
      <c r="I40" s="5">
        <v>166.67499999999998</v>
      </c>
      <c r="J40" s="5">
        <v>108</v>
      </c>
      <c r="K40" s="5">
        <v>5.1849999999999996</v>
      </c>
      <c r="L40" s="5">
        <v>7.0324999999999998</v>
      </c>
      <c r="M40" s="3">
        <v>10.887499999999999</v>
      </c>
      <c r="N40" s="3">
        <v>26.934999999999999</v>
      </c>
      <c r="O40" s="12">
        <v>2.6076666666666668</v>
      </c>
      <c r="P40" s="3">
        <v>4.09</v>
      </c>
      <c r="Q40" s="3">
        <v>0.17499999999999996</v>
      </c>
      <c r="R40" s="3">
        <v>0.105</v>
      </c>
      <c r="S40" s="3">
        <v>6.5266666666666673</v>
      </c>
      <c r="T40" s="3">
        <v>2.1966666666666668</v>
      </c>
      <c r="U40" s="3">
        <v>1</v>
      </c>
      <c r="V40" s="3">
        <v>0.23333333333333331</v>
      </c>
      <c r="W40" s="3">
        <v>-50</v>
      </c>
      <c r="X40" s="3">
        <v>0</v>
      </c>
      <c r="Y40" s="3">
        <v>4.3</v>
      </c>
      <c r="Z40" s="5">
        <v>2.6</v>
      </c>
      <c r="AA40" s="26">
        <v>0.59182535096052369</v>
      </c>
      <c r="AB40" s="26">
        <v>1.985501415377533E-2</v>
      </c>
      <c r="AC40" s="26">
        <v>0.74276476775680822</v>
      </c>
      <c r="AD40" s="26">
        <v>4.1716724188222844E-2</v>
      </c>
      <c r="AE40" s="26">
        <v>49.777819381031449</v>
      </c>
      <c r="AF40" s="27">
        <v>1.4364683484179119</v>
      </c>
      <c r="AG40" s="27">
        <v>67.016936642489512</v>
      </c>
      <c r="AH40" s="4"/>
      <c r="AI40" s="26">
        <v>1.2856538783015166</v>
      </c>
      <c r="AJ40" s="26">
        <v>2.8210607461253749E-2</v>
      </c>
      <c r="AK40" s="26">
        <v>60.381375227686711</v>
      </c>
      <c r="AL40" s="27">
        <v>0.61823543710299</v>
      </c>
      <c r="AM40" s="3">
        <v>46.965498449284681</v>
      </c>
      <c r="AO40" s="4">
        <v>2.3127018166295512</v>
      </c>
      <c r="AP40" s="4">
        <v>4.4605529490683422E-2</v>
      </c>
      <c r="AR40" s="3" t="s">
        <v>207</v>
      </c>
      <c r="AS40" s="3" t="s">
        <v>95</v>
      </c>
      <c r="AT40" s="3" t="s">
        <v>159</v>
      </c>
      <c r="AU40" s="1">
        <v>42088</v>
      </c>
      <c r="AV40" s="3">
        <v>4.2756074655404319</v>
      </c>
      <c r="AW40" s="3">
        <v>4252.2145475879097</v>
      </c>
      <c r="AX40" s="3">
        <v>12.685653531994479</v>
      </c>
      <c r="AY40" s="3">
        <v>1163.596467063167</v>
      </c>
      <c r="AZ40" s="3">
        <f>AY40/AZ$1</f>
        <v>21.179404205736567</v>
      </c>
      <c r="BA40" s="3">
        <v>161.70206901415031</v>
      </c>
      <c r="BB40" s="4">
        <f>BA40/BB$1</f>
        <v>2.8952921936284746</v>
      </c>
      <c r="BH40" s="3"/>
    </row>
    <row r="41" spans="1:63">
      <c r="D41" s="1">
        <v>42088</v>
      </c>
      <c r="E41" s="3">
        <v>2.9750000000000001</v>
      </c>
      <c r="F41" s="3">
        <f t="shared" si="5"/>
        <v>2.8450000000000002</v>
      </c>
      <c r="G41" s="3">
        <v>3.9693333333333336</v>
      </c>
      <c r="H41" s="3">
        <v>99.366666666666674</v>
      </c>
      <c r="I41" s="3">
        <v>166.06666666666666</v>
      </c>
      <c r="J41" s="3">
        <v>108</v>
      </c>
      <c r="K41" s="3">
        <v>1.9799999999999998</v>
      </c>
      <c r="L41" s="3">
        <v>7.0100000000000007</v>
      </c>
      <c r="M41" s="3">
        <v>11.21</v>
      </c>
      <c r="N41" s="3">
        <v>27.693333333333332</v>
      </c>
      <c r="O41" s="12">
        <v>2.8183333333333334</v>
      </c>
      <c r="P41" s="3">
        <v>4.2033333333333331</v>
      </c>
      <c r="Q41" s="3">
        <v>0.17499999999999996</v>
      </c>
      <c r="R41" s="3">
        <v>0.105</v>
      </c>
      <c r="S41" s="3">
        <v>6.54</v>
      </c>
      <c r="T41" s="3">
        <v>1.82</v>
      </c>
      <c r="U41" s="3">
        <v>1.5999999999999999</v>
      </c>
      <c r="V41" s="3">
        <v>0.3666666666666667</v>
      </c>
      <c r="W41" s="3">
        <v>-142</v>
      </c>
      <c r="X41" s="3">
        <v>-6.6666666666666666E-2</v>
      </c>
      <c r="Y41" s="3">
        <v>4.9000000000000004</v>
      </c>
      <c r="Z41" s="5">
        <v>2.85</v>
      </c>
      <c r="AA41" s="26">
        <v>0.55018335444374078</v>
      </c>
      <c r="AB41" s="26">
        <v>1.2874561427268578E-2</v>
      </c>
      <c r="AC41" s="26">
        <v>0.70856562681190605</v>
      </c>
      <c r="AD41" s="26">
        <v>9.8629136069482939E-2</v>
      </c>
      <c r="AE41" s="26">
        <v>47.718540569994381</v>
      </c>
      <c r="AF41" s="27">
        <v>0.60214825750819134</v>
      </c>
      <c r="AG41" s="27">
        <v>67.34526593492464</v>
      </c>
      <c r="AH41" s="4"/>
      <c r="AI41" s="26">
        <v>1.2733782402478278</v>
      </c>
      <c r="AJ41" s="26">
        <v>5.4251168194718903E-2</v>
      </c>
      <c r="AK41" s="26">
        <v>61.095173041894363</v>
      </c>
      <c r="AL41" s="27">
        <v>2.9028085757726463</v>
      </c>
      <c r="AM41" s="3">
        <v>47.9788103101274</v>
      </c>
      <c r="AO41" s="4">
        <v>2.2712872225177239</v>
      </c>
      <c r="AP41" s="4">
        <v>4.615442705138708E-2</v>
      </c>
      <c r="AR41" s="3" t="s">
        <v>114</v>
      </c>
      <c r="AS41" s="3" t="s">
        <v>95</v>
      </c>
      <c r="AT41" s="3" t="s">
        <v>156</v>
      </c>
      <c r="AU41" s="1">
        <v>42088</v>
      </c>
      <c r="AV41" s="3">
        <v>5.3077064644787626</v>
      </c>
      <c r="AW41" s="3">
        <v>4251.0068084461618</v>
      </c>
      <c r="AX41" s="3">
        <v>13.578999015456189</v>
      </c>
      <c r="AY41" s="3">
        <v>1054.0258805716387</v>
      </c>
      <c r="AZ41" s="3">
        <f>AY41/AZ$1</f>
        <v>19.185036049720399</v>
      </c>
      <c r="BA41" s="3">
        <v>163.03784584950029</v>
      </c>
      <c r="BB41" s="4">
        <f>BA41/BB$1</f>
        <v>2.919209415389441</v>
      </c>
      <c r="BD41">
        <v>49.344888667123634</v>
      </c>
      <c r="BE41">
        <v>3736.1473756535861</v>
      </c>
      <c r="BF41">
        <v>24.543493821311809</v>
      </c>
      <c r="BG41">
        <v>1042.9544451916049</v>
      </c>
      <c r="BH41" s="3">
        <f>BG41/BH$1</f>
        <v>18.983517386086731</v>
      </c>
      <c r="BI41" s="4">
        <v>6.2310979083544851</v>
      </c>
      <c r="BJ41" s="4">
        <f>BI41/BJ$1</f>
        <v>0.11156844956767206</v>
      </c>
      <c r="BK41" s="4">
        <f>BB41-BJ41</f>
        <v>2.8076409658217689</v>
      </c>
    </row>
    <row r="42" spans="1:63">
      <c r="D42" s="1">
        <v>42088</v>
      </c>
      <c r="E42" s="3">
        <v>3.1190000000000002</v>
      </c>
      <c r="F42" s="3">
        <f>E42-0.13</f>
        <v>2.9890000000000003</v>
      </c>
      <c r="G42" s="3">
        <v>4.1165000000000003</v>
      </c>
      <c r="H42" s="3">
        <v>99.9</v>
      </c>
      <c r="I42" s="3">
        <v>166.125</v>
      </c>
      <c r="J42" s="3">
        <v>108</v>
      </c>
      <c r="K42" s="3">
        <v>1.8125</v>
      </c>
      <c r="L42" s="3">
        <v>7.0174999999999992</v>
      </c>
      <c r="M42" s="3">
        <v>-0.375</v>
      </c>
      <c r="N42" s="3">
        <v>0.22749999999999998</v>
      </c>
      <c r="Z42" s="5">
        <v>3.05</v>
      </c>
      <c r="AA42" s="26">
        <v>0.62131401203293224</v>
      </c>
      <c r="AB42" s="26">
        <v>2.5712905303471423E-2</v>
      </c>
      <c r="AC42" s="26">
        <v>0.75835277398860046</v>
      </c>
      <c r="AD42" s="26">
        <v>8.476467483012522E-3</v>
      </c>
      <c r="AE42" s="26">
        <v>49.171476175559413</v>
      </c>
      <c r="AF42" s="27">
        <v>0.9709330935870828</v>
      </c>
      <c r="AG42" s="27">
        <v>64.839844808556805</v>
      </c>
      <c r="AH42" s="4"/>
      <c r="AI42" s="26">
        <v>1.4774607228904044</v>
      </c>
      <c r="AJ42" s="26">
        <v>5.2081121466930141E-2</v>
      </c>
      <c r="AK42" s="26">
        <v>60.422358834244093</v>
      </c>
      <c r="AL42" s="27">
        <v>7.3898454591216973</v>
      </c>
      <c r="AM42" s="3">
        <v>40.896084679691427</v>
      </c>
      <c r="AO42" s="4">
        <v>2.3296956470401793</v>
      </c>
      <c r="AP42" s="4">
        <v>2.6977045668533622E-2</v>
      </c>
      <c r="AR42" s="3" t="s">
        <v>115</v>
      </c>
      <c r="AS42" s="3" t="s">
        <v>95</v>
      </c>
      <c r="AT42" s="3" t="s">
        <v>158</v>
      </c>
      <c r="AU42" s="1">
        <v>42088</v>
      </c>
      <c r="AV42" s="3">
        <v>4.1539539763239457</v>
      </c>
      <c r="AW42" s="3">
        <v>4447.1388039847716</v>
      </c>
      <c r="AX42" s="3">
        <v>14.907656842605022</v>
      </c>
      <c r="AY42" s="3">
        <v>1372.8097048697218</v>
      </c>
      <c r="AZ42" s="3">
        <f>AY42/AZ$1</f>
        <v>24.987435472692425</v>
      </c>
      <c r="BA42" s="3">
        <v>195.37706650357518</v>
      </c>
      <c r="BB42" s="4">
        <f>BA42/BB$1</f>
        <v>3.4982464906638349</v>
      </c>
      <c r="BD42">
        <v>21.996585941539237</v>
      </c>
      <c r="BE42">
        <v>3956.6803455930785</v>
      </c>
      <c r="BF42">
        <v>29.125933851556169</v>
      </c>
      <c r="BG42">
        <v>1328.0916712374024</v>
      </c>
      <c r="BH42" s="3">
        <f>BG42/BH$1</f>
        <v>24.173492377819482</v>
      </c>
      <c r="BI42" s="4">
        <v>3.5643647459792049</v>
      </c>
      <c r="BJ42" s="4">
        <f>BI42/BJ$1</f>
        <v>6.3820317743584695E-2</v>
      </c>
      <c r="BK42" s="4">
        <f>BB42-BJ42</f>
        <v>3.4344261729202503</v>
      </c>
    </row>
    <row r="43" spans="1:63">
      <c r="Z43" s="5"/>
      <c r="AA43" s="26"/>
      <c r="AB43" s="26"/>
      <c r="AC43" s="26"/>
      <c r="AD43" s="26"/>
      <c r="AE43" s="26"/>
      <c r="AF43" s="27"/>
      <c r="AG43" s="27"/>
      <c r="AI43" s="26"/>
      <c r="AJ43" s="26"/>
      <c r="AK43" s="26"/>
      <c r="AL43" s="27"/>
      <c r="AU43" s="1"/>
      <c r="AV43" s="3"/>
      <c r="AW43" s="3"/>
      <c r="AX43" s="3"/>
      <c r="AY43" s="3"/>
      <c r="AZ43" s="3"/>
      <c r="BA43" s="3"/>
      <c r="BH43" s="3"/>
    </row>
    <row r="44" spans="1:63">
      <c r="A44" t="s">
        <v>16</v>
      </c>
      <c r="B44" s="2" t="s">
        <v>20</v>
      </c>
      <c r="C44" s="2" t="s">
        <v>21</v>
      </c>
      <c r="D44" s="1" t="s">
        <v>0</v>
      </c>
      <c r="E44" s="3" t="s">
        <v>29</v>
      </c>
      <c r="F44" s="3" t="s">
        <v>22</v>
      </c>
      <c r="G44" s="3" t="s">
        <v>30</v>
      </c>
      <c r="H44" s="3" t="s">
        <v>31</v>
      </c>
      <c r="I44" s="3" t="s">
        <v>33</v>
      </c>
      <c r="J44" s="3" t="s">
        <v>34</v>
      </c>
      <c r="K44" s="3" t="s">
        <v>36</v>
      </c>
      <c r="L44" s="3" t="s">
        <v>1</v>
      </c>
      <c r="M44" s="3" t="s">
        <v>39</v>
      </c>
      <c r="N44" s="3" t="s">
        <v>40</v>
      </c>
      <c r="O44" s="12" t="s">
        <v>2</v>
      </c>
      <c r="P44" s="3" t="s">
        <v>3</v>
      </c>
      <c r="Q44" s="3" t="s">
        <v>4</v>
      </c>
      <c r="R44" s="3" t="s">
        <v>5</v>
      </c>
      <c r="S44" s="3" t="s">
        <v>1</v>
      </c>
      <c r="T44" s="3" t="s">
        <v>6</v>
      </c>
      <c r="V44" s="3" t="s">
        <v>8</v>
      </c>
      <c r="W44" s="3" t="s">
        <v>9</v>
      </c>
      <c r="X44" s="3" t="s">
        <v>10</v>
      </c>
      <c r="Y44" s="3" t="s">
        <v>11</v>
      </c>
      <c r="Z44" s="5" t="s">
        <v>19</v>
      </c>
      <c r="AB44" s="9" t="s">
        <v>88</v>
      </c>
      <c r="AC44" s="9" t="s">
        <v>90</v>
      </c>
      <c r="AD44" s="9" t="s">
        <v>88</v>
      </c>
      <c r="AE44" s="9" t="s">
        <v>91</v>
      </c>
      <c r="AF44" s="9" t="s">
        <v>88</v>
      </c>
      <c r="AG44" s="9" t="s">
        <v>94</v>
      </c>
      <c r="AI44" s="3" t="s">
        <v>92</v>
      </c>
      <c r="AJ44" s="3" t="s">
        <v>88</v>
      </c>
      <c r="AK44" s="3" t="s">
        <v>93</v>
      </c>
      <c r="AL44" s="3" t="s">
        <v>88</v>
      </c>
      <c r="AM44" s="3" t="s">
        <v>60</v>
      </c>
      <c r="AO44" s="3" t="s">
        <v>49</v>
      </c>
      <c r="AP44" s="3" t="s">
        <v>50</v>
      </c>
      <c r="AR44" s="3" t="s">
        <v>70</v>
      </c>
      <c r="AS44" s="3" t="str">
        <f>AS45</f>
        <v>MB</v>
      </c>
      <c r="AT44" s="3" t="s">
        <v>13</v>
      </c>
      <c r="AU44" s="1">
        <f>AU45</f>
        <v>42091</v>
      </c>
      <c r="AV44" s="3" t="s">
        <v>78</v>
      </c>
      <c r="AW44" s="3" t="s">
        <v>79</v>
      </c>
      <c r="AX44" s="12" t="s">
        <v>80</v>
      </c>
      <c r="AY44" s="3" t="s">
        <v>81</v>
      </c>
      <c r="AZ44" t="s">
        <v>76</v>
      </c>
      <c r="BA44" s="3" t="s">
        <v>82</v>
      </c>
      <c r="BB44" s="4" t="s">
        <v>77</v>
      </c>
      <c r="BC44" s="3"/>
      <c r="BD44" t="s">
        <v>83</v>
      </c>
      <c r="BE44" t="s">
        <v>84</v>
      </c>
      <c r="BF44" t="s">
        <v>85</v>
      </c>
      <c r="BG44" t="s">
        <v>86</v>
      </c>
      <c r="BH44" t="s">
        <v>76</v>
      </c>
      <c r="BI44" s="4" t="s">
        <v>87</v>
      </c>
      <c r="BJ44" s="4" t="s">
        <v>77</v>
      </c>
      <c r="BK44" s="4" t="s">
        <v>75</v>
      </c>
    </row>
    <row r="45" spans="1:63">
      <c r="A45" t="s">
        <v>13</v>
      </c>
      <c r="B45" s="2">
        <v>3.12</v>
      </c>
      <c r="C45" s="2">
        <v>69</v>
      </c>
      <c r="D45" s="1">
        <v>42091</v>
      </c>
      <c r="E45" s="3">
        <v>0.70499999999999996</v>
      </c>
      <c r="F45" s="3">
        <f>E45</f>
        <v>0.70499999999999996</v>
      </c>
      <c r="G45" s="3">
        <v>0.19666666666666668</v>
      </c>
      <c r="H45" s="3">
        <v>83.633333333333326</v>
      </c>
      <c r="I45" s="3">
        <v>158.96666666666667</v>
      </c>
      <c r="J45" s="3">
        <v>103</v>
      </c>
      <c r="K45" s="3">
        <v>13.409999999999998</v>
      </c>
      <c r="L45" s="3">
        <v>7.34</v>
      </c>
      <c r="M45" s="3">
        <v>11.563333333333334</v>
      </c>
      <c r="N45" s="3">
        <v>28.540000000000003</v>
      </c>
      <c r="O45" s="12">
        <v>0.5043333333333333</v>
      </c>
      <c r="P45" s="3">
        <v>0.24666666666666667</v>
      </c>
      <c r="Q45" s="3">
        <v>0.16300000000000001</v>
      </c>
      <c r="R45" s="3">
        <v>8.6000000000000007E-2</v>
      </c>
      <c r="S45" s="3">
        <v>6.34</v>
      </c>
      <c r="T45" s="3">
        <v>13.96</v>
      </c>
      <c r="U45" s="3">
        <v>1.8</v>
      </c>
      <c r="V45" s="3">
        <v>0.43333333333333335</v>
      </c>
      <c r="W45" s="3">
        <v>181</v>
      </c>
      <c r="X45" s="3">
        <v>6.6666666666666666E-2</v>
      </c>
      <c r="Y45" s="3">
        <v>14.633333333333333</v>
      </c>
      <c r="Z45" s="5">
        <v>0.7</v>
      </c>
      <c r="AA45" s="26">
        <v>1.24060352279924</v>
      </c>
      <c r="AB45" s="26">
        <v>2.8494453148474742E-2</v>
      </c>
      <c r="AC45" s="26">
        <v>1.4301834119518686</v>
      </c>
      <c r="AD45" s="26">
        <v>6.1362592752505586E-2</v>
      </c>
      <c r="AE45" s="26">
        <v>67.380839736118645</v>
      </c>
      <c r="AF45" s="27">
        <v>1.2365344019445101</v>
      </c>
      <c r="AG45" s="27">
        <v>47.113425573968463</v>
      </c>
      <c r="AH45" s="4"/>
      <c r="AI45" s="26">
        <v>2.4158969293374115</v>
      </c>
      <c r="AJ45" s="26">
        <v>1.5355031437160445E-2</v>
      </c>
      <c r="AK45" s="26">
        <v>79.653549471111631</v>
      </c>
      <c r="AL45" s="27">
        <v>2.5564338988366941</v>
      </c>
      <c r="AM45" s="3">
        <v>32.970590965135905</v>
      </c>
      <c r="AO45" s="4">
        <v>3.2281028147487203</v>
      </c>
      <c r="AP45" s="4">
        <v>5.120265396011555E-2</v>
      </c>
      <c r="AR45" s="3" t="s">
        <v>116</v>
      </c>
      <c r="AS45" s="3" t="s">
        <v>95</v>
      </c>
      <c r="AT45" s="3" t="s">
        <v>155</v>
      </c>
      <c r="AU45" s="1">
        <v>42091</v>
      </c>
      <c r="AV45" s="3">
        <v>11.796117113115427</v>
      </c>
      <c r="AW45" s="3">
        <v>3683.9721359423493</v>
      </c>
      <c r="AX45" s="3">
        <v>21.90050703458704</v>
      </c>
      <c r="AY45" s="3">
        <v>60.150289167464344</v>
      </c>
      <c r="AZ45" s="3">
        <f>AY45/AZ$1</f>
        <v>1.0948359877587248</v>
      </c>
      <c r="BA45" s="3">
        <v>166.21510372654586</v>
      </c>
      <c r="BB45" s="4">
        <f>BA45/BB$1</f>
        <v>2.9760985447904362</v>
      </c>
      <c r="BD45">
        <v>52.673460091855382</v>
      </c>
      <c r="BE45">
        <v>2894.5129072943128</v>
      </c>
      <c r="BF45">
        <v>47.779410860536842</v>
      </c>
      <c r="BG45">
        <v>49.925741012216925</v>
      </c>
      <c r="BH45" s="3">
        <f>BG45/BH$1</f>
        <v>0.90873208977460729</v>
      </c>
      <c r="BI45" s="4">
        <v>6.0872621610528252</v>
      </c>
      <c r="BJ45" s="4">
        <f>BI45/BJ$1</f>
        <v>0.10899305570372113</v>
      </c>
      <c r="BK45" s="4">
        <f>BB45-BJ45</f>
        <v>2.8671054890867151</v>
      </c>
    </row>
    <row r="46" spans="1:63">
      <c r="D46" s="21">
        <v>42091</v>
      </c>
      <c r="E46" s="5">
        <v>2.5356666666666663</v>
      </c>
      <c r="F46" s="5">
        <f t="shared" ref="F46:F48" si="6">E46-0.2</f>
        <v>2.3356666666666661</v>
      </c>
      <c r="G46" s="5">
        <v>2.6280000000000001</v>
      </c>
      <c r="H46" s="5">
        <v>92.8</v>
      </c>
      <c r="I46" s="5">
        <v>162.03333333333333</v>
      </c>
      <c r="J46" s="5">
        <v>105</v>
      </c>
      <c r="K46" s="5">
        <v>7.666666666666667</v>
      </c>
      <c r="L46" s="5">
        <v>7.0999999999999988</v>
      </c>
      <c r="M46" s="3">
        <v>10.443333333333333</v>
      </c>
      <c r="N46" s="3">
        <v>25.88</v>
      </c>
      <c r="O46" s="12">
        <v>1.9986666666666668</v>
      </c>
      <c r="P46" s="3">
        <v>0.88</v>
      </c>
      <c r="Q46" s="3">
        <v>0.16800000000000001</v>
      </c>
      <c r="R46" s="3">
        <v>9.0333333333333335E-2</v>
      </c>
      <c r="S46" s="3">
        <v>6.73</v>
      </c>
      <c r="T46" s="3">
        <v>13.046666666666667</v>
      </c>
      <c r="U46" s="3">
        <v>2.5</v>
      </c>
      <c r="V46" s="3">
        <v>0.6</v>
      </c>
      <c r="W46" s="3">
        <v>315</v>
      </c>
      <c r="X46" s="3">
        <v>0.16666666666666666</v>
      </c>
      <c r="Y46" s="3">
        <v>13.433333333333332</v>
      </c>
      <c r="Z46" s="5">
        <v>2.1</v>
      </c>
      <c r="AA46" s="26">
        <v>1.1758832858349166</v>
      </c>
      <c r="AB46" s="26">
        <v>2.5969163575627518E-2</v>
      </c>
      <c r="AC46" s="26">
        <v>1.454283911538949</v>
      </c>
      <c r="AD46" s="26">
        <v>8.9485637653077127E-3</v>
      </c>
      <c r="AE46" s="26">
        <v>70.046461752627721</v>
      </c>
      <c r="AF46" s="27">
        <v>1.0218986054163739</v>
      </c>
      <c r="AG46" s="27">
        <v>48.165603151384182</v>
      </c>
      <c r="AH46" s="4"/>
      <c r="AI46" s="26">
        <v>2.3864261735893515</v>
      </c>
      <c r="AJ46" s="26">
        <v>1.316145551756614E-2</v>
      </c>
      <c r="AK46" s="26">
        <v>78.454003895062456</v>
      </c>
      <c r="AL46" s="27">
        <v>0.97342954373448842</v>
      </c>
      <c r="AM46" s="3">
        <v>32.875102009571975</v>
      </c>
      <c r="AO46" s="4">
        <v>3.8192363525880531</v>
      </c>
      <c r="AP46" s="4">
        <v>6.6714904303283196E-2</v>
      </c>
      <c r="AR46" s="3" t="s">
        <v>216</v>
      </c>
      <c r="AS46" s="3" t="s">
        <v>95</v>
      </c>
      <c r="AT46" s="3" t="s">
        <v>157</v>
      </c>
      <c r="AU46" s="1">
        <v>42091</v>
      </c>
      <c r="AV46" s="3">
        <v>10.043289355755926</v>
      </c>
      <c r="AW46" s="3">
        <v>3478.2411325560292</v>
      </c>
      <c r="AX46" s="3">
        <v>20.30399259019191</v>
      </c>
      <c r="AY46" s="3">
        <v>73.692076879148573</v>
      </c>
      <c r="AZ46" s="3">
        <f>AY46/AZ$1</f>
        <v>1.3413192005669563</v>
      </c>
      <c r="BA46" s="3">
        <v>178.76610299461785</v>
      </c>
      <c r="BB46" s="4">
        <f>BA46/BB$1</f>
        <v>3.200825478865136</v>
      </c>
      <c r="BH46" s="3"/>
    </row>
    <row r="47" spans="1:63">
      <c r="D47" s="1">
        <v>42091</v>
      </c>
      <c r="E47" s="3">
        <v>2.8239999999999998</v>
      </c>
      <c r="F47" s="3">
        <f t="shared" si="6"/>
        <v>2.6239999999999997</v>
      </c>
      <c r="G47" s="3">
        <v>3.4466666666666668</v>
      </c>
      <c r="H47" s="3">
        <v>96.600000000000009</v>
      </c>
      <c r="I47" s="3">
        <v>164.23333333333335</v>
      </c>
      <c r="J47" s="3">
        <v>107</v>
      </c>
      <c r="K47" s="3">
        <v>4.3633333333333342</v>
      </c>
      <c r="L47" s="3">
        <v>7.0333333333333341</v>
      </c>
      <c r="M47" s="3">
        <v>10.18</v>
      </c>
      <c r="N47" s="3">
        <v>25.256666666666671</v>
      </c>
      <c r="O47" s="12">
        <v>2.4003333333333337</v>
      </c>
      <c r="P47" s="3">
        <v>2.67</v>
      </c>
      <c r="Q47" s="3">
        <v>0.17100000000000001</v>
      </c>
      <c r="R47" s="3">
        <v>9.8000000000000018E-2</v>
      </c>
      <c r="S47" s="3">
        <v>6.66</v>
      </c>
      <c r="T47" s="3">
        <v>7.6099999999999994</v>
      </c>
      <c r="U47" s="3">
        <v>1.3333333333333333</v>
      </c>
      <c r="V47" s="3">
        <v>0.33333333333333331</v>
      </c>
      <c r="W47" s="3">
        <v>0</v>
      </c>
      <c r="X47" s="3">
        <v>-0.10000000000000002</v>
      </c>
      <c r="Y47" s="3">
        <v>5.2</v>
      </c>
      <c r="Z47" s="5">
        <v>2.6</v>
      </c>
      <c r="AA47" s="26">
        <v>0.57948728625712476</v>
      </c>
      <c r="AB47" s="26">
        <v>1.7855545889955842E-2</v>
      </c>
      <c r="AC47" s="26">
        <v>0.65972320728562384</v>
      </c>
      <c r="AD47" s="26">
        <v>7.4664224490147993E-2</v>
      </c>
      <c r="AE47" s="26">
        <v>54.041289215734103</v>
      </c>
      <c r="AF47" s="27">
        <v>2.3445213545787822</v>
      </c>
      <c r="AG47" s="27">
        <v>81.915095026113278</v>
      </c>
      <c r="AH47" s="4"/>
      <c r="AI47" s="26">
        <v>1.3285811514747614</v>
      </c>
      <c r="AJ47" s="26">
        <v>4.387151839188623E-2</v>
      </c>
      <c r="AK47" s="26">
        <v>61.673731240691957</v>
      </c>
      <c r="AL47" s="27">
        <v>2.1264237605850487</v>
      </c>
      <c r="AM47" s="3">
        <v>46.420748309000494</v>
      </c>
      <c r="AO47" s="4">
        <v>2.7317570865331149</v>
      </c>
      <c r="AP47" s="4">
        <v>0.1844961837121728</v>
      </c>
      <c r="AR47" s="3" t="s">
        <v>217</v>
      </c>
      <c r="AS47" s="3" t="s">
        <v>95</v>
      </c>
      <c r="AT47" s="3" t="s">
        <v>159</v>
      </c>
      <c r="AU47" s="1">
        <v>42091</v>
      </c>
      <c r="AV47" s="3">
        <v>7.5148265768427143</v>
      </c>
      <c r="AW47" s="3">
        <v>3556.893656722842</v>
      </c>
      <c r="AX47" s="3">
        <v>17.937037077873217</v>
      </c>
      <c r="AY47" s="3">
        <v>517.56369209041873</v>
      </c>
      <c r="AZ47" s="3">
        <f>AY47/AZ$1</f>
        <v>9.4205258844269881</v>
      </c>
      <c r="BA47" s="3">
        <v>168.1901743447138</v>
      </c>
      <c r="BB47" s="4">
        <f>BA47/BB$1</f>
        <v>3.0114623875508291</v>
      </c>
      <c r="BH47" s="3"/>
    </row>
    <row r="48" spans="1:63">
      <c r="D48" s="1">
        <v>42091</v>
      </c>
      <c r="E48" s="3">
        <v>3.032</v>
      </c>
      <c r="F48" s="3">
        <f t="shared" si="6"/>
        <v>2.8319999999999999</v>
      </c>
      <c r="G48" s="3">
        <v>3.6539999999999999</v>
      </c>
      <c r="H48" s="3">
        <v>98.933333333333337</v>
      </c>
      <c r="I48" s="3">
        <v>167.03333333333333</v>
      </c>
      <c r="J48" s="3">
        <v>109</v>
      </c>
      <c r="K48" s="3">
        <v>2.7933333333333334</v>
      </c>
      <c r="L48" s="3">
        <v>7.02</v>
      </c>
      <c r="M48" s="3">
        <v>10.14</v>
      </c>
      <c r="N48" s="3">
        <v>25.163333333333338</v>
      </c>
      <c r="O48" s="12">
        <v>2.6446666666666663</v>
      </c>
      <c r="P48" s="3">
        <v>3.5400000000000005</v>
      </c>
      <c r="Q48" s="3">
        <v>0.17499999999999996</v>
      </c>
      <c r="R48" s="3">
        <v>0.10299999999999999</v>
      </c>
      <c r="S48" s="3">
        <v>6.5966666666666667</v>
      </c>
      <c r="T48" s="3">
        <v>4.58</v>
      </c>
      <c r="U48" s="3">
        <v>0.76666666666666661</v>
      </c>
      <c r="V48" s="3">
        <v>0.16666666666666666</v>
      </c>
      <c r="W48" s="3">
        <v>0</v>
      </c>
      <c r="X48" s="3">
        <v>0</v>
      </c>
      <c r="Y48" s="3">
        <v>5.1000000000000005</v>
      </c>
      <c r="Z48" s="5">
        <v>2.85</v>
      </c>
      <c r="AA48" s="26">
        <v>0.49683012982900576</v>
      </c>
      <c r="AB48" s="26">
        <v>3.2542521760053358E-2</v>
      </c>
      <c r="AC48" s="26">
        <v>0.62017392448891695</v>
      </c>
      <c r="AD48" s="26">
        <v>2.9984493605237424E-2</v>
      </c>
      <c r="AE48" s="26">
        <v>51.737947730796357</v>
      </c>
      <c r="AF48" s="27">
        <v>0.83829608223954544</v>
      </c>
      <c r="AG48" s="27">
        <v>83.42490015753792</v>
      </c>
      <c r="AH48" s="4"/>
      <c r="AI48" s="26">
        <v>1.4821392998462342</v>
      </c>
      <c r="AJ48" s="26">
        <v>0.1162595237384984</v>
      </c>
      <c r="AK48" s="26">
        <v>61.105701302172847</v>
      </c>
      <c r="AL48" s="27">
        <v>1.6160820580446345</v>
      </c>
      <c r="AM48" s="3">
        <v>41.228041998827173</v>
      </c>
      <c r="AO48" s="4">
        <v>2.5765467687827108</v>
      </c>
      <c r="AP48" s="4">
        <v>0.15325599749494759</v>
      </c>
      <c r="AR48" s="3" t="s">
        <v>117</v>
      </c>
      <c r="AS48" s="3" t="s">
        <v>95</v>
      </c>
      <c r="AT48" s="3" t="s">
        <v>156</v>
      </c>
      <c r="AU48" s="1">
        <v>42091</v>
      </c>
      <c r="AV48" s="3">
        <v>8.3270034928600385</v>
      </c>
      <c r="AW48" s="3">
        <v>3632.1969425174361</v>
      </c>
      <c r="AX48" s="3">
        <v>14.217630292910249</v>
      </c>
      <c r="AY48" s="3">
        <v>467.95284629400629</v>
      </c>
      <c r="AZ48" s="3">
        <f>AY48/AZ$1</f>
        <v>8.517525414889084</v>
      </c>
      <c r="BA48" s="3">
        <v>180.39605301883273</v>
      </c>
      <c r="BB48" s="4">
        <f>BA48/BB$1</f>
        <v>3.2300099018591357</v>
      </c>
      <c r="BD48">
        <v>34.376420428936576</v>
      </c>
      <c r="BE48">
        <v>3126.5779729090514</v>
      </c>
      <c r="BF48">
        <v>23.510678828342851</v>
      </c>
      <c r="BG48">
        <v>474.15387348791899</v>
      </c>
      <c r="BH48" s="3">
        <f>BG48/BH$1</f>
        <v>8.6303944937735526</v>
      </c>
      <c r="BI48" s="4">
        <v>4.4304157479168298</v>
      </c>
      <c r="BJ48" s="4">
        <f>BI48/BJ$1</f>
        <v>7.9327050096988899E-2</v>
      </c>
      <c r="BK48" s="4">
        <f>BB48-BJ48</f>
        <v>3.1506828517621468</v>
      </c>
    </row>
    <row r="49" spans="1:63">
      <c r="D49" s="1">
        <v>42091</v>
      </c>
      <c r="E49" s="3">
        <v>3.1779999999999999</v>
      </c>
      <c r="F49" s="3">
        <f>E49-0.2</f>
        <v>2.9779999999999998</v>
      </c>
      <c r="G49" s="3">
        <v>3.8832499999999999</v>
      </c>
      <c r="H49" s="3">
        <v>99.9</v>
      </c>
      <c r="I49" s="3">
        <v>167.45</v>
      </c>
      <c r="J49" s="3">
        <v>109</v>
      </c>
      <c r="K49" s="3">
        <v>2.3725000000000001</v>
      </c>
      <c r="L49" s="3">
        <v>7.02</v>
      </c>
      <c r="M49" s="3">
        <v>10.095000000000001</v>
      </c>
      <c r="N49" s="3">
        <v>25.057499999999997</v>
      </c>
      <c r="O49" s="12">
        <v>2.9260000000000002</v>
      </c>
      <c r="P49" s="3">
        <v>3.75</v>
      </c>
      <c r="Q49" s="3">
        <v>0.17600000000000002</v>
      </c>
      <c r="R49" s="3">
        <v>0.104</v>
      </c>
      <c r="S49" s="3">
        <v>6.5999999999999988</v>
      </c>
      <c r="T49" s="3">
        <v>3.2833333333333332</v>
      </c>
      <c r="U49" s="3">
        <v>0.23333333333333331</v>
      </c>
      <c r="V49" s="3">
        <v>6.6666666666666666E-2</v>
      </c>
      <c r="W49" s="3">
        <v>61.333333333333336</v>
      </c>
      <c r="X49" s="3">
        <v>0</v>
      </c>
      <c r="Y49" s="3">
        <v>5.833333333333333</v>
      </c>
      <c r="Z49" s="5">
        <v>3.12</v>
      </c>
      <c r="AA49" s="26">
        <v>0.58341973559214688</v>
      </c>
      <c r="AB49" s="26">
        <v>1.8178143586480865E-2</v>
      </c>
      <c r="AC49" s="26">
        <v>0.6041185266827106</v>
      </c>
      <c r="AD49" s="26">
        <v>5.0788628423679774E-2</v>
      </c>
      <c r="AE49" s="26">
        <v>51.257449341554384</v>
      </c>
      <c r="AF49" s="27">
        <v>1.6683751754995484</v>
      </c>
      <c r="AG49" s="27">
        <v>84.846676732487197</v>
      </c>
      <c r="AH49" s="4"/>
      <c r="AI49" s="26">
        <v>1.3921759401942604</v>
      </c>
      <c r="AJ49" s="26">
        <v>8.9936612703366614E-2</v>
      </c>
      <c r="AK49" s="26">
        <v>57.159563905754773</v>
      </c>
      <c r="AL49" s="27">
        <v>7.0880792019505937E-2</v>
      </c>
      <c r="AM49" s="3">
        <v>41.057715663279517</v>
      </c>
      <c r="AO49" s="4">
        <v>2.248125261069164</v>
      </c>
      <c r="AP49" s="4">
        <v>3.5731806504262179E-2</v>
      </c>
      <c r="AR49" s="3" t="s">
        <v>118</v>
      </c>
      <c r="AS49" s="3" t="s">
        <v>95</v>
      </c>
      <c r="AT49" s="3" t="s">
        <v>158</v>
      </c>
      <c r="AU49" s="1">
        <v>42091</v>
      </c>
      <c r="AV49" s="3">
        <v>4.8878896963430316</v>
      </c>
      <c r="AW49" s="3">
        <v>3907.6661150282334</v>
      </c>
      <c r="AX49" s="3">
        <v>17.24158183673152</v>
      </c>
      <c r="AY49" s="3">
        <v>888.18304366488655</v>
      </c>
      <c r="AZ49" s="3">
        <f>AY49/AZ$1</f>
        <v>16.166418705221815</v>
      </c>
      <c r="BA49" s="3">
        <v>168.7264240630528</v>
      </c>
      <c r="BB49" s="4">
        <f>BA49/BB$1</f>
        <v>3.0210639939669255</v>
      </c>
      <c r="BD49">
        <v>19.717121693917772</v>
      </c>
      <c r="BE49">
        <v>3506.5193123859099</v>
      </c>
      <c r="BF49">
        <v>28.989970541363814</v>
      </c>
      <c r="BG49">
        <v>916.21385116629119</v>
      </c>
      <c r="BH49" s="3">
        <f>BG49/BH$1</f>
        <v>16.676626340849857</v>
      </c>
      <c r="BI49" s="4">
        <v>3.6727468682526374</v>
      </c>
      <c r="BJ49" s="4">
        <f>BI49/BJ$1</f>
        <v>6.5760910801300573E-2</v>
      </c>
      <c r="BK49" s="4">
        <f>BB49-BJ49</f>
        <v>2.9553030831656248</v>
      </c>
    </row>
    <row r="50" spans="1:63">
      <c r="Z50" s="5"/>
      <c r="AA50" s="26"/>
      <c r="AB50" s="26"/>
      <c r="AC50" s="26"/>
      <c r="AD50" s="26"/>
      <c r="AE50" s="26"/>
      <c r="AF50" s="27"/>
      <c r="AG50" s="27"/>
      <c r="AI50" s="26"/>
      <c r="AJ50" s="26"/>
      <c r="AK50" s="26"/>
      <c r="AL50" s="27"/>
      <c r="AU50" s="1"/>
      <c r="AV50" s="3"/>
      <c r="AW50" s="3"/>
      <c r="AX50" s="3"/>
      <c r="AY50" s="3"/>
      <c r="AZ50" s="3"/>
      <c r="BA50" s="3"/>
      <c r="BH50" s="3"/>
    </row>
    <row r="51" spans="1:63">
      <c r="A51" t="s">
        <v>16</v>
      </c>
      <c r="B51" s="2" t="s">
        <v>20</v>
      </c>
      <c r="C51" s="2" t="s">
        <v>21</v>
      </c>
      <c r="D51" s="1" t="s">
        <v>0</v>
      </c>
      <c r="E51" s="3" t="s">
        <v>29</v>
      </c>
      <c r="G51" s="3" t="s">
        <v>30</v>
      </c>
      <c r="H51" s="3" t="s">
        <v>31</v>
      </c>
      <c r="I51" s="3" t="s">
        <v>33</v>
      </c>
      <c r="J51" s="3" t="s">
        <v>34</v>
      </c>
      <c r="K51" s="3" t="s">
        <v>36</v>
      </c>
      <c r="L51" s="3" t="s">
        <v>1</v>
      </c>
      <c r="M51" s="3" t="s">
        <v>39</v>
      </c>
      <c r="N51" s="3" t="s">
        <v>40</v>
      </c>
      <c r="O51" s="12" t="s">
        <v>2</v>
      </c>
      <c r="P51" s="3" t="s">
        <v>3</v>
      </c>
      <c r="Q51" s="3" t="s">
        <v>4</v>
      </c>
      <c r="R51" s="3" t="s">
        <v>5</v>
      </c>
      <c r="S51" s="3" t="s">
        <v>1</v>
      </c>
      <c r="T51" s="3" t="s">
        <v>6</v>
      </c>
      <c r="U51" s="3" t="s">
        <v>7</v>
      </c>
      <c r="V51" s="3" t="s">
        <v>8</v>
      </c>
      <c r="W51" s="3" t="s">
        <v>9</v>
      </c>
      <c r="X51" s="3" t="s">
        <v>10</v>
      </c>
      <c r="Y51" s="3" t="s">
        <v>11</v>
      </c>
      <c r="Z51" s="5" t="s">
        <v>19</v>
      </c>
      <c r="AA51" s="9" t="s">
        <v>89</v>
      </c>
      <c r="AB51" s="9" t="s">
        <v>88</v>
      </c>
      <c r="AC51" s="9" t="s">
        <v>90</v>
      </c>
      <c r="AD51" s="9" t="s">
        <v>88</v>
      </c>
      <c r="AE51" s="9" t="s">
        <v>91</v>
      </c>
      <c r="AF51" s="9" t="s">
        <v>88</v>
      </c>
      <c r="AG51" s="9" t="s">
        <v>94</v>
      </c>
      <c r="AI51" s="3" t="s">
        <v>92</v>
      </c>
      <c r="AJ51" s="3" t="s">
        <v>88</v>
      </c>
      <c r="AK51" s="3" t="s">
        <v>93</v>
      </c>
      <c r="AL51" s="3" t="s">
        <v>88</v>
      </c>
      <c r="AM51" s="3" t="s">
        <v>60</v>
      </c>
      <c r="AO51" s="3" t="s">
        <v>49</v>
      </c>
      <c r="AP51" s="3" t="s">
        <v>50</v>
      </c>
      <c r="AQ51"/>
      <c r="AR51" s="3" t="s">
        <v>70</v>
      </c>
      <c r="AS51" s="3" t="str">
        <f>AS52</f>
        <v>MB</v>
      </c>
      <c r="AT51" s="3" t="s">
        <v>13</v>
      </c>
      <c r="AU51" s="1">
        <f>AU52</f>
        <v>42100</v>
      </c>
      <c r="AV51" s="3" t="s">
        <v>78</v>
      </c>
      <c r="AW51" s="3" t="s">
        <v>79</v>
      </c>
      <c r="AX51" s="12" t="s">
        <v>80</v>
      </c>
      <c r="AY51" s="3" t="s">
        <v>81</v>
      </c>
      <c r="AZ51" t="s">
        <v>76</v>
      </c>
      <c r="BA51" s="3" t="s">
        <v>82</v>
      </c>
      <c r="BB51" s="4" t="s">
        <v>77</v>
      </c>
      <c r="BC51" s="3"/>
      <c r="BD51" t="s">
        <v>83</v>
      </c>
      <c r="BE51" t="s">
        <v>84</v>
      </c>
      <c r="BF51" t="s">
        <v>85</v>
      </c>
      <c r="BG51" t="s">
        <v>86</v>
      </c>
      <c r="BH51" t="s">
        <v>76</v>
      </c>
      <c r="BI51" s="4" t="s">
        <v>87</v>
      </c>
      <c r="BJ51" s="4" t="s">
        <v>77</v>
      </c>
      <c r="BK51" s="4" t="s">
        <v>75</v>
      </c>
    </row>
    <row r="52" spans="1:63">
      <c r="B52" s="2">
        <v>3.38</v>
      </c>
      <c r="C52" s="2">
        <v>60</v>
      </c>
      <c r="D52" s="1">
        <v>42100</v>
      </c>
      <c r="E52" s="3">
        <v>0.755</v>
      </c>
      <c r="G52" s="3">
        <v>0.38166666666666665</v>
      </c>
      <c r="H52" s="3">
        <v>44</v>
      </c>
      <c r="I52" s="3">
        <v>83.033333333333331</v>
      </c>
      <c r="J52" s="3">
        <v>54</v>
      </c>
      <c r="K52" s="3">
        <v>14.263333333333334</v>
      </c>
      <c r="L52" s="3">
        <v>7.3933333333333335</v>
      </c>
      <c r="M52" s="3">
        <v>14.083333333333334</v>
      </c>
      <c r="N52" s="3">
        <v>34.51</v>
      </c>
      <c r="O52" s="12">
        <v>0.5063333333333333</v>
      </c>
      <c r="P52" s="3">
        <v>0.24333333333333332</v>
      </c>
      <c r="Q52" s="3">
        <v>8.8000000000000009E-2</v>
      </c>
      <c r="R52" s="3">
        <v>4.6000000000000006E-2</v>
      </c>
      <c r="S52" s="3">
        <v>6.7666666666666657</v>
      </c>
      <c r="T52" s="3">
        <v>14.583333333333334</v>
      </c>
      <c r="U52" s="3">
        <v>2.9666666666666668</v>
      </c>
      <c r="V52" s="3">
        <v>0.73333333333333339</v>
      </c>
      <c r="W52" s="3">
        <v>168.66666666666666</v>
      </c>
      <c r="X52" s="3">
        <v>0.10000000000000002</v>
      </c>
      <c r="Y52" s="3">
        <v>29.600000000000005</v>
      </c>
      <c r="Z52" s="3">
        <f>0.6</f>
        <v>0.6</v>
      </c>
      <c r="AA52" s="26">
        <v>0.43400783723875869</v>
      </c>
      <c r="AB52" s="26">
        <v>2.5273454758013798E-2</v>
      </c>
      <c r="AC52" s="26">
        <v>0.8152651565497151</v>
      </c>
      <c r="AD52" s="26">
        <v>1.5771985407010219E-2</v>
      </c>
      <c r="AE52" s="26">
        <v>64.275761539659243</v>
      </c>
      <c r="AF52" s="27">
        <v>1.1943698813514474</v>
      </c>
      <c r="AG52" s="27">
        <v>78.840314740888459</v>
      </c>
      <c r="AH52" s="10"/>
      <c r="AI52" s="26">
        <v>2.3383423089477788</v>
      </c>
      <c r="AJ52" s="26">
        <v>1.0967879597971518E-2</v>
      </c>
      <c r="AK52" s="26">
        <v>74.992362622675387</v>
      </c>
      <c r="AL52" s="27">
        <v>1.9279575429304492</v>
      </c>
      <c r="AM52" s="3">
        <v>32.070737605744682</v>
      </c>
      <c r="AO52" s="10">
        <v>3.9270287641450317</v>
      </c>
      <c r="AP52" s="10">
        <v>2.9934903874940674E-2</v>
      </c>
      <c r="AQ52"/>
      <c r="AR52" s="3" t="s">
        <v>228</v>
      </c>
      <c r="AS52" s="3" t="s">
        <v>95</v>
      </c>
      <c r="AT52" s="3" t="s">
        <v>155</v>
      </c>
      <c r="AU52" s="1">
        <v>42100</v>
      </c>
      <c r="AV52" s="3">
        <v>25.172141727444092</v>
      </c>
      <c r="AW52" s="3">
        <v>2258.9544452313794</v>
      </c>
      <c r="AX52" s="3">
        <v>15.082889626097785</v>
      </c>
      <c r="AY52" s="3">
        <v>41.146886654075438</v>
      </c>
      <c r="AZ52" s="3">
        <f>AY52/AZ$1</f>
        <v>0.74894223979023367</v>
      </c>
      <c r="BA52" s="3">
        <v>99.869697154451231</v>
      </c>
      <c r="BB52" s="4">
        <f>BA52/BB$1</f>
        <v>1.7881772095694042</v>
      </c>
      <c r="BH52" s="3"/>
    </row>
    <row r="53" spans="1:63">
      <c r="D53" s="1">
        <v>42100</v>
      </c>
      <c r="E53" s="3">
        <v>2.7959999999999998</v>
      </c>
      <c r="G53" s="3">
        <v>0.30499999999999999</v>
      </c>
      <c r="H53" s="3">
        <v>44.2</v>
      </c>
      <c r="I53" s="3">
        <v>83.6</v>
      </c>
      <c r="J53" s="3">
        <v>54</v>
      </c>
      <c r="K53" s="3">
        <v>14.36</v>
      </c>
      <c r="L53" s="3">
        <v>7.35</v>
      </c>
      <c r="M53" s="3">
        <v>14.14</v>
      </c>
      <c r="N53" s="3">
        <v>34.659999999999997</v>
      </c>
      <c r="Z53" s="3">
        <f>Z54-0.25</f>
        <v>2.88</v>
      </c>
      <c r="AA53" s="26">
        <v>0.44856883048342838</v>
      </c>
      <c r="AB53" s="26">
        <v>2.3940214400929874E-2</v>
      </c>
      <c r="AC53" s="26">
        <v>0.76423991892590248</v>
      </c>
      <c r="AD53" s="26">
        <v>2.3085224662925938E-2</v>
      </c>
      <c r="AE53" s="26">
        <v>68.720127000079671</v>
      </c>
      <c r="AF53" s="27">
        <v>0.85614855554660696</v>
      </c>
      <c r="AG53" s="27">
        <v>89.919572765398144</v>
      </c>
      <c r="AH53" s="10"/>
      <c r="AI53" s="26">
        <v>2.490349364911459</v>
      </c>
      <c r="AJ53" s="26">
        <v>3.2903638793914558E-2</v>
      </c>
      <c r="AK53" s="26">
        <v>70.331175774239142</v>
      </c>
      <c r="AL53" s="27">
        <v>4.645054570344672</v>
      </c>
      <c r="AM53" s="3">
        <v>28.241489634021558</v>
      </c>
      <c r="AO53" s="10">
        <v>4.8705422616468095</v>
      </c>
      <c r="AP53" s="10">
        <v>4.3882982519315335E-2</v>
      </c>
      <c r="AR53" s="3" t="s">
        <v>229</v>
      </c>
      <c r="AS53" s="3" t="s">
        <v>95</v>
      </c>
      <c r="AT53" s="3" t="s">
        <v>159</v>
      </c>
      <c r="AU53" s="1">
        <v>42100</v>
      </c>
      <c r="AV53" s="3">
        <v>26.188317700190964</v>
      </c>
      <c r="AW53" s="3">
        <v>2231.363948724902</v>
      </c>
      <c r="AX53" s="3">
        <v>16.284272951240233</v>
      </c>
      <c r="AY53" s="3">
        <v>40.723504857118108</v>
      </c>
      <c r="AZ53" s="3">
        <f>AY53/AZ$1</f>
        <v>0.74123598210990371</v>
      </c>
      <c r="BA53" s="3">
        <v>102.99760235727781</v>
      </c>
      <c r="BB53" s="4">
        <f>BA53/BB$1</f>
        <v>1.8441826742574361</v>
      </c>
      <c r="BH53" s="3"/>
    </row>
    <row r="54" spans="1:63">
      <c r="D54" s="1">
        <v>42100</v>
      </c>
      <c r="E54" s="3">
        <v>3.0489999999999999</v>
      </c>
      <c r="G54" s="3">
        <v>0.7</v>
      </c>
      <c r="H54" s="3">
        <v>45</v>
      </c>
      <c r="I54" s="3">
        <v>84</v>
      </c>
      <c r="J54" s="3">
        <v>55</v>
      </c>
      <c r="K54" s="3">
        <v>13.97</v>
      </c>
      <c r="L54" s="3">
        <v>7.32</v>
      </c>
      <c r="M54" s="3">
        <v>13.77</v>
      </c>
      <c r="N54" s="3">
        <v>33.770000000000003</v>
      </c>
      <c r="Z54" s="3">
        <f>Z55-0.25</f>
        <v>3.13</v>
      </c>
      <c r="AA54" s="26">
        <v>0.35307183343888543</v>
      </c>
      <c r="AB54" s="26">
        <v>1.8216567892783933E-2</v>
      </c>
      <c r="AC54" s="26">
        <v>1.0137275746472452</v>
      </c>
      <c r="AD54" s="26">
        <v>0.11406087190366772</v>
      </c>
      <c r="AE54" s="26">
        <v>66.240072409148794</v>
      </c>
      <c r="AF54" s="27">
        <v>0.69372813678595358</v>
      </c>
      <c r="AG54" s="27">
        <v>65.343070530757615</v>
      </c>
      <c r="AH54" s="10"/>
      <c r="AI54" s="26">
        <v>3.5063148920156464</v>
      </c>
      <c r="AJ54" s="26">
        <v>0.75020296450125568</v>
      </c>
      <c r="AK54" s="26">
        <v>71.383701836789257</v>
      </c>
      <c r="AL54" s="27">
        <v>4.7253861346334407</v>
      </c>
      <c r="AM54" s="3">
        <v>20.358611258600764</v>
      </c>
      <c r="AO54" s="10">
        <v>4.186600779768737</v>
      </c>
      <c r="AP54" s="10">
        <v>4.5904201424040877E-2</v>
      </c>
      <c r="AR54" s="3" t="s">
        <v>230</v>
      </c>
      <c r="AS54" s="3" t="s">
        <v>95</v>
      </c>
      <c r="AT54" s="3" t="s">
        <v>156</v>
      </c>
      <c r="AU54" s="1">
        <v>42100</v>
      </c>
      <c r="AV54" s="3">
        <v>24.221207911439066</v>
      </c>
      <c r="AW54" s="3">
        <v>2334.2310052850517</v>
      </c>
      <c r="AX54" s="3">
        <v>16.542200167131877</v>
      </c>
      <c r="AY54" s="3">
        <v>50.981334188646763</v>
      </c>
      <c r="AZ54" s="3">
        <f>AY54/AZ$1</f>
        <v>0.92794565323346856</v>
      </c>
      <c r="BA54" s="3">
        <v>104.21011301330131</v>
      </c>
      <c r="BB54" s="4">
        <f>BA54/BB$1</f>
        <v>1.8658928023867736</v>
      </c>
      <c r="BH54" s="3"/>
    </row>
    <row r="55" spans="1:63">
      <c r="D55" s="1">
        <v>42100</v>
      </c>
      <c r="E55" s="3">
        <v>3.234</v>
      </c>
      <c r="G55" s="3">
        <v>0.85299999999999998</v>
      </c>
      <c r="H55" s="3">
        <v>45.6</v>
      </c>
      <c r="I55" s="3">
        <v>84.6</v>
      </c>
      <c r="J55" s="3">
        <v>55</v>
      </c>
      <c r="K55" s="3">
        <v>13.66</v>
      </c>
      <c r="L55" s="3">
        <v>7.25</v>
      </c>
      <c r="M55" s="3">
        <v>13.67</v>
      </c>
      <c r="N55" s="3">
        <v>33.53</v>
      </c>
      <c r="Z55" s="3">
        <v>3.38</v>
      </c>
      <c r="AA55" s="26">
        <v>0.29110614312856242</v>
      </c>
      <c r="AB55" s="26">
        <v>9.4630651084176426E-3</v>
      </c>
      <c r="AC55" s="26">
        <v>0.92695185383153889</v>
      </c>
      <c r="AD55" s="26">
        <v>0.23418314817656505</v>
      </c>
      <c r="AE55" s="26">
        <v>64.571753588486445</v>
      </c>
      <c r="AF55" s="27">
        <v>1.4336757298899687</v>
      </c>
      <c r="AG55" s="27">
        <v>69.66031010303314</v>
      </c>
      <c r="AH55" s="10"/>
      <c r="AI55" s="26">
        <v>2.7509328894206249</v>
      </c>
      <c r="AJ55" s="26">
        <v>0.1162595237384984</v>
      </c>
      <c r="AK55" s="26">
        <v>68.189368770764133</v>
      </c>
      <c r="AL55" s="27">
        <v>1.4554189294670952</v>
      </c>
      <c r="AM55" s="3">
        <v>24.787725296026952</v>
      </c>
      <c r="AO55" s="10">
        <v>4.1923718967168924</v>
      </c>
      <c r="AP55" s="10">
        <v>4.0161396545337479E-2</v>
      </c>
      <c r="AR55" s="3" t="s">
        <v>231</v>
      </c>
      <c r="AS55" s="3" t="s">
        <v>95</v>
      </c>
      <c r="AT55" s="3" t="s">
        <v>158</v>
      </c>
      <c r="AU55" s="1">
        <v>42100</v>
      </c>
      <c r="AV55" s="3">
        <v>27.732036855934144</v>
      </c>
      <c r="AW55" s="3">
        <v>2327.7530559153515</v>
      </c>
      <c r="AX55" s="3">
        <v>15.620531536221522</v>
      </c>
      <c r="AY55" s="3">
        <v>61.375533093472797</v>
      </c>
      <c r="AZ55" s="3">
        <f>AY55/AZ$1</f>
        <v>1.1171374789492683</v>
      </c>
      <c r="BA55" s="3">
        <v>106.53085772515783</v>
      </c>
      <c r="BB55" s="4">
        <f>BA55/BB$1</f>
        <v>1.9074459753833093</v>
      </c>
      <c r="BH55" s="3"/>
    </row>
    <row r="56" spans="1:63">
      <c r="AA56" s="26"/>
      <c r="AB56" s="26"/>
      <c r="AC56" s="26"/>
      <c r="AD56" s="26"/>
      <c r="AE56" s="26"/>
      <c r="AF56" s="27"/>
      <c r="AG56" s="27"/>
      <c r="AI56" s="26"/>
      <c r="AJ56" s="26"/>
      <c r="AK56" s="26"/>
      <c r="AL56" s="27"/>
      <c r="AU56" s="1"/>
      <c r="AV56" s="3"/>
      <c r="AW56" s="3"/>
      <c r="AX56" s="3"/>
      <c r="AY56" s="3"/>
      <c r="AZ56" s="3"/>
      <c r="BA56" s="3"/>
      <c r="BH56" s="3"/>
    </row>
    <row r="57" spans="1:63">
      <c r="A57" t="s">
        <v>258</v>
      </c>
      <c r="B57" s="2"/>
      <c r="C57" s="2"/>
      <c r="D57" s="1" t="s">
        <v>0</v>
      </c>
      <c r="E57" s="3" t="s">
        <v>29</v>
      </c>
      <c r="F57" s="3" t="s">
        <v>22</v>
      </c>
      <c r="G57" s="3" t="s">
        <v>30</v>
      </c>
      <c r="H57" s="3" t="s">
        <v>31</v>
      </c>
      <c r="I57" s="3" t="s">
        <v>33</v>
      </c>
      <c r="J57" s="3" t="s">
        <v>34</v>
      </c>
      <c r="K57" s="3" t="s">
        <v>36</v>
      </c>
      <c r="L57" s="3" t="s">
        <v>1</v>
      </c>
      <c r="M57" s="3" t="s">
        <v>39</v>
      </c>
      <c r="N57" s="3" t="s">
        <v>40</v>
      </c>
      <c r="Z57" s="5" t="s">
        <v>19</v>
      </c>
      <c r="AA57" s="9" t="s">
        <v>89</v>
      </c>
      <c r="AB57" s="9" t="s">
        <v>88</v>
      </c>
      <c r="AC57" s="9" t="s">
        <v>90</v>
      </c>
      <c r="AD57" s="9" t="s">
        <v>88</v>
      </c>
      <c r="AE57" s="9" t="s">
        <v>91</v>
      </c>
      <c r="AF57" s="9" t="s">
        <v>88</v>
      </c>
      <c r="AG57" s="9" t="s">
        <v>94</v>
      </c>
      <c r="AI57" s="3" t="s">
        <v>92</v>
      </c>
      <c r="AJ57" s="3" t="s">
        <v>88</v>
      </c>
      <c r="AK57" s="3" t="s">
        <v>93</v>
      </c>
      <c r="AL57" s="3" t="s">
        <v>88</v>
      </c>
      <c r="AM57" s="3" t="s">
        <v>60</v>
      </c>
      <c r="AO57" s="3" t="s">
        <v>49</v>
      </c>
      <c r="AP57" s="3" t="s">
        <v>50</v>
      </c>
      <c r="AR57" s="3" t="s">
        <v>70</v>
      </c>
      <c r="AS57" s="3" t="str">
        <f>AS58</f>
        <v>MB</v>
      </c>
      <c r="AT57" s="3" t="s">
        <v>13</v>
      </c>
      <c r="AU57" s="1" t="str">
        <f>AU58</f>
        <v>3/27(8?)/2015</v>
      </c>
      <c r="AV57" s="3" t="s">
        <v>78</v>
      </c>
      <c r="AW57" s="3" t="s">
        <v>79</v>
      </c>
      <c r="AX57" s="12" t="s">
        <v>80</v>
      </c>
      <c r="AY57" s="3" t="s">
        <v>81</v>
      </c>
      <c r="AZ57" t="s">
        <v>76</v>
      </c>
      <c r="BA57" s="3" t="s">
        <v>82</v>
      </c>
      <c r="BB57" s="4" t="s">
        <v>77</v>
      </c>
      <c r="BC57" s="3"/>
      <c r="BD57" t="s">
        <v>83</v>
      </c>
      <c r="BE57" t="s">
        <v>84</v>
      </c>
      <c r="BF57" t="s">
        <v>85</v>
      </c>
      <c r="BG57" t="s">
        <v>86</v>
      </c>
      <c r="BH57" t="s">
        <v>76</v>
      </c>
      <c r="BI57" s="4" t="s">
        <v>87</v>
      </c>
      <c r="BJ57" s="4" t="s">
        <v>77</v>
      </c>
      <c r="BK57" s="4" t="s">
        <v>75</v>
      </c>
    </row>
    <row r="58" spans="1:63">
      <c r="B58" s="2"/>
      <c r="C58" s="2"/>
      <c r="D58" s="1">
        <v>42091</v>
      </c>
      <c r="E58" s="3">
        <v>0.16500000000000001</v>
      </c>
      <c r="F58" s="3">
        <f>E58</f>
        <v>0.16500000000000001</v>
      </c>
      <c r="G58" s="3">
        <v>0.32466666666666666</v>
      </c>
      <c r="H58" s="3">
        <v>80.5</v>
      </c>
      <c r="I58" s="3">
        <v>152.30000000000001</v>
      </c>
      <c r="J58" s="3">
        <v>99</v>
      </c>
      <c r="K58" s="3">
        <v>13.949999999999998</v>
      </c>
      <c r="L58" s="3">
        <v>7.4433333333333342</v>
      </c>
      <c r="M58" s="3">
        <v>14.310000000000002</v>
      </c>
      <c r="N58" s="3">
        <v>35.050000000000004</v>
      </c>
      <c r="Z58" s="5"/>
      <c r="AA58" s="26">
        <v>2.8706697751741608</v>
      </c>
      <c r="AB58" s="26">
        <v>1.0221276032165326E-2</v>
      </c>
      <c r="AC58" s="26">
        <v>3.3374176147634373</v>
      </c>
      <c r="AD58" s="26">
        <v>5.0426441598138685E-3</v>
      </c>
      <c r="AE58" s="26">
        <v>103.29289524869809</v>
      </c>
      <c r="AF58" s="27">
        <v>0.74030621225544879</v>
      </c>
      <c r="AG58" s="27">
        <v>30.949946087588948</v>
      </c>
      <c r="AI58" s="26"/>
      <c r="AJ58" s="26"/>
      <c r="AK58" s="26"/>
      <c r="AL58" s="27"/>
      <c r="AO58" s="3">
        <v>4.7616605218916099</v>
      </c>
      <c r="AP58" s="3">
        <v>1.4957146470792205E-2</v>
      </c>
      <c r="AR58" s="3" t="s">
        <v>225</v>
      </c>
      <c r="AS58" s="3" t="s">
        <v>95</v>
      </c>
      <c r="AT58" s="3" t="s">
        <v>226</v>
      </c>
      <c r="AU58" s="1" t="s">
        <v>227</v>
      </c>
      <c r="AV58" s="3">
        <v>14.6023287226656</v>
      </c>
      <c r="AW58" s="3">
        <v>3353.9520468953815</v>
      </c>
      <c r="AX58" s="3">
        <v>108.5827206955138</v>
      </c>
      <c r="AY58" s="3">
        <v>57.803387208926338</v>
      </c>
      <c r="AZ58" s="3">
        <f>AY58/AZ$1</f>
        <v>1.0521184420991325</v>
      </c>
      <c r="BA58" s="3">
        <v>134.81348479665763</v>
      </c>
      <c r="BB58" s="4">
        <f>BA58/BB$1</f>
        <v>2.413849324917773</v>
      </c>
      <c r="BH58" s="3"/>
    </row>
    <row r="59" spans="1:63">
      <c r="AA59" s="26"/>
      <c r="AB59" s="26"/>
      <c r="AC59" s="26"/>
      <c r="AD59" s="26"/>
      <c r="AE59" s="26"/>
      <c r="AF59" s="27"/>
      <c r="AG59" s="27"/>
      <c r="AI59" s="26"/>
      <c r="AJ59" s="26"/>
      <c r="AK59" s="26"/>
      <c r="AL59" s="27"/>
      <c r="AU59" s="1"/>
      <c r="AV59" s="3"/>
      <c r="AW59" s="3"/>
      <c r="AX59" s="3"/>
      <c r="AY59" s="3"/>
      <c r="AZ59" s="3"/>
      <c r="BA59" s="3"/>
      <c r="BH59" s="3"/>
    </row>
    <row r="60" spans="1:63">
      <c r="A60" t="s">
        <v>258</v>
      </c>
      <c r="D60" t="s">
        <v>0</v>
      </c>
      <c r="E60" t="s">
        <v>29</v>
      </c>
      <c r="G60" t="s">
        <v>30</v>
      </c>
      <c r="H60" t="s">
        <v>31</v>
      </c>
      <c r="I60" t="s">
        <v>33</v>
      </c>
      <c r="J60" t="s">
        <v>34</v>
      </c>
      <c r="K60" t="s">
        <v>36</v>
      </c>
      <c r="L60" t="s">
        <v>1</v>
      </c>
      <c r="M60" t="s">
        <v>39</v>
      </c>
      <c r="N60" t="s">
        <v>40</v>
      </c>
      <c r="Z60" s="5" t="s">
        <v>19</v>
      </c>
      <c r="AA60" s="9" t="s">
        <v>89</v>
      </c>
      <c r="AB60" s="9" t="s">
        <v>88</v>
      </c>
      <c r="AC60" s="9" t="s">
        <v>90</v>
      </c>
      <c r="AD60" s="9" t="s">
        <v>88</v>
      </c>
      <c r="AE60" s="9" t="s">
        <v>91</v>
      </c>
      <c r="AF60" s="9" t="s">
        <v>88</v>
      </c>
      <c r="AG60" s="9" t="s">
        <v>94</v>
      </c>
      <c r="AI60" s="3" t="s">
        <v>92</v>
      </c>
      <c r="AJ60" s="3" t="s">
        <v>88</v>
      </c>
      <c r="AK60" s="3" t="s">
        <v>93</v>
      </c>
      <c r="AL60" s="3" t="s">
        <v>88</v>
      </c>
      <c r="AM60" s="3" t="s">
        <v>60</v>
      </c>
      <c r="AO60" s="3" t="s">
        <v>49</v>
      </c>
      <c r="AP60" s="3" t="s">
        <v>50</v>
      </c>
      <c r="AR60" s="3" t="s">
        <v>70</v>
      </c>
      <c r="AS60" s="3" t="str">
        <f>AS61</f>
        <v>MB</v>
      </c>
      <c r="AT60" s="3" t="s">
        <v>13</v>
      </c>
      <c r="AU60" s="1">
        <f>AU61</f>
        <v>42100</v>
      </c>
      <c r="AV60" s="3" t="s">
        <v>78</v>
      </c>
      <c r="AW60" s="3" t="s">
        <v>79</v>
      </c>
      <c r="AX60" s="12" t="s">
        <v>80</v>
      </c>
      <c r="AY60" s="3" t="s">
        <v>81</v>
      </c>
      <c r="AZ60" t="s">
        <v>76</v>
      </c>
      <c r="BA60" s="3" t="s">
        <v>82</v>
      </c>
      <c r="BB60" s="4" t="s">
        <v>77</v>
      </c>
      <c r="BC60" s="3"/>
      <c r="BD60" t="s">
        <v>83</v>
      </c>
      <c r="BE60" t="s">
        <v>84</v>
      </c>
      <c r="BF60" t="s">
        <v>85</v>
      </c>
      <c r="BG60" t="s">
        <v>86</v>
      </c>
      <c r="BH60" t="s">
        <v>76</v>
      </c>
      <c r="BI60" s="4" t="s">
        <v>87</v>
      </c>
      <c r="BJ60" s="4" t="s">
        <v>77</v>
      </c>
      <c r="BK60" s="4" t="s">
        <v>75</v>
      </c>
    </row>
    <row r="61" spans="1:63">
      <c r="D61" s="1">
        <v>42100</v>
      </c>
      <c r="E61">
        <v>0.29699999999999999</v>
      </c>
      <c r="G61" s="3">
        <v>0.36433333333333334</v>
      </c>
      <c r="H61" s="3">
        <v>45.79999999999999</v>
      </c>
      <c r="I61" s="3">
        <v>86.5</v>
      </c>
      <c r="J61" s="3">
        <v>56</v>
      </c>
      <c r="K61" s="3">
        <v>14.546666666666667</v>
      </c>
      <c r="L61" s="3">
        <v>7.4733333333333336</v>
      </c>
      <c r="M61" s="3">
        <v>14.229999999999999</v>
      </c>
      <c r="N61" s="3">
        <v>34.863333333333337</v>
      </c>
      <c r="AA61" s="26">
        <v>0.38763235169938781</v>
      </c>
      <c r="AB61" s="26">
        <v>2.7300120752844676E-2</v>
      </c>
      <c r="AC61" s="26">
        <v>0.9778260155723878</v>
      </c>
      <c r="AD61" s="26">
        <v>2.046332502806655E-2</v>
      </c>
      <c r="AE61" s="26">
        <v>53.530353221629724</v>
      </c>
      <c r="AF61" s="27">
        <v>0.52991953068969488</v>
      </c>
      <c r="AG61" s="27">
        <v>54.744251399667235</v>
      </c>
      <c r="AH61" s="4"/>
      <c r="AI61" s="26"/>
      <c r="AJ61" s="26"/>
      <c r="AK61" s="26"/>
      <c r="AL61" s="27"/>
      <c r="AO61" s="4">
        <v>3.7151646486260783</v>
      </c>
      <c r="AP61" s="4">
        <v>2.8176432874776086E-2</v>
      </c>
      <c r="AR61" s="3" t="s">
        <v>237</v>
      </c>
      <c r="AS61" s="3" t="s">
        <v>95</v>
      </c>
      <c r="AT61" s="3" t="s">
        <v>226</v>
      </c>
      <c r="AU61" s="1">
        <v>42100</v>
      </c>
      <c r="AV61" s="3">
        <v>26.347011301940547</v>
      </c>
      <c r="AW61" s="3">
        <v>2410.209808116138</v>
      </c>
      <c r="AX61" s="3">
        <v>13.894094048547034</v>
      </c>
      <c r="AY61" s="3">
        <v>32.784021853980519</v>
      </c>
      <c r="AZ61" s="3">
        <f>AY61/AZ$1</f>
        <v>0.59672409635931056</v>
      </c>
      <c r="BA61" s="3">
        <v>91.36349949824799</v>
      </c>
      <c r="BB61" s="4">
        <f>BA61/BB$1</f>
        <v>1.6358728647851026</v>
      </c>
      <c r="BH61" s="3"/>
    </row>
    <row r="62" spans="1:63">
      <c r="A62" s="16"/>
      <c r="B62" s="16"/>
      <c r="C62" s="16"/>
      <c r="D62" s="17"/>
      <c r="E62" s="8"/>
      <c r="F62" s="8"/>
      <c r="G62" s="8"/>
      <c r="H62" s="8"/>
      <c r="I62" s="8"/>
      <c r="J62" s="8"/>
      <c r="K62" s="8"/>
      <c r="L62" s="8"/>
      <c r="M62" s="8"/>
      <c r="N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26"/>
      <c r="AB62" s="26"/>
      <c r="AC62" s="26"/>
      <c r="AD62" s="26"/>
      <c r="AE62" s="26"/>
      <c r="AF62" s="27"/>
      <c r="AG62" s="27"/>
      <c r="AH62" s="8"/>
      <c r="AI62" s="26"/>
      <c r="AJ62" s="26"/>
      <c r="AK62" s="26"/>
      <c r="AL62" s="27"/>
      <c r="AM62" s="8"/>
      <c r="AN62" s="8"/>
      <c r="AO62" s="8"/>
      <c r="AP62" s="8"/>
      <c r="AQ62" s="8"/>
      <c r="AR62" s="8"/>
      <c r="AS62" s="8"/>
      <c r="AT62" s="8"/>
      <c r="AU62" s="16"/>
      <c r="AV62" s="8"/>
      <c r="AW62" s="8"/>
      <c r="AX62" s="8"/>
      <c r="AY62" s="8"/>
      <c r="AZ62" s="3"/>
      <c r="BA62" s="8"/>
      <c r="BC62" s="16"/>
      <c r="BD62" s="16"/>
      <c r="BE62" s="16"/>
      <c r="BF62" s="16"/>
      <c r="BG62" s="16"/>
      <c r="BH62" s="3"/>
      <c r="BI62" s="41"/>
    </row>
    <row r="63" spans="1:63">
      <c r="A63" s="16"/>
      <c r="B63" s="16"/>
      <c r="C63" s="16"/>
      <c r="D63" s="17"/>
      <c r="E63" s="8"/>
      <c r="F63" s="8"/>
      <c r="G63" s="8"/>
      <c r="H63" s="8"/>
      <c r="I63" s="8"/>
      <c r="J63" s="8"/>
      <c r="K63" s="8"/>
      <c r="L63" s="8"/>
      <c r="M63" s="8"/>
      <c r="N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26"/>
      <c r="AB63" s="26"/>
      <c r="AC63" s="26"/>
      <c r="AD63" s="26"/>
      <c r="AE63" s="26"/>
      <c r="AF63" s="27"/>
      <c r="AG63" s="27"/>
      <c r="AH63" s="8"/>
      <c r="AI63" s="26"/>
      <c r="AJ63" s="26"/>
      <c r="AK63" s="26"/>
      <c r="AL63" s="27"/>
      <c r="AM63" s="8"/>
      <c r="AN63" s="8"/>
      <c r="AO63" s="8"/>
      <c r="AP63" s="8"/>
      <c r="AQ63" s="8"/>
      <c r="AR63" s="8"/>
      <c r="AS63" s="8"/>
      <c r="AT63" s="8"/>
      <c r="AU63" s="17"/>
      <c r="AV63" s="8"/>
      <c r="AW63" s="8"/>
      <c r="AX63" s="8"/>
      <c r="AY63" s="8"/>
      <c r="AZ63" s="3"/>
      <c r="BA63" s="8"/>
      <c r="BC63" s="16"/>
      <c r="BD63" s="16"/>
      <c r="BE63" s="16"/>
      <c r="BF63" s="16"/>
      <c r="BG63" s="16"/>
      <c r="BH63" s="3"/>
      <c r="BI63" s="41"/>
    </row>
    <row r="64" spans="1:63">
      <c r="A64" t="s">
        <v>17</v>
      </c>
      <c r="B64" s="2" t="s">
        <v>20</v>
      </c>
      <c r="C64" s="2" t="s">
        <v>21</v>
      </c>
      <c r="D64" s="1" t="s">
        <v>71</v>
      </c>
      <c r="E64" s="3" t="s">
        <v>238</v>
      </c>
      <c r="F64" s="3" t="s">
        <v>22</v>
      </c>
      <c r="G64" s="3" t="s">
        <v>239</v>
      </c>
      <c r="H64" s="3" t="s">
        <v>23</v>
      </c>
      <c r="I64" s="3" t="s">
        <v>241</v>
      </c>
      <c r="J64" s="3" t="s">
        <v>1</v>
      </c>
      <c r="K64" s="3" t="s">
        <v>242</v>
      </c>
      <c r="L64" s="3" t="s">
        <v>244</v>
      </c>
      <c r="O64" s="12" t="s">
        <v>2</v>
      </c>
      <c r="P64" s="3" t="s">
        <v>3</v>
      </c>
      <c r="Q64" s="3" t="s">
        <v>4</v>
      </c>
      <c r="R64" s="3" t="s">
        <v>5</v>
      </c>
      <c r="S64" s="3" t="s">
        <v>1</v>
      </c>
      <c r="T64" s="3" t="s">
        <v>6</v>
      </c>
      <c r="U64" s="3" t="s">
        <v>7</v>
      </c>
      <c r="V64" s="3" t="s">
        <v>8</v>
      </c>
      <c r="W64" s="3" t="s">
        <v>9</v>
      </c>
      <c r="X64" s="3" t="s">
        <v>10</v>
      </c>
      <c r="Y64" s="3" t="s">
        <v>11</v>
      </c>
      <c r="Z64" s="5" t="s">
        <v>19</v>
      </c>
      <c r="AA64" s="9" t="s">
        <v>89</v>
      </c>
      <c r="AB64" s="9" t="s">
        <v>88</v>
      </c>
      <c r="AC64" s="9" t="s">
        <v>90</v>
      </c>
      <c r="AD64" s="9" t="s">
        <v>88</v>
      </c>
      <c r="AE64" s="9" t="s">
        <v>91</v>
      </c>
      <c r="AF64" s="9" t="s">
        <v>88</v>
      </c>
      <c r="AG64" s="9" t="s">
        <v>94</v>
      </c>
      <c r="AI64" s="3" t="s">
        <v>92</v>
      </c>
      <c r="AJ64" s="3" t="s">
        <v>88</v>
      </c>
      <c r="AK64" s="3" t="s">
        <v>93</v>
      </c>
      <c r="AL64" s="3" t="s">
        <v>88</v>
      </c>
      <c r="AM64" s="3" t="s">
        <v>60</v>
      </c>
      <c r="AO64" s="3" t="s">
        <v>49</v>
      </c>
      <c r="AP64" s="3" t="s">
        <v>50</v>
      </c>
      <c r="AR64" s="3" t="s">
        <v>70</v>
      </c>
      <c r="AS64" s="3" t="str">
        <f>AS65</f>
        <v>SP</v>
      </c>
      <c r="AT64" s="3" t="s">
        <v>13</v>
      </c>
      <c r="AU64" s="1">
        <f>AU65</f>
        <v>42019</v>
      </c>
      <c r="AV64" s="3" t="s">
        <v>78</v>
      </c>
      <c r="AW64" s="3" t="s">
        <v>79</v>
      </c>
      <c r="AX64" s="12" t="s">
        <v>80</v>
      </c>
      <c r="AY64" s="3" t="s">
        <v>81</v>
      </c>
      <c r="AZ64" t="s">
        <v>76</v>
      </c>
      <c r="BA64" s="3" t="s">
        <v>82</v>
      </c>
      <c r="BB64" s="4" t="s">
        <v>77</v>
      </c>
      <c r="BC64" s="3"/>
      <c r="BD64" t="s">
        <v>83</v>
      </c>
      <c r="BE64" t="s">
        <v>84</v>
      </c>
      <c r="BF64" t="s">
        <v>85</v>
      </c>
      <c r="BG64" t="s">
        <v>86</v>
      </c>
      <c r="BH64" t="s">
        <v>76</v>
      </c>
      <c r="BI64" s="4" t="s">
        <v>87</v>
      </c>
      <c r="BJ64" s="4" t="s">
        <v>77</v>
      </c>
      <c r="BK64" s="4" t="s">
        <v>75</v>
      </c>
    </row>
    <row r="65" spans="1:63">
      <c r="A65" t="s">
        <v>20</v>
      </c>
      <c r="B65" s="2">
        <v>4.8</v>
      </c>
      <c r="C65" s="2">
        <v>34</v>
      </c>
      <c r="D65" s="1">
        <v>42019.611871141977</v>
      </c>
      <c r="E65" s="3">
        <v>0.69199999999999995</v>
      </c>
      <c r="F65" s="3">
        <f t="shared" ref="F65:F68" si="7">E65</f>
        <v>0.69199999999999995</v>
      </c>
      <c r="G65" s="3">
        <v>2.86</v>
      </c>
      <c r="H65" s="3">
        <f>Q65*1000</f>
        <v>363.66666666666663</v>
      </c>
      <c r="I65" s="3">
        <v>14.23</v>
      </c>
      <c r="J65" s="3">
        <v>7.26</v>
      </c>
      <c r="K65" s="3">
        <v>22.37</v>
      </c>
      <c r="L65" s="3">
        <v>211</v>
      </c>
      <c r="O65" s="12">
        <v>0.49466666666666664</v>
      </c>
      <c r="P65" s="3">
        <v>2.5333333333333332</v>
      </c>
      <c r="Q65" s="3">
        <v>0.36366666666666664</v>
      </c>
      <c r="R65" s="3">
        <v>0.20766666666666667</v>
      </c>
      <c r="S65" s="3">
        <v>7.5</v>
      </c>
      <c r="T65" s="3">
        <v>14.603333333333333</v>
      </c>
      <c r="U65" s="3">
        <v>22.966666666666669</v>
      </c>
      <c r="V65" s="3">
        <v>5.5333333333333341</v>
      </c>
      <c r="W65" s="3">
        <v>3077</v>
      </c>
      <c r="X65" s="3">
        <v>1.4666666666666668</v>
      </c>
      <c r="Y65" s="3">
        <v>1.4333333333333333</v>
      </c>
      <c r="Z65" s="5">
        <v>0.4</v>
      </c>
      <c r="AA65" s="26">
        <v>2.5923796706776442E-2</v>
      </c>
      <c r="AB65" s="26">
        <v>2.7121274273097212E-2</v>
      </c>
      <c r="AC65" s="26"/>
      <c r="AD65" s="26"/>
      <c r="AE65" s="26"/>
      <c r="AF65" s="27"/>
      <c r="AG65" s="27"/>
      <c r="AI65" s="26">
        <v>0.79260177712054869</v>
      </c>
      <c r="AJ65" s="26">
        <v>5.2100645945247534E-2</v>
      </c>
      <c r="AK65" s="26">
        <v>56.497920445592634</v>
      </c>
      <c r="AL65" s="27">
        <v>2.7660326825945529</v>
      </c>
      <c r="AM65" s="3">
        <v>71.281596984105335</v>
      </c>
      <c r="AR65" s="3" t="s">
        <v>120</v>
      </c>
      <c r="AS65" s="3" t="s">
        <v>119</v>
      </c>
      <c r="AT65" s="3" t="s">
        <v>155</v>
      </c>
      <c r="AU65" s="1">
        <v>42019</v>
      </c>
      <c r="AV65" s="3">
        <v>1.5088711052972463</v>
      </c>
      <c r="AW65" s="3">
        <v>914.12159622894046</v>
      </c>
      <c r="AX65" s="3">
        <v>10.764243676230073</v>
      </c>
      <c r="AY65" s="3">
        <v>1.3200269952859767</v>
      </c>
      <c r="AZ65" s="3">
        <f>AY65/AZ$1</f>
        <v>2.4026701770767687E-2</v>
      </c>
      <c r="BA65" s="3">
        <v>6.8201600052975744</v>
      </c>
      <c r="BB65" s="4">
        <f>BA65/BB$1</f>
        <v>0.12211566705993866</v>
      </c>
      <c r="BD65">
        <v>77.069051468593926</v>
      </c>
      <c r="BE65">
        <v>705.77627766721093</v>
      </c>
      <c r="BF65">
        <v>34.340624957686437</v>
      </c>
      <c r="BG65">
        <v>0.80585612244766436</v>
      </c>
      <c r="BH65" s="3">
        <f>BG65/BH$1</f>
        <v>1.4667930878188285E-2</v>
      </c>
      <c r="BI65" s="4">
        <v>0.9041049144534451</v>
      </c>
      <c r="BJ65" s="4">
        <f>BI65/BJ$1</f>
        <v>1.6188091574815489E-2</v>
      </c>
      <c r="BK65" s="4">
        <f>BB65-BJ65</f>
        <v>0.10592757548512317</v>
      </c>
    </row>
    <row r="66" spans="1:63">
      <c r="D66" s="1">
        <v>42019.616018518522</v>
      </c>
      <c r="E66" s="3">
        <v>3.484</v>
      </c>
      <c r="F66" s="3">
        <f t="shared" si="7"/>
        <v>3.484</v>
      </c>
      <c r="G66" s="3">
        <v>3.2679999999999998</v>
      </c>
      <c r="I66" s="3">
        <v>7.38</v>
      </c>
      <c r="J66" s="3">
        <v>7.54</v>
      </c>
      <c r="K66" s="3">
        <v>22.8</v>
      </c>
      <c r="L66" s="3">
        <v>210</v>
      </c>
      <c r="O66" s="12">
        <v>3.4760000000000004</v>
      </c>
      <c r="P66" s="3">
        <v>3.2900000000000005</v>
      </c>
      <c r="Q66" s="3">
        <v>0.36133333333333334</v>
      </c>
      <c r="R66" s="3">
        <v>0.21133333333333335</v>
      </c>
      <c r="S66" s="3">
        <v>7.3933333333333335</v>
      </c>
      <c r="T66" s="3">
        <v>7.4866666666666672</v>
      </c>
      <c r="U66" s="3">
        <v>9.9666666666666668</v>
      </c>
      <c r="V66" s="3">
        <v>2.4</v>
      </c>
      <c r="W66" s="3">
        <v>4248.666666666667</v>
      </c>
      <c r="X66" s="3">
        <v>2.0666666666666664</v>
      </c>
      <c r="Y66" s="3">
        <v>2.6</v>
      </c>
      <c r="Z66" s="5">
        <v>3.8</v>
      </c>
      <c r="AA66" s="26">
        <v>1.1639297023432554E-2</v>
      </c>
      <c r="AB66" s="26">
        <v>5.873743257756978E-6</v>
      </c>
      <c r="AC66" s="26"/>
      <c r="AD66" s="26"/>
      <c r="AE66" s="26"/>
      <c r="AF66" s="27"/>
      <c r="AG66" s="27"/>
      <c r="AI66" s="26">
        <v>0.62608172248512917</v>
      </c>
      <c r="AJ66" s="26">
        <v>1.2504155026859346E-2</v>
      </c>
      <c r="AK66" s="26">
        <v>58.562817200754878</v>
      </c>
      <c r="AL66" s="27">
        <v>0.34462046537243685</v>
      </c>
      <c r="AM66" s="3">
        <v>93.538615004283045</v>
      </c>
      <c r="AR66" s="3" t="s">
        <v>163</v>
      </c>
      <c r="AS66" s="3" t="s">
        <v>119</v>
      </c>
      <c r="AT66" s="3" t="s">
        <v>157</v>
      </c>
      <c r="AU66" s="1">
        <v>42019</v>
      </c>
      <c r="AV66" s="3">
        <v>0.70431672953395219</v>
      </c>
      <c r="AW66" s="3">
        <v>1512.9485316604057</v>
      </c>
      <c r="AX66" s="3">
        <v>8.7641368790357213</v>
      </c>
      <c r="AY66" s="3">
        <v>3.1405795655479651</v>
      </c>
      <c r="AZ66" s="3">
        <f>AY66/AZ$1</f>
        <v>5.7163807163231987E-2</v>
      </c>
      <c r="BA66" s="3">
        <v>3.704549251164245</v>
      </c>
      <c r="BB66" s="4">
        <f>BA66/BB$1</f>
        <v>6.6330335741526317E-2</v>
      </c>
      <c r="BH66" s="3"/>
    </row>
    <row r="67" spans="1:63">
      <c r="D67" s="1">
        <v>42019.617060185185</v>
      </c>
      <c r="E67" s="3">
        <v>4.0999999999999996</v>
      </c>
      <c r="F67" s="3">
        <f t="shared" si="7"/>
        <v>4.0999999999999996</v>
      </c>
      <c r="G67" s="3">
        <v>3.6640000000000001</v>
      </c>
      <c r="H67" s="3" t="e">
        <f>#REF!*1000</f>
        <v>#REF!</v>
      </c>
      <c r="I67" s="3">
        <v>4.75</v>
      </c>
      <c r="J67" s="3">
        <v>7.34</v>
      </c>
      <c r="K67" s="3">
        <v>23.56</v>
      </c>
      <c r="L67" s="3">
        <v>213</v>
      </c>
      <c r="O67" s="12">
        <v>4.0053333333333336</v>
      </c>
      <c r="P67" s="3">
        <v>3.6433333333333331</v>
      </c>
      <c r="Q67" s="3">
        <v>0.36566666666666664</v>
      </c>
      <c r="R67" s="3">
        <v>0.216</v>
      </c>
      <c r="S67" s="3">
        <v>7.253333333333333</v>
      </c>
      <c r="T67" s="3">
        <v>4.9933333333333332</v>
      </c>
      <c r="U67" s="3">
        <v>9.2000000000000011</v>
      </c>
      <c r="V67" s="3">
        <v>2.2000000000000002</v>
      </c>
      <c r="W67" s="3">
        <v>4220.666666666667</v>
      </c>
      <c r="X67" s="3">
        <v>2.0333333333333332</v>
      </c>
      <c r="Y67" s="3">
        <v>2.4333333333333331</v>
      </c>
      <c r="Z67" s="5">
        <v>4.3</v>
      </c>
      <c r="AA67" s="26">
        <v>1.9438336499894449E-2</v>
      </c>
      <c r="AB67" s="26">
        <v>2.1330169380875352E-2</v>
      </c>
      <c r="AC67" s="26"/>
      <c r="AD67" s="26"/>
      <c r="AE67" s="26"/>
      <c r="AF67" s="27"/>
      <c r="AG67" s="27"/>
      <c r="AI67" s="26">
        <v>0.695342276183047</v>
      </c>
      <c r="AJ67" s="26">
        <v>6.2520775134297926E-3</v>
      </c>
      <c r="AK67" s="26">
        <v>62.320672786236479</v>
      </c>
      <c r="AL67" s="27">
        <v>0.99758555765704804</v>
      </c>
      <c r="AM67" s="3">
        <v>89.625893492819543</v>
      </c>
      <c r="AR67" s="3" t="s">
        <v>121</v>
      </c>
      <c r="AS67" s="3" t="s">
        <v>119</v>
      </c>
      <c r="AT67" s="3" t="s">
        <v>159</v>
      </c>
      <c r="AU67" s="1">
        <v>42019</v>
      </c>
      <c r="AV67" s="3">
        <v>0.83223940530480334</v>
      </c>
      <c r="AW67" s="3">
        <v>1527.4571916582629</v>
      </c>
      <c r="AX67" s="3">
        <v>8.6571528591871001</v>
      </c>
      <c r="AY67" s="3">
        <v>10.106031473850104</v>
      </c>
      <c r="AZ67" s="3">
        <f>AY67/AZ$1</f>
        <v>0.18394669592009655</v>
      </c>
      <c r="BA67" s="3">
        <v>4.3348180518360175</v>
      </c>
      <c r="BB67" s="4">
        <f>BA67/BB$1</f>
        <v>7.7615363506464058E-2</v>
      </c>
      <c r="BD67">
        <v>84.689657443754953</v>
      </c>
      <c r="BE67">
        <v>1128.8727081952948</v>
      </c>
      <c r="BF67">
        <v>37.988629276266714</v>
      </c>
      <c r="BG67">
        <v>6.4822097586246166</v>
      </c>
      <c r="BH67" s="3">
        <f>BG67/BH$1</f>
        <v>0.11798707241763044</v>
      </c>
      <c r="BI67" s="4">
        <v>0.43171822804867022</v>
      </c>
      <c r="BJ67" s="4">
        <f>BI67/BJ$1</f>
        <v>7.7299593204775332E-3</v>
      </c>
      <c r="BK67" s="4">
        <f>BB67-BJ67</f>
        <v>6.988540418598653E-2</v>
      </c>
    </row>
    <row r="68" spans="1:63">
      <c r="D68" s="1">
        <v>42019.618541666663</v>
      </c>
      <c r="E68" s="4">
        <v>4.3920000000000003</v>
      </c>
      <c r="F68" s="3">
        <f t="shared" si="7"/>
        <v>4.3920000000000003</v>
      </c>
      <c r="G68" s="3">
        <v>3.7650000000000001</v>
      </c>
      <c r="H68" s="3" t="e">
        <f>#REF!*1000</f>
        <v>#REF!</v>
      </c>
      <c r="I68" s="3">
        <v>4.41</v>
      </c>
      <c r="J68" s="3">
        <v>7.31</v>
      </c>
      <c r="K68" s="3">
        <v>23.78</v>
      </c>
      <c r="L68" s="3">
        <v>215</v>
      </c>
      <c r="O68" s="12">
        <v>4.2426666666666675</v>
      </c>
      <c r="P68" s="3">
        <v>3.76</v>
      </c>
      <c r="Q68" s="3">
        <v>0.37033333333333335</v>
      </c>
      <c r="R68" s="3">
        <v>0.22</v>
      </c>
      <c r="S68" s="3">
        <v>7.2166666666666659</v>
      </c>
      <c r="T68" s="3">
        <v>4.456666666666667</v>
      </c>
      <c r="U68" s="3">
        <v>9.8333333333333339</v>
      </c>
      <c r="V68" s="3">
        <v>2.3333333333333335</v>
      </c>
      <c r="W68" s="3">
        <v>5730.666666666667</v>
      </c>
      <c r="X68" s="3">
        <v>2.7666666666666671</v>
      </c>
      <c r="Y68" s="3">
        <v>4.5</v>
      </c>
      <c r="Z68" s="5">
        <v>4.5</v>
      </c>
      <c r="AA68" s="26">
        <v>2.3447651467173317E-2</v>
      </c>
      <c r="AB68" s="26">
        <v>1.2083577547220748E-2</v>
      </c>
      <c r="AC68" s="26"/>
      <c r="AD68" s="26"/>
      <c r="AE68" s="26"/>
      <c r="AF68" s="27"/>
      <c r="AG68" s="27"/>
      <c r="AI68" s="26">
        <v>0.63787075290179618</v>
      </c>
      <c r="AJ68" s="26">
        <v>3.3344413404958473E-2</v>
      </c>
      <c r="AK68" s="26">
        <v>59.239359460598408</v>
      </c>
      <c r="AL68" s="27">
        <v>1.8001884835902258</v>
      </c>
      <c r="AM68" s="3">
        <v>92.870474451301021</v>
      </c>
      <c r="AR68" s="3" t="s">
        <v>164</v>
      </c>
      <c r="AS68" s="3" t="s">
        <v>119</v>
      </c>
      <c r="AT68" s="3" t="s">
        <v>156</v>
      </c>
      <c r="AU68" s="1">
        <v>42019</v>
      </c>
      <c r="AV68" s="3">
        <v>0.80868131210441163</v>
      </c>
      <c r="AW68" s="3">
        <v>1793.87125561479</v>
      </c>
      <c r="AX68" s="3">
        <v>8.5867723397956226</v>
      </c>
      <c r="AY68" s="3">
        <v>18.951193449011541</v>
      </c>
      <c r="AZ68" s="3">
        <f>AY68/AZ$1</f>
        <v>0.34494345556992251</v>
      </c>
      <c r="BA68" s="3">
        <v>4.572822339234464</v>
      </c>
      <c r="BB68" s="4">
        <f>BA68/BB$1</f>
        <v>8.1876854775908031E-2</v>
      </c>
      <c r="BH68" s="3"/>
    </row>
    <row r="69" spans="1:63">
      <c r="D69" s="1">
        <v>42019.617164351854</v>
      </c>
      <c r="E69" s="3">
        <v>4.5369999999999999</v>
      </c>
      <c r="F69" s="3">
        <f>E69</f>
        <v>4.5369999999999999</v>
      </c>
      <c r="G69" s="3">
        <v>3.88</v>
      </c>
      <c r="H69" s="3" t="e">
        <f>#REF!*1000</f>
        <v>#REF!</v>
      </c>
      <c r="I69" s="3">
        <v>4.17</v>
      </c>
      <c r="J69" s="3">
        <v>7.23</v>
      </c>
      <c r="K69" s="3">
        <v>22.8</v>
      </c>
      <c r="L69" s="3">
        <v>228</v>
      </c>
      <c r="O69" s="12">
        <v>4.4640000000000004</v>
      </c>
      <c r="P69" s="3">
        <v>3.84</v>
      </c>
      <c r="Q69" s="3">
        <v>0.37799999999999995</v>
      </c>
      <c r="R69" s="3">
        <v>0.22500000000000001</v>
      </c>
      <c r="S69" s="3">
        <v>7.19</v>
      </c>
      <c r="T69" s="3">
        <v>4.3266666666666671</v>
      </c>
      <c r="U69" s="3">
        <v>11.633333333333333</v>
      </c>
      <c r="V69" s="3">
        <v>2.7999999999999994</v>
      </c>
      <c r="W69" s="3">
        <v>9561.3333333333339</v>
      </c>
      <c r="X69" s="3">
        <v>4.5999999999999996</v>
      </c>
      <c r="Y69" s="3">
        <v>4.7666666666666666</v>
      </c>
      <c r="Z69" s="5">
        <v>4.8</v>
      </c>
      <c r="AA69" s="26">
        <v>4.4579047920624872E-2</v>
      </c>
      <c r="AB69" s="26">
        <v>2.6698031469912082E-2</v>
      </c>
      <c r="AC69" s="26"/>
      <c r="AD69" s="26"/>
      <c r="AE69" s="26"/>
      <c r="AF69" s="27"/>
      <c r="AG69" s="27"/>
      <c r="AI69" s="26">
        <v>0.86480958842263311</v>
      </c>
      <c r="AJ69" s="26">
        <v>5.0016620107437626E-2</v>
      </c>
      <c r="AK69" s="26">
        <v>58.751992524597377</v>
      </c>
      <c r="AL69" s="27">
        <v>0.93863732015913404</v>
      </c>
      <c r="AM69" s="3">
        <v>67.936333397688031</v>
      </c>
      <c r="AR69" s="3" t="s">
        <v>122</v>
      </c>
      <c r="AS69" s="3" t="s">
        <v>119</v>
      </c>
      <c r="AT69" s="3" t="s">
        <v>158</v>
      </c>
      <c r="AU69" s="1">
        <v>42019</v>
      </c>
      <c r="AV69" s="3">
        <v>0.90450971540653324</v>
      </c>
      <c r="AW69" s="3">
        <v>2395.9423675413741</v>
      </c>
      <c r="AX69" s="3">
        <v>10.80053693842873</v>
      </c>
      <c r="AY69" s="3">
        <v>5.4903901538570272</v>
      </c>
      <c r="AZ69" s="3">
        <f>AY69/AZ$1</f>
        <v>9.9934294755315387E-2</v>
      </c>
      <c r="BA69" s="3">
        <v>4.5703579220431436</v>
      </c>
      <c r="BB69" s="4">
        <f>BA69/BB$1</f>
        <v>8.1832729132374993E-2</v>
      </c>
      <c r="BD69">
        <v>35.82908989481993</v>
      </c>
      <c r="BE69">
        <v>1715.1143473674581</v>
      </c>
      <c r="BF69">
        <v>39.177847938108663</v>
      </c>
      <c r="BG69">
        <v>4.3089696481897235</v>
      </c>
      <c r="BH69" s="3">
        <f>BG69/BH$1</f>
        <v>7.8430463199667344E-2</v>
      </c>
      <c r="BI69" s="4">
        <v>1.0449838152647903</v>
      </c>
      <c r="BJ69" s="4">
        <f>BI69/BJ$1</f>
        <v>1.8710542797937157E-2</v>
      </c>
      <c r="BK69" s="4">
        <f>BB69-BJ69</f>
        <v>6.3122186334437835E-2</v>
      </c>
    </row>
    <row r="70" spans="1:63">
      <c r="Z70" s="5"/>
      <c r="AA70" s="26"/>
      <c r="AB70" s="26"/>
      <c r="AC70" s="26"/>
      <c r="AD70" s="26"/>
      <c r="AE70" s="26"/>
      <c r="AF70" s="27"/>
      <c r="AG70" s="27"/>
      <c r="AI70" s="26"/>
      <c r="AJ70" s="26"/>
      <c r="AK70" s="26"/>
      <c r="AL70" s="27"/>
      <c r="AU70" s="1"/>
      <c r="AV70" s="3"/>
      <c r="AW70" s="3"/>
      <c r="AX70" s="3"/>
      <c r="AY70" s="3"/>
      <c r="AZ70" s="3"/>
      <c r="BA70" s="3"/>
      <c r="BH70" s="3"/>
    </row>
    <row r="71" spans="1:63">
      <c r="A71" t="s">
        <v>17</v>
      </c>
      <c r="B71" s="2" t="s">
        <v>20</v>
      </c>
      <c r="C71" s="2" t="s">
        <v>21</v>
      </c>
      <c r="D71" s="1" t="s">
        <v>0</v>
      </c>
      <c r="E71" s="3" t="s">
        <v>29</v>
      </c>
      <c r="F71" s="3" t="s">
        <v>22</v>
      </c>
      <c r="G71" s="3" t="s">
        <v>30</v>
      </c>
      <c r="H71" s="3" t="s">
        <v>31</v>
      </c>
      <c r="I71" s="3" t="s">
        <v>33</v>
      </c>
      <c r="J71" s="3" t="s">
        <v>34</v>
      </c>
      <c r="K71" s="3" t="s">
        <v>36</v>
      </c>
      <c r="L71" s="3" t="s">
        <v>1</v>
      </c>
      <c r="M71" s="3" t="s">
        <v>39</v>
      </c>
      <c r="N71" s="3" t="s">
        <v>40</v>
      </c>
      <c r="O71" s="12" t="s">
        <v>2</v>
      </c>
      <c r="P71" s="3" t="s">
        <v>3</v>
      </c>
      <c r="Q71" s="3" t="s">
        <v>4</v>
      </c>
      <c r="R71" s="3" t="s">
        <v>5</v>
      </c>
      <c r="S71" s="3" t="s">
        <v>1</v>
      </c>
      <c r="T71" s="3" t="s">
        <v>6</v>
      </c>
      <c r="V71" s="3" t="s">
        <v>8</v>
      </c>
      <c r="W71" s="3" t="s">
        <v>9</v>
      </c>
      <c r="X71" s="3" t="s">
        <v>10</v>
      </c>
      <c r="Y71" s="3" t="s">
        <v>11</v>
      </c>
      <c r="Z71" s="5" t="s">
        <v>19</v>
      </c>
      <c r="AA71" s="9" t="s">
        <v>89</v>
      </c>
      <c r="AB71" s="9" t="s">
        <v>88</v>
      </c>
      <c r="AC71" s="9" t="s">
        <v>90</v>
      </c>
      <c r="AD71" s="9" t="s">
        <v>88</v>
      </c>
      <c r="AE71" s="9" t="s">
        <v>91</v>
      </c>
      <c r="AF71" s="9" t="s">
        <v>88</v>
      </c>
      <c r="AG71" s="9" t="s">
        <v>94</v>
      </c>
      <c r="AI71" s="3" t="s">
        <v>92</v>
      </c>
      <c r="AJ71" s="3" t="s">
        <v>88</v>
      </c>
      <c r="AK71" s="3" t="s">
        <v>93</v>
      </c>
      <c r="AL71" s="3" t="s">
        <v>88</v>
      </c>
      <c r="AM71" s="3" t="s">
        <v>60</v>
      </c>
      <c r="AO71" s="3" t="s">
        <v>49</v>
      </c>
      <c r="AP71" s="3" t="s">
        <v>50</v>
      </c>
      <c r="AR71" s="3" t="s">
        <v>70</v>
      </c>
      <c r="AS71" s="3" t="str">
        <f>AS72</f>
        <v>SP</v>
      </c>
      <c r="AT71" s="3" t="s">
        <v>13</v>
      </c>
      <c r="AU71" s="1">
        <f>AU72</f>
        <v>42041</v>
      </c>
      <c r="AV71" s="3" t="s">
        <v>78</v>
      </c>
      <c r="AW71" s="3" t="s">
        <v>79</v>
      </c>
      <c r="AX71" s="12" t="s">
        <v>80</v>
      </c>
      <c r="AY71" s="3" t="s">
        <v>81</v>
      </c>
      <c r="AZ71" t="s">
        <v>76</v>
      </c>
      <c r="BA71" s="3" t="s">
        <v>82</v>
      </c>
      <c r="BB71" s="4" t="s">
        <v>77</v>
      </c>
      <c r="BC71" s="3"/>
      <c r="BD71" t="s">
        <v>83</v>
      </c>
      <c r="BE71" t="s">
        <v>84</v>
      </c>
      <c r="BF71" t="s">
        <v>85</v>
      </c>
      <c r="BG71" t="s">
        <v>86</v>
      </c>
      <c r="BH71" t="s">
        <v>76</v>
      </c>
      <c r="BI71" s="4" t="s">
        <v>87</v>
      </c>
      <c r="BJ71" s="4" t="s">
        <v>77</v>
      </c>
      <c r="BK71" s="4" t="s">
        <v>75</v>
      </c>
    </row>
    <row r="72" spans="1:63">
      <c r="A72" t="s">
        <v>72</v>
      </c>
      <c r="B72" s="2">
        <v>4.74</v>
      </c>
      <c r="C72" s="2">
        <v>44</v>
      </c>
      <c r="D72" s="1">
        <v>42041</v>
      </c>
      <c r="E72" s="3">
        <v>0.498</v>
      </c>
      <c r="F72" s="3">
        <f t="shared" ref="F72:F75" si="8">E72</f>
        <v>0.498</v>
      </c>
      <c r="G72" s="3">
        <v>2.8193333333333332</v>
      </c>
      <c r="H72" s="3">
        <v>199.20000000000002</v>
      </c>
      <c r="I72" s="3">
        <v>345.63333333333338</v>
      </c>
      <c r="J72" s="3">
        <v>224.66666666666666</v>
      </c>
      <c r="K72" s="3">
        <v>14.133333333333333</v>
      </c>
      <c r="L72" s="3">
        <v>6.8066666666666658</v>
      </c>
      <c r="M72" s="3">
        <v>22.513333333333335</v>
      </c>
      <c r="N72" s="3">
        <v>54.49666666666667</v>
      </c>
      <c r="O72" s="12">
        <v>0.51233333333333331</v>
      </c>
      <c r="P72" s="3">
        <v>2.1933333333333334</v>
      </c>
      <c r="Q72" s="3">
        <v>0.37566666666666665</v>
      </c>
      <c r="R72" s="3">
        <v>0.21199999999999999</v>
      </c>
      <c r="S72" s="3">
        <v>6.4666666666666659</v>
      </c>
      <c r="T72" s="3">
        <v>14.956666666666669</v>
      </c>
      <c r="U72" s="3">
        <v>22.7</v>
      </c>
      <c r="V72" s="3">
        <v>5.4333333333333336</v>
      </c>
      <c r="W72" s="3">
        <v>7410.666666666667</v>
      </c>
      <c r="X72" s="3">
        <v>3.5333333333333332</v>
      </c>
      <c r="Y72" s="3">
        <v>1.9666666666666668</v>
      </c>
      <c r="Z72" s="5">
        <v>0.5</v>
      </c>
      <c r="AA72" s="26">
        <v>0.11096157905847583</v>
      </c>
      <c r="AB72" s="26">
        <v>3.0241395473690945E-2</v>
      </c>
      <c r="AC72" s="26">
        <v>0.53197152084340305</v>
      </c>
      <c r="AD72" s="26">
        <v>5.0447706614274675E-2</v>
      </c>
      <c r="AE72" s="26">
        <v>57.89847830583706</v>
      </c>
      <c r="AF72" s="27">
        <v>3.2036782551102592</v>
      </c>
      <c r="AG72" s="27">
        <v>108.83755245777657</v>
      </c>
      <c r="AH72" s="4"/>
      <c r="AI72" s="26">
        <v>1.351107093110141</v>
      </c>
      <c r="AJ72" s="26">
        <v>2.5008310053718851E-2</v>
      </c>
      <c r="AK72" s="26">
        <v>76.117645981054991</v>
      </c>
      <c r="AL72" s="27">
        <v>1.0565337951549512</v>
      </c>
      <c r="AM72" s="3">
        <v>56.337241044185646</v>
      </c>
      <c r="AO72" s="4">
        <v>11.251345653614122</v>
      </c>
      <c r="AP72" s="4">
        <v>0.19783327543123616</v>
      </c>
      <c r="AR72" s="3" t="s">
        <v>123</v>
      </c>
      <c r="AS72" s="3" t="s">
        <v>119</v>
      </c>
      <c r="AT72" s="3" t="s">
        <v>155</v>
      </c>
      <c r="AU72" s="1">
        <v>42041</v>
      </c>
      <c r="AV72" s="3">
        <v>1.0095325562230577</v>
      </c>
      <c r="AW72" s="3">
        <v>1179.5088457225322</v>
      </c>
      <c r="AX72" s="3">
        <v>16.934189621910129</v>
      </c>
      <c r="AY72" s="3">
        <v>2.1097353193960307</v>
      </c>
      <c r="AZ72" s="3">
        <f>AY72/AZ$1</f>
        <v>3.8400715678850214E-2</v>
      </c>
      <c r="BA72" s="3">
        <v>5.5183803858876699</v>
      </c>
      <c r="BB72" s="4">
        <f>BA72/BB$1</f>
        <v>9.8807168950540189E-2</v>
      </c>
      <c r="BD72">
        <v>57.051772729792553</v>
      </c>
      <c r="BE72">
        <v>730.94233915102291</v>
      </c>
      <c r="BF72">
        <v>40.965620836065781</v>
      </c>
      <c r="BG72">
        <v>1.2594091188631853</v>
      </c>
      <c r="BH72" s="3">
        <f>BG72/BH$1</f>
        <v>2.2923354911961874E-2</v>
      </c>
      <c r="BI72" s="4">
        <v>0.47768991569535452</v>
      </c>
      <c r="BJ72" s="4">
        <f>BI72/BJ$1</f>
        <v>8.5530871207762666E-3</v>
      </c>
      <c r="BK72" s="4">
        <f>BB72-BJ72</f>
        <v>9.0254081829763924E-2</v>
      </c>
    </row>
    <row r="73" spans="1:63">
      <c r="D73" s="1">
        <v>42041</v>
      </c>
      <c r="E73" s="3">
        <v>3.8151666666666664</v>
      </c>
      <c r="F73" s="3">
        <f t="shared" si="8"/>
        <v>3.8151666666666664</v>
      </c>
      <c r="G73" s="3">
        <v>3.8570000000000007</v>
      </c>
      <c r="H73" s="3">
        <v>204.93333333333331</v>
      </c>
      <c r="I73" s="3">
        <v>343.73333333333329</v>
      </c>
      <c r="J73" s="3">
        <v>223</v>
      </c>
      <c r="K73" s="3">
        <v>11.311666666666667</v>
      </c>
      <c r="L73" s="3">
        <v>7.39</v>
      </c>
      <c r="M73" s="3">
        <v>22.72666666666667</v>
      </c>
      <c r="N73" s="3">
        <v>55.008333333333333</v>
      </c>
      <c r="O73" s="12">
        <v>3.4936666666666665</v>
      </c>
      <c r="P73" s="3">
        <v>3.81</v>
      </c>
      <c r="Q73" s="3">
        <v>0.379</v>
      </c>
      <c r="R73" s="3">
        <v>0.22533333333333336</v>
      </c>
      <c r="S73" s="3">
        <v>7.2766666666666673</v>
      </c>
      <c r="T73" s="3">
        <v>12.783333333333333</v>
      </c>
      <c r="U73" s="3">
        <v>18.333333333333332</v>
      </c>
      <c r="V73" s="3">
        <v>4.4000000000000004</v>
      </c>
      <c r="W73" s="3">
        <v>2022</v>
      </c>
      <c r="X73" s="3">
        <v>0.96666666666666667</v>
      </c>
      <c r="Y73" s="3">
        <v>1.3999999999999997</v>
      </c>
      <c r="Z73" s="5">
        <v>3.8</v>
      </c>
      <c r="AA73" s="26">
        <v>3.6573780873970868E-2</v>
      </c>
      <c r="AB73" s="26">
        <v>1.9625300231194628E-2</v>
      </c>
      <c r="AC73" s="26">
        <v>0.3281744846784041</v>
      </c>
      <c r="AD73" s="26">
        <v>4.7710899037518746E-2</v>
      </c>
      <c r="AE73" s="26">
        <v>51.879973313017501</v>
      </c>
      <c r="AF73" s="27">
        <v>0.30601491560580024</v>
      </c>
      <c r="AG73" s="27">
        <v>158.08655375465125</v>
      </c>
      <c r="AH73" s="4"/>
      <c r="AI73" s="26">
        <v>0.62608172248512928</v>
      </c>
      <c r="AJ73" s="26">
        <v>7.9192981836776366E-2</v>
      </c>
      <c r="AK73" s="26">
        <v>55.138423203063454</v>
      </c>
      <c r="AL73" s="27">
        <v>0.89782700189134279</v>
      </c>
      <c r="AM73" s="3">
        <v>88.069051088411385</v>
      </c>
      <c r="AO73" s="4">
        <v>9.6277380855330392</v>
      </c>
      <c r="AP73" s="4">
        <v>4.8054151719958416E-2</v>
      </c>
      <c r="AR73" s="3" t="s">
        <v>171</v>
      </c>
      <c r="AS73" s="3" t="s">
        <v>119</v>
      </c>
      <c r="AT73" s="3" t="s">
        <v>157</v>
      </c>
      <c r="AU73" s="1">
        <v>42041</v>
      </c>
      <c r="AV73" s="3">
        <v>0.82292590532284293</v>
      </c>
      <c r="AW73" s="3">
        <v>1438.5017704701472</v>
      </c>
      <c r="AX73" s="3">
        <v>9.8263762682920497</v>
      </c>
      <c r="AY73" s="3">
        <v>11.288899374605707</v>
      </c>
      <c r="AZ73" s="3">
        <f>AY73/AZ$1</f>
        <v>0.20547687249009297</v>
      </c>
      <c r="BA73" s="3">
        <v>5.4330140839126884</v>
      </c>
      <c r="BB73" s="4">
        <f>BA73/BB$1</f>
        <v>9.7278676524846702E-2</v>
      </c>
      <c r="BH73" s="3"/>
    </row>
    <row r="74" spans="1:63">
      <c r="D74" s="1">
        <v>42041</v>
      </c>
      <c r="E74" s="3">
        <v>4.1669999999999998</v>
      </c>
      <c r="F74" s="3">
        <f t="shared" si="8"/>
        <v>4.1669999999999998</v>
      </c>
      <c r="G74" s="3">
        <v>4.1336666666666666</v>
      </c>
      <c r="H74" s="3">
        <v>209.73333333333335</v>
      </c>
      <c r="I74" s="3">
        <v>348.7</v>
      </c>
      <c r="J74" s="3">
        <v>227</v>
      </c>
      <c r="K74" s="3">
        <v>7.0233333333333334</v>
      </c>
      <c r="L74" s="3">
        <v>7.2600000000000007</v>
      </c>
      <c r="M74" s="3">
        <v>24.350000000000005</v>
      </c>
      <c r="N74" s="3">
        <v>58.860000000000007</v>
      </c>
      <c r="O74" s="12">
        <v>4</v>
      </c>
      <c r="P74" s="3">
        <v>4.0599999999999996</v>
      </c>
      <c r="Q74" s="3">
        <v>0.38199999999999995</v>
      </c>
      <c r="R74" s="3">
        <v>0.22900000000000001</v>
      </c>
      <c r="S74" s="3">
        <v>7.14</v>
      </c>
      <c r="T74" s="3">
        <v>8.5499999999999989</v>
      </c>
      <c r="U74" s="3">
        <v>18.033333333333335</v>
      </c>
      <c r="V74" s="3">
        <v>4.3333333333333339</v>
      </c>
      <c r="W74" s="3">
        <v>2882</v>
      </c>
      <c r="X74" s="3">
        <v>1.3666666666666665</v>
      </c>
      <c r="Y74" s="3">
        <v>2.0333333333333332</v>
      </c>
      <c r="Z74" s="5">
        <v>4.2</v>
      </c>
      <c r="AA74" s="26">
        <v>6.2249313911758496E-2</v>
      </c>
      <c r="AB74" s="26">
        <v>5.9688253767833221E-3</v>
      </c>
      <c r="AC74" s="26">
        <v>0.30143942408849483</v>
      </c>
      <c r="AD74" s="26">
        <v>1.3771224449938564E-2</v>
      </c>
      <c r="AE74" s="26">
        <v>59.423285830098337</v>
      </c>
      <c r="AF74" s="27">
        <v>0.54970399948034232</v>
      </c>
      <c r="AG74" s="27">
        <v>197.13176539460611</v>
      </c>
      <c r="AH74" s="4"/>
      <c r="AI74" s="26">
        <v>0.69092138977679707</v>
      </c>
      <c r="AJ74" s="26">
        <v>2.9176361729338744E-2</v>
      </c>
      <c r="AK74" s="26">
        <v>58.703897103281484</v>
      </c>
      <c r="AL74" s="27">
        <v>2.1674813480003148</v>
      </c>
      <c r="AM74" s="3">
        <v>84.964654404817082</v>
      </c>
      <c r="AO74" s="4">
        <v>8.5966318574625884</v>
      </c>
      <c r="AP74" s="4">
        <v>0.1498022087022752</v>
      </c>
      <c r="AR74" s="3" t="s">
        <v>124</v>
      </c>
      <c r="AS74" s="3" t="s">
        <v>119</v>
      </c>
      <c r="AT74" s="3" t="s">
        <v>159</v>
      </c>
      <c r="AU74" s="1">
        <v>42041</v>
      </c>
      <c r="AV74" s="3">
        <v>0.33565947388262862</v>
      </c>
      <c r="AW74" s="3">
        <v>1970.6856024706055</v>
      </c>
      <c r="AX74" s="3">
        <v>8.4977564781398431</v>
      </c>
      <c r="AY74" s="3">
        <v>77.804119215108983</v>
      </c>
      <c r="AZ74" s="3">
        <f>AY74/AZ$1</f>
        <v>1.4161652569186201</v>
      </c>
      <c r="BA74" s="3">
        <v>3.0309063326106749</v>
      </c>
      <c r="BB74" s="4">
        <f>BA74/BB$1</f>
        <v>5.4268689930361234E-2</v>
      </c>
      <c r="BD74">
        <v>40.899546904791286</v>
      </c>
      <c r="BE74">
        <v>1532.5123194387625</v>
      </c>
      <c r="BF74">
        <v>21.705595356263824</v>
      </c>
      <c r="BG74">
        <v>67.876119707507584</v>
      </c>
      <c r="BH74" s="3">
        <f>BG74/BH$1</f>
        <v>1.2354590409084016</v>
      </c>
      <c r="BI74" s="4">
        <v>0.61290395426893673</v>
      </c>
      <c r="BJ74" s="4">
        <f>BI74/BJ$1</f>
        <v>1.0974108402308625E-2</v>
      </c>
      <c r="BK74" s="4">
        <f>BB74-BJ74</f>
        <v>4.3294581528052607E-2</v>
      </c>
    </row>
    <row r="75" spans="1:63">
      <c r="D75" s="1">
        <v>42041</v>
      </c>
      <c r="E75" s="3">
        <v>4.4279999999999999</v>
      </c>
      <c r="F75" s="3">
        <f t="shared" si="8"/>
        <v>4.4279999999999999</v>
      </c>
      <c r="G75" s="3">
        <v>4.2436666666666669</v>
      </c>
      <c r="H75" s="3">
        <v>214.46666666666667</v>
      </c>
      <c r="I75" s="3">
        <v>355.33333333333331</v>
      </c>
      <c r="J75" s="3">
        <v>231</v>
      </c>
      <c r="K75" s="3">
        <v>5.9899999999999993</v>
      </c>
      <c r="L75" s="3">
        <v>7.21</v>
      </c>
      <c r="M75" s="3">
        <v>24.553333333333331</v>
      </c>
      <c r="N75" s="3">
        <v>59.336666666666666</v>
      </c>
      <c r="O75" s="12">
        <v>4.2750000000000004</v>
      </c>
      <c r="P75" s="3">
        <v>4.2866666666666662</v>
      </c>
      <c r="Q75" s="3">
        <v>0.38633333333333336</v>
      </c>
      <c r="R75" s="3">
        <v>0.23333333333333336</v>
      </c>
      <c r="S75" s="3">
        <v>7.07</v>
      </c>
      <c r="T75" s="3">
        <v>6.330000000000001</v>
      </c>
      <c r="U75" s="3">
        <v>14.1</v>
      </c>
      <c r="V75" s="3">
        <v>3.3666666666666667</v>
      </c>
      <c r="W75" s="3">
        <v>2204.6666666666665</v>
      </c>
      <c r="X75" s="3">
        <v>1.0333333333333334</v>
      </c>
      <c r="Y75" s="3">
        <v>1.9666666666666668</v>
      </c>
      <c r="Z75" s="5">
        <v>4.4000000000000004</v>
      </c>
      <c r="AA75" s="26">
        <v>7.3701709943001903E-2</v>
      </c>
      <c r="AB75" s="26">
        <v>3.1681015065056141E-2</v>
      </c>
      <c r="AC75" s="26">
        <v>0.27177578795693486</v>
      </c>
      <c r="AD75" s="26">
        <v>3.0924295299437375E-2</v>
      </c>
      <c r="AE75" s="26">
        <v>60.714887497707906</v>
      </c>
      <c r="AF75" s="27">
        <v>1.1423650749282519</v>
      </c>
      <c r="AG75" s="27">
        <v>223.40064931512106</v>
      </c>
      <c r="AH75" s="4"/>
      <c r="AI75" s="26">
        <v>0.662922442537213</v>
      </c>
      <c r="AJ75" s="26">
        <v>1.8756232540289058E-2</v>
      </c>
      <c r="AK75" s="26">
        <v>57.581670605910702</v>
      </c>
      <c r="AL75" s="27">
        <v>6.3482717305448882E-2</v>
      </c>
      <c r="AM75" s="3">
        <v>86.860342795949876</v>
      </c>
      <c r="AO75" s="4">
        <v>9.8124138278740141</v>
      </c>
      <c r="AP75" s="4">
        <v>0.13482418368364524</v>
      </c>
      <c r="AR75" s="3" t="s">
        <v>173</v>
      </c>
      <c r="AS75" s="3" t="s">
        <v>119</v>
      </c>
      <c r="AT75" s="3" t="s">
        <v>156</v>
      </c>
      <c r="AU75" s="1">
        <v>42041</v>
      </c>
      <c r="AV75" s="3">
        <v>0.4348702546758228</v>
      </c>
      <c r="AW75" s="3">
        <v>2362.3661660008115</v>
      </c>
      <c r="AX75" s="3">
        <v>8.7780386196027145</v>
      </c>
      <c r="AY75" s="3">
        <v>129.01931615153615</v>
      </c>
      <c r="AZ75" s="3">
        <f>AY75/AZ$1</f>
        <v>2.3483676037775054</v>
      </c>
      <c r="BA75" s="3">
        <v>3.8336511878894437</v>
      </c>
      <c r="BB75" s="4">
        <f>BA75/BB$1</f>
        <v>6.864191921019594E-2</v>
      </c>
      <c r="BH75" s="3"/>
    </row>
    <row r="76" spans="1:63">
      <c r="D76" s="1">
        <v>42041</v>
      </c>
      <c r="E76" s="3">
        <v>4.5517500000000002</v>
      </c>
      <c r="F76" s="3">
        <f>E76</f>
        <v>4.5517500000000002</v>
      </c>
      <c r="G76" s="3">
        <v>4.3629999999999995</v>
      </c>
      <c r="H76" s="3">
        <v>219.52500000000001</v>
      </c>
      <c r="I76" s="3">
        <v>362.32500000000005</v>
      </c>
      <c r="J76" s="3">
        <v>235.75</v>
      </c>
      <c r="K76" s="3">
        <v>4.4075000000000006</v>
      </c>
      <c r="L76" s="3">
        <v>7.1349999999999998</v>
      </c>
      <c r="M76" s="3">
        <v>16.852499999999999</v>
      </c>
      <c r="N76" s="3">
        <v>41.077500000000001</v>
      </c>
      <c r="O76" s="12">
        <v>4.4643333333333333</v>
      </c>
      <c r="P76" s="3">
        <v>4.3466666666666667</v>
      </c>
      <c r="Q76" s="3">
        <v>0.40166666666666667</v>
      </c>
      <c r="R76" s="3">
        <v>0.24299999999999999</v>
      </c>
      <c r="S76" s="3">
        <v>7.03</v>
      </c>
      <c r="T76" s="3">
        <v>5.63</v>
      </c>
      <c r="U76" s="3">
        <v>14.366666666666665</v>
      </c>
      <c r="V76" s="3">
        <v>3.4333333333333336</v>
      </c>
      <c r="W76" s="3">
        <v>5345.666666666667</v>
      </c>
      <c r="X76" s="3">
        <v>2.6</v>
      </c>
      <c r="Y76" s="3">
        <v>3.9333333333333336</v>
      </c>
      <c r="Z76" s="5">
        <v>4.5999999999999996</v>
      </c>
      <c r="AA76" s="26">
        <v>7.0073358665822247E-2</v>
      </c>
      <c r="AB76" s="26">
        <v>1.7350947192571527E-2</v>
      </c>
      <c r="AC76" s="26">
        <v>0.32165107022909017</v>
      </c>
      <c r="AD76" s="26">
        <v>3.4359304239338674E-2</v>
      </c>
      <c r="AE76" s="26">
        <v>40.284028774406949</v>
      </c>
      <c r="AF76" s="27">
        <v>0.57722512288472705</v>
      </c>
      <c r="AG76" s="27">
        <v>125.24139511090505</v>
      </c>
      <c r="AH76" s="4"/>
      <c r="AI76" s="26">
        <v>2.1616029342559875</v>
      </c>
      <c r="AJ76" s="26">
        <v>0.79192981836776188</v>
      </c>
      <c r="AK76" s="26">
        <v>100.03710218215801</v>
      </c>
      <c r="AL76" s="27">
        <v>26.386138000028971</v>
      </c>
      <c r="AM76" s="3">
        <v>46.279129527824338</v>
      </c>
      <c r="AO76" s="4">
        <v>10.32756360893775</v>
      </c>
      <c r="AP76" s="4">
        <v>6.1649731411762387E-2</v>
      </c>
      <c r="AR76" s="3" t="s">
        <v>125</v>
      </c>
      <c r="AS76" s="3" t="s">
        <v>119</v>
      </c>
      <c r="AT76" s="3" t="s">
        <v>158</v>
      </c>
      <c r="AU76" s="1">
        <v>42041</v>
      </c>
      <c r="AV76" s="3">
        <v>0.40828833174731954</v>
      </c>
      <c r="AW76" s="3">
        <v>2412.8721884208653</v>
      </c>
      <c r="AX76" s="3">
        <v>9.4204576646687865</v>
      </c>
      <c r="AY76" s="3">
        <v>108.30183873473003</v>
      </c>
      <c r="AZ76" s="3">
        <f>AY76/AZ$1</f>
        <v>1.9712748222557341</v>
      </c>
      <c r="BA76" s="3">
        <v>3.6245320903588776</v>
      </c>
      <c r="BB76" s="4">
        <f>BA76/BB$1</f>
        <v>6.4897620239192072E-2</v>
      </c>
      <c r="BD76">
        <v>44.95814376724131</v>
      </c>
      <c r="BE76">
        <v>1857.789465966559</v>
      </c>
      <c r="BF76">
        <v>25.780261226621221</v>
      </c>
      <c r="BG76">
        <v>95.799949067574445</v>
      </c>
      <c r="BH76" s="3">
        <f>BG76/BH$1</f>
        <v>1.7437194952234156</v>
      </c>
      <c r="BI76" s="4">
        <v>0.99384759250878663</v>
      </c>
      <c r="BJ76" s="4">
        <f>BI76/BJ$1</f>
        <v>1.7794943464794745E-2</v>
      </c>
      <c r="BK76" s="4">
        <f>BB76-BJ76</f>
        <v>4.7102676774397327E-2</v>
      </c>
    </row>
    <row r="77" spans="1:63">
      <c r="Z77" s="5"/>
      <c r="AA77" s="26"/>
      <c r="AB77" s="26"/>
      <c r="AC77" s="26"/>
      <c r="AD77" s="26"/>
      <c r="AE77" s="26"/>
      <c r="AF77" s="27"/>
      <c r="AG77" s="27"/>
      <c r="AI77" s="26"/>
      <c r="AJ77" s="26"/>
      <c r="AK77" s="26"/>
      <c r="AL77" s="27"/>
      <c r="AU77" s="1"/>
      <c r="AV77" s="3"/>
      <c r="AW77" s="3"/>
      <c r="AX77" s="3"/>
      <c r="AY77" s="3"/>
      <c r="AZ77" s="3"/>
      <c r="BA77" s="3"/>
      <c r="BH77" s="3"/>
    </row>
    <row r="78" spans="1:63">
      <c r="A78" t="s">
        <v>17</v>
      </c>
      <c r="B78" s="2" t="s">
        <v>20</v>
      </c>
      <c r="C78" s="2" t="s">
        <v>21</v>
      </c>
      <c r="D78" s="1" t="s">
        <v>0</v>
      </c>
      <c r="E78" s="3" t="s">
        <v>29</v>
      </c>
      <c r="F78" s="3" t="s">
        <v>22</v>
      </c>
      <c r="G78" s="3" t="s">
        <v>30</v>
      </c>
      <c r="H78" s="3" t="s">
        <v>31</v>
      </c>
      <c r="I78" s="3" t="s">
        <v>33</v>
      </c>
      <c r="J78" s="3" t="s">
        <v>34</v>
      </c>
      <c r="K78" s="3" t="s">
        <v>36</v>
      </c>
      <c r="L78" s="3" t="s">
        <v>1</v>
      </c>
      <c r="M78" s="3" t="s">
        <v>39</v>
      </c>
      <c r="N78" s="3" t="s">
        <v>40</v>
      </c>
      <c r="O78" s="12" t="s">
        <v>2</v>
      </c>
      <c r="P78" s="3" t="s">
        <v>3</v>
      </c>
      <c r="Q78" s="3" t="s">
        <v>4</v>
      </c>
      <c r="R78" s="3" t="s">
        <v>5</v>
      </c>
      <c r="S78" s="3" t="s">
        <v>1</v>
      </c>
      <c r="T78" s="3" t="s">
        <v>6</v>
      </c>
      <c r="V78" s="3" t="s">
        <v>8</v>
      </c>
      <c r="W78" s="3" t="s">
        <v>9</v>
      </c>
      <c r="X78" s="3" t="s">
        <v>10</v>
      </c>
      <c r="Y78" s="3" t="s">
        <v>11</v>
      </c>
      <c r="Z78" s="5" t="s">
        <v>19</v>
      </c>
      <c r="AA78" s="9" t="s">
        <v>89</v>
      </c>
      <c r="AB78" s="9" t="s">
        <v>88</v>
      </c>
      <c r="AC78" s="9" t="s">
        <v>90</v>
      </c>
      <c r="AD78" s="9" t="s">
        <v>88</v>
      </c>
      <c r="AE78" s="9" t="s">
        <v>91</v>
      </c>
      <c r="AF78" s="9" t="s">
        <v>88</v>
      </c>
      <c r="AG78" s="9" t="s">
        <v>94</v>
      </c>
      <c r="AI78" s="3" t="s">
        <v>92</v>
      </c>
      <c r="AJ78" s="3" t="s">
        <v>88</v>
      </c>
      <c r="AK78" s="3" t="s">
        <v>93</v>
      </c>
      <c r="AL78" s="3" t="s">
        <v>88</v>
      </c>
      <c r="AM78" s="3" t="s">
        <v>60</v>
      </c>
      <c r="AO78" s="3" t="s">
        <v>49</v>
      </c>
      <c r="AP78" s="3" t="s">
        <v>50</v>
      </c>
      <c r="AR78" s="3" t="s">
        <v>70</v>
      </c>
      <c r="AS78" s="3" t="str">
        <f>AS79</f>
        <v>SP</v>
      </c>
      <c r="AT78" s="3" t="s">
        <v>13</v>
      </c>
      <c r="AU78" s="1">
        <f>AU79</f>
        <v>42053</v>
      </c>
      <c r="AV78" s="3" t="s">
        <v>78</v>
      </c>
      <c r="AW78" s="3" t="s">
        <v>79</v>
      </c>
      <c r="AX78" s="12" t="s">
        <v>80</v>
      </c>
      <c r="AY78" s="3" t="s">
        <v>81</v>
      </c>
      <c r="AZ78" t="s">
        <v>76</v>
      </c>
      <c r="BA78" s="3" t="s">
        <v>82</v>
      </c>
      <c r="BB78" s="4" t="s">
        <v>77</v>
      </c>
      <c r="BC78" s="3"/>
      <c r="BD78" t="s">
        <v>83</v>
      </c>
      <c r="BE78" t="s">
        <v>84</v>
      </c>
      <c r="BF78" t="s">
        <v>85</v>
      </c>
      <c r="BG78" t="s">
        <v>86</v>
      </c>
      <c r="BH78" t="s">
        <v>76</v>
      </c>
      <c r="BI78" s="4" t="s">
        <v>87</v>
      </c>
      <c r="BJ78" s="4" t="s">
        <v>77</v>
      </c>
      <c r="BK78" s="4" t="s">
        <v>75</v>
      </c>
    </row>
    <row r="79" spans="1:63">
      <c r="A79" t="s">
        <v>12</v>
      </c>
      <c r="B79" s="2">
        <v>4.6500000000000004</v>
      </c>
      <c r="C79" s="2">
        <v>45</v>
      </c>
      <c r="D79" s="1">
        <v>42053.460624961423</v>
      </c>
      <c r="E79" s="3">
        <v>0.56200000000000006</v>
      </c>
      <c r="F79" s="3">
        <f t="shared" ref="F79:F82" si="9">E79</f>
        <v>0.56200000000000006</v>
      </c>
      <c r="G79" s="3">
        <v>2.7173333333333338</v>
      </c>
      <c r="H79" s="3">
        <v>202.56666666666669</v>
      </c>
      <c r="I79" s="3">
        <v>352.63333333333338</v>
      </c>
      <c r="J79" s="3">
        <v>229.33333333333334</v>
      </c>
      <c r="K79" s="3">
        <v>13.746666666666668</v>
      </c>
      <c r="L79" s="3">
        <v>6.75</v>
      </c>
      <c r="M79" s="3">
        <v>22.95</v>
      </c>
      <c r="N79" s="3">
        <v>55.536666666666662</v>
      </c>
      <c r="O79" s="12">
        <v>0.47300000000000003</v>
      </c>
      <c r="P79" s="3">
        <v>1.7000000000000002</v>
      </c>
      <c r="Q79" s="3">
        <v>0.39333333333333337</v>
      </c>
      <c r="R79" s="3">
        <v>0.21833333333333335</v>
      </c>
      <c r="S79" s="3">
        <v>6.44</v>
      </c>
      <c r="T79" s="3">
        <v>14.343333333333334</v>
      </c>
      <c r="U79" s="3">
        <v>20.400000000000002</v>
      </c>
      <c r="V79" s="3">
        <v>4.8666666666666671</v>
      </c>
      <c r="W79" s="3">
        <v>4702</v>
      </c>
      <c r="X79" s="3">
        <v>2.2333333333333334</v>
      </c>
      <c r="Y79" s="3">
        <v>1.1333333333333333</v>
      </c>
      <c r="Z79" s="5">
        <v>0.45</v>
      </c>
      <c r="AA79" s="26">
        <v>7.8071545809584114E-2</v>
      </c>
      <c r="AB79" s="26">
        <v>3.050249272210637E-2</v>
      </c>
      <c r="AC79" s="26">
        <v>0.44619757064133414</v>
      </c>
      <c r="AD79" s="26">
        <v>3.3428605366435157E-3</v>
      </c>
      <c r="AE79" s="26">
        <v>56.938746511154953</v>
      </c>
      <c r="AF79" s="27">
        <v>0.36409252700171402</v>
      </c>
      <c r="AG79" s="27">
        <v>127.60882231903473</v>
      </c>
      <c r="AH79" s="4"/>
      <c r="AI79" s="26">
        <v>1.264162993787223</v>
      </c>
      <c r="AJ79" s="26">
        <v>0.14796583448450304</v>
      </c>
      <c r="AK79" s="26">
        <v>75.659136297843503</v>
      </c>
      <c r="AL79" s="27">
        <v>3.5006184114147416</v>
      </c>
      <c r="AM79" s="3">
        <v>59.849194027726803</v>
      </c>
      <c r="AO79" s="4">
        <v>7.7269886568972002</v>
      </c>
      <c r="AP79" s="4">
        <v>4.9264395279431897E-2</v>
      </c>
      <c r="AR79" s="3" t="s">
        <v>126</v>
      </c>
      <c r="AS79" s="3" t="s">
        <v>119</v>
      </c>
      <c r="AT79" s="3" t="s">
        <v>155</v>
      </c>
      <c r="AU79" s="1">
        <v>42053</v>
      </c>
      <c r="AV79" s="3">
        <v>1.0070724818902976</v>
      </c>
      <c r="AW79" s="3">
        <v>1149.6199334637379</v>
      </c>
      <c r="AX79" s="3">
        <v>9.0267053992170236</v>
      </c>
      <c r="AY79" s="3">
        <v>0.37935356736339176</v>
      </c>
      <c r="AZ79" s="3">
        <f>AY79/AZ$1</f>
        <v>6.9048701740697452E-3</v>
      </c>
      <c r="BA79" s="3">
        <v>6.9012146176850795</v>
      </c>
      <c r="BB79" s="4">
        <f>BA79/BB$1</f>
        <v>0.12356695823966123</v>
      </c>
      <c r="BD79">
        <v>93.683567747641632</v>
      </c>
      <c r="BE79">
        <v>1665.9413519910825</v>
      </c>
      <c r="BF79">
        <v>105.70730330867383</v>
      </c>
      <c r="BG79">
        <v>0.49281367513722685</v>
      </c>
      <c r="BH79" s="3">
        <f>BG79/BH$1</f>
        <v>8.9700341306375476E-3</v>
      </c>
      <c r="BI79" s="4">
        <v>1.4</v>
      </c>
      <c r="BJ79" s="4">
        <f>BI79/BJ$1</f>
        <v>2.506714413607878E-2</v>
      </c>
      <c r="BK79" s="4">
        <f>BB79-BJ79</f>
        <v>9.8499814103582439E-2</v>
      </c>
    </row>
    <row r="80" spans="1:63">
      <c r="D80" s="1">
        <v>42053.460624961423</v>
      </c>
      <c r="E80" s="3">
        <v>3.17</v>
      </c>
      <c r="F80" s="3">
        <f t="shared" si="9"/>
        <v>3.17</v>
      </c>
      <c r="G80" s="3">
        <v>3.9516666666666667</v>
      </c>
      <c r="H80" s="3">
        <v>204.56666666666669</v>
      </c>
      <c r="I80" s="3">
        <v>342.10000000000008</v>
      </c>
      <c r="J80" s="3">
        <v>222</v>
      </c>
      <c r="K80" s="3">
        <v>10.17</v>
      </c>
      <c r="L80" s="3">
        <v>7.12</v>
      </c>
      <c r="M80" s="3">
        <v>23.596666666666668</v>
      </c>
      <c r="N80" s="3">
        <v>57.07</v>
      </c>
      <c r="O80" s="12">
        <v>3.4969999999999999</v>
      </c>
      <c r="P80" s="3">
        <v>4.2300000000000004</v>
      </c>
      <c r="Q80" s="3">
        <v>0.39200000000000002</v>
      </c>
      <c r="R80" s="3">
        <v>0.23599999999999999</v>
      </c>
      <c r="S80" s="3">
        <v>7.01</v>
      </c>
      <c r="T80" s="3">
        <v>7.03</v>
      </c>
      <c r="U80" s="3">
        <v>9.3000000000000007</v>
      </c>
      <c r="V80" s="3">
        <v>2.2000000000000002</v>
      </c>
      <c r="W80" s="3">
        <v>2071</v>
      </c>
      <c r="X80" s="3">
        <v>1</v>
      </c>
      <c r="Y80" s="3">
        <v>1.5</v>
      </c>
      <c r="Z80" s="5">
        <v>3.6</v>
      </c>
      <c r="AA80" s="26">
        <v>6.3051897297867851E-2</v>
      </c>
      <c r="AB80" s="26">
        <v>2.5043156763990795E-2</v>
      </c>
      <c r="AC80" s="26">
        <v>0.28419613040692426</v>
      </c>
      <c r="AD80" s="26">
        <v>0.10053036378487425</v>
      </c>
      <c r="AE80" s="26">
        <v>64.836352541225907</v>
      </c>
      <c r="AF80" s="27">
        <v>1.0006271434027258</v>
      </c>
      <c r="AG80" s="27">
        <v>228.13946287161062</v>
      </c>
      <c r="AH80" s="4"/>
      <c r="AI80" s="26">
        <v>0.81175895154763233</v>
      </c>
      <c r="AJ80" s="26">
        <v>0.40430101253512102</v>
      </c>
      <c r="AK80" s="26">
        <v>67.133421279246619</v>
      </c>
      <c r="AL80" s="27">
        <v>16.192627392696963</v>
      </c>
      <c r="AM80" s="3">
        <v>82.701177672578297</v>
      </c>
      <c r="AO80" s="4">
        <v>6.92185371910786</v>
      </c>
      <c r="AP80" s="4">
        <v>5.3502078095764176E-2</v>
      </c>
      <c r="AR80" s="3" t="s">
        <v>181</v>
      </c>
      <c r="AS80" s="3" t="s">
        <v>119</v>
      </c>
      <c r="AT80" s="3" t="s">
        <v>157</v>
      </c>
      <c r="AU80" s="1">
        <v>42053</v>
      </c>
      <c r="AV80" s="3">
        <v>0.56378275288388913</v>
      </c>
      <c r="AW80" s="3">
        <v>2179.3051654779001</v>
      </c>
      <c r="AX80" s="3">
        <v>5.8532235161840349</v>
      </c>
      <c r="AY80" s="3">
        <v>0.98571602718463147</v>
      </c>
      <c r="AZ80" s="3">
        <f>AY80/AZ$1</f>
        <v>1.7941682329534612E-2</v>
      </c>
      <c r="BA80" s="3">
        <v>6.2498365386803085</v>
      </c>
      <c r="BB80" s="4">
        <f>BA80/BB$1</f>
        <v>0.11190396667287929</v>
      </c>
      <c r="BH80" s="3"/>
    </row>
    <row r="81" spans="1:63">
      <c r="D81" s="1">
        <v>42053.460624961423</v>
      </c>
      <c r="E81" s="3">
        <v>3.8540000000000005</v>
      </c>
      <c r="F81" s="3">
        <f t="shared" si="9"/>
        <v>3.8540000000000005</v>
      </c>
      <c r="G81" s="3">
        <v>4.3049999999999997</v>
      </c>
      <c r="H81" s="3">
        <v>213</v>
      </c>
      <c r="I81" s="3">
        <v>352.2</v>
      </c>
      <c r="J81" s="3">
        <v>229</v>
      </c>
      <c r="K81" s="3">
        <v>4.88</v>
      </c>
      <c r="L81" s="3">
        <v>7.06</v>
      </c>
      <c r="M81" s="3">
        <v>25.026666666666667</v>
      </c>
      <c r="N81" s="3">
        <v>60.463333333333331</v>
      </c>
      <c r="O81" s="12">
        <v>4.01</v>
      </c>
      <c r="P81" s="3">
        <v>4.3</v>
      </c>
      <c r="Q81" s="3">
        <v>0.39600000000000002</v>
      </c>
      <c r="R81" s="3">
        <v>0.24</v>
      </c>
      <c r="S81" s="3">
        <v>6.99</v>
      </c>
      <c r="T81" s="3">
        <v>5.61</v>
      </c>
      <c r="U81" s="3">
        <v>7.6</v>
      </c>
      <c r="V81" s="3">
        <v>1.8</v>
      </c>
      <c r="W81" s="3">
        <v>2449</v>
      </c>
      <c r="X81" s="3">
        <v>1.2</v>
      </c>
      <c r="Y81" s="3">
        <v>2</v>
      </c>
      <c r="Z81" s="5">
        <v>4.0999999999999996</v>
      </c>
      <c r="AA81" s="26">
        <v>8.0215669199915574E-2</v>
      </c>
      <c r="AB81" s="26">
        <v>1.7830035453441355E-2</v>
      </c>
      <c r="AC81" s="26">
        <v>0.30108640394680175</v>
      </c>
      <c r="AD81" s="26">
        <v>7.1532678947395761E-2</v>
      </c>
      <c r="AE81" s="26">
        <v>64.123280787233128</v>
      </c>
      <c r="AF81" s="27">
        <v>1.314132446976819</v>
      </c>
      <c r="AG81" s="27">
        <v>212.97302019178161</v>
      </c>
      <c r="AH81" s="4"/>
      <c r="AI81" s="26">
        <v>0.63787075290179618</v>
      </c>
      <c r="AJ81" s="26">
        <v>2.0840258378099046E-2</v>
      </c>
      <c r="AK81" s="26">
        <v>64.670935707872999</v>
      </c>
      <c r="AL81" s="27">
        <v>2.7796361220171462</v>
      </c>
      <c r="AM81" s="3">
        <v>101.38564186188586</v>
      </c>
      <c r="AO81" s="4">
        <v>6.8936393695835445</v>
      </c>
      <c r="AP81" s="4">
        <v>4.9160121282329543E-2</v>
      </c>
      <c r="AR81" s="3" t="s">
        <v>182</v>
      </c>
      <c r="AS81" s="3" t="s">
        <v>119</v>
      </c>
      <c r="AT81" s="3" t="s">
        <v>159</v>
      </c>
      <c r="AU81" s="1">
        <v>42053</v>
      </c>
      <c r="AV81" s="3">
        <v>0.51635487225440935</v>
      </c>
      <c r="AW81" s="3">
        <v>2337.8037666960054</v>
      </c>
      <c r="AX81" s="3">
        <v>5.5225075029886925</v>
      </c>
      <c r="AY81" s="3">
        <v>15.11581064844081</v>
      </c>
      <c r="AZ81" s="3">
        <f>AY81/AZ$1</f>
        <v>0.27513306604369875</v>
      </c>
      <c r="BA81" s="3">
        <v>7.5737978968049307</v>
      </c>
      <c r="BB81" s="4">
        <f>BA81/BB$1</f>
        <v>0.1356096310976711</v>
      </c>
      <c r="BH81" s="3"/>
    </row>
    <row r="82" spans="1:63">
      <c r="D82" s="1">
        <v>42053.460624961423</v>
      </c>
      <c r="E82" s="3">
        <v>4.1769999999999996</v>
      </c>
      <c r="F82" s="3">
        <f t="shared" si="9"/>
        <v>4.1769999999999996</v>
      </c>
      <c r="G82" s="3">
        <v>4.4627999999999997</v>
      </c>
      <c r="H82" s="3">
        <v>216.45999999999998</v>
      </c>
      <c r="I82" s="3">
        <v>356.2</v>
      </c>
      <c r="J82" s="3">
        <v>232</v>
      </c>
      <c r="K82" s="3">
        <v>3.66</v>
      </c>
      <c r="L82" s="3">
        <v>7.05</v>
      </c>
      <c r="M82" s="3">
        <v>25.569999999999997</v>
      </c>
      <c r="N82" s="3">
        <v>61.75</v>
      </c>
      <c r="O82" s="12">
        <v>4.2460000000000004</v>
      </c>
      <c r="P82" s="3">
        <v>4.4800000000000004</v>
      </c>
      <c r="Q82" s="3">
        <v>0.40200000000000002</v>
      </c>
      <c r="R82" s="3">
        <v>0.24399999999999999</v>
      </c>
      <c r="S82" s="3">
        <v>6.96</v>
      </c>
      <c r="T82" s="3">
        <v>4.2300000000000004</v>
      </c>
      <c r="U82" s="3">
        <v>-1</v>
      </c>
      <c r="V82" s="3">
        <v>1.9</v>
      </c>
      <c r="W82" s="3">
        <v>3133</v>
      </c>
      <c r="X82" s="3">
        <v>1.5</v>
      </c>
      <c r="Y82" s="6">
        <v>1.9</v>
      </c>
      <c r="Z82" s="5">
        <v>4.3499999999999996</v>
      </c>
      <c r="AA82" s="26">
        <v>5.6978599324466958E-2</v>
      </c>
      <c r="AB82" s="26">
        <v>3.1241955494115306E-2</v>
      </c>
      <c r="AC82" s="26">
        <v>0.34470676596191685</v>
      </c>
      <c r="AD82" s="26">
        <v>2.2229739035130928E-2</v>
      </c>
      <c r="AE82" s="26">
        <v>65.733298143732569</v>
      </c>
      <c r="AF82" s="27">
        <v>1.1134234877984959</v>
      </c>
      <c r="AG82" s="27">
        <v>190.69337951722935</v>
      </c>
      <c r="AH82" s="4"/>
      <c r="AI82" s="26">
        <v>0.81912709555804919</v>
      </c>
      <c r="AJ82" s="26">
        <v>9.7949214377065427E-2</v>
      </c>
      <c r="AK82" s="26">
        <v>71.22794481393943</v>
      </c>
      <c r="AL82" s="27">
        <v>1.8047229633977442</v>
      </c>
      <c r="AM82" s="3">
        <v>86.955913435403758</v>
      </c>
      <c r="AO82" s="4">
        <v>7.0280422709539216</v>
      </c>
      <c r="AP82" s="4">
        <v>3.6456463772259438E-2</v>
      </c>
      <c r="AR82" s="3" t="s">
        <v>127</v>
      </c>
      <c r="AS82" s="3" t="s">
        <v>119</v>
      </c>
      <c r="AT82" s="3" t="s">
        <v>156</v>
      </c>
      <c r="AU82" s="1">
        <v>42053</v>
      </c>
      <c r="AV82" s="3">
        <v>0.51822314935922575</v>
      </c>
      <c r="AW82" s="3">
        <v>2605.1313077911664</v>
      </c>
      <c r="AX82" s="3">
        <v>5.2251760255873023</v>
      </c>
      <c r="AY82" s="3">
        <v>102.02031198168153</v>
      </c>
      <c r="AZ82" s="3">
        <f>AY82/AZ$1</f>
        <v>1.8569405165941306</v>
      </c>
      <c r="BA82" s="3">
        <v>9.6153935545636262</v>
      </c>
      <c r="BB82" s="4">
        <f>BA82/BB$1</f>
        <v>0.17216461154097809</v>
      </c>
      <c r="BD82">
        <v>26.144578201894468</v>
      </c>
      <c r="BE82">
        <v>2295.8381398448391</v>
      </c>
      <c r="BF82">
        <v>42.175513215445697</v>
      </c>
      <c r="BG82">
        <v>103.74853407766344</v>
      </c>
      <c r="BH82" s="3">
        <f>BG82/BH$1</f>
        <v>1.8883970527423268</v>
      </c>
      <c r="BI82" s="4">
        <v>1.611252113622671</v>
      </c>
      <c r="BJ82" s="4">
        <f>BI82/BJ$1</f>
        <v>2.8849634979815058E-2</v>
      </c>
      <c r="BK82" s="4">
        <f>BB82-BJ82</f>
        <v>0.14331497656116304</v>
      </c>
    </row>
    <row r="83" spans="1:63">
      <c r="D83" s="1">
        <v>42053.460624961423</v>
      </c>
      <c r="E83" s="3">
        <v>4.3920000000000003</v>
      </c>
      <c r="F83" s="3">
        <f>E83</f>
        <v>4.3920000000000003</v>
      </c>
      <c r="G83" s="3">
        <v>4.5582500000000001</v>
      </c>
      <c r="H83" s="3">
        <v>220.07499999999999</v>
      </c>
      <c r="I83" s="3">
        <v>361.04999999999995</v>
      </c>
      <c r="J83" s="3">
        <v>235</v>
      </c>
      <c r="K83" s="3">
        <v>2.8425000000000002</v>
      </c>
      <c r="L83" s="3">
        <v>7.0374999999999996</v>
      </c>
      <c r="M83" s="3">
        <v>18.452499999999997</v>
      </c>
      <c r="N83" s="3">
        <v>44.875</v>
      </c>
      <c r="O83" s="12">
        <v>4.5766666666666671</v>
      </c>
      <c r="P83" s="3">
        <v>4.93</v>
      </c>
      <c r="Q83" s="3">
        <v>0.43233333333333329</v>
      </c>
      <c r="R83" s="3">
        <v>0.26666666666666666</v>
      </c>
      <c r="S83" s="3">
        <v>6.8933333333333335</v>
      </c>
      <c r="T83" s="3">
        <v>1.9733333333333334</v>
      </c>
      <c r="U83" s="3">
        <v>0</v>
      </c>
      <c r="V83" s="3">
        <v>-6.6666666666666666E-2</v>
      </c>
      <c r="W83" s="3">
        <v>10433</v>
      </c>
      <c r="X83" s="3">
        <v>5.0333333333333332</v>
      </c>
      <c r="Y83" s="6">
        <v>792.33333333333337</v>
      </c>
      <c r="Z83" s="5">
        <v>4.6399999999999997</v>
      </c>
      <c r="AA83" s="26">
        <v>9.3367716909436363E-2</v>
      </c>
      <c r="AB83" s="26">
        <v>2.4599994115595044E-2</v>
      </c>
      <c r="AC83" s="26">
        <v>0.28360942087565982</v>
      </c>
      <c r="AD83" s="26">
        <v>4.2423707192136388E-3</v>
      </c>
      <c r="AE83" s="26">
        <v>68.096749806337542</v>
      </c>
      <c r="AF83" s="27">
        <v>1.6193532515987861</v>
      </c>
      <c r="AG83" s="27">
        <v>240.10750276237314</v>
      </c>
      <c r="AH83" s="4"/>
      <c r="AI83" s="26">
        <v>0.66586970014137981</v>
      </c>
      <c r="AJ83" s="26">
        <v>3.5428439242768291E-2</v>
      </c>
      <c r="AK83" s="26">
        <v>68.887300976566081</v>
      </c>
      <c r="AL83" s="27">
        <v>0.26299982883685963</v>
      </c>
      <c r="AM83" s="3">
        <v>103.45462627589104</v>
      </c>
      <c r="AO83" s="4">
        <v>6.8452902342623307</v>
      </c>
      <c r="AP83" s="4">
        <v>7.3661600689690257E-2</v>
      </c>
      <c r="AR83" s="3" t="s">
        <v>128</v>
      </c>
      <c r="AS83" s="3" t="s">
        <v>119</v>
      </c>
      <c r="AT83" s="3" t="s">
        <v>158</v>
      </c>
      <c r="AU83" s="1">
        <v>42053</v>
      </c>
      <c r="AV83" s="3">
        <v>1.0851931137555739</v>
      </c>
      <c r="AW83" s="3">
        <v>2614.4219033949016</v>
      </c>
      <c r="AX83" s="3">
        <v>5.1200184601950562</v>
      </c>
      <c r="AY83" s="3">
        <v>143.41905744398542</v>
      </c>
      <c r="AZ83" s="3">
        <f>AY83/AZ$1</f>
        <v>2.6104670084453119</v>
      </c>
      <c r="BA83" s="3">
        <v>9.9188978088584658</v>
      </c>
      <c r="BB83" s="4">
        <f>BA83/BB$1</f>
        <v>0.17759888646120797</v>
      </c>
      <c r="BD83">
        <v>46.111841627630859</v>
      </c>
      <c r="BE83">
        <v>2837.7716209880487</v>
      </c>
      <c r="BF83">
        <v>25.417422471850372</v>
      </c>
      <c r="BG83">
        <v>180.71185601960076</v>
      </c>
      <c r="BH83" s="3">
        <f>BG83/BH$1</f>
        <v>3.2892583913287363</v>
      </c>
      <c r="BI83" s="4">
        <v>8.2301780627585828</v>
      </c>
      <c r="BJ83" s="4">
        <f>BI83/BJ$1</f>
        <v>0.14736218554625932</v>
      </c>
      <c r="BK83" s="4">
        <f>BB83-BJ83</f>
        <v>3.023670091494865E-2</v>
      </c>
    </row>
    <row r="84" spans="1:63">
      <c r="Z84" s="5"/>
      <c r="AA84" s="26"/>
      <c r="AB84" s="26"/>
      <c r="AC84" s="26"/>
      <c r="AD84" s="26"/>
      <c r="AE84" s="26"/>
      <c r="AF84" s="27"/>
      <c r="AG84" s="27"/>
      <c r="AI84" s="26"/>
      <c r="AJ84" s="26"/>
      <c r="AK84" s="26"/>
      <c r="AL84" s="27"/>
      <c r="AU84" s="1"/>
      <c r="AV84" s="3"/>
      <c r="AW84" s="3"/>
      <c r="AX84" s="3"/>
      <c r="AY84" s="3"/>
      <c r="AZ84" s="3"/>
      <c r="BA84" s="3"/>
      <c r="BH84" s="3"/>
    </row>
    <row r="85" spans="1:63">
      <c r="A85" s="2" t="s">
        <v>17</v>
      </c>
      <c r="B85" s="2" t="s">
        <v>20</v>
      </c>
      <c r="C85" s="2" t="s">
        <v>21</v>
      </c>
      <c r="D85" s="1" t="s">
        <v>0</v>
      </c>
      <c r="E85" s="3" t="s">
        <v>29</v>
      </c>
      <c r="F85" s="3" t="s">
        <v>22</v>
      </c>
      <c r="G85" s="3" t="s">
        <v>30</v>
      </c>
      <c r="H85" s="3" t="s">
        <v>31</v>
      </c>
      <c r="I85" s="3" t="s">
        <v>33</v>
      </c>
      <c r="J85" s="3" t="s">
        <v>34</v>
      </c>
      <c r="K85" s="3" t="s">
        <v>36</v>
      </c>
      <c r="L85" s="3" t="s">
        <v>1</v>
      </c>
      <c r="M85" s="3" t="s">
        <v>39</v>
      </c>
      <c r="N85" s="3" t="s">
        <v>40</v>
      </c>
      <c r="O85" s="12" t="s">
        <v>2</v>
      </c>
      <c r="P85" s="3" t="s">
        <v>3</v>
      </c>
      <c r="Q85" s="3" t="s">
        <v>4</v>
      </c>
      <c r="R85" s="3" t="s">
        <v>5</v>
      </c>
      <c r="S85" s="3" t="s">
        <v>1</v>
      </c>
      <c r="T85" s="3" t="s">
        <v>6</v>
      </c>
      <c r="V85" s="3" t="s">
        <v>8</v>
      </c>
      <c r="W85" s="3" t="s">
        <v>9</v>
      </c>
      <c r="X85" s="3" t="s">
        <v>10</v>
      </c>
      <c r="Y85" s="3" t="s">
        <v>11</v>
      </c>
      <c r="Z85" s="5" t="s">
        <v>19</v>
      </c>
      <c r="AA85" s="9" t="s">
        <v>89</v>
      </c>
      <c r="AB85" s="9" t="s">
        <v>88</v>
      </c>
      <c r="AC85" s="9" t="s">
        <v>90</v>
      </c>
      <c r="AD85" s="9" t="s">
        <v>88</v>
      </c>
      <c r="AE85" s="9" t="s">
        <v>91</v>
      </c>
      <c r="AF85" s="9" t="s">
        <v>88</v>
      </c>
      <c r="AG85" s="9" t="s">
        <v>94</v>
      </c>
      <c r="AI85" s="3" t="s">
        <v>92</v>
      </c>
      <c r="AJ85" s="3" t="s">
        <v>88</v>
      </c>
      <c r="AK85" s="3" t="s">
        <v>93</v>
      </c>
      <c r="AL85" s="3" t="s">
        <v>88</v>
      </c>
      <c r="AM85" s="3" t="s">
        <v>60</v>
      </c>
      <c r="AO85" s="3" t="s">
        <v>49</v>
      </c>
      <c r="AP85" s="3" t="s">
        <v>50</v>
      </c>
      <c r="AR85" s="3" t="s">
        <v>70</v>
      </c>
      <c r="AS85" s="3" t="str">
        <f>AS86</f>
        <v>SP</v>
      </c>
      <c r="AT85" s="3" t="s">
        <v>13</v>
      </c>
      <c r="AU85" s="1">
        <f>AU86</f>
        <v>42073</v>
      </c>
      <c r="AV85" s="3" t="s">
        <v>78</v>
      </c>
      <c r="AW85" s="3" t="s">
        <v>79</v>
      </c>
      <c r="AX85" s="12" t="s">
        <v>80</v>
      </c>
      <c r="AY85" s="3" t="s">
        <v>81</v>
      </c>
      <c r="AZ85" t="s">
        <v>76</v>
      </c>
      <c r="BA85" s="3" t="s">
        <v>82</v>
      </c>
      <c r="BB85" s="4" t="s">
        <v>77</v>
      </c>
      <c r="BC85" s="3"/>
      <c r="BD85" t="s">
        <v>83</v>
      </c>
      <c r="BE85" t="s">
        <v>84</v>
      </c>
      <c r="BF85" t="s">
        <v>85</v>
      </c>
      <c r="BG85" t="s">
        <v>86</v>
      </c>
      <c r="BH85" t="s">
        <v>76</v>
      </c>
      <c r="BI85" s="4" t="s">
        <v>87</v>
      </c>
      <c r="BJ85" s="4" t="s">
        <v>77</v>
      </c>
      <c r="BK85" s="4" t="s">
        <v>75</v>
      </c>
    </row>
    <row r="86" spans="1:63">
      <c r="A86" s="2" t="s">
        <v>13</v>
      </c>
      <c r="B86" s="2">
        <v>4.6500000000000004</v>
      </c>
      <c r="C86" s="2">
        <v>54</v>
      </c>
      <c r="D86" s="1">
        <v>42073</v>
      </c>
      <c r="E86" s="3">
        <v>0.74400000000000011</v>
      </c>
      <c r="F86" s="3">
        <f t="shared" ref="F86:F90" si="10">E86-0.1</f>
        <v>0.64400000000000013</v>
      </c>
      <c r="G86" s="3">
        <v>2.4576666666666669</v>
      </c>
      <c r="H86" s="3">
        <v>201.80000000000004</v>
      </c>
      <c r="I86" s="3">
        <v>354.36666666666662</v>
      </c>
      <c r="J86" s="3">
        <v>230</v>
      </c>
      <c r="K86" s="3">
        <v>12.03</v>
      </c>
      <c r="L86" s="3">
        <v>7.3833333333333329</v>
      </c>
      <c r="M86" s="3">
        <v>24.043333333333333</v>
      </c>
      <c r="N86" s="3">
        <v>58.133333333333333</v>
      </c>
      <c r="O86" s="12">
        <v>0.5046666666666666</v>
      </c>
      <c r="P86" s="3">
        <v>0.85</v>
      </c>
      <c r="Q86" s="3">
        <v>0.40766666666666662</v>
      </c>
      <c r="R86" s="3">
        <v>0.21933333333333335</v>
      </c>
      <c r="S86" s="3">
        <v>7.1933333333333325</v>
      </c>
      <c r="T86" s="3">
        <v>13.686666666666667</v>
      </c>
      <c r="U86" s="3">
        <v>48.233333333333327</v>
      </c>
      <c r="V86" s="3">
        <v>11.566666666666668</v>
      </c>
      <c r="W86" s="3">
        <v>6587.666666666667</v>
      </c>
      <c r="X86" s="3">
        <v>3.1666666666666665</v>
      </c>
      <c r="Y86" s="3">
        <v>0.9</v>
      </c>
      <c r="Z86" s="5">
        <v>0.54</v>
      </c>
      <c r="AA86" s="26">
        <v>3.6930289916262057E-2</v>
      </c>
      <c r="AB86" s="26">
        <v>2.9692378277366597E-2</v>
      </c>
      <c r="AC86" s="26">
        <v>0.41210875245193163</v>
      </c>
      <c r="AD86" s="26">
        <v>3.0922168797823751E-2</v>
      </c>
      <c r="AE86" s="26">
        <v>48.077007622286018</v>
      </c>
      <c r="AF86" s="27">
        <v>2.0004612340652539</v>
      </c>
      <c r="AG86" s="27">
        <v>116.66097197946245</v>
      </c>
      <c r="AH86" s="4"/>
      <c r="AI86" s="26">
        <v>0.73218299623513106</v>
      </c>
      <c r="AJ86" s="26">
        <v>1.6672206702479313E-2</v>
      </c>
      <c r="AK86" s="26">
        <v>63.458931090712554</v>
      </c>
      <c r="AL86" s="27">
        <v>2.9882221931636268</v>
      </c>
      <c r="AM86" s="3">
        <v>86.670861542834217</v>
      </c>
      <c r="AO86" s="4">
        <v>7.7761553535338708</v>
      </c>
      <c r="AP86" s="4">
        <v>0.20196398461913465</v>
      </c>
      <c r="AR86" s="3" t="s">
        <v>129</v>
      </c>
      <c r="AS86" s="3" t="s">
        <v>119</v>
      </c>
      <c r="AT86" s="3" t="s">
        <v>155</v>
      </c>
      <c r="AU86" s="1">
        <v>42073</v>
      </c>
      <c r="AV86" s="3">
        <v>0.96237125734342088</v>
      </c>
      <c r="AW86" s="3">
        <v>1336.6922520642668</v>
      </c>
      <c r="AX86" s="3">
        <v>8.8408287018524394</v>
      </c>
      <c r="AY86" s="3">
        <v>0.79668960872082228</v>
      </c>
      <c r="AZ86" s="3">
        <f>AY86/AZ$1</f>
        <v>1.4501084978536992E-2</v>
      </c>
      <c r="BA86" s="3">
        <v>6.4557955735371646</v>
      </c>
      <c r="BB86" s="4">
        <f>BA86/BB$1</f>
        <v>0.1155916843963682</v>
      </c>
      <c r="BD86">
        <v>45.94698561037201</v>
      </c>
      <c r="BE86">
        <v>1092.2675858626483</v>
      </c>
      <c r="BF86">
        <v>20.110744156841616</v>
      </c>
      <c r="BG86">
        <v>0.39436776873684665</v>
      </c>
      <c r="BH86" s="3">
        <f>BG86/BH$1</f>
        <v>7.1781537811584761E-3</v>
      </c>
      <c r="BI86" s="4">
        <v>1.9966203103016422</v>
      </c>
      <c r="BJ86" s="4">
        <f>BI86/BJ$1</f>
        <v>3.5749692216681152E-2</v>
      </c>
      <c r="BK86" s="4">
        <f>BB86-BJ86</f>
        <v>7.9841992179687044E-2</v>
      </c>
    </row>
    <row r="87" spans="1:63">
      <c r="D87" s="1">
        <v>42073</v>
      </c>
      <c r="E87" s="3">
        <v>3.762</v>
      </c>
      <c r="F87" s="3">
        <f t="shared" si="10"/>
        <v>3.6619999999999999</v>
      </c>
      <c r="G87" s="3">
        <v>4.530666666666666</v>
      </c>
      <c r="H87" s="3">
        <v>219.4</v>
      </c>
      <c r="I87" s="3">
        <v>360.26666666666665</v>
      </c>
      <c r="J87" s="3">
        <v>234</v>
      </c>
      <c r="K87" s="3">
        <v>2.9666666666666668</v>
      </c>
      <c r="L87" s="3">
        <v>7.3</v>
      </c>
      <c r="M87" s="3">
        <v>25.53</v>
      </c>
      <c r="N87" s="3">
        <v>61.66</v>
      </c>
      <c r="O87" s="12">
        <v>3.5046666666666666</v>
      </c>
      <c r="P87" s="3">
        <v>4.33</v>
      </c>
      <c r="Q87" s="3">
        <v>0.40199999999999997</v>
      </c>
      <c r="R87" s="3">
        <v>0.24299999999999999</v>
      </c>
      <c r="S87" s="3">
        <v>7.19</v>
      </c>
      <c r="T87" s="3">
        <v>4.4466666666666663</v>
      </c>
      <c r="U87" s="3">
        <v>3.9666666666666663</v>
      </c>
      <c r="V87" s="3">
        <v>0.96666666666666667</v>
      </c>
      <c r="W87" s="3">
        <v>1526.3333333333333</v>
      </c>
      <c r="X87" s="3">
        <v>0.73333333333333339</v>
      </c>
      <c r="Y87" s="3">
        <v>0.8666666666666667</v>
      </c>
      <c r="Z87" s="5">
        <v>3.7</v>
      </c>
      <c r="AA87" s="26">
        <v>2.7151007670114701E-2</v>
      </c>
      <c r="AB87" s="26">
        <v>3.9223425113305878E-2</v>
      </c>
      <c r="AC87" s="26">
        <v>0.25072882655148832</v>
      </c>
      <c r="AD87" s="26">
        <v>9.22901700320157E-2</v>
      </c>
      <c r="AE87" s="26">
        <v>54.926016408624108</v>
      </c>
      <c r="AF87" s="27">
        <v>1.7409575008868827</v>
      </c>
      <c r="AG87" s="27">
        <v>219.06542284775858</v>
      </c>
      <c r="AH87" s="4"/>
      <c r="AI87" s="26">
        <v>0.5199804487351275</v>
      </c>
      <c r="AJ87" s="26">
        <v>4.5848568431817852E-2</v>
      </c>
      <c r="AK87" s="26">
        <v>58.909104234229289</v>
      </c>
      <c r="AL87" s="27">
        <v>0.99758555765705381</v>
      </c>
      <c r="AM87" s="3">
        <v>113.29099849336251</v>
      </c>
      <c r="AO87" s="4">
        <v>7.4185296335590962</v>
      </c>
      <c r="AP87" s="4">
        <v>0.20277342151357661</v>
      </c>
      <c r="AR87" s="3" t="s">
        <v>191</v>
      </c>
      <c r="AS87" s="3" t="s">
        <v>119</v>
      </c>
      <c r="AT87" s="3" t="s">
        <v>157</v>
      </c>
      <c r="AU87" s="1">
        <v>42073</v>
      </c>
      <c r="AV87" s="3">
        <v>1.048220528885127</v>
      </c>
      <c r="AW87" s="3">
        <v>1770.6626912454055</v>
      </c>
      <c r="AX87" s="3">
        <v>6.1336804872074877</v>
      </c>
      <c r="AY87" s="3">
        <v>2.2104199442803267</v>
      </c>
      <c r="AZ87" s="3">
        <f>AY87/AZ$1</f>
        <v>4.0233344453591675E-2</v>
      </c>
      <c r="BA87" s="3">
        <v>6.0420802313394679</v>
      </c>
      <c r="BB87" s="4">
        <f>BA87/BB$1</f>
        <v>0.10818406860052762</v>
      </c>
      <c r="BH87" s="3"/>
    </row>
    <row r="88" spans="1:63">
      <c r="D88" s="1">
        <v>42073</v>
      </c>
      <c r="E88" s="3">
        <v>4.008</v>
      </c>
      <c r="F88" s="3">
        <f t="shared" si="10"/>
        <v>3.9079999999999999</v>
      </c>
      <c r="G88" s="3">
        <v>4.55</v>
      </c>
      <c r="H88" s="3">
        <v>219.8</v>
      </c>
      <c r="I88" s="3">
        <v>360.7</v>
      </c>
      <c r="J88" s="3">
        <v>234</v>
      </c>
      <c r="K88" s="3">
        <v>2.7050000000000001</v>
      </c>
      <c r="L88" s="3">
        <v>7.29</v>
      </c>
      <c r="M88" s="3">
        <v>25.537499999999998</v>
      </c>
      <c r="N88" s="3">
        <v>61.677500000000002</v>
      </c>
      <c r="O88" s="12">
        <v>4.0043333333333333</v>
      </c>
      <c r="P88" s="3">
        <v>4.5999999999999996</v>
      </c>
      <c r="Q88" s="3">
        <v>0.40799999999999997</v>
      </c>
      <c r="R88" s="3">
        <v>0.249</v>
      </c>
      <c r="S88" s="3">
        <v>7.1500000000000012</v>
      </c>
      <c r="T88" s="3">
        <v>3.2833333333333332</v>
      </c>
      <c r="U88" s="3">
        <v>3.7999999999999994</v>
      </c>
      <c r="V88" s="3">
        <v>0.9</v>
      </c>
      <c r="W88" s="3">
        <v>2201.6666666666665</v>
      </c>
      <c r="X88" s="3">
        <v>1.0666666666666667</v>
      </c>
      <c r="Y88" s="3">
        <v>1.6333333333333335</v>
      </c>
      <c r="Z88" s="5">
        <v>4.2</v>
      </c>
      <c r="AA88" s="26">
        <v>2.6837569136584347E-2</v>
      </c>
      <c r="AB88" s="26">
        <v>1.7087469153966462E-2</v>
      </c>
      <c r="AC88" s="26">
        <v>0.31334763872729582</v>
      </c>
      <c r="AD88" s="26">
        <v>2.5821400260570389E-2</v>
      </c>
      <c r="AE88" s="26">
        <v>58.754749605441155</v>
      </c>
      <c r="AF88" s="27">
        <v>1.3668458819190856</v>
      </c>
      <c r="AG88" s="27">
        <v>187.50659760539949</v>
      </c>
      <c r="AH88" s="4"/>
      <c r="AI88" s="26">
        <v>0.48608698628721031</v>
      </c>
      <c r="AJ88" s="26">
        <v>1.0420129189049521E-2</v>
      </c>
      <c r="AK88" s="26">
        <v>62.484197218710506</v>
      </c>
      <c r="AL88" s="27">
        <v>0.10429303557324025</v>
      </c>
      <c r="AM88" s="3">
        <v>128.54529946578526</v>
      </c>
      <c r="AO88" s="4">
        <v>6.838221795092462</v>
      </c>
      <c r="AP88" s="4">
        <v>0.11426627247378628</v>
      </c>
      <c r="AR88" s="3" t="s">
        <v>192</v>
      </c>
      <c r="AS88" s="3" t="s">
        <v>119</v>
      </c>
      <c r="AT88" s="3" t="s">
        <v>159</v>
      </c>
      <c r="AU88" s="1">
        <v>42073</v>
      </c>
      <c r="AV88" s="3">
        <v>0.43697176679955069</v>
      </c>
      <c r="AW88" s="3">
        <v>2463.3568261479704</v>
      </c>
      <c r="AX88" s="3">
        <v>5.8448107718416917</v>
      </c>
      <c r="AY88" s="3">
        <v>13.742515728060159</v>
      </c>
      <c r="AZ88" s="3">
        <f>AY88/AZ$1</f>
        <v>0.25013679883618783</v>
      </c>
      <c r="BA88" s="3">
        <v>5.7835089839622569</v>
      </c>
      <c r="BB88" s="4">
        <f>BA88/BB$1</f>
        <v>0.10355432379520603</v>
      </c>
      <c r="BH88" s="3"/>
    </row>
    <row r="89" spans="1:63">
      <c r="D89" s="1">
        <v>42073</v>
      </c>
      <c r="E89" s="3">
        <v>4.2717499999999999</v>
      </c>
      <c r="F89" s="3">
        <f t="shared" si="10"/>
        <v>4.1717500000000003</v>
      </c>
      <c r="G89" s="3">
        <v>4.61775</v>
      </c>
      <c r="H89" s="3">
        <v>220.7</v>
      </c>
      <c r="I89" s="3">
        <v>361.32499999999999</v>
      </c>
      <c r="J89" s="3">
        <v>235</v>
      </c>
      <c r="K89" s="3">
        <v>2.4075000000000002</v>
      </c>
      <c r="L89" s="3">
        <v>7.28</v>
      </c>
      <c r="M89" s="3">
        <v>25.484999999999999</v>
      </c>
      <c r="N89" s="3">
        <v>61.55</v>
      </c>
      <c r="O89" s="12">
        <v>4.2050000000000001</v>
      </c>
      <c r="P89" s="3">
        <v>4.5999999999999996</v>
      </c>
      <c r="Q89" s="3">
        <v>0.40966666666666662</v>
      </c>
      <c r="R89" s="3">
        <v>0.25</v>
      </c>
      <c r="S89" s="3">
        <v>7.1333333333333329</v>
      </c>
      <c r="T89" s="3">
        <v>3.0133333333333332</v>
      </c>
      <c r="U89" s="3">
        <v>4.4333333333333336</v>
      </c>
      <c r="V89" s="3">
        <v>1.1000000000000001</v>
      </c>
      <c r="W89" s="3">
        <v>1984</v>
      </c>
      <c r="X89" s="3">
        <v>0.96666666666666667</v>
      </c>
      <c r="Y89" s="3">
        <v>1.5666666666666667</v>
      </c>
      <c r="Z89" s="5">
        <v>4.45</v>
      </c>
      <c r="AA89" s="26">
        <v>0.10810770318767154</v>
      </c>
      <c r="AB89" s="26">
        <v>2.1359121012638874E-2</v>
      </c>
      <c r="AC89" s="26">
        <v>0.46510652273793551</v>
      </c>
      <c r="AD89" s="26">
        <v>1.8020683507864305E-2</v>
      </c>
      <c r="AE89" s="26">
        <v>65.0660578133418</v>
      </c>
      <c r="AF89" s="27">
        <v>1.2570745601130571</v>
      </c>
      <c r="AG89" s="27">
        <v>139.89495875120912</v>
      </c>
      <c r="AH89" s="4"/>
      <c r="AI89" s="26">
        <v>0.78965451951638188</v>
      </c>
      <c r="AJ89" s="26">
        <v>0.21048660961879984</v>
      </c>
      <c r="AK89" s="26">
        <v>68.935396397881973</v>
      </c>
      <c r="AL89" s="27">
        <v>2.4984983739501638</v>
      </c>
      <c r="AM89" s="3">
        <v>87.298172421150653</v>
      </c>
      <c r="AO89" s="4">
        <v>7.3977593963905504</v>
      </c>
      <c r="AP89" s="4">
        <v>0.60747725626524407</v>
      </c>
      <c r="AR89" s="3" t="s">
        <v>130</v>
      </c>
      <c r="AS89" s="3" t="s">
        <v>119</v>
      </c>
      <c r="AT89" s="3" t="s">
        <v>156</v>
      </c>
      <c r="AU89" s="1">
        <v>42073</v>
      </c>
      <c r="AV89" s="3">
        <v>0.42036019154130716</v>
      </c>
      <c r="AW89" s="3">
        <v>2968.5391202092278</v>
      </c>
      <c r="AX89" s="3">
        <v>7.3721892803277678</v>
      </c>
      <c r="AY89" s="3">
        <v>210.55077275586945</v>
      </c>
      <c r="AZ89" s="3">
        <f>AY89/AZ$1</f>
        <v>3.8323766428079624</v>
      </c>
      <c r="BA89" s="3">
        <v>8.7754566862820322</v>
      </c>
      <c r="BB89" s="4">
        <f>BA89/BB$1</f>
        <v>0.15712545543924855</v>
      </c>
      <c r="BD89">
        <v>20.500728816310605</v>
      </c>
      <c r="BE89">
        <v>2455.0159742404603</v>
      </c>
      <c r="BF89">
        <v>47.327479872792047</v>
      </c>
      <c r="BG89">
        <v>197.14326743124545</v>
      </c>
      <c r="BH89" s="3">
        <f>BG89/BH$1</f>
        <v>3.5883375943073434</v>
      </c>
      <c r="BI89" s="4">
        <v>2.6244305147426688</v>
      </c>
      <c r="BJ89" s="4">
        <f>BI89/BJ$1</f>
        <v>4.6990698562984219E-2</v>
      </c>
      <c r="BK89" s="4">
        <f>BB89-BJ89</f>
        <v>0.11013475687626434</v>
      </c>
    </row>
    <row r="90" spans="1:63">
      <c r="D90" s="1">
        <v>42073</v>
      </c>
      <c r="E90" s="3">
        <v>4.5620000000000003</v>
      </c>
      <c r="F90" s="3">
        <f t="shared" si="10"/>
        <v>4.4620000000000006</v>
      </c>
      <c r="G90" s="3">
        <v>4.6586666666666661</v>
      </c>
      <c r="H90" s="3">
        <v>226.33333333333334</v>
      </c>
      <c r="I90" s="3">
        <v>370.13333333333327</v>
      </c>
      <c r="J90" s="3">
        <v>240.66666666666666</v>
      </c>
      <c r="K90" s="3">
        <v>2.74</v>
      </c>
      <c r="L90" s="3">
        <v>7.27</v>
      </c>
      <c r="M90" s="3">
        <v>20.483333333333334</v>
      </c>
      <c r="N90" s="3">
        <v>49.686666666666667</v>
      </c>
      <c r="O90" s="12">
        <v>4.4456666666666669</v>
      </c>
      <c r="P90" s="3">
        <v>4.62</v>
      </c>
      <c r="Q90" s="3">
        <v>0.41099999999999998</v>
      </c>
      <c r="R90" s="3">
        <v>0.251</v>
      </c>
      <c r="S90" s="3">
        <v>7.0466666666666669</v>
      </c>
      <c r="T90" s="3">
        <v>2.9533333333333331</v>
      </c>
      <c r="U90" s="3">
        <v>5.6000000000000005</v>
      </c>
      <c r="V90" s="3">
        <v>1.3666666666666665</v>
      </c>
      <c r="W90" s="3">
        <v>2146.6666666666665</v>
      </c>
      <c r="X90" s="3">
        <v>1</v>
      </c>
      <c r="Y90" s="3">
        <v>3.9333333333333336</v>
      </c>
      <c r="Z90" s="5">
        <v>4.6500000000000004</v>
      </c>
      <c r="AA90" s="26">
        <v>0.11966015199493352</v>
      </c>
      <c r="AB90" s="26">
        <v>2.5627819539859945E-2</v>
      </c>
      <c r="AC90" s="26">
        <v>0.49085213250816978</v>
      </c>
      <c r="AD90" s="26">
        <v>4.4434668884769296E-2</v>
      </c>
      <c r="AE90" s="26">
        <v>65.531302285464989</v>
      </c>
      <c r="AF90" s="27">
        <v>1.0582415307858437</v>
      </c>
      <c r="AG90" s="27">
        <v>133.50517996246921</v>
      </c>
      <c r="AH90" s="4"/>
      <c r="AI90" s="26">
        <v>0.85449418680804978</v>
      </c>
      <c r="AJ90" s="26">
        <v>0.22715881632127935</v>
      </c>
      <c r="AK90" s="26">
        <v>72.096868759046529</v>
      </c>
      <c r="AL90" s="27">
        <v>1.1472233913056091</v>
      </c>
      <c r="AM90" s="3">
        <v>84.373738139007472</v>
      </c>
      <c r="AO90" s="4">
        <v>7.2718791711266384</v>
      </c>
      <c r="AP90" s="4">
        <v>0.50009474347215632</v>
      </c>
      <c r="AR90" s="3" t="s">
        <v>131</v>
      </c>
      <c r="AS90" s="3" t="s">
        <v>119</v>
      </c>
      <c r="AT90" s="3" t="s">
        <v>158</v>
      </c>
      <c r="AU90" s="1">
        <v>42073</v>
      </c>
      <c r="AV90" s="3">
        <v>0.73949504755722284</v>
      </c>
      <c r="AW90" s="3">
        <v>2612.043950249019</v>
      </c>
      <c r="AX90" s="3">
        <v>8.8055765539026751</v>
      </c>
      <c r="AY90" s="3">
        <v>120.02100766665647</v>
      </c>
      <c r="AZ90" s="3">
        <f>AY90/AZ$1</f>
        <v>2.1845833211986982</v>
      </c>
      <c r="BA90" s="3">
        <v>17.945973915758209</v>
      </c>
      <c r="BB90" s="4">
        <f>BA90/BB$1</f>
        <v>0.32132451057758654</v>
      </c>
      <c r="BD90">
        <v>40.139455568208476</v>
      </c>
      <c r="BE90">
        <v>3003.9251554859929</v>
      </c>
      <c r="BF90">
        <v>42.320619789373779</v>
      </c>
      <c r="BG90">
        <v>158.22524717739637</v>
      </c>
      <c r="BH90" s="3">
        <f>BG90/BH$1</f>
        <v>2.8799644553585071</v>
      </c>
      <c r="BI90" s="4">
        <v>10.117426792479757</v>
      </c>
      <c r="BJ90" s="4">
        <f>BI90/BJ$1</f>
        <v>0.18115356835236807</v>
      </c>
      <c r="BK90" s="4">
        <f>BB90-BJ90</f>
        <v>0.14017094222521848</v>
      </c>
    </row>
    <row r="91" spans="1:63">
      <c r="Z91" s="5"/>
      <c r="AA91" s="26"/>
      <c r="AB91" s="26"/>
      <c r="AC91" s="26"/>
      <c r="AD91" s="26"/>
      <c r="AE91" s="26"/>
      <c r="AF91" s="27"/>
      <c r="AG91" s="27"/>
      <c r="AI91" s="26"/>
      <c r="AJ91" s="26"/>
      <c r="AK91" s="26"/>
      <c r="AL91" s="27"/>
      <c r="AU91" s="1"/>
      <c r="AV91" s="3"/>
      <c r="AW91" s="3"/>
      <c r="AX91" s="3"/>
      <c r="AY91" s="3"/>
      <c r="AZ91" s="3"/>
      <c r="BA91" s="3"/>
      <c r="BH91" s="3"/>
    </row>
    <row r="92" spans="1:63">
      <c r="A92" s="1" t="s">
        <v>17</v>
      </c>
      <c r="B92" s="2" t="s">
        <v>20</v>
      </c>
      <c r="C92" s="2" t="s">
        <v>21</v>
      </c>
      <c r="D92" s="1" t="s">
        <v>0</v>
      </c>
      <c r="E92" s="3" t="s">
        <v>29</v>
      </c>
      <c r="F92" s="3" t="s">
        <v>22</v>
      </c>
      <c r="G92" s="3" t="s">
        <v>30</v>
      </c>
      <c r="H92" s="3" t="s">
        <v>31</v>
      </c>
      <c r="I92" s="3" t="s">
        <v>33</v>
      </c>
      <c r="J92" s="3" t="s">
        <v>34</v>
      </c>
      <c r="K92" s="3" t="s">
        <v>36</v>
      </c>
      <c r="L92" s="3" t="s">
        <v>1</v>
      </c>
      <c r="M92" s="3" t="s">
        <v>39</v>
      </c>
      <c r="N92" s="3" t="s">
        <v>40</v>
      </c>
      <c r="O92" s="12" t="s">
        <v>2</v>
      </c>
      <c r="P92" s="3" t="s">
        <v>3</v>
      </c>
      <c r="Q92" s="3" t="s">
        <v>4</v>
      </c>
      <c r="R92" s="3" t="s">
        <v>5</v>
      </c>
      <c r="S92" s="3" t="s">
        <v>1</v>
      </c>
      <c r="T92" s="3" t="s">
        <v>6</v>
      </c>
      <c r="V92" s="3" t="s">
        <v>8</v>
      </c>
      <c r="W92" s="3" t="s">
        <v>9</v>
      </c>
      <c r="X92" s="3" t="s">
        <v>10</v>
      </c>
      <c r="Y92" s="3" t="s">
        <v>11</v>
      </c>
      <c r="Z92" s="5" t="s">
        <v>19</v>
      </c>
      <c r="AA92" s="9" t="s">
        <v>89</v>
      </c>
      <c r="AB92" s="9" t="s">
        <v>88</v>
      </c>
      <c r="AC92" s="9" t="s">
        <v>90</v>
      </c>
      <c r="AD92" s="9" t="s">
        <v>88</v>
      </c>
      <c r="AE92" s="9" t="s">
        <v>91</v>
      </c>
      <c r="AF92" s="9" t="s">
        <v>88</v>
      </c>
      <c r="AG92" s="9" t="s">
        <v>94</v>
      </c>
      <c r="AI92" s="3" t="s">
        <v>92</v>
      </c>
      <c r="AJ92" s="3" t="s">
        <v>88</v>
      </c>
      <c r="AK92" s="3" t="s">
        <v>93</v>
      </c>
      <c r="AL92" s="3" t="s">
        <v>88</v>
      </c>
      <c r="AM92" s="3" t="s">
        <v>60</v>
      </c>
      <c r="AO92" s="3" t="s">
        <v>49</v>
      </c>
      <c r="AP92" s="3" t="s">
        <v>50</v>
      </c>
      <c r="AR92" s="3" t="s">
        <v>70</v>
      </c>
      <c r="AS92" s="3" t="str">
        <f>AS93</f>
        <v>SP</v>
      </c>
      <c r="AT92" s="3" t="s">
        <v>13</v>
      </c>
      <c r="AU92" s="1">
        <f>AU93</f>
        <v>42082</v>
      </c>
      <c r="AV92" s="3" t="s">
        <v>78</v>
      </c>
      <c r="AW92" s="3" t="s">
        <v>79</v>
      </c>
      <c r="AX92" s="12" t="s">
        <v>80</v>
      </c>
      <c r="AY92" s="3" t="s">
        <v>81</v>
      </c>
      <c r="AZ92" t="s">
        <v>76</v>
      </c>
      <c r="BA92" s="3" t="s">
        <v>82</v>
      </c>
      <c r="BB92" s="4" t="s">
        <v>77</v>
      </c>
      <c r="BC92" s="3"/>
      <c r="BD92" t="s">
        <v>83</v>
      </c>
      <c r="BE92" t="s">
        <v>84</v>
      </c>
      <c r="BF92" t="s">
        <v>85</v>
      </c>
      <c r="BG92" t="s">
        <v>86</v>
      </c>
      <c r="BH92" t="s">
        <v>76</v>
      </c>
      <c r="BI92" s="4" t="s">
        <v>87</v>
      </c>
      <c r="BJ92" s="4" t="s">
        <v>77</v>
      </c>
      <c r="BK92" s="4" t="s">
        <v>75</v>
      </c>
    </row>
    <row r="93" spans="1:63">
      <c r="A93" s="1" t="s">
        <v>13</v>
      </c>
      <c r="B93" s="2">
        <v>4.7</v>
      </c>
      <c r="C93" s="2">
        <v>52</v>
      </c>
      <c r="D93" s="1">
        <v>42082</v>
      </c>
      <c r="E93" s="3">
        <v>0.65300000000000002</v>
      </c>
      <c r="F93" s="3">
        <f t="shared" ref="F93:F97" si="11">E93</f>
        <v>0.65300000000000002</v>
      </c>
      <c r="G93" s="3">
        <v>3.7105000000000001</v>
      </c>
      <c r="H93" s="3">
        <v>188.6</v>
      </c>
      <c r="I93" s="3">
        <v>317.89999999999998</v>
      </c>
      <c r="J93" s="3">
        <v>206.5</v>
      </c>
      <c r="K93" s="3">
        <v>13.13</v>
      </c>
      <c r="L93" s="3">
        <v>7.415</v>
      </c>
      <c r="M93" s="3">
        <v>2.8449999999999998</v>
      </c>
      <c r="N93" s="3">
        <v>7.8550000000000004</v>
      </c>
      <c r="O93" s="12">
        <v>0.49266666666666664</v>
      </c>
      <c r="P93" s="3">
        <v>2.3966666666666665</v>
      </c>
      <c r="Q93" s="3">
        <v>0.34</v>
      </c>
      <c r="R93" s="3">
        <v>0.19299999999999998</v>
      </c>
      <c r="S93" s="3">
        <v>7.1166666666666671</v>
      </c>
      <c r="T93" s="3">
        <v>14.196666666666665</v>
      </c>
      <c r="U93" s="3">
        <v>7.5666666666666673</v>
      </c>
      <c r="V93" s="3">
        <v>1.8333333333333333</v>
      </c>
      <c r="W93" s="3">
        <v>1533.6666666666667</v>
      </c>
      <c r="X93" s="3">
        <v>0.73333333333333339</v>
      </c>
      <c r="Y93" s="3">
        <v>0.23333333333333331</v>
      </c>
      <c r="Z93" s="5">
        <v>0.7</v>
      </c>
      <c r="AA93" s="26">
        <v>5.9523319083808313E-2</v>
      </c>
      <c r="AB93" s="26">
        <v>2.3005126783911291E-2</v>
      </c>
      <c r="AC93" s="26">
        <v>0.39014194983221456</v>
      </c>
      <c r="AD93" s="26">
        <v>3.4810831415301763E-3</v>
      </c>
      <c r="AE93" s="26">
        <v>47.424902665457623</v>
      </c>
      <c r="AF93" s="27">
        <v>2.1184774971816207</v>
      </c>
      <c r="AG93" s="27">
        <v>121.5580705583014</v>
      </c>
      <c r="AH93" s="4"/>
      <c r="AI93" s="26">
        <v>0.95617457415180129</v>
      </c>
      <c r="AJ93" s="26">
        <v>6.6688826809916696E-2</v>
      </c>
      <c r="AK93" s="26">
        <v>65.56871690576962</v>
      </c>
      <c r="AL93" s="27">
        <v>4.7113245200257987</v>
      </c>
      <c r="AM93" s="3">
        <v>68.574001733871668</v>
      </c>
      <c r="AO93" s="4">
        <v>7.5152056465617809</v>
      </c>
      <c r="AP93" s="4">
        <v>0.10703671869637699</v>
      </c>
      <c r="AR93" s="3" t="s">
        <v>132</v>
      </c>
      <c r="AS93" s="3" t="s">
        <v>119</v>
      </c>
      <c r="AT93" s="3" t="s">
        <v>155</v>
      </c>
      <c r="AU93" s="1">
        <v>42082</v>
      </c>
      <c r="AV93" s="3">
        <v>1.2908987150115461</v>
      </c>
      <c r="AW93" s="3">
        <v>1538.0673540771427</v>
      </c>
      <c r="AX93" s="3">
        <v>9.7184459674402213</v>
      </c>
      <c r="AY93" s="3">
        <v>2.4388532833860119</v>
      </c>
      <c r="AZ93" s="3">
        <f>AY93/AZ$1</f>
        <v>4.4391213749290351E-2</v>
      </c>
      <c r="BA93" s="3">
        <v>5.8893251139561782</v>
      </c>
      <c r="BB93" s="4">
        <f>BA93/BB$1</f>
        <v>0.10544897249697723</v>
      </c>
      <c r="BD93">
        <v>30.711048537077886</v>
      </c>
      <c r="BE93">
        <v>1207.2684663527616</v>
      </c>
      <c r="BF93">
        <v>15.01077613058532</v>
      </c>
      <c r="BG93">
        <v>3.4430323223462493</v>
      </c>
      <c r="BH93" s="3">
        <f>BG93/BH$1</f>
        <v>6.2668953810452302E-2</v>
      </c>
      <c r="BI93" s="4">
        <v>2.1210802517356382</v>
      </c>
      <c r="BJ93" s="4">
        <f>BI93/BJ$1</f>
        <v>3.7978160281748219E-2</v>
      </c>
      <c r="BK93" s="4">
        <f>BB93-BJ93</f>
        <v>6.7470812215229006E-2</v>
      </c>
    </row>
    <row r="94" spans="1:63">
      <c r="D94" s="1">
        <v>42082</v>
      </c>
      <c r="E94" s="3">
        <v>3.6139999999999999</v>
      </c>
      <c r="F94" s="3">
        <f t="shared" si="11"/>
        <v>3.6139999999999999</v>
      </c>
      <c r="G94" s="3">
        <v>4.5255000000000001</v>
      </c>
      <c r="H94" s="3">
        <v>217.2</v>
      </c>
      <c r="I94" s="3">
        <v>356.7</v>
      </c>
      <c r="J94" s="3">
        <v>232</v>
      </c>
      <c r="K94" s="3">
        <v>5.1624999999999996</v>
      </c>
      <c r="L94" s="3">
        <v>7.4</v>
      </c>
      <c r="M94" s="3">
        <v>3.3825000000000003</v>
      </c>
      <c r="N94" s="3">
        <v>9.14</v>
      </c>
      <c r="O94" s="12">
        <v>3.4926666666666666</v>
      </c>
      <c r="P94" s="3">
        <v>4.4800000000000004</v>
      </c>
      <c r="Q94" s="3">
        <v>0.37866666666666671</v>
      </c>
      <c r="R94" s="3">
        <v>0.23</v>
      </c>
      <c r="S94" s="3">
        <v>7.09</v>
      </c>
      <c r="T94" s="3">
        <v>5.0133333333333328</v>
      </c>
      <c r="U94" s="3">
        <v>8.5333333333333332</v>
      </c>
      <c r="V94" s="3">
        <v>2.0333333333333332</v>
      </c>
      <c r="W94" s="3">
        <v>1630.6666666666667</v>
      </c>
      <c r="X94" s="3">
        <v>0.80000000000000016</v>
      </c>
      <c r="Y94" s="3">
        <v>1.5333333333333332</v>
      </c>
      <c r="Z94" s="5">
        <v>3.6</v>
      </c>
      <c r="AA94" s="26">
        <v>1.3950823305889806E-2</v>
      </c>
      <c r="AB94" s="26">
        <v>1.1936131593015148E-2</v>
      </c>
      <c r="AC94" s="26">
        <v>0.30975777193430443</v>
      </c>
      <c r="AD94" s="26">
        <v>3.4293382689315796E-2</v>
      </c>
      <c r="AE94" s="26">
        <v>64.753352512406536</v>
      </c>
      <c r="AF94" s="27">
        <v>1.0992984899965288</v>
      </c>
      <c r="AG94" s="27">
        <v>209.0451261579318</v>
      </c>
      <c r="AH94" s="4"/>
      <c r="AI94" s="26">
        <v>0.59808277524554543</v>
      </c>
      <c r="AJ94" s="26">
        <v>0.21882271297003927</v>
      </c>
      <c r="AK94" s="26">
        <v>72.991443595522085</v>
      </c>
      <c r="AL94" s="27">
        <v>0.23579294999166722</v>
      </c>
      <c r="AM94" s="3">
        <v>122.04237710332845</v>
      </c>
      <c r="AO94" s="4">
        <v>6.9571786079668589</v>
      </c>
      <c r="AP94" s="4">
        <v>0.12518698216489502</v>
      </c>
      <c r="AR94" s="3" t="s">
        <v>201</v>
      </c>
      <c r="AS94" s="3" t="s">
        <v>119</v>
      </c>
      <c r="AT94" s="3" t="s">
        <v>157</v>
      </c>
      <c r="AU94" s="1">
        <v>42082</v>
      </c>
      <c r="AV94" s="3">
        <v>0.44028743995842184</v>
      </c>
      <c r="AW94" s="3">
        <v>2504.7499899033919</v>
      </c>
      <c r="AX94" s="3">
        <v>6.4203391517119517</v>
      </c>
      <c r="AY94" s="3">
        <v>31.304852763894182</v>
      </c>
      <c r="AZ94" s="3">
        <f>AY94/AZ$1</f>
        <v>0.5698007419711355</v>
      </c>
      <c r="BA94" s="3">
        <v>5.6492504324420176</v>
      </c>
      <c r="BB94" s="4">
        <f>BA94/BB$1</f>
        <v>0.10115041060773532</v>
      </c>
      <c r="BH94" s="3"/>
    </row>
    <row r="95" spans="1:63">
      <c r="D95" s="1">
        <v>42082</v>
      </c>
      <c r="E95" s="3">
        <v>4.0880000000000001</v>
      </c>
      <c r="F95" s="3">
        <f t="shared" si="11"/>
        <v>4.0880000000000001</v>
      </c>
      <c r="G95" s="3">
        <v>4.5060000000000002</v>
      </c>
      <c r="H95" s="3">
        <v>219.23333333333335</v>
      </c>
      <c r="I95" s="3">
        <v>360.26666666666665</v>
      </c>
      <c r="J95" s="3">
        <v>234</v>
      </c>
      <c r="K95" s="3">
        <v>4.5733333333333333</v>
      </c>
      <c r="L95" s="3">
        <v>7.38</v>
      </c>
      <c r="M95" s="3">
        <v>3.3699999999999997</v>
      </c>
      <c r="N95" s="3">
        <v>9.11</v>
      </c>
      <c r="O95" s="12">
        <v>3.9946666666666673</v>
      </c>
      <c r="P95" s="3">
        <v>4.4233333333333329</v>
      </c>
      <c r="Q95" s="3">
        <v>0.38100000000000001</v>
      </c>
      <c r="R95" s="3">
        <v>0.23100000000000001</v>
      </c>
      <c r="S95" s="3">
        <v>7.080000000000001</v>
      </c>
      <c r="T95" s="3">
        <v>4.6399999999999997</v>
      </c>
      <c r="U95" s="3">
        <v>8.6999999999999993</v>
      </c>
      <c r="V95" s="3">
        <v>2.1</v>
      </c>
      <c r="W95" s="3">
        <v>2704</v>
      </c>
      <c r="X95" s="3">
        <v>1.2666666666666666</v>
      </c>
      <c r="Y95" s="3">
        <v>1.7333333333333334</v>
      </c>
      <c r="Z95" s="5">
        <v>4.0999999999999996</v>
      </c>
      <c r="AA95" s="26">
        <v>1.3890764909225246</v>
      </c>
      <c r="AB95" s="26">
        <v>4.0562951939470016E-2</v>
      </c>
      <c r="AC95" s="26">
        <v>2.0277079169675325</v>
      </c>
      <c r="AD95" s="26">
        <v>6.9109884775587202E-2</v>
      </c>
      <c r="AE95" s="26">
        <v>85.517747190363579</v>
      </c>
      <c r="AF95" s="27">
        <v>3.0792054094921828</v>
      </c>
      <c r="AG95" s="27">
        <v>42.174588595706943</v>
      </c>
      <c r="AH95" s="4"/>
      <c r="AI95" s="26">
        <v>3.3434532335268403</v>
      </c>
      <c r="AJ95" s="26">
        <v>0.15421791199793258</v>
      </c>
      <c r="AK95" s="26">
        <v>104.47470638890418</v>
      </c>
      <c r="AL95" s="27">
        <v>4.3122902969629777</v>
      </c>
      <c r="AM95" s="3">
        <v>31.247545304738441</v>
      </c>
      <c r="AO95" s="4">
        <v>10.69632481920611</v>
      </c>
      <c r="AP95" s="4">
        <v>0.63323784259947957</v>
      </c>
      <c r="AR95" s="3" t="s">
        <v>202</v>
      </c>
      <c r="AS95" s="3" t="s">
        <v>119</v>
      </c>
      <c r="AT95" s="3" t="s">
        <v>159</v>
      </c>
      <c r="AU95" s="1">
        <v>42082</v>
      </c>
      <c r="AV95" s="3">
        <v>4.0639788465915023</v>
      </c>
      <c r="AW95" s="3">
        <v>3752.5732333264064</v>
      </c>
      <c r="AX95" s="3">
        <v>56.777145282747639</v>
      </c>
      <c r="AY95" s="3">
        <v>68.240533997335888</v>
      </c>
      <c r="AZ95" s="3">
        <f>AY95/AZ$1</f>
        <v>1.242091991214705</v>
      </c>
      <c r="BA95" s="3">
        <v>78.835783718215481</v>
      </c>
      <c r="BB95" s="4">
        <f>BA95/BB$1</f>
        <v>1.4115628239608859</v>
      </c>
      <c r="BH95" s="3"/>
    </row>
    <row r="96" spans="1:63">
      <c r="D96" s="1">
        <v>42082</v>
      </c>
      <c r="E96" s="3">
        <v>4.3559999999999999</v>
      </c>
      <c r="F96" s="3">
        <f t="shared" si="11"/>
        <v>4.3559999999999999</v>
      </c>
      <c r="G96" s="3">
        <v>4.426333333333333</v>
      </c>
      <c r="H96" s="3">
        <v>222.26666666666665</v>
      </c>
      <c r="I96" s="3">
        <v>366.10000000000008</v>
      </c>
      <c r="J96" s="3">
        <v>238</v>
      </c>
      <c r="K96" s="3">
        <v>3.85</v>
      </c>
      <c r="L96" s="3">
        <v>7.3633333333333333</v>
      </c>
      <c r="M96" s="3">
        <v>3.4500000000000006</v>
      </c>
      <c r="N96" s="3">
        <v>9.2899999999999991</v>
      </c>
      <c r="O96" s="12">
        <v>4.2519999999999998</v>
      </c>
      <c r="P96" s="3">
        <v>4.4800000000000004</v>
      </c>
      <c r="Q96" s="3">
        <v>0.38766666666666666</v>
      </c>
      <c r="R96" s="3">
        <v>0.23599999999999999</v>
      </c>
      <c r="S96" s="3">
        <v>7.080000000000001</v>
      </c>
      <c r="T96" s="3">
        <v>3.6999999999999997</v>
      </c>
      <c r="U96" s="3">
        <v>8.5666666666666664</v>
      </c>
      <c r="V96" s="3">
        <v>2.0666666666666669</v>
      </c>
      <c r="W96" s="3">
        <v>3904.6666666666665</v>
      </c>
      <c r="X96" s="3">
        <v>1.8666666666666665</v>
      </c>
      <c r="Y96" s="3">
        <v>2.9666666666666668</v>
      </c>
      <c r="Z96" s="5">
        <v>4.3499999999999996</v>
      </c>
      <c r="AA96" s="26">
        <v>4.0355798325241013E-2</v>
      </c>
      <c r="AB96" s="26">
        <v>2.7022094030303433E-2</v>
      </c>
      <c r="AC96" s="26">
        <v>0.27954223107418208</v>
      </c>
      <c r="AD96" s="26">
        <v>2.1160817557340759E-2</v>
      </c>
      <c r="AE96" s="26">
        <v>70.286710947248707</v>
      </c>
      <c r="AF96" s="27">
        <v>5.3026875728066791</v>
      </c>
      <c r="AG96" s="27">
        <v>251.43503604862028</v>
      </c>
      <c r="AH96" s="4"/>
      <c r="AI96" s="26">
        <v>0.83681064118304926</v>
      </c>
      <c r="AJ96" s="26">
        <v>0.11462142107954451</v>
      </c>
      <c r="AK96" s="26">
        <v>75.67837446636986</v>
      </c>
      <c r="AL96" s="27">
        <v>1.3331370634144208</v>
      </c>
      <c r="AM96" s="3">
        <v>90.43667795545575</v>
      </c>
      <c r="AO96" s="4">
        <v>7.5079045934964741</v>
      </c>
      <c r="AP96" s="4">
        <v>0.38268561555125241</v>
      </c>
      <c r="AR96" s="3" t="s">
        <v>133</v>
      </c>
      <c r="AS96" s="3" t="s">
        <v>119</v>
      </c>
      <c r="AT96" s="3" t="s">
        <v>156</v>
      </c>
      <c r="AU96" s="1">
        <v>42082</v>
      </c>
      <c r="AV96" s="3">
        <v>4.9118397811704781</v>
      </c>
      <c r="AW96" s="3">
        <v>4402.4568331674791</v>
      </c>
      <c r="AX96" s="3">
        <v>83.277710892769889</v>
      </c>
      <c r="AY96" s="3">
        <v>65.41265143638995</v>
      </c>
      <c r="AZ96" s="3">
        <f>AY96/AZ$1</f>
        <v>1.1906197931632683</v>
      </c>
      <c r="BA96" s="3">
        <v>121.41567887033573</v>
      </c>
      <c r="BB96" s="4">
        <f>BA96/BB$1</f>
        <v>2.1739602304446861</v>
      </c>
      <c r="BD96">
        <v>17.056510060612442</v>
      </c>
      <c r="BE96">
        <v>3302.3676967235301</v>
      </c>
      <c r="BF96">
        <v>115.99500267908282</v>
      </c>
      <c r="BG96">
        <v>52.791806719157144</v>
      </c>
      <c r="BH96" s="3">
        <f>BG96/BH$1</f>
        <v>0.96089928502288213</v>
      </c>
      <c r="BI96" s="4">
        <v>53.273947134478639</v>
      </c>
      <c r="BJ96" s="4">
        <f>BI96/BJ$1</f>
        <v>0.95387550822701228</v>
      </c>
      <c r="BK96" s="4">
        <f>BB96-BJ96</f>
        <v>1.2200847222176738</v>
      </c>
    </row>
    <row r="97" spans="1:63">
      <c r="D97" s="1">
        <v>42082</v>
      </c>
      <c r="E97" s="3">
        <v>4.562333333333334</v>
      </c>
      <c r="F97" s="3">
        <f t="shared" si="11"/>
        <v>4.562333333333334</v>
      </c>
      <c r="G97" s="3">
        <v>2.8559999999999999</v>
      </c>
      <c r="H97" s="3">
        <v>304.89999999999998</v>
      </c>
      <c r="I97" s="3">
        <v>528.79999999999995</v>
      </c>
      <c r="J97" s="3">
        <v>343.83333333333331</v>
      </c>
      <c r="K97" s="3">
        <v>7.5383333333333331</v>
      </c>
      <c r="L97" s="3">
        <v>7.2799999999999985</v>
      </c>
      <c r="M97" s="3">
        <v>4.79</v>
      </c>
      <c r="N97" s="3">
        <v>12.475</v>
      </c>
      <c r="O97" s="12">
        <v>4.4793333333333329</v>
      </c>
      <c r="P97" s="3">
        <v>3.436666666666667</v>
      </c>
      <c r="Q97" s="3">
        <v>0.47166666666666668</v>
      </c>
      <c r="R97" s="3">
        <v>0.27733333333333338</v>
      </c>
      <c r="S97" s="3">
        <v>7.0166666666666657</v>
      </c>
      <c r="T97" s="3">
        <v>6.4366666666666665</v>
      </c>
      <c r="U97" s="3">
        <v>14.266666666666666</v>
      </c>
      <c r="V97" s="3">
        <v>3.4</v>
      </c>
      <c r="W97" s="3">
        <v>2658.3333333333335</v>
      </c>
      <c r="X97" s="3">
        <v>1.3</v>
      </c>
      <c r="Y97" s="3">
        <v>9.9</v>
      </c>
      <c r="Z97" s="5">
        <v>4.5999999999999996</v>
      </c>
      <c r="AA97" s="26">
        <v>0.26423316708887479</v>
      </c>
      <c r="AB97" s="26">
        <v>0.13472589220718631</v>
      </c>
      <c r="AC97" s="26">
        <v>0.70624414008765046</v>
      </c>
      <c r="AD97" s="26">
        <v>0.23854598918113901</v>
      </c>
      <c r="AE97" s="26">
        <v>71.838797014085898</v>
      </c>
      <c r="AF97" s="27">
        <v>1.7725813058811932</v>
      </c>
      <c r="AG97" s="27">
        <v>101.71949462854323</v>
      </c>
      <c r="AH97" s="4"/>
      <c r="AI97" s="26">
        <v>1.7710913017038981</v>
      </c>
      <c r="AJ97" s="26">
        <v>0.33136010821177381</v>
      </c>
      <c r="AK97" s="26">
        <v>85.69825390718043</v>
      </c>
      <c r="AL97" s="27">
        <v>2.9882221931636259</v>
      </c>
      <c r="AM97" s="3">
        <v>48.38725921398489</v>
      </c>
      <c r="AO97" s="4">
        <v>8.3599878383078963</v>
      </c>
      <c r="AP97" s="4">
        <v>0.53693545710257151</v>
      </c>
      <c r="AR97" s="3" t="s">
        <v>134</v>
      </c>
      <c r="AS97" s="3" t="s">
        <v>119</v>
      </c>
      <c r="AT97" s="3" t="s">
        <v>158</v>
      </c>
      <c r="AU97" s="1">
        <v>42082</v>
      </c>
      <c r="AV97" s="3">
        <v>4.5711049859487334</v>
      </c>
      <c r="AW97" s="3">
        <v>4336.918400700587</v>
      </c>
      <c r="AX97" s="3">
        <v>72.008487727656913</v>
      </c>
      <c r="AY97" s="3">
        <v>63.32814831159105</v>
      </c>
      <c r="AZ97" s="3">
        <f>AY97/AZ$1</f>
        <v>1.1526783456787597</v>
      </c>
      <c r="BA97" s="3">
        <v>113.59826578967208</v>
      </c>
      <c r="BB97" s="4">
        <f>BA97/BB$1</f>
        <v>2.033988644398784</v>
      </c>
      <c r="BD97">
        <v>31.049163839532934</v>
      </c>
      <c r="BE97">
        <v>3415.2316244837498</v>
      </c>
      <c r="BF97">
        <v>93.291698427195527</v>
      </c>
      <c r="BG97">
        <v>53.993133506634763</v>
      </c>
      <c r="BH97" s="3">
        <f>BG97/BH$1</f>
        <v>0.98276544424162293</v>
      </c>
      <c r="BI97" s="4">
        <v>51.439047446237225</v>
      </c>
      <c r="BJ97" s="4">
        <f>BI97/BJ$1</f>
        <v>0.92102144039815981</v>
      </c>
      <c r="BK97" s="4">
        <f>BB97-BJ97</f>
        <v>1.1129672040006242</v>
      </c>
    </row>
    <row r="98" spans="1:63">
      <c r="Z98" s="5"/>
      <c r="AA98" s="26"/>
      <c r="AB98" s="26"/>
      <c r="AC98" s="26"/>
      <c r="AD98" s="26"/>
      <c r="AE98" s="26"/>
      <c r="AF98" s="27"/>
      <c r="AG98" s="27"/>
      <c r="AI98" s="26"/>
      <c r="AJ98" s="26"/>
      <c r="AK98" s="26"/>
      <c r="AL98" s="27"/>
      <c r="AU98" s="1"/>
      <c r="AV98" s="3"/>
      <c r="AW98" s="3"/>
      <c r="AX98" s="3"/>
      <c r="AY98" s="3"/>
      <c r="AZ98" s="3"/>
      <c r="BA98" s="3"/>
      <c r="BH98" s="3"/>
    </row>
    <row r="99" spans="1:63">
      <c r="A99" t="s">
        <v>17</v>
      </c>
      <c r="B99" s="2" t="s">
        <v>20</v>
      </c>
      <c r="C99" s="2" t="s">
        <v>21</v>
      </c>
      <c r="D99" s="1" t="s">
        <v>0</v>
      </c>
      <c r="E99" s="3" t="s">
        <v>29</v>
      </c>
      <c r="F99" s="3" t="s">
        <v>22</v>
      </c>
      <c r="G99" s="3" t="s">
        <v>30</v>
      </c>
      <c r="H99" s="3" t="s">
        <v>31</v>
      </c>
      <c r="I99" s="3" t="s">
        <v>33</v>
      </c>
      <c r="J99" s="3" t="s">
        <v>34</v>
      </c>
      <c r="K99" s="3" t="s">
        <v>36</v>
      </c>
      <c r="L99" s="3" t="s">
        <v>1</v>
      </c>
      <c r="M99" s="3" t="s">
        <v>39</v>
      </c>
      <c r="N99" s="3" t="s">
        <v>40</v>
      </c>
      <c r="O99" s="12" t="s">
        <v>2</v>
      </c>
      <c r="P99" s="3" t="s">
        <v>3</v>
      </c>
      <c r="Q99" s="3" t="s">
        <v>4</v>
      </c>
      <c r="R99" s="3" t="s">
        <v>5</v>
      </c>
      <c r="S99" s="3" t="s">
        <v>1</v>
      </c>
      <c r="T99" s="3" t="s">
        <v>6</v>
      </c>
      <c r="V99" s="3" t="s">
        <v>8</v>
      </c>
      <c r="W99" s="3" t="s">
        <v>9</v>
      </c>
      <c r="X99" s="3" t="s">
        <v>10</v>
      </c>
      <c r="Y99" s="3" t="s">
        <v>11</v>
      </c>
      <c r="Z99" s="5" t="s">
        <v>19</v>
      </c>
      <c r="AA99" s="9" t="s">
        <v>89</v>
      </c>
      <c r="AB99" s="9" t="s">
        <v>88</v>
      </c>
      <c r="AC99" s="9" t="s">
        <v>90</v>
      </c>
      <c r="AD99" s="9" t="s">
        <v>88</v>
      </c>
      <c r="AE99" s="9" t="s">
        <v>91</v>
      </c>
      <c r="AF99" s="9" t="s">
        <v>88</v>
      </c>
      <c r="AG99" s="9" t="s">
        <v>94</v>
      </c>
      <c r="AI99" s="3" t="s">
        <v>92</v>
      </c>
      <c r="AJ99" s="3" t="s">
        <v>88</v>
      </c>
      <c r="AK99" s="3" t="s">
        <v>93</v>
      </c>
      <c r="AL99" s="3" t="s">
        <v>88</v>
      </c>
      <c r="AM99" s="3" t="s">
        <v>60</v>
      </c>
      <c r="AO99" s="3" t="s">
        <v>49</v>
      </c>
      <c r="AP99" s="3" t="s">
        <v>50</v>
      </c>
      <c r="AR99" s="3" t="s">
        <v>70</v>
      </c>
      <c r="AS99" s="3" t="str">
        <f>AS100</f>
        <v>SP</v>
      </c>
      <c r="AT99" s="3" t="s">
        <v>13</v>
      </c>
      <c r="AU99" s="1">
        <f>AU100</f>
        <v>42088</v>
      </c>
      <c r="AV99" s="3" t="s">
        <v>78</v>
      </c>
      <c r="AW99" s="3" t="s">
        <v>79</v>
      </c>
      <c r="AX99" s="12" t="s">
        <v>80</v>
      </c>
      <c r="AY99" s="3" t="s">
        <v>81</v>
      </c>
      <c r="AZ99" t="s">
        <v>76</v>
      </c>
      <c r="BA99" s="3" t="s">
        <v>82</v>
      </c>
      <c r="BB99" s="4" t="s">
        <v>77</v>
      </c>
      <c r="BC99" s="3"/>
      <c r="BD99" t="s">
        <v>83</v>
      </c>
      <c r="BE99" t="s">
        <v>84</v>
      </c>
      <c r="BF99" t="s">
        <v>85</v>
      </c>
      <c r="BG99" t="s">
        <v>86</v>
      </c>
      <c r="BH99" t="s">
        <v>76</v>
      </c>
      <c r="BI99" s="4" t="s">
        <v>87</v>
      </c>
      <c r="BJ99" s="4" t="s">
        <v>77</v>
      </c>
      <c r="BK99" s="4" t="s">
        <v>75</v>
      </c>
    </row>
    <row r="100" spans="1:63">
      <c r="A100" t="s">
        <v>13</v>
      </c>
      <c r="B100" s="2">
        <v>4.75</v>
      </c>
      <c r="C100" s="2">
        <v>45</v>
      </c>
      <c r="D100" s="1">
        <v>42088</v>
      </c>
      <c r="E100" s="3">
        <v>0.51466666666666672</v>
      </c>
      <c r="F100" s="3">
        <f t="shared" ref="F100:F104" si="12">E100</f>
        <v>0.51466666666666672</v>
      </c>
      <c r="G100" s="3">
        <v>4.969333333333334</v>
      </c>
      <c r="H100" s="3">
        <v>198.23333333333335</v>
      </c>
      <c r="I100" s="3">
        <v>321.03333333333336</v>
      </c>
      <c r="J100" s="3">
        <v>209</v>
      </c>
      <c r="K100" s="3">
        <v>15.829999999999998</v>
      </c>
      <c r="L100" s="3">
        <v>8.17</v>
      </c>
      <c r="M100" s="3">
        <v>21.06</v>
      </c>
      <c r="N100" s="3">
        <v>51.053333333333335</v>
      </c>
      <c r="O100" s="12">
        <v>0.5083333333333333</v>
      </c>
      <c r="P100" s="3">
        <v>5.2866666666666662</v>
      </c>
      <c r="Q100" s="3">
        <v>0.35466666666666669</v>
      </c>
      <c r="R100" s="3">
        <v>0.221</v>
      </c>
      <c r="S100" s="3">
        <v>7.87</v>
      </c>
      <c r="T100" s="3">
        <v>15.626666666666667</v>
      </c>
      <c r="U100" s="3">
        <v>4.7666666666666666</v>
      </c>
      <c r="V100" s="3">
        <v>1.1666666666666667</v>
      </c>
      <c r="W100" s="3">
        <v>1066.3333333333333</v>
      </c>
      <c r="X100" s="3">
        <v>0.53333333333333333</v>
      </c>
      <c r="Y100" s="3">
        <v>6.6666666666666666E-2</v>
      </c>
      <c r="Z100" s="5">
        <v>0.45</v>
      </c>
      <c r="AA100" s="26">
        <v>7.3614587291534722E-2</v>
      </c>
      <c r="AB100" s="26">
        <v>1.7084016545871706E-2</v>
      </c>
      <c r="AC100" s="26">
        <v>0.45795662183998309</v>
      </c>
      <c r="AD100" s="26">
        <v>4.7360735105139211E-2</v>
      </c>
      <c r="AE100" s="26">
        <v>44.911819820136465</v>
      </c>
      <c r="AF100" s="27">
        <v>3.4968211820343429</v>
      </c>
      <c r="AG100" s="27">
        <v>98.070030387789274</v>
      </c>
      <c r="AH100" s="4"/>
      <c r="AI100" s="26">
        <v>0.7336566250372144</v>
      </c>
      <c r="AJ100" s="26">
        <v>2.7092335891528596E-2</v>
      </c>
      <c r="AK100" s="26">
        <v>63.054929551659072</v>
      </c>
      <c r="AL100" s="27">
        <v>13.607973902403646</v>
      </c>
      <c r="AM100" s="3">
        <v>85.94610530295509</v>
      </c>
      <c r="AO100" s="4">
        <v>8.0046279623878718</v>
      </c>
      <c r="AP100" s="4">
        <v>0.50848864750056466</v>
      </c>
      <c r="AR100" s="3" t="s">
        <v>135</v>
      </c>
      <c r="AS100" s="3" t="s">
        <v>119</v>
      </c>
      <c r="AT100" s="3" t="s">
        <v>155</v>
      </c>
      <c r="AU100" s="1">
        <v>42088</v>
      </c>
      <c r="AV100" s="3">
        <v>0.56486475263323055</v>
      </c>
      <c r="AW100" s="3">
        <v>1469.5670021192393</v>
      </c>
      <c r="AX100" s="3">
        <v>8.9248427602034219</v>
      </c>
      <c r="AY100" s="3">
        <v>0.40515973211502759</v>
      </c>
      <c r="AZ100" s="4">
        <f>AY100/AZ$1</f>
        <v>7.374585586367448E-3</v>
      </c>
      <c r="BA100" s="3">
        <v>4.5294897716343447</v>
      </c>
      <c r="BB100" s="4">
        <f>BA100/BB$1</f>
        <v>8.1100980691751923E-2</v>
      </c>
      <c r="BD100">
        <v>70.575892966120335</v>
      </c>
      <c r="BE100">
        <v>1264.4286284520529</v>
      </c>
      <c r="BF100">
        <v>24.092247591347711</v>
      </c>
      <c r="BG100">
        <v>0.17731736699053441</v>
      </c>
      <c r="BH100" s="4">
        <f>BG100/BH$1</f>
        <v>3.2274730067443466E-3</v>
      </c>
      <c r="BI100" s="4">
        <v>1.4402117245379951</v>
      </c>
      <c r="BJ100" s="4">
        <f>BI100/BJ$1</f>
        <v>2.5787139203903225E-2</v>
      </c>
      <c r="BK100" s="4">
        <f>BB100-BJ100</f>
        <v>5.5313841487848694E-2</v>
      </c>
    </row>
    <row r="101" spans="1:63">
      <c r="D101" s="1">
        <v>42088</v>
      </c>
      <c r="E101" s="3">
        <v>3.4919999999999995</v>
      </c>
      <c r="F101" s="3">
        <f t="shared" si="12"/>
        <v>3.4919999999999995</v>
      </c>
      <c r="G101" s="3">
        <v>4.708333333333333</v>
      </c>
      <c r="H101" s="3">
        <v>219.1</v>
      </c>
      <c r="I101" s="3">
        <v>357.73333333333335</v>
      </c>
      <c r="J101" s="3">
        <v>232.66666666666666</v>
      </c>
      <c r="K101" s="3">
        <v>7.9000000000000012</v>
      </c>
      <c r="L101" s="3">
        <v>7.5999999999999988</v>
      </c>
      <c r="M101" s="3">
        <v>25.83</v>
      </c>
      <c r="N101" s="3">
        <v>62.363333333333337</v>
      </c>
      <c r="O101" s="12">
        <v>3.4963333333333337</v>
      </c>
      <c r="P101" s="3">
        <v>4.5966666666666667</v>
      </c>
      <c r="Q101" s="3">
        <v>0.38100000000000001</v>
      </c>
      <c r="R101" s="3">
        <v>0.23266666666666669</v>
      </c>
      <c r="S101" s="3">
        <v>7.2866666666666662</v>
      </c>
      <c r="T101" s="3">
        <v>6.4666666666666659</v>
      </c>
      <c r="U101" s="3">
        <v>18.633333333333333</v>
      </c>
      <c r="V101" s="3">
        <v>4.4666666666666668</v>
      </c>
      <c r="W101" s="3">
        <v>2814.6666666666665</v>
      </c>
      <c r="X101" s="3">
        <v>1.3666666666666665</v>
      </c>
      <c r="Y101" s="3">
        <v>1.7</v>
      </c>
      <c r="Z101" s="5">
        <v>3.8</v>
      </c>
      <c r="AA101" s="26">
        <v>6.0886278235169948E-2</v>
      </c>
      <c r="AB101" s="26">
        <v>2.157604069534062E-2</v>
      </c>
      <c r="AC101" s="26">
        <v>0.4797096235288158</v>
      </c>
      <c r="AD101" s="26">
        <v>7.9548881196951166E-2</v>
      </c>
      <c r="AE101" s="26">
        <v>54.586616752730968</v>
      </c>
      <c r="AF101" s="27">
        <v>1.4546191670777564</v>
      </c>
      <c r="AG101" s="27">
        <v>113.79095618550164</v>
      </c>
      <c r="AH101" s="4"/>
      <c r="AI101" s="26">
        <v>0.88544039165180011</v>
      </c>
      <c r="AJ101" s="26">
        <v>0.10003324021487527</v>
      </c>
      <c r="AK101" s="26">
        <v>68.40955312482825</v>
      </c>
      <c r="AL101" s="27">
        <v>4.003945670050804</v>
      </c>
      <c r="AM101" s="3">
        <v>77.260483901360516</v>
      </c>
      <c r="AO101" s="4">
        <v>7.434894062843405</v>
      </c>
      <c r="AP101" s="4">
        <v>0.21121016827514236</v>
      </c>
      <c r="AR101" s="3" t="s">
        <v>211</v>
      </c>
      <c r="AS101" s="3" t="s">
        <v>119</v>
      </c>
      <c r="AT101" s="3" t="s">
        <v>157</v>
      </c>
      <c r="AU101" s="1">
        <v>42088</v>
      </c>
      <c r="AV101" s="3">
        <v>0.36543013213317804</v>
      </c>
      <c r="AW101" s="3">
        <v>2094.7726471669557</v>
      </c>
      <c r="AX101" s="3">
        <v>7.5508796771716531</v>
      </c>
      <c r="AY101" s="3">
        <v>0.98346423338255984</v>
      </c>
      <c r="AZ101" s="3">
        <f>AY101/AZ$1</f>
        <v>1.7900695911586457E-2</v>
      </c>
      <c r="BA101" s="3">
        <v>4.300636946291549</v>
      </c>
      <c r="BB101" s="4">
        <f>BA101/BB$1</f>
        <v>7.7003347292597113E-2</v>
      </c>
      <c r="BH101" s="4"/>
    </row>
    <row r="102" spans="1:63">
      <c r="D102" s="1">
        <v>42088</v>
      </c>
      <c r="E102" s="3">
        <v>3.9919999999999995</v>
      </c>
      <c r="F102" s="3">
        <f t="shared" si="12"/>
        <v>3.9919999999999995</v>
      </c>
      <c r="G102" s="3">
        <v>4.6026666666666669</v>
      </c>
      <c r="H102" s="3">
        <v>222.80000000000004</v>
      </c>
      <c r="I102" s="3">
        <v>365</v>
      </c>
      <c r="J102" s="3">
        <v>237</v>
      </c>
      <c r="K102" s="3">
        <v>4.9266666666666667</v>
      </c>
      <c r="L102" s="3">
        <v>7.47</v>
      </c>
      <c r="M102" s="3">
        <v>25.840000000000003</v>
      </c>
      <c r="N102" s="3">
        <v>62.393333333333338</v>
      </c>
      <c r="O102" s="12">
        <v>4.0039999999999996</v>
      </c>
      <c r="P102" s="3">
        <v>4.5733333333333333</v>
      </c>
      <c r="Q102" s="3">
        <v>0.38466666666666666</v>
      </c>
      <c r="R102" s="3">
        <v>0.23466666666666666</v>
      </c>
      <c r="S102" s="3">
        <v>7.1966666666666663</v>
      </c>
      <c r="T102" s="3">
        <v>5.1033333333333335</v>
      </c>
      <c r="U102" s="3">
        <v>18.3</v>
      </c>
      <c r="V102" s="3">
        <v>4.3666666666666671</v>
      </c>
      <c r="W102" s="3">
        <v>2659.6666666666665</v>
      </c>
      <c r="X102" s="3">
        <v>1.3</v>
      </c>
      <c r="Y102" s="3">
        <v>1.7666666666666666</v>
      </c>
      <c r="Z102" s="5">
        <v>4.25</v>
      </c>
      <c r="AA102" s="26">
        <v>6.0277839349799446E-2</v>
      </c>
      <c r="AB102" s="26">
        <v>1.3433643670446959E-2</v>
      </c>
      <c r="AC102" s="26">
        <v>0.36447589389672791</v>
      </c>
      <c r="AD102" s="26">
        <v>4.4117820144336864E-2</v>
      </c>
      <c r="AE102" s="26">
        <v>55.067115141972941</v>
      </c>
      <c r="AF102" s="27">
        <v>1.7034193425309514</v>
      </c>
      <c r="AG102" s="27">
        <v>151.08575371949257</v>
      </c>
      <c r="AH102" s="4"/>
      <c r="AI102" s="26">
        <v>0.7395511402455478</v>
      </c>
      <c r="AJ102" s="26">
        <v>2.292428421590887E-2</v>
      </c>
      <c r="AK102" s="26">
        <v>67.152659447772962</v>
      </c>
      <c r="AL102" s="27">
        <v>4.2306696604274014</v>
      </c>
      <c r="AM102" s="3">
        <v>90.801914557898925</v>
      </c>
      <c r="AO102" s="4">
        <v>7.1569505254606876</v>
      </c>
      <c r="AP102" s="4">
        <v>0.12977607766675539</v>
      </c>
      <c r="AR102" s="3" t="s">
        <v>212</v>
      </c>
      <c r="AS102" s="3" t="s">
        <v>119</v>
      </c>
      <c r="AT102" s="3" t="s">
        <v>159</v>
      </c>
      <c r="AU102" s="1">
        <v>42088</v>
      </c>
      <c r="AV102" s="3">
        <v>0.40760552662840388</v>
      </c>
      <c r="AW102" s="3">
        <v>2256.7595238074591</v>
      </c>
      <c r="AX102" s="3">
        <v>6.7337107648841119</v>
      </c>
      <c r="AY102" s="3">
        <v>1.0125425586980736</v>
      </c>
      <c r="AZ102" s="3">
        <f>AY102/AZ$1</f>
        <v>1.8429970125556493E-2</v>
      </c>
      <c r="BA102" s="3">
        <v>4.5843700058326808</v>
      </c>
      <c r="BB102" s="4">
        <f>BA102/BB$1</f>
        <v>8.2083616935231529E-2</v>
      </c>
      <c r="BH102" s="4"/>
    </row>
    <row r="103" spans="1:63">
      <c r="D103" s="1">
        <v>42088</v>
      </c>
      <c r="E103" s="3">
        <v>4.2779999999999996</v>
      </c>
      <c r="F103" s="3">
        <f t="shared" si="12"/>
        <v>4.2779999999999996</v>
      </c>
      <c r="G103" s="3">
        <v>4.6230000000000002</v>
      </c>
      <c r="H103" s="3">
        <v>223.83333333333334</v>
      </c>
      <c r="I103" s="3">
        <v>366.43333333333334</v>
      </c>
      <c r="J103" s="3">
        <v>238</v>
      </c>
      <c r="K103" s="3">
        <v>4.206666666666667</v>
      </c>
      <c r="L103" s="3">
        <v>7.4433333333333342</v>
      </c>
      <c r="M103" s="3">
        <v>25.693333333333339</v>
      </c>
      <c r="N103" s="3">
        <v>62.050000000000004</v>
      </c>
      <c r="O103" s="12">
        <v>4.2553333333333327</v>
      </c>
      <c r="P103" s="3">
        <v>4.59</v>
      </c>
      <c r="Q103" s="3">
        <v>0.39033333333333337</v>
      </c>
      <c r="R103" s="3">
        <v>0.23799999999999999</v>
      </c>
      <c r="S103" s="3">
        <v>7.169999999999999</v>
      </c>
      <c r="T103" s="3">
        <v>4.8</v>
      </c>
      <c r="U103" s="3">
        <v>18.7</v>
      </c>
      <c r="V103" s="3">
        <v>4.5</v>
      </c>
      <c r="W103" s="3">
        <v>3964.3333333333335</v>
      </c>
      <c r="X103" s="3">
        <v>1.8999999999999997</v>
      </c>
      <c r="Y103" s="3">
        <v>2.9333333333333331</v>
      </c>
      <c r="Z103" s="5">
        <v>4.5</v>
      </c>
      <c r="AA103" s="26">
        <v>3.8403116423896981E-2</v>
      </c>
      <c r="AB103" s="26">
        <v>1.8162231716741178E-2</v>
      </c>
      <c r="AC103" s="26">
        <v>0.38307160276901003</v>
      </c>
      <c r="AD103" s="26">
        <v>1.7180715370476152E-2</v>
      </c>
      <c r="AE103" s="26">
        <v>60.61572749393391</v>
      </c>
      <c r="AF103" s="27">
        <v>1.6684379341203728</v>
      </c>
      <c r="AG103" s="27">
        <v>158.23602442931497</v>
      </c>
      <c r="AH103" s="4"/>
      <c r="AI103" s="26">
        <v>0.88838764925596703</v>
      </c>
      <c r="AJ103" s="26">
        <v>3.334441340495839E-2</v>
      </c>
      <c r="AK103" s="26">
        <v>75.043514905000094</v>
      </c>
      <c r="AL103" s="27">
        <v>5.5955480824945418</v>
      </c>
      <c r="AM103" s="3">
        <v>84.471587338983994</v>
      </c>
      <c r="AO103" s="4">
        <v>7.3630164542177106</v>
      </c>
      <c r="AP103" s="4">
        <v>0.19798977101358348</v>
      </c>
      <c r="AR103" s="3" t="s">
        <v>136</v>
      </c>
      <c r="AS103" s="3" t="s">
        <v>119</v>
      </c>
      <c r="AT103" s="3" t="s">
        <v>156</v>
      </c>
      <c r="AU103" s="1">
        <v>42088</v>
      </c>
      <c r="AV103" s="3">
        <v>0.45748816578971302</v>
      </c>
      <c r="AW103" s="3">
        <v>2415.430444767368</v>
      </c>
      <c r="AX103" s="3">
        <v>6.2779196332617477</v>
      </c>
      <c r="AY103" s="3">
        <v>1.0427475338217747</v>
      </c>
      <c r="AZ103" s="3">
        <f>AY103/AZ$1</f>
        <v>1.8979751252671546E-2</v>
      </c>
      <c r="BA103" s="3">
        <v>4.9038007068879059</v>
      </c>
      <c r="BB103" s="4">
        <f>BA103/BB$1</f>
        <v>8.780305652440297E-2</v>
      </c>
      <c r="BD103">
        <v>32.964079873519744</v>
      </c>
      <c r="BE103">
        <v>2188.2525373894714</v>
      </c>
      <c r="BF103">
        <v>16.208091041529663</v>
      </c>
      <c r="BG103">
        <v>0.43254114711518016</v>
      </c>
      <c r="BH103" s="4">
        <f>BG103/BH$1</f>
        <v>7.8729731910298535E-3</v>
      </c>
      <c r="BI103" s="4">
        <v>2.140407642938341</v>
      </c>
      <c r="BJ103" s="4">
        <f>BI103/BJ$1</f>
        <v>3.8324219211071459E-2</v>
      </c>
      <c r="BK103" s="4">
        <f>BB103-BJ103</f>
        <v>4.9478837313331511E-2</v>
      </c>
    </row>
    <row r="104" spans="1:63">
      <c r="D104" s="1">
        <v>42088</v>
      </c>
      <c r="E104" s="3">
        <v>4.5490000000000004</v>
      </c>
      <c r="F104" s="3">
        <f t="shared" si="12"/>
        <v>4.5490000000000004</v>
      </c>
      <c r="G104" s="3">
        <v>4.5573333333333332</v>
      </c>
      <c r="H104" s="3">
        <v>261.16666666666663</v>
      </c>
      <c r="I104" s="3">
        <v>428.51666666666665</v>
      </c>
      <c r="J104" s="3">
        <v>278.5</v>
      </c>
      <c r="K104" s="3">
        <v>5.5250000000000012</v>
      </c>
      <c r="L104" s="3">
        <v>7.3850000000000007</v>
      </c>
      <c r="M104" s="3">
        <v>27.28833333333333</v>
      </c>
      <c r="N104" s="3">
        <v>65.821666666666673</v>
      </c>
      <c r="O104" s="12">
        <v>4.5529999999999999</v>
      </c>
      <c r="P104" s="3">
        <v>4.4516666666666671</v>
      </c>
      <c r="Q104" s="3">
        <v>0.53100000000000003</v>
      </c>
      <c r="R104" s="3">
        <v>0.32283333333333336</v>
      </c>
      <c r="S104" s="3">
        <v>7.0650000000000004</v>
      </c>
      <c r="T104" s="3">
        <v>1.0733333333333333</v>
      </c>
      <c r="U104" s="3">
        <v>-0.6</v>
      </c>
      <c r="V104" s="3">
        <v>-0.13333333333333333</v>
      </c>
      <c r="W104" s="3">
        <v>-222.5</v>
      </c>
      <c r="X104" s="3">
        <v>-9.9999999999999992E-2</v>
      </c>
      <c r="Y104" s="6">
        <v>640.65000000000009</v>
      </c>
      <c r="Z104" s="5">
        <v>4.75</v>
      </c>
      <c r="AA104" s="26">
        <v>0.16726733956090353</v>
      </c>
      <c r="AB104" s="26">
        <v>1.5526927453326941E-2</v>
      </c>
      <c r="AC104" s="26">
        <v>0.74003960351142084</v>
      </c>
      <c r="AD104" s="26">
        <v>6.8280549146267341E-2</v>
      </c>
      <c r="AE104" s="26">
        <v>52.214632640758644</v>
      </c>
      <c r="AF104" s="27">
        <v>1.7634412260975207</v>
      </c>
      <c r="AG104" s="27">
        <v>70.556538316334624</v>
      </c>
      <c r="AH104" s="4"/>
      <c r="AI104" s="26">
        <v>2.9544152297768336</v>
      </c>
      <c r="AJ104" s="26">
        <v>0.15421791199793258</v>
      </c>
      <c r="AK104" s="26">
        <v>107.53998790743692</v>
      </c>
      <c r="AL104" s="27">
        <v>8.9555976198757996</v>
      </c>
      <c r="AM104" s="3">
        <v>36.399754111597957</v>
      </c>
      <c r="AO104" s="4">
        <v>8.6356655316358655</v>
      </c>
      <c r="AP104" s="4">
        <v>0.13636959849476088</v>
      </c>
      <c r="AR104" s="3" t="s">
        <v>137</v>
      </c>
      <c r="AS104" s="3" t="s">
        <v>119</v>
      </c>
      <c r="AT104" s="3" t="s">
        <v>158</v>
      </c>
      <c r="AU104" s="1">
        <v>42088</v>
      </c>
      <c r="AV104" s="3">
        <v>2.3169850569239419</v>
      </c>
      <c r="AW104" s="3">
        <v>2612.6366243241341</v>
      </c>
      <c r="AX104" s="3">
        <v>18.888861222196201</v>
      </c>
      <c r="AY104" s="3">
        <v>10.647677667698701</v>
      </c>
      <c r="AZ104" s="3">
        <f>AY104/AZ$1</f>
        <v>0.19380556366397347</v>
      </c>
      <c r="BA104" s="3">
        <v>32.569476248835485</v>
      </c>
      <c r="BB104" s="4">
        <f>BA104/BB$1</f>
        <v>0.58315982540439548</v>
      </c>
      <c r="BD104">
        <v>19.87376349878463</v>
      </c>
      <c r="BE104">
        <v>2229.6472251219202</v>
      </c>
      <c r="BF104">
        <v>26.664529365939913</v>
      </c>
      <c r="BG104">
        <v>9.2314700052416452</v>
      </c>
      <c r="BH104" s="4">
        <f>BG104/BH$1</f>
        <v>0.16802821269096552</v>
      </c>
      <c r="BI104" s="4">
        <v>10.367024615116424</v>
      </c>
      <c r="BJ104" s="4">
        <f>BI104/BJ$1</f>
        <v>0.1856226430638572</v>
      </c>
      <c r="BK104" s="4">
        <f>BB104-BJ104</f>
        <v>0.39753718234053825</v>
      </c>
    </row>
    <row r="105" spans="1:63">
      <c r="Z105" s="5"/>
      <c r="AA105" s="26"/>
      <c r="AB105" s="26"/>
      <c r="AC105" s="26"/>
      <c r="AD105" s="26"/>
      <c r="AE105" s="26"/>
      <c r="AF105" s="27"/>
      <c r="AG105" s="27"/>
      <c r="AI105" s="26"/>
      <c r="AJ105" s="26"/>
      <c r="AK105" s="26"/>
      <c r="AL105" s="27"/>
      <c r="AU105" s="1"/>
      <c r="AV105" s="3"/>
      <c r="AW105" s="3"/>
      <c r="AX105" s="3"/>
      <c r="AY105" s="3"/>
      <c r="AZ105" s="3"/>
      <c r="BA105" s="3"/>
      <c r="BH105" s="3"/>
    </row>
    <row r="106" spans="1:63">
      <c r="A106" t="s">
        <v>17</v>
      </c>
      <c r="B106" s="2" t="s">
        <v>20</v>
      </c>
      <c r="C106" s="2" t="s">
        <v>21</v>
      </c>
      <c r="D106" s="1" t="s">
        <v>0</v>
      </c>
      <c r="E106" s="3" t="s">
        <v>29</v>
      </c>
      <c r="F106" s="3" t="s">
        <v>22</v>
      </c>
      <c r="G106" s="3" t="s">
        <v>30</v>
      </c>
      <c r="H106" s="3" t="s">
        <v>31</v>
      </c>
      <c r="I106" s="3" t="s">
        <v>33</v>
      </c>
      <c r="J106" s="3" t="s">
        <v>34</v>
      </c>
      <c r="K106" s="3" t="s">
        <v>36</v>
      </c>
      <c r="L106" s="3" t="s">
        <v>1</v>
      </c>
      <c r="M106" s="3" t="s">
        <v>39</v>
      </c>
      <c r="N106" s="3" t="s">
        <v>40</v>
      </c>
      <c r="O106" s="12" t="s">
        <v>2</v>
      </c>
      <c r="P106" s="3" t="s">
        <v>3</v>
      </c>
      <c r="Q106" s="3" t="s">
        <v>4</v>
      </c>
      <c r="R106" s="3" t="s">
        <v>5</v>
      </c>
      <c r="S106" s="3" t="s">
        <v>1</v>
      </c>
      <c r="T106" s="3" t="s">
        <v>6</v>
      </c>
      <c r="V106" s="3" t="s">
        <v>8</v>
      </c>
      <c r="W106" s="3" t="s">
        <v>9</v>
      </c>
      <c r="X106" s="3" t="s">
        <v>10</v>
      </c>
      <c r="Y106" s="3" t="s">
        <v>11</v>
      </c>
      <c r="Z106" s="5" t="s">
        <v>19</v>
      </c>
      <c r="AA106" s="9" t="s">
        <v>89</v>
      </c>
      <c r="AB106" s="9" t="s">
        <v>88</v>
      </c>
      <c r="AC106" s="9" t="s">
        <v>90</v>
      </c>
      <c r="AD106" s="9" t="s">
        <v>88</v>
      </c>
      <c r="AE106" s="9" t="s">
        <v>91</v>
      </c>
      <c r="AF106" s="9" t="s">
        <v>88</v>
      </c>
      <c r="AG106" s="9" t="s">
        <v>94</v>
      </c>
      <c r="AI106" s="3" t="s">
        <v>92</v>
      </c>
      <c r="AJ106" s="3" t="s">
        <v>88</v>
      </c>
      <c r="AK106" s="3" t="s">
        <v>93</v>
      </c>
      <c r="AL106" s="3" t="s">
        <v>88</v>
      </c>
      <c r="AM106" s="3" t="s">
        <v>60</v>
      </c>
      <c r="AO106" s="3" t="s">
        <v>49</v>
      </c>
      <c r="AP106" s="3" t="s">
        <v>50</v>
      </c>
      <c r="AR106" s="3" t="s">
        <v>70</v>
      </c>
      <c r="AS106" s="3" t="str">
        <f>AS107</f>
        <v>SP</v>
      </c>
      <c r="AT106" s="3" t="s">
        <v>13</v>
      </c>
      <c r="AU106" s="1">
        <f>AU107</f>
        <v>42090</v>
      </c>
      <c r="AV106" s="3" t="s">
        <v>78</v>
      </c>
      <c r="AW106" s="3" t="s">
        <v>79</v>
      </c>
      <c r="AX106" s="12" t="s">
        <v>80</v>
      </c>
      <c r="AY106" s="3" t="s">
        <v>81</v>
      </c>
      <c r="AZ106" t="s">
        <v>76</v>
      </c>
      <c r="BA106" s="3" t="s">
        <v>82</v>
      </c>
      <c r="BB106" s="4" t="s">
        <v>77</v>
      </c>
      <c r="BC106" s="3"/>
      <c r="BD106" t="s">
        <v>83</v>
      </c>
      <c r="BE106" t="s">
        <v>84</v>
      </c>
      <c r="BF106" t="s">
        <v>85</v>
      </c>
      <c r="BG106" t="s">
        <v>86</v>
      </c>
      <c r="BH106" t="s">
        <v>76</v>
      </c>
      <c r="BI106" s="4" t="s">
        <v>87</v>
      </c>
      <c r="BJ106" s="4" t="s">
        <v>77</v>
      </c>
      <c r="BK106" s="4" t="s">
        <v>75</v>
      </c>
    </row>
    <row r="107" spans="1:63">
      <c r="A107" t="s">
        <v>13</v>
      </c>
      <c r="B107" s="2">
        <v>4.75</v>
      </c>
      <c r="C107" s="2">
        <v>41</v>
      </c>
      <c r="D107" s="1">
        <v>42090</v>
      </c>
      <c r="E107" s="3">
        <v>0.35699999999999998</v>
      </c>
      <c r="F107" s="3">
        <f t="shared" ref="F107:F110" si="13">E107</f>
        <v>0.35699999999999998</v>
      </c>
      <c r="G107" s="3">
        <v>5.0539999999999994</v>
      </c>
      <c r="H107" s="3">
        <v>194.6</v>
      </c>
      <c r="I107" s="3">
        <v>314.33333333333331</v>
      </c>
      <c r="J107" s="3">
        <v>204</v>
      </c>
      <c r="K107" s="3">
        <v>16.783333333333331</v>
      </c>
      <c r="L107" s="3">
        <v>8.6300000000000008</v>
      </c>
      <c r="M107" s="3">
        <v>21.52333333333333</v>
      </c>
      <c r="N107" s="3">
        <v>52.166666666666664</v>
      </c>
      <c r="O107" s="12">
        <v>0.49300000000000005</v>
      </c>
      <c r="P107" s="3">
        <v>4.7366666666666672</v>
      </c>
      <c r="Q107" s="3">
        <v>0.29833333333333334</v>
      </c>
      <c r="R107" s="3">
        <v>0.18299999999999997</v>
      </c>
      <c r="S107" s="3">
        <v>8.1733333333333338</v>
      </c>
      <c r="T107" s="3">
        <v>17.763333333333335</v>
      </c>
      <c r="U107" s="3">
        <v>27.233333333333331</v>
      </c>
      <c r="V107" s="3">
        <v>6.5333333333333341</v>
      </c>
      <c r="W107" s="3">
        <v>8421.3333333333339</v>
      </c>
      <c r="X107" s="3">
        <v>4.0666666666666664</v>
      </c>
      <c r="Y107" s="3">
        <v>2.5666666666666664</v>
      </c>
      <c r="Z107" s="5">
        <v>0.4</v>
      </c>
      <c r="AA107" s="26">
        <v>0.10550756808106396</v>
      </c>
      <c r="AB107" s="26">
        <v>7.0578739348031022E-2</v>
      </c>
      <c r="AC107" s="26">
        <v>0.28785560680531985</v>
      </c>
      <c r="AD107" s="26">
        <v>3.6139894923827347E-2</v>
      </c>
      <c r="AE107" s="26">
        <v>39.031434770841749</v>
      </c>
      <c r="AF107" s="27">
        <v>1.6758061231791135</v>
      </c>
      <c r="AG107" s="27">
        <v>135.59379719582523</v>
      </c>
      <c r="AH107" s="4"/>
      <c r="AI107" s="26">
        <v>1.1377967853162652</v>
      </c>
      <c r="AJ107" s="26">
        <v>8.1162309024989387E-2</v>
      </c>
      <c r="AK107" s="26">
        <v>60.674666819414234</v>
      </c>
      <c r="AL107" s="27">
        <v>3.085677145915636</v>
      </c>
      <c r="AM107" s="3">
        <v>53.326453020825625</v>
      </c>
      <c r="AO107" s="4">
        <v>3.2497542134941142</v>
      </c>
      <c r="AP107" s="4">
        <v>4.0148017312099007E-2</v>
      </c>
      <c r="AR107" s="3" t="s">
        <v>138</v>
      </c>
      <c r="AS107" s="3" t="s">
        <v>119</v>
      </c>
      <c r="AT107" s="3" t="s">
        <v>155</v>
      </c>
      <c r="AU107" s="1">
        <v>42090</v>
      </c>
      <c r="AV107" s="3">
        <v>1.3619416177694286</v>
      </c>
      <c r="AW107" s="3">
        <v>449.83604324777139</v>
      </c>
      <c r="AX107" s="3">
        <v>5.2660242907527985</v>
      </c>
      <c r="AY107" s="3">
        <v>3.831796568250871</v>
      </c>
      <c r="AZ107" s="3">
        <f>AY107/AZ$1</f>
        <v>6.9745114092662375E-2</v>
      </c>
      <c r="BA107" s="3">
        <v>2.6059209183138212</v>
      </c>
      <c r="BB107" s="4">
        <f>BA107/BB$1</f>
        <v>4.6659282333282384E-2</v>
      </c>
      <c r="BD107">
        <v>110.58169673432722</v>
      </c>
      <c r="BE107">
        <v>380.82896936316081</v>
      </c>
      <c r="BF107">
        <v>33.944910837093666</v>
      </c>
      <c r="BG107">
        <v>2.7457350928391309</v>
      </c>
      <c r="BH107" s="4">
        <f>BG107/BH$1</f>
        <v>4.9976976571516764E-2</v>
      </c>
      <c r="BI107" s="4">
        <v>0.37044973022307293</v>
      </c>
      <c r="BJ107" s="4">
        <f>BI107/BJ$1</f>
        <v>6.6329405590523352E-3</v>
      </c>
      <c r="BK107" s="4">
        <f>BB107-BJ107</f>
        <v>4.0026341774230048E-2</v>
      </c>
    </row>
    <row r="108" spans="1:63">
      <c r="D108" s="1">
        <v>42090</v>
      </c>
      <c r="E108" s="3">
        <v>3.6469999999999998</v>
      </c>
      <c r="F108" s="3">
        <f t="shared" si="13"/>
        <v>3.6469999999999998</v>
      </c>
      <c r="G108" s="3">
        <v>4.7546666666666662</v>
      </c>
      <c r="H108" s="3">
        <v>221.13333333333333</v>
      </c>
      <c r="I108" s="3">
        <v>360.56666666666666</v>
      </c>
      <c r="J108" s="3">
        <v>234</v>
      </c>
      <c r="K108" s="3">
        <v>10.44</v>
      </c>
      <c r="L108" s="3">
        <v>7.7733333333333334</v>
      </c>
      <c r="M108" s="3">
        <v>24.72</v>
      </c>
      <c r="N108" s="3">
        <v>59.733333333333327</v>
      </c>
      <c r="O108" s="12">
        <v>3.4896666666666669</v>
      </c>
      <c r="P108" s="3">
        <v>4.833333333333333</v>
      </c>
      <c r="Q108" s="3">
        <v>0.377</v>
      </c>
      <c r="R108" s="3">
        <v>0.23200000000000001</v>
      </c>
      <c r="S108" s="3">
        <v>7.52</v>
      </c>
      <c r="T108" s="3">
        <v>11.176666666666668</v>
      </c>
      <c r="U108" s="3">
        <v>17.2</v>
      </c>
      <c r="V108" s="3">
        <v>4.1333333333333337</v>
      </c>
      <c r="W108" s="3">
        <v>1974.6666666666667</v>
      </c>
      <c r="X108" s="3">
        <v>0.96666666666666667</v>
      </c>
      <c r="Y108" s="3">
        <v>1.3666666666666665</v>
      </c>
      <c r="Z108" s="5">
        <v>3.75</v>
      </c>
      <c r="AA108" s="26">
        <v>4.7931370065442271E-2</v>
      </c>
      <c r="AB108" s="26">
        <v>2.3971824892432977E-2</v>
      </c>
      <c r="AC108" s="26">
        <v>0.29974393298543389</v>
      </c>
      <c r="AD108" s="26">
        <v>6.4220348731952961E-4</v>
      </c>
      <c r="AE108" s="26">
        <v>42.730509672149054</v>
      </c>
      <c r="AF108" s="27">
        <v>2.5773015384631899</v>
      </c>
      <c r="AG108" s="27">
        <v>142.55671247973368</v>
      </c>
      <c r="AH108" s="4"/>
      <c r="AI108" s="26">
        <v>0.95476788119673217</v>
      </c>
      <c r="AJ108" s="26">
        <v>2.4129335115537338E-2</v>
      </c>
      <c r="AK108" s="26">
        <v>59.698991866193161</v>
      </c>
      <c r="AL108" s="27">
        <v>1.0537611080232525</v>
      </c>
      <c r="AM108" s="3">
        <v>62.527231007566797</v>
      </c>
      <c r="AO108" s="4">
        <v>7.6180497906023978</v>
      </c>
      <c r="AP108" s="4">
        <v>0.38110382373333362</v>
      </c>
      <c r="AR108" s="3" t="s">
        <v>221</v>
      </c>
      <c r="AS108" s="3" t="s">
        <v>119</v>
      </c>
      <c r="AT108" s="3" t="s">
        <v>157</v>
      </c>
      <c r="AU108" s="1">
        <v>42090</v>
      </c>
      <c r="AV108" s="3">
        <v>0.99160060921822835</v>
      </c>
      <c r="AW108" s="3">
        <v>1611.426736208884</v>
      </c>
      <c r="AX108" s="3">
        <v>7.6084345738225307</v>
      </c>
      <c r="AY108" s="3">
        <v>1.7884237501118987</v>
      </c>
      <c r="AZ108" s="4">
        <f>AY108/AZ$1</f>
        <v>3.2552307064286475E-2</v>
      </c>
      <c r="BA108" s="3">
        <v>7.2159545782759569</v>
      </c>
      <c r="BB108" s="4">
        <f>BA108/BB$1</f>
        <v>0.12920240963788643</v>
      </c>
      <c r="BH108" s="4"/>
    </row>
    <row r="109" spans="1:63">
      <c r="D109" s="1">
        <v>42090</v>
      </c>
      <c r="E109" s="3">
        <v>4.1496666666666666</v>
      </c>
      <c r="F109" s="3">
        <f t="shared" si="13"/>
        <v>4.1496666666666666</v>
      </c>
      <c r="G109" s="3">
        <v>4.7280000000000006</v>
      </c>
      <c r="H109" s="3">
        <v>227.4</v>
      </c>
      <c r="I109" s="3">
        <v>371.0333333333333</v>
      </c>
      <c r="J109" s="3">
        <v>241</v>
      </c>
      <c r="K109" s="3">
        <v>6.8999999999999995</v>
      </c>
      <c r="L109" s="3">
        <v>7.59</v>
      </c>
      <c r="M109" s="3">
        <v>25.22</v>
      </c>
      <c r="N109" s="3">
        <v>60.919999999999995</v>
      </c>
      <c r="O109" s="12">
        <v>3.9983333333333335</v>
      </c>
      <c r="P109" s="3">
        <v>4.75</v>
      </c>
      <c r="Q109" s="3">
        <v>0.38566666666666666</v>
      </c>
      <c r="R109" s="3">
        <v>0.23599999999999999</v>
      </c>
      <c r="S109" s="3">
        <v>7.4000000000000012</v>
      </c>
      <c r="T109" s="3">
        <v>9.56</v>
      </c>
      <c r="U109" s="3">
        <v>20.233333333333331</v>
      </c>
      <c r="V109" s="3">
        <v>4.833333333333333</v>
      </c>
      <c r="W109" s="3">
        <v>4779</v>
      </c>
      <c r="X109" s="3">
        <v>2.2999999999999998</v>
      </c>
      <c r="Y109" s="3">
        <v>1.8999999999999997</v>
      </c>
      <c r="Z109" s="5">
        <v>4.25</v>
      </c>
      <c r="AA109" s="26">
        <v>4.9346764830061229E-2</v>
      </c>
      <c r="AB109" s="26">
        <v>1.1226564095113705E-2</v>
      </c>
      <c r="AC109" s="26">
        <v>0.30760484628144397</v>
      </c>
      <c r="AD109" s="26">
        <v>1.2294014662329321E-2</v>
      </c>
      <c r="AE109" s="26">
        <v>43.622863823598443</v>
      </c>
      <c r="AF109" s="27">
        <v>0.93799497981562174</v>
      </c>
      <c r="AG109" s="27">
        <v>141.81461817310114</v>
      </c>
      <c r="AH109" s="4"/>
      <c r="AI109" s="26">
        <v>1.1672675410643256</v>
      </c>
      <c r="AJ109" s="26">
        <v>8.7743036783772144E-3</v>
      </c>
      <c r="AK109" s="26">
        <v>61.182552411501902</v>
      </c>
      <c r="AL109" s="27">
        <v>0.27879778194337507</v>
      </c>
      <c r="AM109" s="3">
        <v>52.415192112439854</v>
      </c>
      <c r="AO109" s="4">
        <v>7.4520137734792975</v>
      </c>
      <c r="AP109" s="4">
        <v>0.15802205502791297</v>
      </c>
      <c r="AR109" s="3" t="s">
        <v>222</v>
      </c>
      <c r="AS109" s="3" t="s">
        <v>119</v>
      </c>
      <c r="AT109" s="3" t="s">
        <v>159</v>
      </c>
      <c r="AU109" s="1">
        <v>42090</v>
      </c>
      <c r="AV109" s="3">
        <v>0.69698874566830249</v>
      </c>
      <c r="AW109" s="3">
        <v>1953.3213157365333</v>
      </c>
      <c r="AX109" s="3">
        <v>7.2789941721141345</v>
      </c>
      <c r="AY109" s="3">
        <v>2.5736803201992786</v>
      </c>
      <c r="AZ109" s="4">
        <f>AY109/AZ$1</f>
        <v>4.684529159445356E-2</v>
      </c>
      <c r="BA109" s="3">
        <v>8.0847279707790847</v>
      </c>
      <c r="BB109" s="4">
        <f>BA109/BB$1</f>
        <v>0.1447578866746479</v>
      </c>
      <c r="BH109" s="4"/>
    </row>
    <row r="110" spans="1:63">
      <c r="D110" s="1">
        <v>42090</v>
      </c>
      <c r="E110" s="3">
        <v>4.3470000000000004</v>
      </c>
      <c r="F110" s="3">
        <f t="shared" si="13"/>
        <v>4.3470000000000004</v>
      </c>
      <c r="G110" s="3">
        <v>4.7310000000000008</v>
      </c>
      <c r="H110" s="3">
        <v>235.43333333333331</v>
      </c>
      <c r="I110" s="3">
        <v>384.2</v>
      </c>
      <c r="J110" s="3">
        <v>250</v>
      </c>
      <c r="K110" s="3">
        <v>7.666666666666667</v>
      </c>
      <c r="L110" s="3">
        <v>7.56</v>
      </c>
      <c r="M110" s="3">
        <v>25.173333333333336</v>
      </c>
      <c r="N110" s="3">
        <v>60.803333333333335</v>
      </c>
      <c r="O110" s="12">
        <v>4.2536666666666667</v>
      </c>
      <c r="P110" s="3">
        <v>4.746666666666667</v>
      </c>
      <c r="Q110" s="3">
        <v>0.39366666666666666</v>
      </c>
      <c r="R110" s="3">
        <v>0.24099999999999999</v>
      </c>
      <c r="S110" s="3">
        <v>7.2399999999999993</v>
      </c>
      <c r="T110" s="3">
        <v>7.1733333333333329</v>
      </c>
      <c r="U110" s="3">
        <v>20.7</v>
      </c>
      <c r="V110" s="3">
        <v>4.9666666666666668</v>
      </c>
      <c r="W110" s="3">
        <v>3683</v>
      </c>
      <c r="X110" s="3">
        <v>1.7666666666666666</v>
      </c>
      <c r="Y110" s="3">
        <v>2.6</v>
      </c>
      <c r="Z110" s="5">
        <v>4.5</v>
      </c>
      <c r="AA110" s="26">
        <v>2.5038275807473084E-2</v>
      </c>
      <c r="AB110" s="26">
        <v>5.0930925033048557E-3</v>
      </c>
      <c r="AC110" s="26">
        <v>0.28091453472358041</v>
      </c>
      <c r="AD110" s="26">
        <v>9.256661524178934E-3</v>
      </c>
      <c r="AE110" s="26">
        <v>59.593705494574614</v>
      </c>
      <c r="AF110" s="27">
        <v>0.2003122731281439</v>
      </c>
      <c r="AG110" s="27">
        <v>212.14176601155492</v>
      </c>
      <c r="AH110" s="4"/>
      <c r="AI110" s="26">
        <v>1.2525776234929218</v>
      </c>
      <c r="AJ110" s="26">
        <v>7.2388005346612161E-2</v>
      </c>
      <c r="AK110" s="26">
        <v>69.866727765685283</v>
      </c>
      <c r="AL110" s="27">
        <v>1.1246419000427641</v>
      </c>
      <c r="AM110" s="3">
        <v>55.778361720095099</v>
      </c>
      <c r="AO110" s="4">
        <v>7.9174355161863321</v>
      </c>
      <c r="AP110" s="4">
        <v>5.5807802759078547E-2</v>
      </c>
      <c r="AR110" s="3" t="s">
        <v>223</v>
      </c>
      <c r="AS110" s="3" t="s">
        <v>119</v>
      </c>
      <c r="AT110" s="3" t="s">
        <v>156</v>
      </c>
      <c r="AU110" s="1">
        <v>42090</v>
      </c>
      <c r="AV110" s="3">
        <v>0.87047863354886046</v>
      </c>
      <c r="AW110" s="3">
        <v>2198.8289105766071</v>
      </c>
      <c r="AX110" s="3">
        <v>8.0077959237563245</v>
      </c>
      <c r="AY110" s="3">
        <v>8.8680553237118289</v>
      </c>
      <c r="AZ110" s="3">
        <f>AY110/AZ$1</f>
        <v>0.1614134569295928</v>
      </c>
      <c r="BA110" s="3">
        <v>10.452085556386081</v>
      </c>
      <c r="BB110" s="4">
        <f>BA110/BB$1</f>
        <v>0.18714566797468363</v>
      </c>
      <c r="BH110" s="4"/>
    </row>
    <row r="111" spans="1:63">
      <c r="D111" s="1">
        <v>42090</v>
      </c>
      <c r="E111" s="3">
        <v>4.476</v>
      </c>
      <c r="F111" s="3">
        <f>E111</f>
        <v>4.476</v>
      </c>
      <c r="G111" s="3">
        <v>4.7096666666666662</v>
      </c>
      <c r="H111" s="3">
        <v>249.66666666666666</v>
      </c>
      <c r="I111" s="3">
        <v>407.59999999999997</v>
      </c>
      <c r="J111" s="3">
        <v>265</v>
      </c>
      <c r="K111" s="3">
        <v>7.956666666666667</v>
      </c>
      <c r="L111" s="3">
        <v>7.5533333333333337</v>
      </c>
      <c r="M111" s="3">
        <v>21.456666666666667</v>
      </c>
      <c r="N111" s="3">
        <v>52</v>
      </c>
      <c r="O111" s="12">
        <v>4.5313333333333334</v>
      </c>
      <c r="P111" s="3">
        <v>4.7300000000000004</v>
      </c>
      <c r="Q111" s="3">
        <v>0.40166666666666667</v>
      </c>
      <c r="R111" s="3">
        <v>0.246</v>
      </c>
      <c r="S111" s="3">
        <v>7.2</v>
      </c>
      <c r="T111" s="3">
        <v>7.29</v>
      </c>
      <c r="U111" s="3">
        <v>25.166666666666668</v>
      </c>
      <c r="V111" s="3">
        <v>6.0333333333333341</v>
      </c>
      <c r="W111" s="3">
        <v>4330.333333333333</v>
      </c>
      <c r="X111" s="3">
        <v>2.1</v>
      </c>
      <c r="Y111" s="3">
        <v>4.9000000000000004</v>
      </c>
      <c r="Z111" s="5">
        <v>4.75</v>
      </c>
      <c r="AA111" s="26">
        <v>6.9887663605657596E-2</v>
      </c>
      <c r="AB111" s="26">
        <v>2.7676713210213026E-2</v>
      </c>
      <c r="AC111" s="26">
        <v>0.37890497067409762</v>
      </c>
      <c r="AD111" s="26">
        <v>6.0754859935592126E-2</v>
      </c>
      <c r="AE111" s="26">
        <v>52.570621426947625</v>
      </c>
      <c r="AF111" s="27">
        <v>0.83231284123570892</v>
      </c>
      <c r="AG111" s="27">
        <v>138.74355180250322</v>
      </c>
      <c r="AH111" s="4"/>
      <c r="AI111" s="26">
        <v>2.0095107184957364</v>
      </c>
      <c r="AJ111" s="26">
        <v>2.4129335115537186E-2</v>
      </c>
      <c r="AK111" s="26">
        <v>73.017623248176591</v>
      </c>
      <c r="AL111" s="27">
        <v>1.3467350483705343</v>
      </c>
      <c r="AM111" s="3">
        <v>36.336020791586293</v>
      </c>
      <c r="AO111" s="4">
        <v>8.1386616658656266</v>
      </c>
      <c r="AP111" s="4">
        <v>9.5521493768472895E-2</v>
      </c>
      <c r="AR111" s="3" t="s">
        <v>139</v>
      </c>
      <c r="AS111" s="3" t="s">
        <v>119</v>
      </c>
      <c r="AT111" s="3" t="s">
        <v>158</v>
      </c>
      <c r="AU111" s="1">
        <v>42090</v>
      </c>
      <c r="AV111" s="3">
        <v>1.3443128800047348</v>
      </c>
      <c r="AW111" s="3">
        <v>1964.7718629054334</v>
      </c>
      <c r="AX111" s="3">
        <v>11.534338495685713</v>
      </c>
      <c r="AY111" s="3">
        <v>22.924574523581679</v>
      </c>
      <c r="AZ111" s="3">
        <f>AY111/AZ$1</f>
        <v>0.41726564476850531</v>
      </c>
      <c r="BA111" s="3">
        <v>21.20374160448867</v>
      </c>
      <c r="BB111" s="4">
        <f>BA111/BB$1</f>
        <v>0.37965517644563418</v>
      </c>
      <c r="BD111">
        <v>41.672211956546867</v>
      </c>
      <c r="BE111">
        <v>1894.7543999432498</v>
      </c>
      <c r="BF111">
        <v>34.462975317321927</v>
      </c>
      <c r="BG111">
        <v>7.9169142576481093</v>
      </c>
      <c r="BH111" s="4">
        <f>BG111/BH$1</f>
        <v>0.14410109679010027</v>
      </c>
      <c r="BI111" s="4">
        <v>3.0247736574655892</v>
      </c>
      <c r="BJ111" s="4">
        <f>BI111/BJ$1</f>
        <v>5.4158883750502942E-2</v>
      </c>
      <c r="BK111" s="4">
        <f>BB111-BJ111</f>
        <v>0.32549629269513125</v>
      </c>
    </row>
    <row r="112" spans="1:63">
      <c r="AA112" s="26"/>
      <c r="AB112" s="26"/>
      <c r="AC112" s="26"/>
      <c r="AD112" s="26"/>
      <c r="AE112" s="26"/>
      <c r="AF112" s="27"/>
      <c r="AG112" s="27"/>
      <c r="AI112" s="26"/>
      <c r="AJ112" s="26"/>
      <c r="AK112" s="26"/>
      <c r="AL112" s="27"/>
      <c r="AU112" s="1"/>
      <c r="AV112" s="3"/>
      <c r="AW112" s="3"/>
      <c r="AX112" s="3"/>
      <c r="AY112" s="3"/>
      <c r="AZ112" s="3"/>
      <c r="BA112" s="3"/>
      <c r="BH112" s="3"/>
    </row>
    <row r="113" spans="1:63">
      <c r="A113" t="s">
        <v>17</v>
      </c>
      <c r="B113" t="s">
        <v>19</v>
      </c>
      <c r="C113" t="s">
        <v>21</v>
      </c>
      <c r="D113" s="1" t="s">
        <v>0</v>
      </c>
      <c r="E113" s="3" t="s">
        <v>29</v>
      </c>
      <c r="G113" s="3" t="s">
        <v>30</v>
      </c>
      <c r="H113" s="3" t="s">
        <v>31</v>
      </c>
      <c r="I113" s="3" t="s">
        <v>33</v>
      </c>
      <c r="J113" s="3" t="s">
        <v>34</v>
      </c>
      <c r="K113" s="3" t="s">
        <v>36</v>
      </c>
      <c r="L113" s="3" t="s">
        <v>1</v>
      </c>
      <c r="M113" s="3" t="s">
        <v>39</v>
      </c>
      <c r="N113" s="3" t="s">
        <v>40</v>
      </c>
      <c r="O113" s="12" t="s">
        <v>2</v>
      </c>
      <c r="P113" s="3" t="s">
        <v>3</v>
      </c>
      <c r="Q113" s="3" t="s">
        <v>4</v>
      </c>
      <c r="R113" s="3" t="s">
        <v>5</v>
      </c>
      <c r="S113" s="3" t="s">
        <v>1</v>
      </c>
      <c r="T113" s="3" t="s">
        <v>6</v>
      </c>
      <c r="V113" s="3" t="s">
        <v>8</v>
      </c>
      <c r="W113" s="3" t="s">
        <v>9</v>
      </c>
      <c r="X113" s="3" t="s">
        <v>10</v>
      </c>
      <c r="Y113" s="3" t="s">
        <v>11</v>
      </c>
      <c r="Z113" s="5" t="s">
        <v>19</v>
      </c>
      <c r="AA113" s="9" t="s">
        <v>89</v>
      </c>
      <c r="AB113" s="9" t="s">
        <v>88</v>
      </c>
      <c r="AC113" s="9" t="s">
        <v>90</v>
      </c>
      <c r="AD113" s="9" t="s">
        <v>88</v>
      </c>
      <c r="AE113" s="9" t="s">
        <v>91</v>
      </c>
      <c r="AF113" s="9" t="s">
        <v>88</v>
      </c>
      <c r="AG113" s="9" t="s">
        <v>94</v>
      </c>
      <c r="AI113" s="3" t="s">
        <v>92</v>
      </c>
      <c r="AJ113" s="3" t="s">
        <v>88</v>
      </c>
      <c r="AK113" s="3" t="s">
        <v>93</v>
      </c>
      <c r="AL113" s="3" t="s">
        <v>88</v>
      </c>
      <c r="AM113" s="3" t="s">
        <v>60</v>
      </c>
      <c r="AO113" s="3" t="s">
        <v>49</v>
      </c>
      <c r="AP113" s="3" t="s">
        <v>50</v>
      </c>
      <c r="AQ113"/>
      <c r="AR113" s="3" t="s">
        <v>70</v>
      </c>
      <c r="AS113" s="3" t="str">
        <f>AS114</f>
        <v>SP</v>
      </c>
      <c r="AT113" s="3" t="s">
        <v>13</v>
      </c>
      <c r="AU113" s="1">
        <f>AU114</f>
        <v>42100</v>
      </c>
      <c r="AV113" s="3" t="s">
        <v>78</v>
      </c>
      <c r="AW113" s="3" t="s">
        <v>79</v>
      </c>
      <c r="AX113" s="12" t="s">
        <v>80</v>
      </c>
      <c r="AY113" s="3" t="s">
        <v>81</v>
      </c>
      <c r="AZ113" t="s">
        <v>76</v>
      </c>
      <c r="BA113" s="3" t="s">
        <v>82</v>
      </c>
      <c r="BB113" s="4" t="s">
        <v>77</v>
      </c>
      <c r="BC113" s="3"/>
      <c r="BD113" t="s">
        <v>83</v>
      </c>
      <c r="BE113" t="s">
        <v>84</v>
      </c>
      <c r="BF113" t="s">
        <v>85</v>
      </c>
      <c r="BG113" t="s">
        <v>86</v>
      </c>
      <c r="BH113" t="s">
        <v>76</v>
      </c>
      <c r="BI113" s="4" t="s">
        <v>87</v>
      </c>
      <c r="BJ113" s="4" t="s">
        <v>77</v>
      </c>
      <c r="BK113" s="4" t="s">
        <v>75</v>
      </c>
    </row>
    <row r="114" spans="1:63">
      <c r="B114">
        <v>4.84</v>
      </c>
      <c r="C114">
        <v>28</v>
      </c>
      <c r="D114" s="1">
        <v>42100</v>
      </c>
      <c r="E114" s="3">
        <v>0.26233333333333336</v>
      </c>
      <c r="G114" s="3">
        <v>3.2746666666666671</v>
      </c>
      <c r="H114" s="3">
        <v>69.899999999999991</v>
      </c>
      <c r="I114" s="3">
        <v>119.46666666666665</v>
      </c>
      <c r="J114" s="3">
        <v>77.666666666666671</v>
      </c>
      <c r="K114" s="3">
        <v>14.556666666666667</v>
      </c>
      <c r="L114" s="3">
        <v>9.2566666666666659</v>
      </c>
      <c r="M114" s="3">
        <v>1.3233333333333335</v>
      </c>
      <c r="N114" s="3">
        <v>4.25</v>
      </c>
      <c r="O114" s="12">
        <v>0.12633333333333333</v>
      </c>
      <c r="P114" s="3">
        <v>2.4766666666666666</v>
      </c>
      <c r="Q114" s="3">
        <v>0.08</v>
      </c>
      <c r="R114" s="3">
        <v>4.6000000000000006E-2</v>
      </c>
      <c r="S114" s="3">
        <v>5.22</v>
      </c>
      <c r="T114" s="3">
        <v>10.196666666666667</v>
      </c>
      <c r="U114" s="3">
        <v>6.3999999999999995</v>
      </c>
      <c r="V114" s="3">
        <v>1.5333333333333334</v>
      </c>
      <c r="W114" s="3">
        <v>1108</v>
      </c>
      <c r="X114" s="3">
        <v>0.53333333333333333</v>
      </c>
      <c r="Y114" s="3">
        <v>0.16666666666666666</v>
      </c>
      <c r="Z114" s="3">
        <v>0.3</v>
      </c>
      <c r="AA114" s="26">
        <v>6.0039777285201601E-2</v>
      </c>
      <c r="AB114" s="26">
        <v>2.0304204756256003E-3</v>
      </c>
      <c r="AC114" s="26">
        <v>0.51063617678699602</v>
      </c>
      <c r="AD114" s="26">
        <v>6.6684964102165414E-2</v>
      </c>
      <c r="AE114" s="26">
        <v>10.237031352640507</v>
      </c>
      <c r="AF114" s="27">
        <v>0.11418631860470742</v>
      </c>
      <c r="AG114" s="27">
        <v>20.047603005829973</v>
      </c>
      <c r="AH114" s="10"/>
      <c r="AI114" s="26">
        <v>1.3208256894357984</v>
      </c>
      <c r="AJ114" s="26">
        <v>1.0967879597971675E-2</v>
      </c>
      <c r="AK114" s="26">
        <v>40.389315309122857</v>
      </c>
      <c r="AL114" s="27">
        <v>4.9711062136343713</v>
      </c>
      <c r="AM114" s="3">
        <v>30.578838397953547</v>
      </c>
      <c r="AO114" s="10">
        <v>2.4456471670751596</v>
      </c>
      <c r="AP114" s="10">
        <v>0</v>
      </c>
      <c r="AQ114"/>
      <c r="AR114" s="3" t="s">
        <v>140</v>
      </c>
      <c r="AS114" s="3" t="s">
        <v>119</v>
      </c>
      <c r="AT114" s="3" t="s">
        <v>155</v>
      </c>
      <c r="AU114" s="1">
        <v>42100</v>
      </c>
      <c r="AV114" s="3">
        <v>0.79696866795888743</v>
      </c>
      <c r="AW114" s="3">
        <v>293.25072582828932</v>
      </c>
      <c r="AX114" s="3">
        <v>5.0509597538590638</v>
      </c>
      <c r="AY114" s="3">
        <v>2.6261969453353724</v>
      </c>
      <c r="AZ114" s="4">
        <f>AY114/AZ$1</f>
        <v>4.7801182113858254E-2</v>
      </c>
      <c r="BA114" s="3">
        <v>3.0076842299753861</v>
      </c>
      <c r="BB114" s="4">
        <f>BA114/BB$1</f>
        <v>5.3852895791860089E-2</v>
      </c>
      <c r="BD114">
        <v>98.238520262275486</v>
      </c>
      <c r="BE114">
        <v>268.52041847452614</v>
      </c>
      <c r="BF114">
        <v>19.828499756211993</v>
      </c>
      <c r="BG114">
        <v>1.5361997006325616</v>
      </c>
      <c r="BH114" s="4">
        <f>BG114/BH$1</f>
        <v>2.7961407000956711E-2</v>
      </c>
      <c r="BI114" s="4">
        <v>0.24149514680214521</v>
      </c>
      <c r="BJ114" s="4">
        <f>BI114/BJ$1</f>
        <v>4.3239954664663419E-3</v>
      </c>
      <c r="BK114" s="4">
        <f>BB114-BJ114</f>
        <v>4.9528900325393747E-2</v>
      </c>
    </row>
    <row r="115" spans="1:63">
      <c r="D115" s="1">
        <v>42100</v>
      </c>
      <c r="E115" s="3">
        <v>3.8780000000000001</v>
      </c>
      <c r="G115" s="3">
        <v>4.2290000000000001</v>
      </c>
      <c r="H115" s="3">
        <v>225.19999999999996</v>
      </c>
      <c r="I115" s="3">
        <v>373.26666666666665</v>
      </c>
      <c r="J115" s="3">
        <v>243</v>
      </c>
      <c r="K115" s="3">
        <v>12.153333333333334</v>
      </c>
      <c r="L115" s="3">
        <v>7.5733333333333333</v>
      </c>
      <c r="M115" s="3">
        <v>29.47</v>
      </c>
      <c r="N115" s="3">
        <v>70.99666666666667</v>
      </c>
      <c r="Z115" s="3">
        <f>3.8</f>
        <v>3.8</v>
      </c>
      <c r="AA115" s="26">
        <v>0.17554040531982271</v>
      </c>
      <c r="AB115" s="26">
        <v>5.5734224484644171E-2</v>
      </c>
      <c r="AC115" s="26">
        <v>1.0513337588792908</v>
      </c>
      <c r="AD115" s="26">
        <v>4.7938434710178404E-2</v>
      </c>
      <c r="AE115" s="26">
        <v>43.829886530520426</v>
      </c>
      <c r="AF115" s="27">
        <v>0.68108830648400742</v>
      </c>
      <c r="AG115" s="27">
        <v>41.689792761189899</v>
      </c>
      <c r="AH115" s="10"/>
      <c r="AI115" s="26">
        <v>1.4945480391085755</v>
      </c>
      <c r="AJ115" s="26">
        <v>8.5549460864178167E-2</v>
      </c>
      <c r="AK115" s="26">
        <v>59.792549738419837</v>
      </c>
      <c r="AL115" s="27">
        <v>7.0880792019500316E-2</v>
      </c>
      <c r="AM115" s="3">
        <v>40.007111296391088</v>
      </c>
      <c r="AO115" s="10">
        <v>8.7069243146940032</v>
      </c>
      <c r="AP115" s="10">
        <v>3.6023496422869256E-2</v>
      </c>
      <c r="AR115" s="3" t="s">
        <v>233</v>
      </c>
      <c r="AS115" s="3" t="s">
        <v>119</v>
      </c>
      <c r="AT115" s="3" t="s">
        <v>157</v>
      </c>
      <c r="AU115" s="1">
        <v>42100</v>
      </c>
      <c r="AV115" s="3">
        <v>5.3920419553264924</v>
      </c>
      <c r="AW115" s="3">
        <v>1927.8665343137966</v>
      </c>
      <c r="AX115" s="3">
        <v>22.217196453170164</v>
      </c>
      <c r="AY115" s="3">
        <v>31.082972224674041</v>
      </c>
      <c r="AZ115" s="3">
        <f>AY115/AZ$1</f>
        <v>0.56576214460637131</v>
      </c>
      <c r="BA115" s="3">
        <v>71.666609918361885</v>
      </c>
      <c r="BB115" s="4">
        <f>BA115/BB$1</f>
        <v>1.2831980289769362</v>
      </c>
      <c r="BH115" s="3">
        <f>BG115/BH$1</f>
        <v>0</v>
      </c>
      <c r="BJ115" s="4">
        <f>BI115/BJ$1</f>
        <v>0</v>
      </c>
      <c r="BK115" s="4">
        <f>BB115-BJ115</f>
        <v>1.2831980289769362</v>
      </c>
    </row>
    <row r="116" spans="1:63">
      <c r="D116" s="1">
        <v>42100</v>
      </c>
      <c r="E116" s="3">
        <v>4.3410000000000002</v>
      </c>
      <c r="G116" s="3">
        <v>4.387666666666667</v>
      </c>
      <c r="H116" s="3">
        <v>232.23333333333335</v>
      </c>
      <c r="I116" s="3">
        <v>383.0333333333333</v>
      </c>
      <c r="J116" s="3">
        <v>249</v>
      </c>
      <c r="K116" s="3">
        <v>9.5966666666666658</v>
      </c>
      <c r="L116" s="3">
        <v>7.54</v>
      </c>
      <c r="M116" s="3">
        <v>27.3</v>
      </c>
      <c r="N116" s="3">
        <v>65.850000000000009</v>
      </c>
      <c r="Z116" s="3">
        <f>Z117-0.25</f>
        <v>4.3</v>
      </c>
      <c r="AA116" s="26">
        <v>9.0625825944690735E-2</v>
      </c>
      <c r="AB116" s="26">
        <v>1.4229110410659966E-2</v>
      </c>
      <c r="AC116" s="26">
        <v>0.90495470294346614</v>
      </c>
      <c r="AD116" s="26">
        <v>0.11743179861009218</v>
      </c>
      <c r="AE116" s="26">
        <v>48.664423328031205</v>
      </c>
      <c r="AF116" s="27">
        <v>1.0433139234896218</v>
      </c>
      <c r="AG116" s="27">
        <v>53.775535029261398</v>
      </c>
      <c r="AH116" s="10"/>
      <c r="AI116" s="26">
        <v>1.4526685440981739</v>
      </c>
      <c r="AJ116" s="26">
        <v>2.1935759195943195E-2</v>
      </c>
      <c r="AK116" s="26">
        <v>67.344006568144508</v>
      </c>
      <c r="AL116" s="27">
        <v>8.0567833595500016</v>
      </c>
      <c r="AM116" s="3">
        <v>46.35882482741588</v>
      </c>
      <c r="AO116" s="10">
        <v>9.5071858648382346</v>
      </c>
      <c r="AP116" s="10">
        <v>7.4637134880338907E-2</v>
      </c>
      <c r="AR116" s="3" t="s">
        <v>234</v>
      </c>
      <c r="AS116" s="3" t="s">
        <v>119</v>
      </c>
      <c r="AT116" s="3" t="s">
        <v>159</v>
      </c>
      <c r="AU116" s="1">
        <v>42100</v>
      </c>
      <c r="AV116" s="3">
        <v>4.8838149403686524</v>
      </c>
      <c r="AW116" s="3">
        <v>2010.0722087047566</v>
      </c>
      <c r="AX116" s="3">
        <v>19.485072637827198</v>
      </c>
      <c r="AY116" s="3">
        <v>22.016913851541624</v>
      </c>
      <c r="AZ116" s="3">
        <f>AY116/AZ$1</f>
        <v>0.40074470061051376</v>
      </c>
      <c r="BA116" s="3">
        <v>54.71507612649409</v>
      </c>
      <c r="BB116" s="4">
        <f>BA116/BB$1</f>
        <v>0.97967907119953601</v>
      </c>
      <c r="BH116" s="3">
        <f>BG116/BH$1</f>
        <v>0</v>
      </c>
      <c r="BJ116" s="4">
        <f>BI116/BJ$1</f>
        <v>0</v>
      </c>
      <c r="BK116" s="4">
        <f>BB116-BJ116</f>
        <v>0.97967907119953601</v>
      </c>
    </row>
    <row r="117" spans="1:63">
      <c r="D117" s="1">
        <v>42100</v>
      </c>
      <c r="E117" s="3">
        <v>4.5449999999999999</v>
      </c>
      <c r="G117" s="3">
        <v>4.5569999999999995</v>
      </c>
      <c r="H117" s="3">
        <v>235.4</v>
      </c>
      <c r="I117" s="3">
        <v>386.23333333333329</v>
      </c>
      <c r="J117" s="3">
        <v>251</v>
      </c>
      <c r="K117" s="3">
        <v>7.6133333333333333</v>
      </c>
      <c r="L117" s="3">
        <v>7.5100000000000007</v>
      </c>
      <c r="M117" s="3">
        <v>27.266666666666666</v>
      </c>
      <c r="N117" s="3">
        <v>65.776666666666657</v>
      </c>
      <c r="Z117" s="3">
        <f>Z118-0.25</f>
        <v>4.55</v>
      </c>
      <c r="AA117" s="26">
        <v>8.0384814580254732E-2</v>
      </c>
      <c r="AB117" s="26">
        <v>2.7021405914662781E-2</v>
      </c>
      <c r="AC117" s="26">
        <v>0.88264979652607156</v>
      </c>
      <c r="AD117" s="26">
        <v>5.3816085170281816E-2</v>
      </c>
      <c r="AE117" s="26">
        <v>45.430934430994768</v>
      </c>
      <c r="AF117" s="27">
        <v>1.0259936449414295</v>
      </c>
      <c r="AG117" s="27">
        <v>51.4710756290905</v>
      </c>
      <c r="AH117" s="10"/>
      <c r="AI117" s="26">
        <v>1.3332344286981397</v>
      </c>
      <c r="AJ117" s="26">
        <v>9.8710916381743993E-2</v>
      </c>
      <c r="AK117" s="26">
        <v>61.520029022033846</v>
      </c>
      <c r="AL117" s="27">
        <v>4.8198938573261056</v>
      </c>
      <c r="AM117" s="3">
        <v>46.143444616942695</v>
      </c>
      <c r="AO117" s="10">
        <v>9.1942630792049123</v>
      </c>
      <c r="AP117" s="10">
        <v>3.3687742337697987E-2</v>
      </c>
      <c r="AR117" s="3" t="s">
        <v>235</v>
      </c>
      <c r="AS117" s="3" t="s">
        <v>119</v>
      </c>
      <c r="AT117" s="3" t="s">
        <v>156</v>
      </c>
      <c r="AU117" s="1">
        <v>42100</v>
      </c>
      <c r="AV117" s="3">
        <v>3.4529615778899134</v>
      </c>
      <c r="AW117" s="3">
        <v>2089.3046995170794</v>
      </c>
      <c r="AX117" s="3">
        <v>16.0173909256625</v>
      </c>
      <c r="AY117" s="3">
        <v>18.365606489348032</v>
      </c>
      <c r="AZ117" s="3">
        <f>AY117/AZ$1</f>
        <v>0.33428479230702646</v>
      </c>
      <c r="BA117" s="3">
        <v>39.771875361305916</v>
      </c>
      <c r="BB117" s="4">
        <f>BA117/BB$1</f>
        <v>0.71211952303143988</v>
      </c>
      <c r="BH117" s="3">
        <f>BG117/BH$1</f>
        <v>0</v>
      </c>
      <c r="BJ117" s="4">
        <f>BI117/BJ$1</f>
        <v>0</v>
      </c>
      <c r="BK117" s="4">
        <f>BB117-BJ117</f>
        <v>0.71211952303143988</v>
      </c>
    </row>
    <row r="118" spans="1:63">
      <c r="D118" s="1">
        <v>42100</v>
      </c>
      <c r="E118" s="3">
        <v>4.7683333333333335</v>
      </c>
      <c r="G118" s="3">
        <v>4.7556666666666665</v>
      </c>
      <c r="H118" s="3">
        <v>242.16666666666666</v>
      </c>
      <c r="I118" s="3">
        <v>394.8</v>
      </c>
      <c r="J118" s="3">
        <v>256.66666666666669</v>
      </c>
      <c r="K118" s="3">
        <v>5.0766666666666671</v>
      </c>
      <c r="L118" s="3">
        <v>7.419999999999999</v>
      </c>
      <c r="M118" s="3">
        <v>26.05</v>
      </c>
      <c r="N118" s="3">
        <v>62.893333333333338</v>
      </c>
      <c r="Z118" s="3">
        <v>4.8</v>
      </c>
      <c r="AA118" s="26"/>
      <c r="AB118" s="26"/>
      <c r="AC118" s="26">
        <v>0.64755827061718385</v>
      </c>
      <c r="AD118" s="26">
        <v>9.0199110111935377E-3</v>
      </c>
      <c r="AE118" s="26">
        <v>44.94209907762864</v>
      </c>
      <c r="AF118" s="27">
        <v>0.43109411571156286</v>
      </c>
      <c r="AG118" s="27">
        <v>69.40240147777682</v>
      </c>
      <c r="AH118" s="10"/>
      <c r="AI118" s="26">
        <v>0.96717662045907338</v>
      </c>
      <c r="AJ118" s="26">
        <v>2.193575919594383E-3</v>
      </c>
      <c r="AK118" s="26">
        <v>55.729465001718424</v>
      </c>
      <c r="AL118" s="27">
        <v>0.14648697017363813</v>
      </c>
      <c r="AM118" s="3">
        <v>57.620773520420975</v>
      </c>
      <c r="AO118" s="10">
        <v>8.6953820807976925</v>
      </c>
      <c r="AP118" s="10">
        <v>7.9719748552978656E-2</v>
      </c>
      <c r="AR118" s="3" t="s">
        <v>236</v>
      </c>
      <c r="AS118" s="3" t="s">
        <v>119</v>
      </c>
      <c r="AT118" s="3" t="s">
        <v>158</v>
      </c>
      <c r="AU118" s="1">
        <v>42100</v>
      </c>
      <c r="AV118" s="3">
        <v>2.080194403774358</v>
      </c>
      <c r="AW118" s="3">
        <v>1985.8613385443082</v>
      </c>
      <c r="AX118" s="3">
        <v>12.384713453974006</v>
      </c>
      <c r="AY118" s="3">
        <v>9.2840449730864165</v>
      </c>
      <c r="AZ118" s="3">
        <f>AY118/AZ$1</f>
        <v>0.16898516514536616</v>
      </c>
      <c r="BA118" s="3">
        <v>24.943755853123527</v>
      </c>
      <c r="BB118" s="4">
        <f>BA118/BB$1</f>
        <v>0.44662051661814728</v>
      </c>
      <c r="BH118" s="3">
        <f>BG118/BH$1</f>
        <v>0</v>
      </c>
      <c r="BJ118" s="4">
        <f>BI118/BJ$1</f>
        <v>0</v>
      </c>
      <c r="BK118" s="4">
        <f>BB118-BJ118</f>
        <v>0.44662051661814728</v>
      </c>
    </row>
    <row r="119" spans="1:63">
      <c r="AV119" s="3"/>
      <c r="AW119" s="3"/>
      <c r="AX119" s="3"/>
      <c r="AY119" s="3"/>
      <c r="AZ119" s="3"/>
      <c r="BA119" s="3"/>
    </row>
    <row r="120" spans="1:63">
      <c r="AV120" s="3"/>
      <c r="AW120" s="3"/>
      <c r="AX120" s="3"/>
      <c r="AY120" s="3"/>
      <c r="AZ120" s="3"/>
      <c r="BA120" s="3"/>
    </row>
    <row r="121" spans="1:63">
      <c r="AV121" s="3"/>
      <c r="AW121" s="3"/>
      <c r="AX121" s="3"/>
      <c r="AY121" s="3"/>
      <c r="AZ121" s="3"/>
      <c r="BA121" s="3"/>
    </row>
    <row r="122" spans="1:63">
      <c r="AV122" s="3"/>
      <c r="AW122" s="3"/>
      <c r="AX122" s="3"/>
      <c r="AY122" s="3"/>
      <c r="AZ122" s="3"/>
      <c r="BA122" s="3"/>
    </row>
    <row r="123" spans="1:63">
      <c r="AV123" s="3"/>
      <c r="AW123" s="3"/>
      <c r="AX123" s="3"/>
      <c r="AY123" s="3"/>
      <c r="AZ123" s="3"/>
      <c r="BA123" s="3"/>
    </row>
    <row r="124" spans="1:63">
      <c r="AV124" s="3"/>
      <c r="AW124" s="3"/>
      <c r="AX124" s="3"/>
      <c r="AY124" s="3"/>
      <c r="AZ124" s="3"/>
      <c r="BA124" s="3"/>
    </row>
    <row r="125" spans="1:63">
      <c r="AV125" s="3"/>
      <c r="AW125" s="3"/>
      <c r="AX125" s="3"/>
      <c r="AY125" s="3"/>
      <c r="AZ125" s="3"/>
      <c r="BA125" s="3"/>
    </row>
    <row r="126" spans="1:63">
      <c r="AV126" s="3"/>
      <c r="AW126" s="3"/>
      <c r="AX126" s="3"/>
      <c r="AY126" s="3"/>
      <c r="AZ126" s="3"/>
      <c r="BA126" s="3"/>
    </row>
    <row r="127" spans="1:63">
      <c r="AS127"/>
      <c r="AT127"/>
      <c r="AV127" s="3"/>
      <c r="AW127" s="3"/>
      <c r="AX127" s="3"/>
      <c r="AY127" s="3"/>
      <c r="AZ127" s="3"/>
      <c r="BA127" s="3"/>
    </row>
    <row r="128" spans="1:63">
      <c r="AS128"/>
      <c r="AT128"/>
      <c r="AV128" s="3"/>
      <c r="AW128" s="3"/>
      <c r="AX128" s="3"/>
      <c r="AY128" s="3"/>
      <c r="AZ128" s="3"/>
      <c r="BA128" s="3"/>
    </row>
    <row r="129" spans="45:46">
      <c r="AS129"/>
      <c r="AT129"/>
    </row>
    <row r="130" spans="45:46">
      <c r="AS130"/>
      <c r="AT130"/>
    </row>
    <row r="131" spans="45:46">
      <c r="AS131"/>
      <c r="AT131"/>
    </row>
    <row r="132" spans="45:46">
      <c r="AS132"/>
      <c r="AT132"/>
    </row>
    <row r="133" spans="45:46">
      <c r="AS133"/>
      <c r="AT133"/>
    </row>
    <row r="134" spans="45:46">
      <c r="AS134"/>
      <c r="AT134"/>
    </row>
    <row r="135" spans="45:46">
      <c r="AS135"/>
      <c r="AT135"/>
    </row>
    <row r="136" spans="45:46">
      <c r="AS136"/>
      <c r="AT136"/>
    </row>
    <row r="137" spans="45:46">
      <c r="AS137"/>
      <c r="AT137"/>
    </row>
    <row r="138" spans="45:46">
      <c r="AS138"/>
      <c r="AT138"/>
    </row>
    <row r="139" spans="45:46">
      <c r="AS139"/>
      <c r="AT139"/>
    </row>
    <row r="140" spans="45:46">
      <c r="AS140"/>
      <c r="AT140"/>
    </row>
    <row r="141" spans="45:46">
      <c r="AS141"/>
      <c r="AT141"/>
    </row>
    <row r="142" spans="45:46">
      <c r="AS142"/>
      <c r="AT142"/>
    </row>
    <row r="143" spans="45:46">
      <c r="AS143"/>
      <c r="AT143"/>
    </row>
    <row r="144" spans="45:46">
      <c r="AS144"/>
      <c r="AT144"/>
    </row>
    <row r="145" spans="45:46">
      <c r="AS145"/>
      <c r="AT145"/>
    </row>
    <row r="146" spans="45:46">
      <c r="AS146"/>
      <c r="AT146"/>
    </row>
    <row r="149" spans="45:46">
      <c r="AS149"/>
      <c r="AT149"/>
    </row>
    <row r="150" spans="45:46">
      <c r="AS150"/>
      <c r="AT150"/>
    </row>
  </sheetData>
  <mergeCells count="1">
    <mergeCell ref="AA1:AB1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1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K24" sqref="K24"/>
    </sheetView>
  </sheetViews>
  <sheetFormatPr baseColWidth="10" defaultColWidth="8.83203125" defaultRowHeight="14" x14ac:dyDescent="0"/>
  <cols>
    <col min="1" max="1" width="14.83203125" bestFit="1" customWidth="1"/>
    <col min="2" max="2" width="8.6640625" bestFit="1" customWidth="1"/>
    <col min="3" max="3" width="7.5" bestFit="1" customWidth="1"/>
    <col min="4" max="4" width="12.33203125" style="1" customWidth="1"/>
    <col min="5" max="5" width="7.6640625" style="3" customWidth="1"/>
    <col min="6" max="11" width="8.83203125" style="3" customWidth="1"/>
    <col min="12" max="12" width="5.33203125" style="3" customWidth="1"/>
    <col min="13" max="15" width="8.83203125" style="3" customWidth="1"/>
    <col min="16" max="16" width="8.83203125" style="9" customWidth="1"/>
    <col min="17" max="17" width="6.5" style="9" customWidth="1"/>
    <col min="18" max="18" width="9" style="9" customWidth="1"/>
    <col min="19" max="19" width="6.5" style="9" customWidth="1"/>
    <col min="20" max="23" width="7.5" style="3" customWidth="1"/>
    <col min="24" max="24" width="7.83203125" style="3" bestFit="1" customWidth="1"/>
    <col min="25" max="29" width="6.5" style="3" customWidth="1"/>
    <col min="30" max="30" width="9" style="3" customWidth="1"/>
    <col min="31" max="31" width="7.5" style="3" customWidth="1"/>
    <col min="32" max="32" width="3.83203125" style="3" customWidth="1"/>
    <col min="33" max="33" width="4" style="3" customWidth="1"/>
    <col min="34" max="34" width="6.6640625" style="3" customWidth="1"/>
    <col min="35" max="35" width="5.5" style="3" customWidth="1"/>
    <col min="36" max="36" width="11.5" customWidth="1"/>
    <col min="37" max="37" width="8.5" bestFit="1" customWidth="1"/>
    <col min="38" max="38" width="6.5" customWidth="1"/>
    <col min="39" max="39" width="5.5" customWidth="1"/>
    <col min="40" max="41" width="6.5" customWidth="1"/>
    <col min="42" max="42" width="5.5" customWidth="1"/>
    <col min="43" max="43" width="5.5" style="4" customWidth="1"/>
    <col min="44" max="46" width="3.83203125" customWidth="1"/>
    <col min="47" max="47" width="3.83203125" style="28" customWidth="1"/>
    <col min="48" max="48" width="9.5" style="1" customWidth="1"/>
    <col min="49" max="52" width="8.83203125" customWidth="1"/>
  </cols>
  <sheetData>
    <row r="1" spans="1:53">
      <c r="P1" s="44"/>
      <c r="Q1" s="44"/>
      <c r="AH1" s="3" t="s">
        <v>61</v>
      </c>
      <c r="AI1" s="3" t="s">
        <v>67</v>
      </c>
      <c r="AK1" t="s">
        <v>67</v>
      </c>
      <c r="AM1" s="3"/>
      <c r="AN1" s="3"/>
      <c r="AO1" s="3">
        <v>54.94</v>
      </c>
      <c r="AQ1" s="4">
        <v>55.85</v>
      </c>
      <c r="AT1" t="s">
        <v>61</v>
      </c>
      <c r="AX1">
        <v>54.94</v>
      </c>
      <c r="AZ1">
        <v>55.85</v>
      </c>
    </row>
    <row r="2" spans="1:53">
      <c r="A2" s="2" t="s">
        <v>16</v>
      </c>
      <c r="B2" s="2" t="s">
        <v>20</v>
      </c>
      <c r="C2" s="2" t="s">
        <v>21</v>
      </c>
      <c r="D2" s="1" t="s">
        <v>141</v>
      </c>
      <c r="E2" s="3" t="s">
        <v>238</v>
      </c>
      <c r="F2" s="3" t="s">
        <v>22</v>
      </c>
      <c r="G2" s="3" t="s">
        <v>239</v>
      </c>
      <c r="H2" s="3" t="s">
        <v>31</v>
      </c>
      <c r="I2" s="3" t="s">
        <v>33</v>
      </c>
      <c r="J2" s="3" t="s">
        <v>244</v>
      </c>
      <c r="K2" s="3" t="s">
        <v>241</v>
      </c>
      <c r="L2" s="3" t="s">
        <v>1</v>
      </c>
      <c r="M2" s="3" t="s">
        <v>242</v>
      </c>
      <c r="N2" s="3" t="s">
        <v>243</v>
      </c>
      <c r="O2" s="5" t="s">
        <v>19</v>
      </c>
      <c r="P2" s="9" t="s">
        <v>89</v>
      </c>
      <c r="Q2" s="9" t="s">
        <v>88</v>
      </c>
      <c r="R2" s="9" t="s">
        <v>90</v>
      </c>
      <c r="S2" s="9" t="s">
        <v>88</v>
      </c>
      <c r="T2" s="9" t="s">
        <v>91</v>
      </c>
      <c r="U2" s="9" t="s">
        <v>88</v>
      </c>
      <c r="V2" s="9" t="s">
        <v>94</v>
      </c>
      <c r="X2" s="3" t="s">
        <v>92</v>
      </c>
      <c r="Y2" s="3" t="s">
        <v>88</v>
      </c>
      <c r="Z2" s="3" t="s">
        <v>93</v>
      </c>
      <c r="AA2" s="3" t="s">
        <v>88</v>
      </c>
      <c r="AB2" s="3" t="s">
        <v>60</v>
      </c>
      <c r="AD2" s="3" t="s">
        <v>49</v>
      </c>
      <c r="AE2" s="3" t="s">
        <v>50</v>
      </c>
      <c r="AG2" s="3" t="s">
        <v>70</v>
      </c>
      <c r="AH2" s="3" t="str">
        <f>AH3</f>
        <v>MB</v>
      </c>
      <c r="AI2" s="3" t="s">
        <v>13</v>
      </c>
      <c r="AJ2" s="1">
        <f>AJ3</f>
        <v>42019</v>
      </c>
      <c r="AK2" s="3" t="s">
        <v>78</v>
      </c>
      <c r="AL2" s="3" t="s">
        <v>79</v>
      </c>
      <c r="AM2" s="12" t="s">
        <v>80</v>
      </c>
      <c r="AN2" s="3" t="s">
        <v>81</v>
      </c>
      <c r="AO2" t="s">
        <v>76</v>
      </c>
      <c r="AP2" s="3" t="s">
        <v>82</v>
      </c>
      <c r="AQ2" s="4" t="s">
        <v>77</v>
      </c>
      <c r="AR2" s="3"/>
      <c r="AS2" s="3" t="s">
        <v>70</v>
      </c>
      <c r="AT2" s="3" t="s">
        <v>95</v>
      </c>
      <c r="AU2" s="5" t="s">
        <v>19</v>
      </c>
      <c r="AV2" s="1">
        <v>42019</v>
      </c>
      <c r="AW2" t="s">
        <v>86</v>
      </c>
      <c r="AX2" t="s">
        <v>76</v>
      </c>
      <c r="AY2" t="s">
        <v>87</v>
      </c>
      <c r="AZ2" t="s">
        <v>77</v>
      </c>
      <c r="BA2" t="s">
        <v>75</v>
      </c>
    </row>
    <row r="3" spans="1:53">
      <c r="A3" s="2" t="s">
        <v>20</v>
      </c>
      <c r="B3" s="2">
        <v>3.48</v>
      </c>
      <c r="C3" s="2">
        <v>34</v>
      </c>
      <c r="D3" s="1">
        <v>42019.467334104942</v>
      </c>
      <c r="E3" s="3">
        <v>0.5</v>
      </c>
      <c r="F3" s="3">
        <f t="shared" ref="F3:F6" si="0">E3-0.13</f>
        <v>0.37</v>
      </c>
      <c r="G3" s="3">
        <v>0.42599999999999999</v>
      </c>
      <c r="J3" s="3">
        <v>0</v>
      </c>
      <c r="K3" s="3">
        <v>14.3</v>
      </c>
      <c r="L3" s="3">
        <v>6.75</v>
      </c>
      <c r="M3" s="3">
        <v>13.25</v>
      </c>
      <c r="N3" s="3">
        <v>32.61</v>
      </c>
      <c r="O3" s="5">
        <v>0.5</v>
      </c>
      <c r="P3" s="26">
        <v>0.14421002744352968</v>
      </c>
      <c r="Q3" s="26">
        <v>3.9814061563203391E-2</v>
      </c>
      <c r="T3" s="26"/>
      <c r="U3" s="26"/>
      <c r="V3" s="26"/>
      <c r="W3" s="26"/>
      <c r="X3" s="26">
        <v>0.63197615194258705</v>
      </c>
      <c r="Y3" s="26">
        <v>1.0850233638943654E-2</v>
      </c>
      <c r="Z3" s="26">
        <v>48.6122495446266</v>
      </c>
      <c r="AA3" s="27">
        <v>2.8979786114203529E-2</v>
      </c>
      <c r="AB3" s="3">
        <v>76.921018926427564</v>
      </c>
      <c r="AG3" s="3" t="s">
        <v>96</v>
      </c>
      <c r="AH3" s="3" t="s">
        <v>95</v>
      </c>
      <c r="AI3" s="3" t="s">
        <v>155</v>
      </c>
      <c r="AJ3" s="1">
        <v>42019</v>
      </c>
      <c r="AK3" s="3">
        <v>5.7987025124845388</v>
      </c>
      <c r="AL3" s="3">
        <v>2956.6897874300357</v>
      </c>
      <c r="AM3" s="3">
        <v>1.9107892648293348</v>
      </c>
      <c r="AN3" s="3">
        <v>25.806954950589724</v>
      </c>
      <c r="AO3" s="3">
        <f t="shared" ref="AO3:AO41" si="1">AN3/AO$1</f>
        <v>0.46972979524189523</v>
      </c>
      <c r="AP3" s="3">
        <v>17.688157139279774</v>
      </c>
      <c r="AQ3" s="4">
        <f t="shared" ref="AQ3:AQ41" si="2">AP3/AQ$1</f>
        <v>0.31670827465138357</v>
      </c>
      <c r="AS3" t="s">
        <v>96</v>
      </c>
      <c r="AT3" t="s">
        <v>95</v>
      </c>
      <c r="AU3" s="28">
        <v>0.5</v>
      </c>
      <c r="AV3" s="1">
        <v>42019</v>
      </c>
      <c r="AW3" s="4">
        <v>14.208308087467064</v>
      </c>
      <c r="AX3" s="4">
        <v>0.25861499977187957</v>
      </c>
      <c r="AY3" s="4">
        <v>137.28048655130092</v>
      </c>
      <c r="AZ3" s="4">
        <v>2.4580212453232035</v>
      </c>
      <c r="BA3" s="4"/>
    </row>
    <row r="4" spans="1:53">
      <c r="A4" s="2"/>
      <c r="B4" s="2"/>
      <c r="C4" s="2"/>
      <c r="D4" s="1">
        <v>42019.474093364195</v>
      </c>
      <c r="E4" s="3">
        <v>2.5</v>
      </c>
      <c r="F4" s="3">
        <f t="shared" si="0"/>
        <v>2.37</v>
      </c>
      <c r="G4" s="3">
        <v>1.37</v>
      </c>
      <c r="J4" s="3">
        <v>68</v>
      </c>
      <c r="K4" s="3">
        <v>11.76</v>
      </c>
      <c r="L4" s="3">
        <v>6.75</v>
      </c>
      <c r="M4" s="3">
        <v>17.3</v>
      </c>
      <c r="N4" s="3">
        <v>42.19</v>
      </c>
      <c r="O4" s="5">
        <v>2.5</v>
      </c>
      <c r="P4" s="26">
        <v>0.52724453504327629</v>
      </c>
      <c r="Q4" s="26">
        <v>2.060318879561451E-2</v>
      </c>
      <c r="X4" s="26">
        <v>1.2825849687880944</v>
      </c>
      <c r="Y4" s="26">
        <v>0.1019921962060712</v>
      </c>
      <c r="Z4" s="26">
        <v>55.524817850637525</v>
      </c>
      <c r="AA4" s="27">
        <v>1.4683091631196081</v>
      </c>
      <c r="AB4" s="3">
        <v>43.29133679392995</v>
      </c>
      <c r="AG4" s="3" t="s">
        <v>97</v>
      </c>
      <c r="AH4" s="3" t="s">
        <v>95</v>
      </c>
      <c r="AI4" s="3" t="s">
        <v>157</v>
      </c>
      <c r="AJ4" s="1">
        <v>42019</v>
      </c>
      <c r="AK4" s="3">
        <v>2.7372423536504553</v>
      </c>
      <c r="AL4" s="3">
        <v>1725.1050018069243</v>
      </c>
      <c r="AM4" s="3">
        <v>3.7120887541145091</v>
      </c>
      <c r="AN4" s="3">
        <v>46.973099508578692</v>
      </c>
      <c r="AO4" s="3">
        <f t="shared" si="1"/>
        <v>0.85498907005057689</v>
      </c>
      <c r="AP4" s="3">
        <v>18.402393960883497</v>
      </c>
      <c r="AQ4" s="4">
        <f t="shared" si="2"/>
        <v>0.32949675847598026</v>
      </c>
      <c r="AS4" t="s">
        <v>97</v>
      </c>
      <c r="AT4" t="s">
        <v>95</v>
      </c>
      <c r="AU4" s="28">
        <v>2.5</v>
      </c>
      <c r="AV4" s="1">
        <v>42019</v>
      </c>
      <c r="AW4" s="4">
        <v>35.350761884388952</v>
      </c>
      <c r="AX4" s="4">
        <v>0.64344306305768029</v>
      </c>
      <c r="AY4" s="4">
        <v>7.0431227586333778</v>
      </c>
      <c r="AZ4" s="4">
        <v>0.12610783811339979</v>
      </c>
      <c r="BA4" s="4">
        <v>0.15491653529917906</v>
      </c>
    </row>
    <row r="5" spans="1:53">
      <c r="A5" s="2"/>
      <c r="B5" s="2"/>
      <c r="C5" s="2"/>
      <c r="D5" s="22">
        <v>42019.478055555555</v>
      </c>
      <c r="E5" s="9">
        <v>3</v>
      </c>
      <c r="F5" s="9">
        <f t="shared" si="0"/>
        <v>2.87</v>
      </c>
      <c r="G5" s="9">
        <v>2.2200000000000002</v>
      </c>
      <c r="I5" s="9"/>
      <c r="J5" s="9">
        <v>75</v>
      </c>
      <c r="K5" s="9">
        <v>8.57</v>
      </c>
      <c r="L5" s="9">
        <v>6.69</v>
      </c>
      <c r="M5" s="9">
        <v>19.600000000000001</v>
      </c>
      <c r="N5" s="9">
        <v>47.61</v>
      </c>
      <c r="O5" s="5">
        <v>3</v>
      </c>
      <c r="P5" s="26">
        <v>0.71583280557314766</v>
      </c>
      <c r="Q5" s="26">
        <v>2.3189684068413915E-2</v>
      </c>
      <c r="X5" s="26">
        <v>1.6738709317494256</v>
      </c>
      <c r="Y5" s="26">
        <v>0</v>
      </c>
      <c r="Z5" s="26">
        <v>65.599954462659383</v>
      </c>
      <c r="AA5" s="27">
        <v>1.4296694483006718</v>
      </c>
      <c r="AB5" s="3">
        <v>39.190569128348741</v>
      </c>
      <c r="AG5" s="3" t="s">
        <v>98</v>
      </c>
      <c r="AH5" s="3" t="s">
        <v>95</v>
      </c>
      <c r="AI5" s="3" t="s">
        <v>159</v>
      </c>
      <c r="AJ5" s="1">
        <v>42019</v>
      </c>
      <c r="AK5" s="3">
        <v>2.767073914894528</v>
      </c>
      <c r="AL5" s="3">
        <v>2533.9437905105378</v>
      </c>
      <c r="AM5" s="3">
        <v>10.071726423741694</v>
      </c>
      <c r="AN5" s="3">
        <v>122.84897576064672</v>
      </c>
      <c r="AO5" s="3">
        <f t="shared" si="1"/>
        <v>2.2360570760947711</v>
      </c>
      <c r="AP5" s="3">
        <v>14.828938330102233</v>
      </c>
      <c r="AQ5" s="4">
        <f t="shared" si="2"/>
        <v>0.26551366750406863</v>
      </c>
      <c r="AS5" t="s">
        <v>98</v>
      </c>
      <c r="AT5" t="s">
        <v>95</v>
      </c>
      <c r="AU5" s="28">
        <v>3</v>
      </c>
      <c r="AV5" s="1">
        <v>42019</v>
      </c>
      <c r="AW5" s="4">
        <v>106.43307672494223</v>
      </c>
      <c r="AX5" s="4">
        <v>1.9372602243345873</v>
      </c>
      <c r="AY5" s="4">
        <v>8.5021905438791734</v>
      </c>
      <c r="AZ5" s="4">
        <v>0.1522325970255895</v>
      </c>
      <c r="BA5" s="4">
        <v>0.12935286695094045</v>
      </c>
    </row>
    <row r="6" spans="1:53">
      <c r="A6" s="2"/>
      <c r="B6" s="2"/>
      <c r="C6" s="2"/>
      <c r="D6" s="21">
        <v>42019.480516975309</v>
      </c>
      <c r="E6" s="5">
        <v>3.25</v>
      </c>
      <c r="F6" s="5">
        <f t="shared" si="0"/>
        <v>3.12</v>
      </c>
      <c r="G6" s="5">
        <v>2.73</v>
      </c>
      <c r="I6" s="5"/>
      <c r="J6" s="5">
        <v>89</v>
      </c>
      <c r="K6" s="5">
        <v>7.57</v>
      </c>
      <c r="L6" s="5">
        <v>6.62</v>
      </c>
      <c r="M6" s="5">
        <v>20.83</v>
      </c>
      <c r="N6" s="5">
        <v>50.52</v>
      </c>
      <c r="O6" s="5">
        <v>3.3</v>
      </c>
      <c r="P6" s="26">
        <v>1.0529259499683343</v>
      </c>
      <c r="Q6" s="26">
        <v>3.5128433185410791E-2</v>
      </c>
      <c r="X6" s="26">
        <v>2.3919957578902218</v>
      </c>
      <c r="Y6" s="26">
        <v>0.13020280366732512</v>
      </c>
      <c r="Z6" s="26">
        <v>86.115664845173043</v>
      </c>
      <c r="AA6" s="27">
        <v>1.8015767034329455</v>
      </c>
      <c r="AB6" s="3">
        <v>36.001595973200395</v>
      </c>
      <c r="AG6" s="3" t="s">
        <v>99</v>
      </c>
      <c r="AH6" s="3" t="s">
        <v>95</v>
      </c>
      <c r="AI6" s="3" t="s">
        <v>156</v>
      </c>
      <c r="AJ6" s="1">
        <v>42019</v>
      </c>
      <c r="AK6" s="3">
        <v>1.9492814691067135</v>
      </c>
      <c r="AL6" s="3">
        <v>2998.430605120941</v>
      </c>
      <c r="AM6" s="3">
        <v>10.400393441163331</v>
      </c>
      <c r="AN6" s="3">
        <v>168.76704974478554</v>
      </c>
      <c r="AO6" s="3">
        <f t="shared" si="1"/>
        <v>3.071842914903268</v>
      </c>
      <c r="AP6" s="3">
        <v>14.630082909909776</v>
      </c>
      <c r="AQ6" s="4">
        <f t="shared" si="2"/>
        <v>0.26195314073249376</v>
      </c>
      <c r="AS6" t="s">
        <v>99</v>
      </c>
      <c r="AT6" t="s">
        <v>95</v>
      </c>
      <c r="AU6" s="28">
        <v>3.3</v>
      </c>
      <c r="AV6" s="1">
        <v>42019</v>
      </c>
      <c r="AW6" s="4">
        <v>153.06502443566933</v>
      </c>
      <c r="AX6" s="4">
        <v>2.7860397603871374</v>
      </c>
      <c r="AY6" s="4">
        <v>7.8526766783677919</v>
      </c>
      <c r="AZ6" s="4">
        <v>0.14060298439333557</v>
      </c>
      <c r="BA6" s="4">
        <v>0.13553840658873967</v>
      </c>
    </row>
    <row r="7" spans="1:53">
      <c r="A7" s="2"/>
      <c r="B7" s="2"/>
      <c r="C7" s="2"/>
      <c r="D7" s="1">
        <v>42019.480555555558</v>
      </c>
      <c r="E7" s="3">
        <v>3.5</v>
      </c>
      <c r="F7" s="3">
        <f>E7-0.13</f>
        <v>3.37</v>
      </c>
      <c r="G7" s="3">
        <v>3.26</v>
      </c>
      <c r="J7" s="3">
        <v>113</v>
      </c>
      <c r="K7" s="3">
        <v>2.71</v>
      </c>
      <c r="L7" s="3">
        <v>6.57</v>
      </c>
      <c r="M7" s="3">
        <v>21.68</v>
      </c>
      <c r="N7" s="3">
        <v>52.52</v>
      </c>
      <c r="O7" s="5">
        <v>3.5</v>
      </c>
      <c r="P7" s="26">
        <v>1.1127969812117375</v>
      </c>
      <c r="Q7" s="26">
        <v>8.668943840547802E-2</v>
      </c>
      <c r="X7" s="26">
        <v>2.6988867092324424</v>
      </c>
      <c r="Y7" s="26">
        <v>5.2081121466929663E-2</v>
      </c>
      <c r="Z7" s="26">
        <v>93.844489981785074</v>
      </c>
      <c r="AA7" s="27">
        <v>5.3322806450133138</v>
      </c>
      <c r="AB7" s="3">
        <v>34.771555864408342</v>
      </c>
      <c r="AG7" s="3" t="s">
        <v>100</v>
      </c>
      <c r="AH7" s="3" t="s">
        <v>95</v>
      </c>
      <c r="AI7" s="3" t="s">
        <v>158</v>
      </c>
      <c r="AJ7" s="1">
        <v>42019</v>
      </c>
      <c r="AK7" s="3">
        <v>1.8487720928506235</v>
      </c>
      <c r="AL7" s="3">
        <v>3339.130116632608</v>
      </c>
      <c r="AM7" s="3">
        <v>13.266852373917727</v>
      </c>
      <c r="AN7" s="3">
        <v>332.70279037106673</v>
      </c>
      <c r="AO7" s="3">
        <f t="shared" si="1"/>
        <v>6.0557479135614622</v>
      </c>
      <c r="AP7" s="3">
        <v>14.080145624257378</v>
      </c>
      <c r="AQ7" s="4">
        <f t="shared" si="2"/>
        <v>0.25210645701445616</v>
      </c>
      <c r="AS7" t="s">
        <v>100</v>
      </c>
      <c r="AT7" t="s">
        <v>95</v>
      </c>
      <c r="AU7" s="28">
        <v>3.5</v>
      </c>
      <c r="AV7" s="1">
        <v>42019</v>
      </c>
      <c r="AW7" s="4">
        <v>293.14795579922713</v>
      </c>
      <c r="AX7" s="4">
        <v>5.3357836876451978</v>
      </c>
      <c r="AY7" s="4">
        <v>6.8815483427698245</v>
      </c>
      <c r="AZ7" s="4">
        <v>0.12321483156257519</v>
      </c>
      <c r="BA7" s="4">
        <v>0.1431925715202903</v>
      </c>
    </row>
    <row r="8" spans="1:53">
      <c r="A8" t="s">
        <v>72</v>
      </c>
      <c r="B8" s="2">
        <v>3.75</v>
      </c>
      <c r="C8" s="2">
        <v>54</v>
      </c>
      <c r="D8" s="1">
        <v>42039</v>
      </c>
      <c r="E8" s="3">
        <v>0.92416666666666669</v>
      </c>
      <c r="F8" s="3">
        <f t="shared" ref="F8:F11" si="3">E8</f>
        <v>0.92416666666666669</v>
      </c>
      <c r="G8" s="3">
        <v>-9.6666666666666689E-3</v>
      </c>
      <c r="H8" s="3">
        <v>69.983333333333334</v>
      </c>
      <c r="I8" s="3">
        <v>134</v>
      </c>
      <c r="J8" s="3">
        <v>87.333333333333329</v>
      </c>
      <c r="K8" s="5">
        <v>17.481666666666669</v>
      </c>
      <c r="L8" s="3">
        <v>7.8133333333333335</v>
      </c>
      <c r="M8" s="3">
        <v>10.053333333333333</v>
      </c>
      <c r="N8" s="3">
        <v>24.954999999999998</v>
      </c>
      <c r="O8" s="5">
        <v>0.5</v>
      </c>
      <c r="P8" s="26">
        <v>0.23846818133839981</v>
      </c>
      <c r="Q8" s="26">
        <v>8.8949403549696035E-2</v>
      </c>
      <c r="R8" s="26">
        <v>0.17030953411526287</v>
      </c>
      <c r="S8" s="26">
        <v>1.5236801183086965E-2</v>
      </c>
      <c r="T8" s="26">
        <v>67.326016252215325</v>
      </c>
      <c r="U8" s="27">
        <v>0.96470658935716724</v>
      </c>
      <c r="V8" s="27">
        <v>395.31560345089144</v>
      </c>
      <c r="W8" s="4"/>
      <c r="X8" s="26">
        <v>0.36037766000472182</v>
      </c>
      <c r="Y8" s="26">
        <v>3.0380654189042549E-2</v>
      </c>
      <c r="Z8" s="26">
        <v>55.193533697632056</v>
      </c>
      <c r="AA8" s="27">
        <v>0.53612604311275125</v>
      </c>
      <c r="AB8" s="3">
        <v>153.15470358764438</v>
      </c>
      <c r="AD8" s="4">
        <v>3.674486387392554</v>
      </c>
      <c r="AE8" s="4">
        <v>6.2746233906189261E-2</v>
      </c>
      <c r="AG8" s="3" t="s">
        <v>101</v>
      </c>
      <c r="AH8" s="3" t="s">
        <v>95</v>
      </c>
      <c r="AI8" s="3" t="s">
        <v>155</v>
      </c>
      <c r="AJ8" s="1">
        <v>42039</v>
      </c>
      <c r="AK8" s="3">
        <v>2.0117659948804913</v>
      </c>
      <c r="AL8" s="3">
        <v>3161.877406196817</v>
      </c>
      <c r="AM8" s="3">
        <v>1.8535308949726552</v>
      </c>
      <c r="AN8" s="3">
        <v>24.25690530265268</v>
      </c>
      <c r="AO8" s="3">
        <f t="shared" si="1"/>
        <v>0.44151629600751147</v>
      </c>
      <c r="AP8" s="3">
        <v>9.3384388306546828</v>
      </c>
      <c r="AQ8" s="4">
        <f t="shared" si="2"/>
        <v>0.16720570869569709</v>
      </c>
      <c r="AS8" t="s">
        <v>101</v>
      </c>
      <c r="AT8" t="s">
        <v>95</v>
      </c>
      <c r="AU8" s="28">
        <v>0.5</v>
      </c>
      <c r="AV8" s="1">
        <v>42039</v>
      </c>
      <c r="AW8" s="4">
        <v>514.5272080083148</v>
      </c>
      <c r="AX8" s="4">
        <v>9.3652567893759517</v>
      </c>
      <c r="AY8" s="4">
        <v>6.1824985108719748</v>
      </c>
      <c r="AZ8" s="4">
        <v>0.11069827235222873</v>
      </c>
      <c r="BA8" s="4">
        <v>0.13623325668117464</v>
      </c>
    </row>
    <row r="9" spans="1:53">
      <c r="D9" s="21">
        <v>42039</v>
      </c>
      <c r="E9" s="5">
        <v>2.7789999999999999</v>
      </c>
      <c r="F9" s="5">
        <f t="shared" si="3"/>
        <v>2.7789999999999999</v>
      </c>
      <c r="G9" s="5">
        <v>3.7520000000000002</v>
      </c>
      <c r="H9" s="5">
        <v>84.600000000000009</v>
      </c>
      <c r="I9" s="5">
        <v>142.4</v>
      </c>
      <c r="J9" s="5">
        <v>92.666666666666671</v>
      </c>
      <c r="K9" s="5">
        <v>7.3966666666666674</v>
      </c>
      <c r="L9" s="5">
        <v>7.3566666666666665</v>
      </c>
      <c r="M9" s="3">
        <v>17.309999999999999</v>
      </c>
      <c r="N9" s="3">
        <v>42.163333333333334</v>
      </c>
      <c r="O9" s="5">
        <v>2.8</v>
      </c>
      <c r="P9" s="26">
        <v>0.28880201604390965</v>
      </c>
      <c r="Q9" s="26">
        <v>4.7647322826646236E-2</v>
      </c>
      <c r="R9" s="26">
        <v>0.35963295525775812</v>
      </c>
      <c r="S9" s="26">
        <v>0</v>
      </c>
      <c r="T9" s="26">
        <v>39.025152875206736</v>
      </c>
      <c r="U9" s="27">
        <v>0.55918683779457934</v>
      </c>
      <c r="V9" s="27">
        <v>108.51383974874163</v>
      </c>
      <c r="W9" s="4"/>
      <c r="X9" s="26">
        <v>0.8053695394509417</v>
      </c>
      <c r="Y9" s="26">
        <v>7.8121682200394893E-2</v>
      </c>
      <c r="Z9" s="26">
        <v>48.936703096539169</v>
      </c>
      <c r="AA9" s="27">
        <v>0.19802853844704718</v>
      </c>
      <c r="AB9" s="3">
        <v>60.76304193215654</v>
      </c>
      <c r="AD9" s="4">
        <v>3.240907186862473</v>
      </c>
      <c r="AE9" s="4">
        <v>1.9346388477104966E-2</v>
      </c>
      <c r="AG9" s="3" t="s">
        <v>166</v>
      </c>
      <c r="AH9" s="3" t="s">
        <v>95</v>
      </c>
      <c r="AI9" s="3" t="s">
        <v>157</v>
      </c>
      <c r="AJ9" s="1">
        <v>42039</v>
      </c>
      <c r="AK9" s="3">
        <v>2.7653611307461321</v>
      </c>
      <c r="AL9" s="3">
        <v>1970.4423422176653</v>
      </c>
      <c r="AM9" s="3">
        <v>2.7567680741285852</v>
      </c>
      <c r="AN9" s="3">
        <v>38.863126389668857</v>
      </c>
      <c r="AO9" s="3">
        <f t="shared" si="1"/>
        <v>0.70737397869801344</v>
      </c>
      <c r="AP9" s="3">
        <v>9.7227219881562608</v>
      </c>
      <c r="AQ9" s="4">
        <f t="shared" si="2"/>
        <v>0.17408633819438246</v>
      </c>
      <c r="AS9" t="s">
        <v>102</v>
      </c>
      <c r="AT9" t="s">
        <v>95</v>
      </c>
      <c r="AU9" s="28">
        <v>3</v>
      </c>
      <c r="AV9" s="1">
        <v>42039</v>
      </c>
      <c r="AW9" s="4">
        <v>85.430586507071638</v>
      </c>
      <c r="AX9" s="4">
        <v>1.5549797325640997</v>
      </c>
      <c r="AY9" s="4">
        <v>5.9631530380991968</v>
      </c>
      <c r="AZ9" s="4">
        <v>0.10677086907966332</v>
      </c>
      <c r="BA9" s="4">
        <v>8.650080873972979E-2</v>
      </c>
    </row>
    <row r="10" spans="1:53">
      <c r="D10" s="1">
        <v>42039</v>
      </c>
      <c r="E10" s="3">
        <v>3.0449999999999999</v>
      </c>
      <c r="F10" s="3">
        <f t="shared" si="3"/>
        <v>3.0449999999999999</v>
      </c>
      <c r="G10" s="3">
        <v>4.0863333333333332</v>
      </c>
      <c r="H10" s="3">
        <v>93.733333333333334</v>
      </c>
      <c r="I10" s="3">
        <v>156.1</v>
      </c>
      <c r="J10" s="3">
        <v>101</v>
      </c>
      <c r="K10" s="3">
        <v>3.8800000000000003</v>
      </c>
      <c r="L10" s="3">
        <v>7.2399999999999993</v>
      </c>
      <c r="M10" s="3">
        <v>17.403333333333332</v>
      </c>
      <c r="N10" s="3">
        <v>42.386666666666663</v>
      </c>
      <c r="O10" s="5">
        <v>3</v>
      </c>
      <c r="P10" s="26">
        <v>0.33540061484061645</v>
      </c>
      <c r="Q10" s="26">
        <v>4.0603412539182704E-2</v>
      </c>
      <c r="R10" s="26">
        <v>0.26075477601519964</v>
      </c>
      <c r="S10" s="26">
        <v>1.1105604286365348E-2</v>
      </c>
      <c r="T10" s="26">
        <v>44.955553261666246</v>
      </c>
      <c r="U10" s="27">
        <v>1.3919717271303687</v>
      </c>
      <c r="V10" s="27">
        <v>172.40548360673458</v>
      </c>
      <c r="W10" s="4"/>
      <c r="X10" s="26">
        <v>0.71790561831840871</v>
      </c>
      <c r="Y10" s="26">
        <v>6.5101401833662078E-3</v>
      </c>
      <c r="Z10" s="26">
        <v>47.6388888888889</v>
      </c>
      <c r="AA10" s="27">
        <v>0.86456361907371726</v>
      </c>
      <c r="AB10" s="3">
        <v>66.358150254452923</v>
      </c>
      <c r="AD10" s="4">
        <v>3.438279282157906</v>
      </c>
      <c r="AE10" s="4">
        <v>5.1113164395927189E-2</v>
      </c>
      <c r="AG10" s="3" t="s">
        <v>102</v>
      </c>
      <c r="AH10" s="3" t="s">
        <v>95</v>
      </c>
      <c r="AI10" s="3" t="s">
        <v>159</v>
      </c>
      <c r="AJ10" s="1">
        <v>42039</v>
      </c>
      <c r="AK10" s="3">
        <v>2.1758962060741855</v>
      </c>
      <c r="AL10" s="3">
        <v>1479.4196353222146</v>
      </c>
      <c r="AM10" s="3">
        <v>3.9018281852671808</v>
      </c>
      <c r="AN10" s="3">
        <v>87.967127220892394</v>
      </c>
      <c r="AO10" s="3">
        <f t="shared" si="1"/>
        <v>1.6011490211301855</v>
      </c>
      <c r="AP10" s="3">
        <v>10.799093606710263</v>
      </c>
      <c r="AQ10" s="4">
        <f t="shared" si="2"/>
        <v>0.19335888284172359</v>
      </c>
      <c r="AS10" t="s">
        <v>103</v>
      </c>
      <c r="AT10" t="s">
        <v>95</v>
      </c>
      <c r="AU10" s="28">
        <v>3.5</v>
      </c>
      <c r="AV10" s="1">
        <v>42039</v>
      </c>
      <c r="AW10" s="4">
        <v>14.232672337960572</v>
      </c>
      <c r="AX10" s="4">
        <v>0.259058469930116</v>
      </c>
      <c r="AY10" s="4">
        <v>1.6852081813223925</v>
      </c>
      <c r="AZ10" s="4">
        <v>3.0173825986076857E-2</v>
      </c>
      <c r="BA10" s="4">
        <v>0.11679031939941968</v>
      </c>
    </row>
    <row r="11" spans="1:53">
      <c r="D11" s="1">
        <v>42039</v>
      </c>
      <c r="E11" s="3">
        <v>3.2149999999999999</v>
      </c>
      <c r="F11" s="3">
        <f t="shared" si="3"/>
        <v>3.2149999999999999</v>
      </c>
      <c r="G11" s="3">
        <v>4.2187777777777775</v>
      </c>
      <c r="H11" s="3">
        <v>96.844444444444434</v>
      </c>
      <c r="I11" s="3">
        <v>160.56666666666666</v>
      </c>
      <c r="J11" s="3">
        <v>104.33333333333333</v>
      </c>
      <c r="K11" s="3">
        <v>3.0466666666666669</v>
      </c>
      <c r="L11" s="3">
        <v>7.1833333333333327</v>
      </c>
      <c r="M11" s="3">
        <v>17.357777777777777</v>
      </c>
      <c r="N11" s="3">
        <v>42.275555555555549</v>
      </c>
      <c r="O11" s="5">
        <v>3.2</v>
      </c>
      <c r="P11" s="26">
        <v>0.53263331750052778</v>
      </c>
      <c r="Q11" s="26">
        <v>2.5078974008403723E-2</v>
      </c>
      <c r="R11" s="26">
        <v>0.48447622813426228</v>
      </c>
      <c r="S11" s="26">
        <v>4.4668389232483063E-2</v>
      </c>
      <c r="T11" s="26">
        <v>57.494852784709074</v>
      </c>
      <c r="U11" s="27">
        <v>0.41424906104256526</v>
      </c>
      <c r="V11" s="27">
        <v>118.67424952122852</v>
      </c>
      <c r="W11" s="4"/>
      <c r="X11" s="26">
        <v>1.0033142030666737</v>
      </c>
      <c r="Y11" s="26">
        <v>0.13237285039511368</v>
      </c>
      <c r="Z11" s="26">
        <v>52.119763205828789</v>
      </c>
      <c r="AA11" s="27">
        <v>3.5017241554661709</v>
      </c>
      <c r="AB11" s="3">
        <v>51.947598316182962</v>
      </c>
      <c r="AD11" s="4">
        <v>4.2723980517313151</v>
      </c>
      <c r="AE11" s="4">
        <v>7.330033777878403E-2</v>
      </c>
      <c r="AG11" s="3" t="s">
        <v>168</v>
      </c>
      <c r="AH11" s="3" t="s">
        <v>95</v>
      </c>
      <c r="AI11" s="3" t="s">
        <v>156</v>
      </c>
      <c r="AJ11" s="1">
        <v>42039</v>
      </c>
      <c r="AK11" s="3">
        <v>1.968982090518586</v>
      </c>
      <c r="AL11" s="3">
        <v>1872.3153315238803</v>
      </c>
      <c r="AM11" s="3">
        <v>7.2869781454066276</v>
      </c>
      <c r="AN11" s="3">
        <v>172.38558168946793</v>
      </c>
      <c r="AO11" s="3">
        <f t="shared" si="1"/>
        <v>3.1377062557238431</v>
      </c>
      <c r="AP11" s="3">
        <v>20.208877486369154</v>
      </c>
      <c r="AQ11" s="4">
        <f t="shared" si="2"/>
        <v>0.3618420319851236</v>
      </c>
      <c r="AW11" s="4"/>
      <c r="AX11" s="4"/>
      <c r="AY11" s="4"/>
      <c r="AZ11" s="4"/>
      <c r="BA11" s="4"/>
    </row>
    <row r="12" spans="1:53">
      <c r="D12" s="1">
        <v>42039</v>
      </c>
      <c r="E12" s="3">
        <v>3.4599999999999995</v>
      </c>
      <c r="F12" s="3">
        <f>E12</f>
        <v>3.4599999999999995</v>
      </c>
      <c r="G12" s="3">
        <v>4.4160000000000004</v>
      </c>
      <c r="H12" s="3">
        <v>101.2</v>
      </c>
      <c r="I12" s="3">
        <v>166.76666666666668</v>
      </c>
      <c r="J12" s="3">
        <v>108</v>
      </c>
      <c r="K12" s="3">
        <v>1.5333333333333334</v>
      </c>
      <c r="L12" s="3">
        <v>7.086666666666666</v>
      </c>
      <c r="M12" s="3">
        <v>17.13666666666667</v>
      </c>
      <c r="N12" s="3">
        <v>41.75</v>
      </c>
      <c r="O12" s="5">
        <v>3.5</v>
      </c>
      <c r="P12" s="26">
        <v>0.92403705404264314</v>
      </c>
      <c r="Q12" s="26">
        <v>5.0457450807858323E-2</v>
      </c>
      <c r="R12" s="26">
        <v>0.9111699298188729</v>
      </c>
      <c r="S12" s="26">
        <v>1.9131949938660988E-2</v>
      </c>
      <c r="T12" s="26">
        <v>59.100385413195951</v>
      </c>
      <c r="U12" s="27">
        <v>3.0716032790243926</v>
      </c>
      <c r="V12" s="27">
        <v>64.862089363445335</v>
      </c>
      <c r="W12" s="4"/>
      <c r="X12" s="26">
        <v>1.6692675674792923</v>
      </c>
      <c r="Y12" s="26">
        <v>5.859126165029626E-2</v>
      </c>
      <c r="Z12" s="26">
        <v>62.071948998178513</v>
      </c>
      <c r="AA12" s="27">
        <v>4.7381950296721502</v>
      </c>
      <c r="AB12" s="3">
        <v>37.185140481649313</v>
      </c>
      <c r="AD12" s="4">
        <v>4.0274461990429371</v>
      </c>
      <c r="AE12" s="4">
        <v>2.7647873443874826E-2</v>
      </c>
      <c r="AG12" s="3" t="s">
        <v>103</v>
      </c>
      <c r="AH12" s="3" t="s">
        <v>95</v>
      </c>
      <c r="AI12" s="3" t="s">
        <v>158</v>
      </c>
      <c r="AJ12" s="1">
        <v>42039</v>
      </c>
      <c r="AK12" s="3">
        <v>1.5850417880081655</v>
      </c>
      <c r="AL12" s="3">
        <v>2982.1213068069474</v>
      </c>
      <c r="AM12" s="6"/>
      <c r="AN12" s="3">
        <v>603.12456256521307</v>
      </c>
      <c r="AO12" s="3">
        <f t="shared" si="1"/>
        <v>10.977877003371189</v>
      </c>
      <c r="AP12" s="3">
        <v>11.963513335040048</v>
      </c>
      <c r="AQ12" s="4">
        <f t="shared" si="2"/>
        <v>0.21420793795953533</v>
      </c>
      <c r="AW12" s="4"/>
      <c r="AX12" s="4"/>
      <c r="AY12" s="4"/>
      <c r="AZ12" s="4"/>
      <c r="BA12" s="4"/>
    </row>
    <row r="13" spans="1:53">
      <c r="A13" s="2" t="s">
        <v>73</v>
      </c>
      <c r="B13" s="2">
        <v>3.3</v>
      </c>
      <c r="C13" s="2">
        <v>70</v>
      </c>
      <c r="D13" s="1">
        <v>42052</v>
      </c>
      <c r="E13" s="3">
        <v>0.69399999999999995</v>
      </c>
      <c r="F13" s="3">
        <f t="shared" ref="F13:F16" si="4">E13</f>
        <v>0.69399999999999995</v>
      </c>
      <c r="G13" s="3">
        <v>1.0183333333333333</v>
      </c>
      <c r="H13" s="3">
        <v>76.5</v>
      </c>
      <c r="I13" s="3">
        <v>141.16666666666666</v>
      </c>
      <c r="J13" s="3">
        <v>92</v>
      </c>
      <c r="K13" s="3">
        <v>13.75</v>
      </c>
      <c r="L13" s="3">
        <v>6.25</v>
      </c>
      <c r="M13" s="3">
        <v>8.370000000000001</v>
      </c>
      <c r="N13" s="3">
        <v>20.959999999999997</v>
      </c>
      <c r="O13" s="5">
        <v>0.7</v>
      </c>
      <c r="P13" s="26">
        <v>0.19080183660544647</v>
      </c>
      <c r="Q13" s="26">
        <v>3.3734357965001016E-2</v>
      </c>
      <c r="R13" s="26">
        <v>0.24114919114376193</v>
      </c>
      <c r="S13" s="26">
        <v>1.1807369030317746E-2</v>
      </c>
      <c r="T13" s="26">
        <v>61.463837075800939</v>
      </c>
      <c r="U13" s="27">
        <v>0.71269087347797622</v>
      </c>
      <c r="V13" s="27">
        <v>254.87888549109442</v>
      </c>
      <c r="W13" s="4"/>
      <c r="X13" s="26">
        <v>0.42635921454329928</v>
      </c>
      <c r="Y13" s="26">
        <v>0.16275350458415622</v>
      </c>
      <c r="Z13" s="26">
        <v>76.525500910746814</v>
      </c>
      <c r="AA13" s="27">
        <v>25.41044245780343</v>
      </c>
      <c r="AB13" s="3">
        <v>179.48597872504806</v>
      </c>
      <c r="AD13" s="4">
        <v>1.8743065892077646</v>
      </c>
      <c r="AE13" s="4">
        <v>2.0660515086766765E-2</v>
      </c>
      <c r="AG13" s="3" t="s">
        <v>104</v>
      </c>
      <c r="AH13" s="3" t="s">
        <v>95</v>
      </c>
      <c r="AI13" s="3" t="s">
        <v>155</v>
      </c>
      <c r="AJ13" s="1">
        <v>42052</v>
      </c>
      <c r="AK13" s="3">
        <v>5.5048485419447211</v>
      </c>
      <c r="AL13" s="3">
        <v>3555.3947010168108</v>
      </c>
      <c r="AM13" s="3">
        <v>1.6409161190324786</v>
      </c>
      <c r="AN13" s="3">
        <v>35.468119434662135</v>
      </c>
      <c r="AO13" s="3">
        <f t="shared" si="1"/>
        <v>0.64557916699421436</v>
      </c>
      <c r="AP13" s="3">
        <v>103.48479918316561</v>
      </c>
      <c r="AQ13" s="4">
        <f t="shared" si="2"/>
        <v>1.8529059835839858</v>
      </c>
      <c r="AS13" t="s">
        <v>104</v>
      </c>
      <c r="AT13" t="s">
        <v>95</v>
      </c>
      <c r="AU13" s="28">
        <v>0.7</v>
      </c>
      <c r="AV13" s="1">
        <v>42052</v>
      </c>
      <c r="AW13" s="4">
        <v>32.1084536214588</v>
      </c>
      <c r="AX13" s="4">
        <v>0.58442762325188935</v>
      </c>
      <c r="AY13" s="4">
        <v>3.1031977095073788</v>
      </c>
      <c r="AZ13" s="4">
        <v>5.5563074476407855E-2</v>
      </c>
      <c r="BA13" s="4">
        <v>1.7973429091075779</v>
      </c>
    </row>
    <row r="14" spans="1:53">
      <c r="D14" s="1">
        <v>42052</v>
      </c>
      <c r="E14" s="3">
        <v>2.2559999999999998</v>
      </c>
      <c r="F14" s="3">
        <f t="shared" si="4"/>
        <v>2.2559999999999998</v>
      </c>
      <c r="G14" s="3">
        <v>2.8930000000000002</v>
      </c>
      <c r="H14" s="3">
        <v>75.100000000000009</v>
      </c>
      <c r="I14" s="3">
        <v>130.06666666666666</v>
      </c>
      <c r="J14" s="3">
        <v>84.666666666666671</v>
      </c>
      <c r="K14" s="3">
        <v>9.9600000000000009</v>
      </c>
      <c r="L14" s="3">
        <v>6.4466666666666663</v>
      </c>
      <c r="M14" s="3">
        <v>13.936666666666667</v>
      </c>
      <c r="N14" s="3">
        <v>34.163333333333334</v>
      </c>
      <c r="O14" s="5">
        <v>2.2999999999999998</v>
      </c>
      <c r="P14" s="26">
        <v>0.25310549926113574</v>
      </c>
      <c r="Q14" s="26">
        <v>4.1607195975024236E-3</v>
      </c>
      <c r="R14" s="26">
        <v>0.3794473746624446</v>
      </c>
      <c r="S14" s="26">
        <v>4.0750557172054121E-2</v>
      </c>
      <c r="T14" s="26">
        <v>59.78206407110099</v>
      </c>
      <c r="U14" s="27">
        <v>0.48695968953686364</v>
      </c>
      <c r="V14" s="27">
        <v>157.55034311222462</v>
      </c>
      <c r="W14" s="4"/>
      <c r="X14" s="26">
        <v>0.8283863608016081</v>
      </c>
      <c r="Y14" s="26">
        <v>4.1230887827986243E-2</v>
      </c>
      <c r="Z14" s="26">
        <v>52.703779599271407</v>
      </c>
      <c r="AA14" s="27">
        <v>2.0092651705847251</v>
      </c>
      <c r="AB14" s="3">
        <v>63.622220371025087</v>
      </c>
      <c r="AD14" s="4">
        <v>2.4344896743087254</v>
      </c>
      <c r="AE14" s="4">
        <v>1.9840609281099309E-2</v>
      </c>
      <c r="AG14" s="3" t="s">
        <v>176</v>
      </c>
      <c r="AH14" s="3" t="s">
        <v>95</v>
      </c>
      <c r="AI14" s="3" t="s">
        <v>157</v>
      </c>
      <c r="AJ14" s="1">
        <v>42052</v>
      </c>
      <c r="AK14" s="3">
        <v>7.0342125004972837</v>
      </c>
      <c r="AL14" s="3">
        <v>3144.8940582729597</v>
      </c>
      <c r="AM14" s="3">
        <v>6.6005149210655176</v>
      </c>
      <c r="AN14" s="3">
        <v>92.894381258854864</v>
      </c>
      <c r="AO14" s="3">
        <f t="shared" si="1"/>
        <v>1.6908332955743515</v>
      </c>
      <c r="AP14" s="3">
        <v>116.93255988275138</v>
      </c>
      <c r="AQ14" s="4">
        <f t="shared" si="2"/>
        <v>2.0936895234154229</v>
      </c>
      <c r="AS14" s="3" t="s">
        <v>105</v>
      </c>
      <c r="AT14" s="3" t="s">
        <v>95</v>
      </c>
      <c r="AU14" s="5">
        <v>3.15</v>
      </c>
      <c r="AV14" s="1">
        <v>42052</v>
      </c>
      <c r="AW14" s="4">
        <v>864.33096910002087</v>
      </c>
      <c r="AX14" s="4">
        <v>15.732271006552983</v>
      </c>
      <c r="AY14" s="4">
        <v>5.8755643505189301</v>
      </c>
      <c r="AZ14" s="4">
        <v>0.10520258461090295</v>
      </c>
      <c r="BA14" s="4">
        <v>2.0457014677494727</v>
      </c>
    </row>
    <row r="15" spans="1:53">
      <c r="D15" s="21">
        <v>42052</v>
      </c>
      <c r="E15" s="5">
        <v>2.4430000000000001</v>
      </c>
      <c r="F15" s="5">
        <f t="shared" si="4"/>
        <v>2.4430000000000001</v>
      </c>
      <c r="G15" s="5">
        <v>3.8073333333333337</v>
      </c>
      <c r="H15" s="5">
        <v>84.6</v>
      </c>
      <c r="I15" s="5">
        <v>142.1</v>
      </c>
      <c r="J15" s="5">
        <v>92</v>
      </c>
      <c r="K15" s="5">
        <v>7.0766666666666671</v>
      </c>
      <c r="L15" s="5">
        <v>6.4666666666666659</v>
      </c>
      <c r="M15" s="3">
        <v>15.93</v>
      </c>
      <c r="N15" s="3">
        <v>38.890000000000008</v>
      </c>
      <c r="O15" s="5">
        <v>2.8</v>
      </c>
      <c r="P15" s="26">
        <v>0.28071804412075158</v>
      </c>
      <c r="Q15" s="26">
        <v>2.0461805520009594E-2</v>
      </c>
      <c r="R15" s="26">
        <v>0.43442555166561125</v>
      </c>
      <c r="S15" s="26">
        <v>2.497573635193703E-2</v>
      </c>
      <c r="T15" s="26">
        <v>54.310695895810504</v>
      </c>
      <c r="U15" s="27">
        <v>1.6018202933571444</v>
      </c>
      <c r="V15" s="27">
        <v>125.01726863804474</v>
      </c>
      <c r="W15" s="4"/>
      <c r="X15" s="26">
        <v>1.1214672193334287</v>
      </c>
      <c r="Y15" s="26">
        <v>0.46004990629121428</v>
      </c>
      <c r="Z15" s="26">
        <v>79.886156648451745</v>
      </c>
      <c r="AA15" s="27">
        <v>30.404625598151092</v>
      </c>
      <c r="AB15" s="3">
        <v>71.233608322438542</v>
      </c>
      <c r="AD15" s="4">
        <v>3.4949644752931226</v>
      </c>
      <c r="AE15" s="4">
        <v>3.6359563491862493E-2</v>
      </c>
      <c r="AG15" s="3" t="s">
        <v>177</v>
      </c>
      <c r="AH15" s="3" t="s">
        <v>95</v>
      </c>
      <c r="AI15" s="3" t="s">
        <v>159</v>
      </c>
      <c r="AJ15" s="1">
        <v>42052</v>
      </c>
      <c r="AK15" s="3">
        <v>7.8263284780698692</v>
      </c>
      <c r="AL15" s="3">
        <v>3344.1127514782429</v>
      </c>
      <c r="AM15" s="3">
        <v>7.9541958881311663</v>
      </c>
      <c r="AN15" s="3">
        <v>420.36209453169744</v>
      </c>
      <c r="AO15" s="3">
        <f t="shared" si="1"/>
        <v>7.6512940395285307</v>
      </c>
      <c r="AP15" s="3">
        <v>83.900902942949685</v>
      </c>
      <c r="AQ15" s="4">
        <f t="shared" si="2"/>
        <v>1.5022543051557686</v>
      </c>
      <c r="AS15" t="s">
        <v>106</v>
      </c>
      <c r="AT15" t="s">
        <v>95</v>
      </c>
      <c r="AU15" s="28">
        <v>3.3</v>
      </c>
      <c r="AV15" s="1">
        <v>42052</v>
      </c>
      <c r="AW15" s="4">
        <v>1308.0980066528064</v>
      </c>
      <c r="AX15" s="4">
        <v>23.809574201907651</v>
      </c>
      <c r="AY15" s="4">
        <v>5.0186525320273034</v>
      </c>
      <c r="AZ15" s="4">
        <v>8.985949027801797E-2</v>
      </c>
      <c r="BA15" s="4">
        <v>3.2699086419611252</v>
      </c>
    </row>
    <row r="16" spans="1:53">
      <c r="D16" s="1">
        <v>42052</v>
      </c>
      <c r="E16" s="3">
        <v>2.7836666666666665</v>
      </c>
      <c r="F16" s="3">
        <f t="shared" si="4"/>
        <v>2.7836666666666665</v>
      </c>
      <c r="G16" s="3">
        <v>4.0153333333333334</v>
      </c>
      <c r="H16" s="3">
        <v>87.2</v>
      </c>
      <c r="I16" s="3">
        <v>145.5</v>
      </c>
      <c r="J16" s="3">
        <v>95</v>
      </c>
      <c r="K16" s="3">
        <v>5.6033333333333326</v>
      </c>
      <c r="L16" s="3">
        <v>6.4933333333333332</v>
      </c>
      <c r="M16" s="3">
        <v>16.260000000000002</v>
      </c>
      <c r="N16" s="3">
        <v>39.676666666666669</v>
      </c>
      <c r="O16" s="5">
        <v>3.15</v>
      </c>
      <c r="P16" s="26">
        <v>0.5761342173316446</v>
      </c>
      <c r="Q16" s="26">
        <v>1.4194087308611497E-2</v>
      </c>
      <c r="R16" s="26">
        <v>0.69777584259404712</v>
      </c>
      <c r="S16" s="26">
        <v>1.6107273006898615E-2</v>
      </c>
      <c r="T16" s="26">
        <v>53.812891086419313</v>
      </c>
      <c r="U16" s="27">
        <v>0.69159391865661091</v>
      </c>
      <c r="V16" s="27">
        <v>77.120599197537203</v>
      </c>
      <c r="W16" s="4"/>
      <c r="X16" s="26">
        <v>1.5280977298618712</v>
      </c>
      <c r="Y16" s="26">
        <v>0.3884383642741871</v>
      </c>
      <c r="Z16" s="26">
        <v>56.703096539162118</v>
      </c>
      <c r="AA16" s="27">
        <v>1.1447015515110086</v>
      </c>
      <c r="AB16" s="3">
        <v>37.106983035887147</v>
      </c>
      <c r="AD16" s="4">
        <v>3.3958295108281402</v>
      </c>
      <c r="AE16" s="4">
        <v>3.1878613937064031E-2</v>
      </c>
      <c r="AG16" s="3" t="s">
        <v>105</v>
      </c>
      <c r="AH16" s="3" t="s">
        <v>95</v>
      </c>
      <c r="AI16" s="3" t="s">
        <v>156</v>
      </c>
      <c r="AJ16" s="1">
        <v>42052</v>
      </c>
      <c r="AK16" s="3">
        <v>6.3686945944178195</v>
      </c>
      <c r="AL16" s="3">
        <v>3923.6922524948213</v>
      </c>
      <c r="AM16" s="3">
        <v>12.676939969436315</v>
      </c>
      <c r="AN16" s="3">
        <v>920.93446484365177</v>
      </c>
      <c r="AO16" s="3">
        <f t="shared" si="1"/>
        <v>16.762549414700615</v>
      </c>
      <c r="AP16" s="3">
        <v>120.12799132432698</v>
      </c>
      <c r="AQ16" s="4">
        <f t="shared" si="2"/>
        <v>2.1509040523603757</v>
      </c>
      <c r="AW16" s="4"/>
      <c r="AX16" s="4"/>
      <c r="AY16" s="4"/>
      <c r="AZ16" s="4"/>
      <c r="BA16" s="4"/>
    </row>
    <row r="17" spans="1:53">
      <c r="D17" s="1">
        <v>42052</v>
      </c>
      <c r="E17" s="3">
        <v>3.0947500000000008</v>
      </c>
      <c r="F17" s="3">
        <f>E17</f>
        <v>3.0947500000000008</v>
      </c>
      <c r="G17" s="3">
        <v>4.5289999999999999</v>
      </c>
      <c r="H17" s="3">
        <v>95.208333333333329</v>
      </c>
      <c r="I17" s="3">
        <v>156.3666666666667</v>
      </c>
      <c r="J17" s="3">
        <v>101.5</v>
      </c>
      <c r="K17" s="3">
        <v>2.7541666666666664</v>
      </c>
      <c r="L17" s="3">
        <v>6.5625</v>
      </c>
      <c r="M17" s="3">
        <v>16.439166666666669</v>
      </c>
      <c r="N17" s="3">
        <v>40.099166666666669</v>
      </c>
      <c r="O17" s="5">
        <v>3.3</v>
      </c>
      <c r="P17" s="26">
        <v>0.58998225142495253</v>
      </c>
      <c r="Q17" s="26">
        <v>3.406549239894828E-2</v>
      </c>
      <c r="R17" s="26">
        <v>0.86411254832678919</v>
      </c>
      <c r="S17" s="26">
        <v>0.14169339033674985</v>
      </c>
      <c r="T17" s="26">
        <v>60.598284569382038</v>
      </c>
      <c r="U17" s="27">
        <v>0.98760798162732832</v>
      </c>
      <c r="V17" s="27">
        <v>70.127768294443328</v>
      </c>
      <c r="W17" s="4"/>
      <c r="X17" s="26">
        <v>1.8411265002309363</v>
      </c>
      <c r="Y17" s="26">
        <v>2.0767347184938334</v>
      </c>
      <c r="Z17" s="26">
        <v>62.604735883424418</v>
      </c>
      <c r="AA17" s="27">
        <v>2.6516504294495529</v>
      </c>
      <c r="AB17" s="3">
        <v>34.003495075200853</v>
      </c>
      <c r="AD17" s="4">
        <v>3.4596965383877283</v>
      </c>
      <c r="AE17" s="4">
        <v>5.3989568172615181E-2</v>
      </c>
      <c r="AG17" s="3" t="s">
        <v>106</v>
      </c>
      <c r="AH17" s="3" t="s">
        <v>95</v>
      </c>
      <c r="AI17" s="3" t="s">
        <v>158</v>
      </c>
      <c r="AJ17" s="1">
        <v>42052</v>
      </c>
      <c r="AK17" s="3">
        <v>7.8113815223827849</v>
      </c>
      <c r="AL17" s="3">
        <v>4191.12528537449</v>
      </c>
      <c r="AM17" s="3">
        <v>18.528615233151168</v>
      </c>
      <c r="AN17" s="3">
        <v>1259.4955493535592</v>
      </c>
      <c r="AO17" s="3">
        <f t="shared" si="1"/>
        <v>22.924928091619208</v>
      </c>
      <c r="AP17" s="3">
        <v>187.64305018555615</v>
      </c>
      <c r="AQ17" s="4">
        <f t="shared" si="2"/>
        <v>3.3597681322391431</v>
      </c>
      <c r="AW17" s="4"/>
      <c r="AX17" s="4"/>
      <c r="AY17" s="4"/>
      <c r="AZ17" s="4"/>
      <c r="BA17" s="4"/>
    </row>
    <row r="18" spans="1:53">
      <c r="A18" s="2" t="s">
        <v>13</v>
      </c>
      <c r="B18" s="2">
        <v>3.05</v>
      </c>
      <c r="C18" s="2">
        <v>65</v>
      </c>
      <c r="D18" s="1">
        <v>42073</v>
      </c>
      <c r="E18" s="3">
        <v>0.83983333333333332</v>
      </c>
      <c r="F18" s="3">
        <f t="shared" ref="F18:F21" si="5">E18-0.1</f>
        <v>0.73983333333333334</v>
      </c>
      <c r="G18" s="3">
        <v>0.44516666666666665</v>
      </c>
      <c r="H18" s="3">
        <v>81.416666666666671</v>
      </c>
      <c r="I18" s="3">
        <v>153.33333333333334</v>
      </c>
      <c r="J18" s="3">
        <v>99.5</v>
      </c>
      <c r="K18" s="3">
        <v>13.395000000000001</v>
      </c>
      <c r="L18" s="3">
        <v>7.2166666666666659</v>
      </c>
      <c r="M18" s="3">
        <v>6.02</v>
      </c>
      <c r="N18" s="3">
        <v>15.391666666666666</v>
      </c>
      <c r="O18" s="5">
        <v>0.65</v>
      </c>
      <c r="P18" s="26">
        <v>6.2524785025684329E-2</v>
      </c>
      <c r="Q18" s="26">
        <v>1.9495251502812574E-2</v>
      </c>
      <c r="R18" s="26">
        <v>0.15405027402659913</v>
      </c>
      <c r="S18" s="26">
        <v>4.7982987154423687E-2</v>
      </c>
      <c r="T18" s="26">
        <v>59.73481378032362</v>
      </c>
      <c r="U18" s="27">
        <v>2.1648259001064605</v>
      </c>
      <c r="V18" s="27">
        <v>387.76181449706149</v>
      </c>
      <c r="W18" s="4"/>
      <c r="X18" s="26">
        <v>0.28212046741245556</v>
      </c>
      <c r="Y18" s="26">
        <v>2.1700467277887226E-3</v>
      </c>
      <c r="Z18" s="26">
        <v>63.031648451730426</v>
      </c>
      <c r="AA18" s="27">
        <v>0.75347443896926924</v>
      </c>
      <c r="AB18" s="3">
        <v>223.42104076971904</v>
      </c>
      <c r="AD18" s="4">
        <v>1.7311351759102764</v>
      </c>
      <c r="AE18" s="4">
        <v>9.6919599067919072E-3</v>
      </c>
      <c r="AG18" s="3" t="s">
        <v>107</v>
      </c>
      <c r="AH18" s="3" t="s">
        <v>95</v>
      </c>
      <c r="AI18" s="3" t="s">
        <v>155</v>
      </c>
      <c r="AJ18" s="1">
        <v>42073</v>
      </c>
      <c r="AK18" s="3">
        <v>6.5089622306643982</v>
      </c>
      <c r="AL18" s="3">
        <v>3702.4151637208679</v>
      </c>
      <c r="AM18" s="3">
        <v>1.5721308221872194</v>
      </c>
      <c r="AN18" s="3">
        <v>38.436075445421871</v>
      </c>
      <c r="AO18" s="3">
        <f t="shared" si="1"/>
        <v>0.69960093639282617</v>
      </c>
      <c r="AP18" s="3">
        <v>110.14487052561316</v>
      </c>
      <c r="AQ18" s="4">
        <f t="shared" si="2"/>
        <v>1.9721552466537717</v>
      </c>
      <c r="AS18" t="s">
        <v>107</v>
      </c>
      <c r="AT18" t="s">
        <v>95</v>
      </c>
      <c r="AU18" s="28">
        <v>0.65</v>
      </c>
      <c r="AV18" s="1">
        <v>42073</v>
      </c>
      <c r="AW18" s="4">
        <v>33.567456391288637</v>
      </c>
      <c r="AX18" s="4">
        <v>0.61098391684180264</v>
      </c>
      <c r="AY18" s="4">
        <v>3.1118446366143342</v>
      </c>
      <c r="AZ18" s="4">
        <v>5.5717898596496583E-2</v>
      </c>
      <c r="BA18" s="4">
        <v>1.9164373480572752</v>
      </c>
    </row>
    <row r="19" spans="1:53">
      <c r="D19" s="21">
        <v>42073</v>
      </c>
      <c r="E19" s="5">
        <v>1.9639999999999997</v>
      </c>
      <c r="F19" s="5">
        <f t="shared" si="5"/>
        <v>1.8639999999999997</v>
      </c>
      <c r="G19" s="5">
        <v>1.8636666666666664</v>
      </c>
      <c r="H19" s="5">
        <v>84.13333333333334</v>
      </c>
      <c r="I19" s="5">
        <v>150.73333333333332</v>
      </c>
      <c r="J19" s="5">
        <v>98</v>
      </c>
      <c r="K19" s="5">
        <v>7.169999999999999</v>
      </c>
      <c r="L19" s="5">
        <v>7.0766666666666671</v>
      </c>
      <c r="M19" s="3">
        <v>10.15</v>
      </c>
      <c r="N19" s="3">
        <v>25.193333333333332</v>
      </c>
      <c r="O19" s="5">
        <v>2.1</v>
      </c>
      <c r="P19" s="26">
        <v>0.50230143603546551</v>
      </c>
      <c r="Q19" s="26">
        <v>2.1957192816974051E-2</v>
      </c>
      <c r="R19" s="26">
        <v>0.63887953196706782</v>
      </c>
      <c r="S19" s="26">
        <v>1.1827216922065831E-2</v>
      </c>
      <c r="T19" s="26">
        <v>49.079952672846673</v>
      </c>
      <c r="U19" s="27">
        <v>1.7255073003117334</v>
      </c>
      <c r="V19" s="27">
        <v>76.821920592341954</v>
      </c>
      <c r="W19" s="4"/>
      <c r="X19" s="26">
        <v>1.0600890290649847</v>
      </c>
      <c r="Y19" s="26">
        <v>0.13020280366732487</v>
      </c>
      <c r="Z19" s="26">
        <v>53.052140255009114</v>
      </c>
      <c r="AA19" s="27">
        <v>0.94667301306395579</v>
      </c>
      <c r="AB19" s="3">
        <v>50.044985657291392</v>
      </c>
      <c r="AD19" s="4">
        <v>2.6343257921788465</v>
      </c>
      <c r="AE19" s="4">
        <v>5.9113814842585433E-2</v>
      </c>
      <c r="AG19" s="3" t="s">
        <v>186</v>
      </c>
      <c r="AH19" s="3" t="s">
        <v>95</v>
      </c>
      <c r="AI19" s="3" t="s">
        <v>157</v>
      </c>
      <c r="AJ19" s="1">
        <v>42073</v>
      </c>
      <c r="AK19" s="3">
        <v>6.3005554535336374</v>
      </c>
      <c r="AL19" s="3">
        <v>3939.4626518195241</v>
      </c>
      <c r="AM19" s="3">
        <v>14.491170317896511</v>
      </c>
      <c r="AN19" s="3">
        <v>1213.0021930591472</v>
      </c>
      <c r="AO19" s="3">
        <f t="shared" si="1"/>
        <v>22.078671151422412</v>
      </c>
      <c r="AP19" s="3">
        <v>173.85302114628013</v>
      </c>
      <c r="AQ19" s="4">
        <f t="shared" si="2"/>
        <v>3.1128562425475401</v>
      </c>
      <c r="AS19" t="s">
        <v>108</v>
      </c>
      <c r="AT19" t="s">
        <v>95</v>
      </c>
      <c r="AU19" s="28">
        <v>2.75</v>
      </c>
      <c r="AV19" s="1">
        <v>42073</v>
      </c>
      <c r="AW19" s="4">
        <v>1360.2728487008026</v>
      </c>
      <c r="AX19" s="4">
        <v>24.75924369677471</v>
      </c>
      <c r="AY19" s="4">
        <v>4.5359276383909783</v>
      </c>
      <c r="AZ19" s="4">
        <v>8.1216251358835784E-2</v>
      </c>
      <c r="BA19" s="4">
        <v>3.2609018237764205</v>
      </c>
    </row>
    <row r="20" spans="1:53">
      <c r="D20" s="1">
        <v>42073</v>
      </c>
      <c r="E20" s="3">
        <v>2.5289999999999999</v>
      </c>
      <c r="F20" s="3">
        <f t="shared" si="5"/>
        <v>2.4289999999999998</v>
      </c>
      <c r="G20" s="3">
        <v>3.1196666666666668</v>
      </c>
      <c r="H20" s="3">
        <v>88.266666666666666</v>
      </c>
      <c r="I20" s="3">
        <v>151.63333333333333</v>
      </c>
      <c r="J20" s="3">
        <v>99</v>
      </c>
      <c r="K20" s="3">
        <v>3.5466666666666669</v>
      </c>
      <c r="L20" s="3">
        <v>7</v>
      </c>
      <c r="M20" s="3">
        <v>13.396666666666668</v>
      </c>
      <c r="N20" s="3">
        <v>32.883333333333333</v>
      </c>
      <c r="O20" s="5">
        <v>2.6</v>
      </c>
      <c r="P20" s="26">
        <v>0.34356272957568085</v>
      </c>
      <c r="Q20" s="26">
        <v>2.1203284567125693E-2</v>
      </c>
      <c r="R20" s="26">
        <v>0.44676667813046228</v>
      </c>
      <c r="S20" s="26">
        <v>3.5802761300551565E-2</v>
      </c>
      <c r="T20" s="26">
        <v>46.277045402268442</v>
      </c>
      <c r="U20" s="27">
        <v>2.0562979024929771</v>
      </c>
      <c r="V20" s="27">
        <v>103.58213283926891</v>
      </c>
      <c r="W20" s="4"/>
      <c r="X20" s="26">
        <v>0.79309390139725278</v>
      </c>
      <c r="Y20" s="26">
        <v>7.3781588744817522E-2</v>
      </c>
      <c r="Z20" s="26">
        <v>49.968123861566482</v>
      </c>
      <c r="AA20" s="27">
        <v>2.9800880054105185</v>
      </c>
      <c r="AB20" s="3">
        <v>63.004045010980299</v>
      </c>
      <c r="AD20" s="4">
        <v>2.2274809041258825</v>
      </c>
      <c r="AE20" s="4">
        <v>0.12075127780461727</v>
      </c>
      <c r="AG20" s="3" t="s">
        <v>187</v>
      </c>
      <c r="AH20" s="3" t="s">
        <v>95</v>
      </c>
      <c r="AI20" s="3" t="s">
        <v>159</v>
      </c>
      <c r="AJ20" s="1">
        <v>42073</v>
      </c>
      <c r="AK20" s="3">
        <v>5.7866716897823487</v>
      </c>
      <c r="AL20" s="3">
        <v>3726.3188433320483</v>
      </c>
      <c r="AM20" s="3">
        <v>5.5059901435225749</v>
      </c>
      <c r="AN20" s="3">
        <v>622.04929556800755</v>
      </c>
      <c r="AO20" s="3">
        <f t="shared" si="1"/>
        <v>11.322338834510512</v>
      </c>
      <c r="AP20" s="3">
        <v>122.78724107658643</v>
      </c>
      <c r="AQ20" s="4">
        <f t="shared" si="2"/>
        <v>2.1985181929558895</v>
      </c>
      <c r="AS20" t="s">
        <v>109</v>
      </c>
      <c r="AT20" t="s">
        <v>95</v>
      </c>
      <c r="AU20" s="28">
        <v>3.05</v>
      </c>
      <c r="AV20" s="1">
        <v>42073</v>
      </c>
      <c r="AW20" s="4">
        <v>2119.0517175546161</v>
      </c>
      <c r="AX20" s="4">
        <v>38.570289726148822</v>
      </c>
      <c r="AY20" s="4">
        <v>5.7525842813969739</v>
      </c>
      <c r="AZ20" s="4">
        <v>0.10300061381194223</v>
      </c>
      <c r="BA20" s="4">
        <v>3.8812127545128634</v>
      </c>
    </row>
    <row r="21" spans="1:53">
      <c r="D21" s="1">
        <v>42073</v>
      </c>
      <c r="E21" s="3">
        <v>2.7559999999999998</v>
      </c>
      <c r="F21" s="3">
        <f t="shared" si="5"/>
        <v>2.6559999999999997</v>
      </c>
      <c r="G21" s="3">
        <v>3.8693333333333335</v>
      </c>
      <c r="H21" s="3">
        <v>91.533333333333346</v>
      </c>
      <c r="I21" s="3">
        <v>153.5</v>
      </c>
      <c r="J21" s="3">
        <v>100</v>
      </c>
      <c r="K21" s="3">
        <v>2.11</v>
      </c>
      <c r="L21" s="3">
        <v>6.9899999999999993</v>
      </c>
      <c r="M21" s="3">
        <v>13.866666666666667</v>
      </c>
      <c r="N21" s="3">
        <v>33.986666666666665</v>
      </c>
      <c r="O21" s="5">
        <v>2.75</v>
      </c>
      <c r="P21" s="26">
        <v>0.48517425902469924</v>
      </c>
      <c r="Q21" s="26">
        <v>6.1377967644691167E-2</v>
      </c>
      <c r="R21" s="26">
        <v>0.65920112095250161</v>
      </c>
      <c r="S21" s="26">
        <v>2.7157586737679811E-2</v>
      </c>
      <c r="T21" s="26">
        <v>48.519371218731024</v>
      </c>
      <c r="U21" s="27">
        <v>1.6454780855757833</v>
      </c>
      <c r="V21" s="27">
        <v>73.603289916473102</v>
      </c>
      <c r="W21" s="4"/>
      <c r="X21" s="26">
        <v>1.0309343886874736</v>
      </c>
      <c r="Y21" s="26">
        <v>9.3312009294916301E-2</v>
      </c>
      <c r="Z21" s="26">
        <v>56.614298724954473</v>
      </c>
      <c r="AA21" s="27">
        <v>2.9704280767057862</v>
      </c>
      <c r="AB21" s="3">
        <v>54.915520663766536</v>
      </c>
      <c r="AD21" s="4">
        <v>2.6660476089453531</v>
      </c>
      <c r="AE21" s="4">
        <v>7.9867803782144267E-2</v>
      </c>
      <c r="AG21" s="3" t="s">
        <v>108</v>
      </c>
      <c r="AH21" s="3" t="s">
        <v>95</v>
      </c>
      <c r="AI21" s="3" t="s">
        <v>156</v>
      </c>
      <c r="AJ21" s="1">
        <v>42073</v>
      </c>
      <c r="AK21" s="3">
        <v>6.5287859251848577</v>
      </c>
      <c r="AL21" s="3">
        <v>4052.7506179668949</v>
      </c>
      <c r="AM21" s="3">
        <v>15.622860651038138</v>
      </c>
      <c r="AN21" s="3">
        <v>1306.5313927074312</v>
      </c>
      <c r="AO21" s="3">
        <f t="shared" si="1"/>
        <v>23.781059204722084</v>
      </c>
      <c r="AP21" s="3">
        <v>186.65729449630408</v>
      </c>
      <c r="AQ21" s="4">
        <f t="shared" si="2"/>
        <v>3.3421180751352564</v>
      </c>
      <c r="AW21" s="4"/>
      <c r="AX21" s="4"/>
      <c r="AY21" s="4"/>
      <c r="AZ21" s="4"/>
      <c r="BA21" s="4"/>
    </row>
    <row r="22" spans="1:53">
      <c r="D22" s="1">
        <v>42073</v>
      </c>
      <c r="E22" s="3">
        <v>2.9958749999999998</v>
      </c>
      <c r="F22" s="3">
        <f>E22-0.1</f>
        <v>2.8958749999999998</v>
      </c>
      <c r="G22" s="3">
        <v>4.3159999999999998</v>
      </c>
      <c r="H22" s="3">
        <v>95.974999999999994</v>
      </c>
      <c r="I22" s="3">
        <v>158.66249999999999</v>
      </c>
      <c r="J22" s="3">
        <v>103</v>
      </c>
      <c r="K22" s="3">
        <v>1.3412500000000001</v>
      </c>
      <c r="L22" s="3">
        <v>6.9800000000000022</v>
      </c>
      <c r="M22" s="3">
        <v>14.60125</v>
      </c>
      <c r="N22" s="3">
        <v>35.741250000000001</v>
      </c>
      <c r="O22" s="5">
        <v>3.05</v>
      </c>
      <c r="P22" s="26">
        <v>0.7046439202026602</v>
      </c>
      <c r="Q22" s="26">
        <v>2.479446259697668E-2</v>
      </c>
      <c r="R22" s="26">
        <v>0.84342301278277398</v>
      </c>
      <c r="S22" s="26">
        <v>1.7937532167388498E-2</v>
      </c>
      <c r="T22" s="26">
        <v>53.194696815641095</v>
      </c>
      <c r="U22" s="27">
        <v>1.8358059150196677</v>
      </c>
      <c r="V22" s="27">
        <v>63.070008773096568</v>
      </c>
      <c r="W22" s="4"/>
      <c r="X22" s="26">
        <v>1.9746240640648016</v>
      </c>
      <c r="Y22" s="26">
        <v>0.38626831754639751</v>
      </c>
      <c r="Z22" s="26">
        <v>60.306238615664846</v>
      </c>
      <c r="AA22" s="27">
        <v>1.429669448300666</v>
      </c>
      <c r="AB22" s="3">
        <v>30.540617686752633</v>
      </c>
      <c r="AD22" s="4">
        <v>2.9857833811156897</v>
      </c>
      <c r="AE22" s="4">
        <v>6.9395109194150303E-2</v>
      </c>
      <c r="AG22" s="3" t="s">
        <v>109</v>
      </c>
      <c r="AH22" s="3" t="s">
        <v>95</v>
      </c>
      <c r="AI22" s="3" t="s">
        <v>158</v>
      </c>
      <c r="AJ22" s="1">
        <v>42073</v>
      </c>
      <c r="AK22" s="3">
        <v>5.3867106342418483</v>
      </c>
      <c r="AL22" s="3">
        <v>4335.9473066939836</v>
      </c>
      <c r="AM22" s="3">
        <v>20.045314321730011</v>
      </c>
      <c r="AN22" s="3">
        <v>1872.5176156623597</v>
      </c>
      <c r="AO22" s="3">
        <f t="shared" si="1"/>
        <v>34.082956237028753</v>
      </c>
      <c r="AP22" s="3">
        <v>222.5183166209404</v>
      </c>
      <c r="AQ22" s="4">
        <f t="shared" si="2"/>
        <v>3.9842133683248058</v>
      </c>
      <c r="AW22" s="4"/>
      <c r="AX22" s="4"/>
      <c r="AY22" s="4"/>
      <c r="AZ22" s="4"/>
      <c r="BA22" s="4"/>
    </row>
    <row r="23" spans="1:53">
      <c r="A23" s="1" t="s">
        <v>13</v>
      </c>
      <c r="B23" s="2">
        <v>3.1</v>
      </c>
      <c r="C23" s="2">
        <v>67</v>
      </c>
      <c r="D23" s="1">
        <v>42082</v>
      </c>
      <c r="E23" s="3">
        <v>0.69174999999999998</v>
      </c>
      <c r="F23" s="3">
        <f>E23-0.1</f>
        <v>0.59175</v>
      </c>
      <c r="G23" s="3">
        <v>1.4359999999999999</v>
      </c>
      <c r="H23" s="3">
        <v>93.2</v>
      </c>
      <c r="I23" s="3">
        <v>169.47499999999999</v>
      </c>
      <c r="J23" s="3">
        <v>110</v>
      </c>
      <c r="K23" s="3">
        <v>12.8225</v>
      </c>
      <c r="L23" s="3">
        <v>6.86</v>
      </c>
      <c r="M23" s="3">
        <v>10.022500000000001</v>
      </c>
      <c r="N23" s="3">
        <v>24.88</v>
      </c>
      <c r="O23" s="5">
        <v>0.7</v>
      </c>
      <c r="P23" s="26">
        <v>1.0356264856449229</v>
      </c>
      <c r="Q23" s="26">
        <v>1.0819123947744686E-2</v>
      </c>
      <c r="R23" s="26">
        <v>1.3686170026497786</v>
      </c>
      <c r="S23" s="26">
        <v>1.0254271501025229E-2</v>
      </c>
      <c r="T23" s="26">
        <v>79.313216402294515</v>
      </c>
      <c r="U23" s="27">
        <v>0.73471010795055491</v>
      </c>
      <c r="V23" s="27">
        <v>57.951359838973389</v>
      </c>
      <c r="W23" s="4"/>
      <c r="X23" s="26">
        <v>2.0237266162795571</v>
      </c>
      <c r="Y23" s="26">
        <v>8.6801869111550176E-2</v>
      </c>
      <c r="Z23" s="26">
        <v>96.347905282331539</v>
      </c>
      <c r="AA23" s="27">
        <v>2.3038929960791106</v>
      </c>
      <c r="AB23" s="3">
        <v>47.609150617121728</v>
      </c>
      <c r="AD23" s="4">
        <v>3.3907400657896951</v>
      </c>
      <c r="AE23" s="4">
        <v>0.17336408159618386</v>
      </c>
      <c r="AG23" s="3" t="s">
        <v>110</v>
      </c>
      <c r="AH23" s="3" t="s">
        <v>95</v>
      </c>
      <c r="AI23" s="3" t="s">
        <v>155</v>
      </c>
      <c r="AJ23" s="1">
        <v>42082</v>
      </c>
      <c r="AK23" s="3">
        <v>10.062071999999555</v>
      </c>
      <c r="AL23" s="3">
        <v>3317.9296876701328</v>
      </c>
      <c r="AM23" s="3">
        <v>18.861433719806652</v>
      </c>
      <c r="AN23" s="3">
        <v>49.214985733285218</v>
      </c>
      <c r="AO23" s="3">
        <f t="shared" si="1"/>
        <v>0.89579515349991301</v>
      </c>
      <c r="AP23" s="3">
        <v>133.25443925460863</v>
      </c>
      <c r="AQ23" s="4">
        <f t="shared" si="2"/>
        <v>2.3859344539768776</v>
      </c>
      <c r="AS23" t="s">
        <v>110</v>
      </c>
      <c r="AT23" t="s">
        <v>95</v>
      </c>
      <c r="AU23" s="28">
        <v>0.7</v>
      </c>
      <c r="AV23" s="1">
        <v>42082</v>
      </c>
      <c r="AW23" s="4">
        <v>48.395432071663421</v>
      </c>
      <c r="AX23" s="4">
        <v>0.88087790447148573</v>
      </c>
      <c r="AY23" s="4">
        <v>23.209980116761756</v>
      </c>
      <c r="AZ23" s="4">
        <v>0.4155770835588497</v>
      </c>
      <c r="BA23" s="4">
        <v>1.9703573704180279</v>
      </c>
    </row>
    <row r="24" spans="1:53">
      <c r="D24" s="1">
        <v>42082</v>
      </c>
      <c r="E24" s="3">
        <v>2.367</v>
      </c>
      <c r="F24" s="3">
        <f t="shared" ref="F24:F26" si="6">E24-0.15</f>
        <v>2.2170000000000001</v>
      </c>
      <c r="G24" s="3">
        <v>1.7416666666666669</v>
      </c>
      <c r="H24" s="3">
        <v>96.666666666666671</v>
      </c>
      <c r="I24" s="3">
        <v>173.93333333333331</v>
      </c>
      <c r="J24" s="3">
        <v>113</v>
      </c>
      <c r="K24" s="3">
        <v>9.5399999999999991</v>
      </c>
      <c r="L24" s="3">
        <v>6.9466666666666663</v>
      </c>
      <c r="M24" s="3">
        <v>0.69</v>
      </c>
      <c r="N24" s="3">
        <v>2.7566666666666664</v>
      </c>
      <c r="O24" s="5">
        <v>2.1</v>
      </c>
      <c r="P24" s="26">
        <v>0.90457809003588763</v>
      </c>
      <c r="Q24" s="26">
        <v>9.8126284598744236E-3</v>
      </c>
      <c r="R24" s="26">
        <v>1.1418773943001901</v>
      </c>
      <c r="S24" s="26">
        <v>8.3746052671478985E-2</v>
      </c>
      <c r="T24" s="26">
        <v>70.694753230176417</v>
      </c>
      <c r="U24" s="27">
        <v>5.1574732214006387</v>
      </c>
      <c r="V24" s="27">
        <v>61.910984124090078</v>
      </c>
      <c r="W24" s="4"/>
      <c r="X24" s="26">
        <v>1.6723364769927145</v>
      </c>
      <c r="Y24" s="26">
        <v>2.1700467277889208E-3</v>
      </c>
      <c r="Z24" s="26">
        <v>80.490664845173043</v>
      </c>
      <c r="AA24" s="27">
        <v>1.2557907316154453</v>
      </c>
      <c r="AB24" s="3">
        <v>48.130663866111256</v>
      </c>
      <c r="AD24" s="4">
        <v>2.7350299723899769</v>
      </c>
      <c r="AE24" s="4">
        <v>0.12801940930201772</v>
      </c>
      <c r="AG24" s="3" t="s">
        <v>196</v>
      </c>
      <c r="AH24" s="3" t="s">
        <v>95</v>
      </c>
      <c r="AI24" s="3" t="s">
        <v>157</v>
      </c>
      <c r="AJ24" s="1">
        <v>42082</v>
      </c>
      <c r="AK24" s="3">
        <v>8.0412403260762382</v>
      </c>
      <c r="AL24" s="3">
        <v>3505.1369972588586</v>
      </c>
      <c r="AM24" s="3">
        <v>24.991834621384321</v>
      </c>
      <c r="AN24" s="3">
        <v>221.92587152309429</v>
      </c>
      <c r="AO24" s="3">
        <f t="shared" si="1"/>
        <v>4.039422488589266</v>
      </c>
      <c r="AP24" s="3">
        <v>123.89759975956588</v>
      </c>
      <c r="AQ24" s="4">
        <f t="shared" si="2"/>
        <v>2.218399279490884</v>
      </c>
      <c r="AS24" t="s">
        <v>111</v>
      </c>
      <c r="AT24" t="s">
        <v>95</v>
      </c>
      <c r="AU24" s="28">
        <v>2.85</v>
      </c>
      <c r="AV24" s="1">
        <v>42082</v>
      </c>
      <c r="AW24" s="4">
        <v>1323.7227403023255</v>
      </c>
      <c r="AX24" s="4">
        <v>24.093970518790055</v>
      </c>
      <c r="AY24" s="4">
        <v>4.2365129590423436</v>
      </c>
      <c r="AZ24" s="4">
        <v>7.5855200699057185E-2</v>
      </c>
      <c r="BA24" s="4">
        <v>3.1300746938524608</v>
      </c>
    </row>
    <row r="25" spans="1:53">
      <c r="D25" s="21">
        <v>42082</v>
      </c>
      <c r="E25" s="5">
        <v>2.7040000000000002</v>
      </c>
      <c r="F25" s="5">
        <f t="shared" si="6"/>
        <v>2.5540000000000003</v>
      </c>
      <c r="G25" s="5">
        <v>3.0310000000000001</v>
      </c>
      <c r="H25" s="5">
        <v>94.633333333333326</v>
      </c>
      <c r="I25" s="5">
        <v>163.03333333333333</v>
      </c>
      <c r="J25" s="5">
        <v>106</v>
      </c>
      <c r="K25" s="5">
        <v>5.1433333333333335</v>
      </c>
      <c r="L25" s="5">
        <v>6.8933333333333335</v>
      </c>
      <c r="M25" s="3">
        <v>0.86</v>
      </c>
      <c r="N25" s="3">
        <v>3.1566666666666663</v>
      </c>
      <c r="O25" s="5">
        <v>2.6</v>
      </c>
      <c r="P25" s="26">
        <v>0.56207814281190627</v>
      </c>
      <c r="Q25" s="26">
        <v>4.410827811319689E-2</v>
      </c>
      <c r="R25" s="26">
        <v>0.76773541123242561</v>
      </c>
      <c r="S25" s="26">
        <v>5.8121006718066907E-2</v>
      </c>
      <c r="T25" s="26">
        <v>50.67017353248086</v>
      </c>
      <c r="U25" s="27">
        <v>1.9735158723368749</v>
      </c>
      <c r="V25" s="27">
        <v>65.99952638779726</v>
      </c>
      <c r="W25" s="4"/>
      <c r="X25" s="26">
        <v>1.2120000499793839</v>
      </c>
      <c r="Y25" s="26">
        <v>5.4251168194718744E-2</v>
      </c>
      <c r="Z25" s="26">
        <v>56.645036429872498</v>
      </c>
      <c r="AA25" s="27">
        <v>9.6599287047326385E-3</v>
      </c>
      <c r="AB25" s="3">
        <v>46.736826810226638</v>
      </c>
      <c r="AD25" s="4">
        <v>2.1946261653320014</v>
      </c>
      <c r="AE25" s="4">
        <v>1.7203180476929758E-2</v>
      </c>
      <c r="AG25" s="3" t="s">
        <v>197</v>
      </c>
      <c r="AH25" s="3" t="s">
        <v>95</v>
      </c>
      <c r="AI25" s="3" t="s">
        <v>159</v>
      </c>
      <c r="AJ25" s="1">
        <v>42082</v>
      </c>
      <c r="AK25" s="3">
        <v>4.7295121258826276</v>
      </c>
      <c r="AL25" s="3">
        <v>4204.789039663593</v>
      </c>
      <c r="AM25" s="3">
        <v>13.789006876890401</v>
      </c>
      <c r="AN25" s="3">
        <v>1237.0960196705655</v>
      </c>
      <c r="AO25" s="3">
        <f t="shared" si="1"/>
        <v>22.517219142165374</v>
      </c>
      <c r="AP25" s="3">
        <v>175.13802137470867</v>
      </c>
      <c r="AQ25" s="4">
        <f t="shared" si="2"/>
        <v>3.1358643039339062</v>
      </c>
      <c r="AS25" t="s">
        <v>112</v>
      </c>
      <c r="AT25" t="s">
        <v>95</v>
      </c>
      <c r="AU25" s="28">
        <v>3.1</v>
      </c>
      <c r="AV25" s="1">
        <v>42082</v>
      </c>
      <c r="AW25" s="4">
        <v>1444.0476092938384</v>
      </c>
      <c r="AX25" s="4">
        <v>26.284084624933353</v>
      </c>
      <c r="AY25" s="4">
        <v>3.4370881379097429</v>
      </c>
      <c r="AZ25" s="4">
        <v>6.1541416972421534E-2</v>
      </c>
      <c r="BA25" s="4">
        <v>3.4469884016220198</v>
      </c>
    </row>
    <row r="26" spans="1:53">
      <c r="D26" s="1">
        <v>42082</v>
      </c>
      <c r="E26" s="3">
        <v>3.0343333333333331</v>
      </c>
      <c r="F26" s="3">
        <f t="shared" si="6"/>
        <v>2.8843333333333332</v>
      </c>
      <c r="G26" s="3">
        <v>3.6980000000000004</v>
      </c>
      <c r="H26" s="3">
        <v>97.5</v>
      </c>
      <c r="I26" s="3">
        <v>164.46666666666667</v>
      </c>
      <c r="J26" s="3">
        <v>107</v>
      </c>
      <c r="K26" s="3">
        <v>2.1199999999999997</v>
      </c>
      <c r="L26" s="3">
        <v>6.89</v>
      </c>
      <c r="M26" s="3">
        <v>0.98999999999999988</v>
      </c>
      <c r="N26" s="3">
        <v>3.4666666666666668</v>
      </c>
      <c r="O26" s="5">
        <v>2.85</v>
      </c>
      <c r="P26" s="26">
        <v>0.60470597952290484</v>
      </c>
      <c r="Q26" s="26">
        <v>2.3677869333118402E-2</v>
      </c>
      <c r="R26" s="26">
        <v>0.72765906985180506</v>
      </c>
      <c r="S26" s="26">
        <v>5.060857969139302E-2</v>
      </c>
      <c r="T26" s="26">
        <v>50.719748763116918</v>
      </c>
      <c r="U26" s="27">
        <v>1.6170806967342344</v>
      </c>
      <c r="V26" s="27">
        <v>69.702627046820837</v>
      </c>
      <c r="W26" s="4"/>
      <c r="X26" s="26">
        <v>1.3869278922444495</v>
      </c>
      <c r="Y26" s="26">
        <v>3.6890794372408643E-2</v>
      </c>
      <c r="Z26" s="26">
        <v>60.709244080145723</v>
      </c>
      <c r="AA26" s="27">
        <v>0.88871344083554871</v>
      </c>
      <c r="AB26" s="3">
        <v>43.772458842038752</v>
      </c>
      <c r="AD26" s="4">
        <v>2.3275556832106923</v>
      </c>
      <c r="AE26" s="4">
        <v>0.15170141348918073</v>
      </c>
      <c r="AG26" s="3" t="s">
        <v>111</v>
      </c>
      <c r="AH26" s="3" t="s">
        <v>95</v>
      </c>
      <c r="AI26" s="3" t="s">
        <v>156</v>
      </c>
      <c r="AJ26" s="1">
        <v>42082</v>
      </c>
      <c r="AK26" s="3">
        <v>4.2288497500417348</v>
      </c>
      <c r="AL26" s="3">
        <v>4116.4631379905841</v>
      </c>
      <c r="AM26" s="3">
        <v>17.909334254886705</v>
      </c>
      <c r="AN26" s="3">
        <v>1271.1790379763706</v>
      </c>
      <c r="AO26" s="3">
        <f t="shared" si="1"/>
        <v>23.13758714918767</v>
      </c>
      <c r="AP26" s="3">
        <v>179.05118461070228</v>
      </c>
      <c r="AQ26" s="4">
        <f t="shared" si="2"/>
        <v>3.205929894551518</v>
      </c>
      <c r="AW26" s="4"/>
      <c r="AX26" s="4"/>
      <c r="AY26" s="4"/>
      <c r="AZ26" s="4"/>
      <c r="BA26" s="4"/>
    </row>
    <row r="27" spans="1:53">
      <c r="D27" s="1">
        <v>42082</v>
      </c>
      <c r="E27" s="3">
        <v>3.1949999999999998</v>
      </c>
      <c r="F27" s="3">
        <f>E27-0.15</f>
        <v>3.0449999999999999</v>
      </c>
      <c r="G27" s="3">
        <v>3.9236666666666671</v>
      </c>
      <c r="H27" s="3">
        <v>99.066666666666663</v>
      </c>
      <c r="I27" s="3">
        <v>165.8</v>
      </c>
      <c r="J27" s="3">
        <v>108</v>
      </c>
      <c r="K27" s="3">
        <v>1.6233333333333333</v>
      </c>
      <c r="L27" s="3">
        <v>6.91</v>
      </c>
      <c r="M27" s="3">
        <v>1.3466666666666667</v>
      </c>
      <c r="N27" s="3">
        <v>4.3099999999999996</v>
      </c>
      <c r="O27" s="5">
        <v>3.1</v>
      </c>
      <c r="P27" s="26">
        <v>0.65209055837027663</v>
      </c>
      <c r="Q27" s="26">
        <v>1.9006603267864922E-2</v>
      </c>
      <c r="R27" s="26">
        <v>0.86744395635718807</v>
      </c>
      <c r="S27" s="26">
        <v>7.5679302382410385E-2</v>
      </c>
      <c r="T27" s="26">
        <v>52.401493125463851</v>
      </c>
      <c r="U27" s="27">
        <v>0.89729797959340185</v>
      </c>
      <c r="V27" s="27">
        <v>60.409082040899534</v>
      </c>
      <c r="W27" s="4"/>
      <c r="X27" s="26">
        <v>1.3086706996521833</v>
      </c>
      <c r="Y27" s="26">
        <v>4.7741028011352452E-2</v>
      </c>
      <c r="Z27" s="26">
        <v>55.985883424408023</v>
      </c>
      <c r="AA27" s="27">
        <v>2.3232128534885925</v>
      </c>
      <c r="AB27" s="3">
        <v>42.780726610053904</v>
      </c>
      <c r="AD27" s="4">
        <v>2.3684667564214639</v>
      </c>
      <c r="AE27" s="4">
        <v>0.10671825269759649</v>
      </c>
      <c r="AG27" s="3" t="s">
        <v>112</v>
      </c>
      <c r="AH27" s="3" t="s">
        <v>95</v>
      </c>
      <c r="AI27" s="3" t="s">
        <v>158</v>
      </c>
      <c r="AJ27" s="1">
        <v>42082</v>
      </c>
      <c r="AK27" s="3">
        <v>4.2861271326328474</v>
      </c>
      <c r="AL27" s="3">
        <v>4264.1022811498196</v>
      </c>
      <c r="AM27" s="3">
        <v>14.577596425335621</v>
      </c>
      <c r="AN27" s="3">
        <v>1399.2905871398157</v>
      </c>
      <c r="AO27" s="3">
        <f t="shared" si="1"/>
        <v>25.469431873677024</v>
      </c>
      <c r="AP27" s="3">
        <v>195.95139036849955</v>
      </c>
      <c r="AQ27" s="4">
        <f t="shared" si="2"/>
        <v>3.5085298185944414</v>
      </c>
      <c r="AW27" s="4"/>
      <c r="AX27" s="4"/>
      <c r="AY27" s="4"/>
      <c r="AZ27" s="4"/>
      <c r="BA27" s="4"/>
    </row>
    <row r="28" spans="1:53">
      <c r="A28" t="s">
        <v>13</v>
      </c>
      <c r="B28" s="2">
        <v>3.05</v>
      </c>
      <c r="C28" s="2">
        <v>70</v>
      </c>
      <c r="D28" s="1">
        <v>42088</v>
      </c>
      <c r="E28" s="3">
        <v>0.72866666666666668</v>
      </c>
      <c r="F28" s="3">
        <v>0.7</v>
      </c>
      <c r="G28" s="3">
        <v>1.4793333333333332</v>
      </c>
      <c r="H28" s="3">
        <v>93.566666666666663</v>
      </c>
      <c r="I28" s="3">
        <v>169.86666666666667</v>
      </c>
      <c r="J28" s="3">
        <v>110.33333333333333</v>
      </c>
      <c r="K28" s="3">
        <v>13.183333333333332</v>
      </c>
      <c r="L28" s="3">
        <v>7.3133333333333326</v>
      </c>
      <c r="M28" s="3">
        <v>9.9533333333333331</v>
      </c>
      <c r="N28" s="3">
        <v>24.716666666666669</v>
      </c>
      <c r="O28" s="5">
        <v>0.7</v>
      </c>
      <c r="P28" s="26">
        <v>0.54949772007599751</v>
      </c>
      <c r="Q28" s="26">
        <v>3.3434977308836059E-2</v>
      </c>
      <c r="R28" s="26">
        <v>0.82363345463204551</v>
      </c>
      <c r="S28" s="26">
        <v>5.2321169207947452E-2</v>
      </c>
      <c r="T28" s="26">
        <v>75.09550831894822</v>
      </c>
      <c r="U28" s="27">
        <v>1.0806622483907353</v>
      </c>
      <c r="V28" s="27">
        <v>91.17588400108977</v>
      </c>
      <c r="W28" s="4"/>
      <c r="X28" s="26">
        <v>1.13681176690054</v>
      </c>
      <c r="Y28" s="26">
        <v>6.5101401833662392E-2</v>
      </c>
      <c r="Z28" s="26">
        <v>87.106102003642988</v>
      </c>
      <c r="AA28" s="27">
        <v>5.6945279714408503</v>
      </c>
      <c r="AB28" s="3">
        <v>76.623153049456363</v>
      </c>
      <c r="AD28" s="4">
        <v>3.1392313757123991</v>
      </c>
      <c r="AE28" s="4">
        <v>0.10234958764859006</v>
      </c>
      <c r="AG28" s="3" t="s">
        <v>113</v>
      </c>
      <c r="AH28" s="3" t="s">
        <v>95</v>
      </c>
      <c r="AI28" s="3" t="s">
        <v>155</v>
      </c>
      <c r="AJ28" s="1">
        <v>42088</v>
      </c>
      <c r="AK28" s="3">
        <v>9.2941806819103494</v>
      </c>
      <c r="AL28" s="3">
        <v>3198.1863472187683</v>
      </c>
      <c r="AM28" s="3">
        <v>19.716633239877677</v>
      </c>
      <c r="AN28" s="3">
        <v>46.284846911113114</v>
      </c>
      <c r="AO28" s="3">
        <f t="shared" si="1"/>
        <v>0.84246172026052268</v>
      </c>
      <c r="AP28" s="3">
        <v>167.18630073152545</v>
      </c>
      <c r="AQ28" s="4">
        <f t="shared" si="2"/>
        <v>2.9934879271535442</v>
      </c>
      <c r="AS28" s="3" t="s">
        <v>113</v>
      </c>
      <c r="AT28" s="3" t="s">
        <v>95</v>
      </c>
      <c r="AU28" s="5">
        <v>0.7</v>
      </c>
      <c r="AV28" s="1">
        <v>42088</v>
      </c>
      <c r="AW28" s="4">
        <v>43.77761303435728</v>
      </c>
      <c r="AX28" s="4">
        <v>0.7968258652049014</v>
      </c>
      <c r="AY28" s="4">
        <v>7.2957272951729566</v>
      </c>
      <c r="AZ28" s="4">
        <v>0.13063074834687477</v>
      </c>
      <c r="BA28" s="4">
        <v>2.8628571788066695</v>
      </c>
    </row>
    <row r="29" spans="1:53">
      <c r="D29" s="1">
        <v>42088</v>
      </c>
      <c r="E29" s="3">
        <v>2.2023333333333333</v>
      </c>
      <c r="F29" s="3">
        <f t="shared" ref="F29:F31" si="7">E29-0.13</f>
        <v>2.0723333333333334</v>
      </c>
      <c r="G29" s="3">
        <v>2.222</v>
      </c>
      <c r="H29" s="3">
        <v>95.966666666666654</v>
      </c>
      <c r="I29" s="3">
        <v>169.86666666666667</v>
      </c>
      <c r="J29" s="3">
        <v>110</v>
      </c>
      <c r="K29" s="3">
        <v>8.7733333333333334</v>
      </c>
      <c r="L29" s="3">
        <v>7.07</v>
      </c>
      <c r="M29" s="3">
        <v>10.716666666666669</v>
      </c>
      <c r="N29" s="3">
        <v>26.526666666666667</v>
      </c>
      <c r="O29" s="5">
        <v>2.1</v>
      </c>
      <c r="P29" s="26">
        <v>0.75011586710998523</v>
      </c>
      <c r="Q29" s="26">
        <v>9.2328044973150232E-3</v>
      </c>
      <c r="R29" s="26">
        <v>1.067308549177961</v>
      </c>
      <c r="S29" s="26">
        <v>7.0567052550709108E-2</v>
      </c>
      <c r="T29" s="26">
        <v>62.27459098060266</v>
      </c>
      <c r="U29" s="27">
        <v>2.2148876753826388</v>
      </c>
      <c r="V29" s="27">
        <v>58.347317679190738</v>
      </c>
      <c r="W29" s="4"/>
      <c r="X29" s="26">
        <v>1.6032860129407147</v>
      </c>
      <c r="Y29" s="26">
        <v>3.4720747644620034E-2</v>
      </c>
      <c r="Z29" s="26">
        <v>76.453779599271428</v>
      </c>
      <c r="AA29" s="27">
        <v>2.3280428178409585</v>
      </c>
      <c r="AB29" s="3">
        <v>47.685677403897174</v>
      </c>
      <c r="AD29" s="4">
        <v>2.7556743293332584</v>
      </c>
      <c r="AE29" s="4">
        <v>6.1521672640889653E-2</v>
      </c>
      <c r="AG29" s="3" t="s">
        <v>206</v>
      </c>
      <c r="AH29" s="3" t="s">
        <v>95</v>
      </c>
      <c r="AI29" s="3" t="s">
        <v>157</v>
      </c>
      <c r="AJ29" s="1">
        <v>42088</v>
      </c>
      <c r="AK29" s="3">
        <v>7.8002270820322188</v>
      </c>
      <c r="AL29" s="3">
        <v>3641.3217336319121</v>
      </c>
      <c r="AM29" s="3">
        <v>17.403377890799824</v>
      </c>
      <c r="AN29" s="3">
        <v>370.99291461494914</v>
      </c>
      <c r="AO29" s="3">
        <f t="shared" si="1"/>
        <v>6.7526922936830935</v>
      </c>
      <c r="AP29" s="3">
        <v>139.48166255170415</v>
      </c>
      <c r="AQ29" s="4">
        <f t="shared" si="2"/>
        <v>2.49743352823105</v>
      </c>
      <c r="AS29" t="s">
        <v>114</v>
      </c>
      <c r="AT29" t="s">
        <v>95</v>
      </c>
      <c r="AU29" s="28">
        <v>2.85</v>
      </c>
      <c r="AV29" s="1">
        <v>42088</v>
      </c>
      <c r="AW29" s="4">
        <v>1042.9544451916049</v>
      </c>
      <c r="AX29" s="4">
        <v>18.983517386086731</v>
      </c>
      <c r="AY29" s="4">
        <v>6.2310979083544851</v>
      </c>
      <c r="AZ29" s="4">
        <v>0.11156844956767206</v>
      </c>
      <c r="BA29" s="4">
        <v>2.8076409658217689</v>
      </c>
    </row>
    <row r="30" spans="1:53">
      <c r="D30" s="21">
        <v>42088</v>
      </c>
      <c r="E30" s="5">
        <v>2.5052499999999998</v>
      </c>
      <c r="F30" s="5">
        <f t="shared" si="7"/>
        <v>2.3752499999999999</v>
      </c>
      <c r="G30" s="5">
        <v>3.0907499999999999</v>
      </c>
      <c r="H30" s="5">
        <v>96.924999999999997</v>
      </c>
      <c r="I30" s="5">
        <v>166.67499999999998</v>
      </c>
      <c r="J30" s="5">
        <v>108</v>
      </c>
      <c r="K30" s="5">
        <v>5.1849999999999996</v>
      </c>
      <c r="L30" s="5">
        <v>7.0324999999999998</v>
      </c>
      <c r="M30" s="3">
        <v>10.887499999999999</v>
      </c>
      <c r="N30" s="3">
        <v>26.934999999999999</v>
      </c>
      <c r="O30" s="5">
        <v>2.6</v>
      </c>
      <c r="P30" s="26">
        <v>0.59182535096052369</v>
      </c>
      <c r="Q30" s="26">
        <v>1.985501415377533E-2</v>
      </c>
      <c r="R30" s="26">
        <v>0.74276476775680822</v>
      </c>
      <c r="S30" s="26">
        <v>4.1716724188222844E-2</v>
      </c>
      <c r="T30" s="26">
        <v>49.777819381031449</v>
      </c>
      <c r="U30" s="27">
        <v>1.4364683484179119</v>
      </c>
      <c r="V30" s="27">
        <v>67.016936642489512</v>
      </c>
      <c r="W30" s="4"/>
      <c r="X30" s="26">
        <v>1.2856538783015166</v>
      </c>
      <c r="Y30" s="26">
        <v>2.8210607461253749E-2</v>
      </c>
      <c r="Z30" s="26">
        <v>60.381375227686711</v>
      </c>
      <c r="AA30" s="27">
        <v>0.61823543710299</v>
      </c>
      <c r="AB30" s="3">
        <v>46.965498449284681</v>
      </c>
      <c r="AD30" s="4">
        <v>2.3127018166295512</v>
      </c>
      <c r="AE30" s="4">
        <v>4.4605529490683422E-2</v>
      </c>
      <c r="AG30" s="3" t="s">
        <v>207</v>
      </c>
      <c r="AH30" s="3" t="s">
        <v>95</v>
      </c>
      <c r="AI30" s="3" t="s">
        <v>159</v>
      </c>
      <c r="AJ30" s="1">
        <v>42088</v>
      </c>
      <c r="AK30" s="3">
        <v>4.2756074655404319</v>
      </c>
      <c r="AL30" s="3">
        <v>4252.2145475879097</v>
      </c>
      <c r="AM30" s="3">
        <v>12.685653531994479</v>
      </c>
      <c r="AN30" s="3">
        <v>1163.596467063167</v>
      </c>
      <c r="AO30" s="3">
        <f t="shared" si="1"/>
        <v>21.179404205736567</v>
      </c>
      <c r="AP30" s="3">
        <v>161.70206901415031</v>
      </c>
      <c r="AQ30" s="4">
        <f t="shared" si="2"/>
        <v>2.8952921936284746</v>
      </c>
      <c r="AS30" t="s">
        <v>115</v>
      </c>
      <c r="AT30" t="s">
        <v>95</v>
      </c>
      <c r="AU30" s="28">
        <v>3.05</v>
      </c>
      <c r="AV30" s="1">
        <v>42088</v>
      </c>
      <c r="AW30" s="4">
        <v>1328.0916712374024</v>
      </c>
      <c r="AX30" s="4">
        <v>24.173492377819482</v>
      </c>
      <c r="AY30" s="4">
        <v>3.5643647459792049</v>
      </c>
      <c r="AZ30" s="4">
        <v>6.3820317743584695E-2</v>
      </c>
      <c r="BA30" s="4">
        <v>3.4344261729202503</v>
      </c>
    </row>
    <row r="31" spans="1:53">
      <c r="D31" s="1">
        <v>42088</v>
      </c>
      <c r="E31" s="3">
        <v>2.9750000000000001</v>
      </c>
      <c r="F31" s="3">
        <f t="shared" si="7"/>
        <v>2.8450000000000002</v>
      </c>
      <c r="G31" s="3">
        <v>3.9693333333333336</v>
      </c>
      <c r="H31" s="3">
        <v>99.366666666666674</v>
      </c>
      <c r="I31" s="3">
        <v>166.06666666666666</v>
      </c>
      <c r="J31" s="3">
        <v>108</v>
      </c>
      <c r="K31" s="3">
        <v>1.9799999999999998</v>
      </c>
      <c r="L31" s="3">
        <v>7.0100000000000007</v>
      </c>
      <c r="M31" s="3">
        <v>11.21</v>
      </c>
      <c r="N31" s="3">
        <v>27.693333333333332</v>
      </c>
      <c r="O31" s="5">
        <v>2.85</v>
      </c>
      <c r="P31" s="26">
        <v>0.55018335444374078</v>
      </c>
      <c r="Q31" s="26">
        <v>1.2874561427268578E-2</v>
      </c>
      <c r="R31" s="26">
        <v>0.70856562681190605</v>
      </c>
      <c r="S31" s="26">
        <v>9.8629136069482939E-2</v>
      </c>
      <c r="T31" s="26">
        <v>47.718540569994381</v>
      </c>
      <c r="U31" s="27">
        <v>0.60214825750819134</v>
      </c>
      <c r="V31" s="27">
        <v>67.34526593492464</v>
      </c>
      <c r="W31" s="4"/>
      <c r="X31" s="26">
        <v>1.2733782402478278</v>
      </c>
      <c r="Y31" s="26">
        <v>5.4251168194718903E-2</v>
      </c>
      <c r="Z31" s="26">
        <v>61.095173041894363</v>
      </c>
      <c r="AA31" s="27">
        <v>2.9028085757726463</v>
      </c>
      <c r="AB31" s="3">
        <v>47.9788103101274</v>
      </c>
      <c r="AD31" s="4">
        <v>2.2712872225177239</v>
      </c>
      <c r="AE31" s="4">
        <v>4.615442705138708E-2</v>
      </c>
      <c r="AG31" s="3" t="s">
        <v>114</v>
      </c>
      <c r="AH31" s="3" t="s">
        <v>95</v>
      </c>
      <c r="AI31" s="3" t="s">
        <v>156</v>
      </c>
      <c r="AJ31" s="1">
        <v>42088</v>
      </c>
      <c r="AK31" s="3">
        <v>5.3077064644787626</v>
      </c>
      <c r="AL31" s="3">
        <v>4251.0068084461618</v>
      </c>
      <c r="AM31" s="3">
        <v>13.578999015456189</v>
      </c>
      <c r="AN31" s="3">
        <v>1054.0258805716387</v>
      </c>
      <c r="AO31" s="3">
        <f t="shared" si="1"/>
        <v>19.185036049720399</v>
      </c>
      <c r="AP31" s="3">
        <v>163.03784584950029</v>
      </c>
      <c r="AQ31" s="4">
        <f t="shared" si="2"/>
        <v>2.919209415389441</v>
      </c>
      <c r="AW31" s="4"/>
      <c r="AX31" s="4"/>
      <c r="AY31" s="4"/>
      <c r="AZ31" s="4"/>
      <c r="BA31" s="4"/>
    </row>
    <row r="32" spans="1:53">
      <c r="D32" s="1">
        <v>42088</v>
      </c>
      <c r="E32" s="3">
        <v>3.1190000000000002</v>
      </c>
      <c r="F32" s="3">
        <f>E32-0.13</f>
        <v>2.9890000000000003</v>
      </c>
      <c r="G32" s="3">
        <v>4.1165000000000003</v>
      </c>
      <c r="H32" s="3">
        <v>99.9</v>
      </c>
      <c r="I32" s="3">
        <v>166.125</v>
      </c>
      <c r="J32" s="3">
        <v>108</v>
      </c>
      <c r="K32" s="3">
        <v>1.8125</v>
      </c>
      <c r="L32" s="3">
        <v>7.0174999999999992</v>
      </c>
      <c r="M32" s="3">
        <v>-0.375</v>
      </c>
      <c r="N32" s="3">
        <v>0.22749999999999998</v>
      </c>
      <c r="O32" s="5">
        <v>3.05</v>
      </c>
      <c r="P32" s="26">
        <v>0.62131401203293224</v>
      </c>
      <c r="Q32" s="26">
        <v>2.5712905303471423E-2</v>
      </c>
      <c r="R32" s="26">
        <v>0.75835277398860046</v>
      </c>
      <c r="S32" s="26">
        <v>8.476467483012522E-3</v>
      </c>
      <c r="T32" s="26">
        <v>49.171476175559413</v>
      </c>
      <c r="U32" s="27">
        <v>0.9709330935870828</v>
      </c>
      <c r="V32" s="27">
        <v>64.839844808556805</v>
      </c>
      <c r="W32" s="4"/>
      <c r="X32" s="26">
        <v>1.4774607228904044</v>
      </c>
      <c r="Y32" s="26">
        <v>5.2081121466930141E-2</v>
      </c>
      <c r="Z32" s="26">
        <v>60.422358834244093</v>
      </c>
      <c r="AA32" s="27">
        <v>7.3898454591216973</v>
      </c>
      <c r="AB32" s="3">
        <v>40.896084679691427</v>
      </c>
      <c r="AD32" s="4">
        <v>2.3296956470401793</v>
      </c>
      <c r="AE32" s="4">
        <v>2.6977045668533622E-2</v>
      </c>
      <c r="AG32" s="3" t="s">
        <v>115</v>
      </c>
      <c r="AH32" s="3" t="s">
        <v>95</v>
      </c>
      <c r="AI32" s="3" t="s">
        <v>158</v>
      </c>
      <c r="AJ32" s="1">
        <v>42088</v>
      </c>
      <c r="AK32" s="3">
        <v>4.1539539763239457</v>
      </c>
      <c r="AL32" s="3">
        <v>4447.1388039847716</v>
      </c>
      <c r="AM32" s="3">
        <v>14.907656842605022</v>
      </c>
      <c r="AN32" s="3">
        <v>1372.8097048697218</v>
      </c>
      <c r="AO32" s="3">
        <f t="shared" si="1"/>
        <v>24.987435472692425</v>
      </c>
      <c r="AP32" s="3">
        <v>195.37706650357518</v>
      </c>
      <c r="AQ32" s="4">
        <f t="shared" si="2"/>
        <v>3.4982464906638349</v>
      </c>
      <c r="AW32" s="4"/>
      <c r="AX32" s="4"/>
      <c r="AY32" s="4"/>
      <c r="AZ32" s="4"/>
      <c r="BA32" s="4"/>
    </row>
    <row r="33" spans="1:53">
      <c r="A33" t="s">
        <v>13</v>
      </c>
      <c r="B33" s="2">
        <v>3.12</v>
      </c>
      <c r="C33" s="2">
        <v>69</v>
      </c>
      <c r="D33" s="1">
        <v>42091</v>
      </c>
      <c r="E33" s="3">
        <v>0.70499999999999996</v>
      </c>
      <c r="F33" s="3">
        <f>E33</f>
        <v>0.70499999999999996</v>
      </c>
      <c r="G33" s="3">
        <v>0.19666666666666668</v>
      </c>
      <c r="H33" s="3">
        <v>83.633333333333326</v>
      </c>
      <c r="I33" s="3">
        <v>158.96666666666667</v>
      </c>
      <c r="J33" s="3">
        <v>103</v>
      </c>
      <c r="K33" s="3">
        <v>13.409999999999998</v>
      </c>
      <c r="L33" s="3">
        <v>7.34</v>
      </c>
      <c r="M33" s="3">
        <v>11.563333333333334</v>
      </c>
      <c r="N33" s="3">
        <v>28.540000000000003</v>
      </c>
      <c r="O33" s="5">
        <v>0.7</v>
      </c>
      <c r="P33" s="26">
        <v>1.24060352279924</v>
      </c>
      <c r="Q33" s="26">
        <v>2.8494453148474742E-2</v>
      </c>
      <c r="R33" s="26">
        <v>1.4301834119518686</v>
      </c>
      <c r="S33" s="26">
        <v>6.1362592752505586E-2</v>
      </c>
      <c r="T33" s="26">
        <v>67.380839736118645</v>
      </c>
      <c r="U33" s="27">
        <v>1.2365344019445101</v>
      </c>
      <c r="V33" s="27">
        <v>47.113425573968463</v>
      </c>
      <c r="W33" s="4"/>
      <c r="X33" s="26">
        <v>2.4158969293374115</v>
      </c>
      <c r="Y33" s="26">
        <v>1.5355031437160445E-2</v>
      </c>
      <c r="Z33" s="26">
        <v>79.653549471111631</v>
      </c>
      <c r="AA33" s="27">
        <v>2.5564338988366941</v>
      </c>
      <c r="AB33" s="3">
        <v>32.970590965135905</v>
      </c>
      <c r="AD33" s="4">
        <v>3.2281028147487203</v>
      </c>
      <c r="AE33" s="4">
        <v>5.120265396011555E-2</v>
      </c>
      <c r="AG33" s="3" t="s">
        <v>116</v>
      </c>
      <c r="AH33" s="3" t="s">
        <v>95</v>
      </c>
      <c r="AI33" s="3" t="s">
        <v>155</v>
      </c>
      <c r="AJ33" s="1">
        <v>42091</v>
      </c>
      <c r="AK33" s="3">
        <v>11.796117113115427</v>
      </c>
      <c r="AL33" s="3">
        <v>3683.9721359423493</v>
      </c>
      <c r="AM33" s="3">
        <v>21.90050703458704</v>
      </c>
      <c r="AN33" s="3">
        <v>60.150289167464344</v>
      </c>
      <c r="AO33" s="3">
        <f t="shared" si="1"/>
        <v>1.0948359877587248</v>
      </c>
      <c r="AP33" s="3">
        <v>166.21510372654586</v>
      </c>
      <c r="AQ33" s="4">
        <f t="shared" si="2"/>
        <v>2.9760985447904362</v>
      </c>
      <c r="AS33" t="s">
        <v>116</v>
      </c>
      <c r="AT33" t="s">
        <v>95</v>
      </c>
      <c r="AU33" s="28">
        <v>0.7</v>
      </c>
      <c r="AV33" s="1">
        <v>42091</v>
      </c>
      <c r="AW33" s="4">
        <v>49.925741012216925</v>
      </c>
      <c r="AX33" s="4">
        <v>0.90873208977460729</v>
      </c>
      <c r="AY33" s="4">
        <v>6.0872621610528252</v>
      </c>
      <c r="AZ33" s="4">
        <v>0.10899305570372113</v>
      </c>
      <c r="BA33" s="4">
        <v>2.8671054890867151</v>
      </c>
    </row>
    <row r="34" spans="1:53">
      <c r="D34" s="21">
        <v>42091</v>
      </c>
      <c r="E34" s="5">
        <v>2.5356666666666663</v>
      </c>
      <c r="F34" s="5">
        <f t="shared" ref="F34:F36" si="8">E34-0.2</f>
        <v>2.3356666666666661</v>
      </c>
      <c r="G34" s="5">
        <v>2.6280000000000001</v>
      </c>
      <c r="H34" s="5">
        <v>92.8</v>
      </c>
      <c r="I34" s="5">
        <v>162.03333333333333</v>
      </c>
      <c r="J34" s="5">
        <v>105</v>
      </c>
      <c r="K34" s="5">
        <v>7.666666666666667</v>
      </c>
      <c r="L34" s="5">
        <v>7.0999999999999988</v>
      </c>
      <c r="M34" s="3">
        <v>10.443333333333333</v>
      </c>
      <c r="N34" s="3">
        <v>25.88</v>
      </c>
      <c r="O34" s="5">
        <v>2.1</v>
      </c>
      <c r="P34" s="26">
        <v>1.1758832858349166</v>
      </c>
      <c r="Q34" s="26">
        <v>2.5969163575627518E-2</v>
      </c>
      <c r="R34" s="26">
        <v>1.454283911538949</v>
      </c>
      <c r="S34" s="26">
        <v>8.9485637653077127E-3</v>
      </c>
      <c r="T34" s="26">
        <v>70.046461752627721</v>
      </c>
      <c r="U34" s="27">
        <v>1.0218986054163739</v>
      </c>
      <c r="V34" s="27">
        <v>48.165603151384182</v>
      </c>
      <c r="W34" s="4"/>
      <c r="X34" s="26">
        <v>2.3864261735893515</v>
      </c>
      <c r="Y34" s="26">
        <v>1.316145551756614E-2</v>
      </c>
      <c r="Z34" s="26">
        <v>78.454003895062456</v>
      </c>
      <c r="AA34" s="27">
        <v>0.97342954373448842</v>
      </c>
      <c r="AB34" s="3">
        <v>32.875102009571975</v>
      </c>
      <c r="AD34" s="4">
        <v>3.8192363525880531</v>
      </c>
      <c r="AE34" s="4">
        <v>6.6714904303283196E-2</v>
      </c>
      <c r="AG34" s="3" t="s">
        <v>216</v>
      </c>
      <c r="AH34" s="3" t="s">
        <v>95</v>
      </c>
      <c r="AI34" s="3" t="s">
        <v>157</v>
      </c>
      <c r="AJ34" s="1">
        <v>42091</v>
      </c>
      <c r="AK34" s="3">
        <v>10.043289355755926</v>
      </c>
      <c r="AL34" s="3">
        <v>3478.2411325560292</v>
      </c>
      <c r="AM34" s="3">
        <v>20.30399259019191</v>
      </c>
      <c r="AN34" s="3">
        <v>73.692076879148573</v>
      </c>
      <c r="AO34" s="3">
        <f t="shared" si="1"/>
        <v>1.3413192005669563</v>
      </c>
      <c r="AP34" s="3">
        <v>178.76610299461785</v>
      </c>
      <c r="AQ34" s="4">
        <f t="shared" si="2"/>
        <v>3.200825478865136</v>
      </c>
      <c r="AS34" t="s">
        <v>117</v>
      </c>
      <c r="AT34" t="s">
        <v>95</v>
      </c>
      <c r="AU34" s="28">
        <v>2.85</v>
      </c>
      <c r="AV34" s="1">
        <v>42091</v>
      </c>
      <c r="AW34" s="4">
        <v>474.15387348791899</v>
      </c>
      <c r="AX34" s="4">
        <v>8.6303944937735526</v>
      </c>
      <c r="AY34" s="4">
        <v>4.4304157479168298</v>
      </c>
      <c r="AZ34" s="4">
        <v>7.9327050096988899E-2</v>
      </c>
      <c r="BA34" s="4">
        <v>3.1506828517621468</v>
      </c>
    </row>
    <row r="35" spans="1:53">
      <c r="D35" s="1">
        <v>42091</v>
      </c>
      <c r="E35" s="3">
        <v>2.8239999999999998</v>
      </c>
      <c r="F35" s="3">
        <f t="shared" si="8"/>
        <v>2.6239999999999997</v>
      </c>
      <c r="G35" s="3">
        <v>3.4466666666666668</v>
      </c>
      <c r="H35" s="3">
        <v>96.600000000000009</v>
      </c>
      <c r="I35" s="3">
        <v>164.23333333333335</v>
      </c>
      <c r="J35" s="3">
        <v>107</v>
      </c>
      <c r="K35" s="3">
        <v>4.3633333333333342</v>
      </c>
      <c r="L35" s="3">
        <v>7.0333333333333341</v>
      </c>
      <c r="M35" s="3">
        <v>10.18</v>
      </c>
      <c r="N35" s="3">
        <v>25.256666666666671</v>
      </c>
      <c r="O35" s="5">
        <v>2.6</v>
      </c>
      <c r="P35" s="26">
        <v>0.57948728625712476</v>
      </c>
      <c r="Q35" s="26">
        <v>1.7855545889955842E-2</v>
      </c>
      <c r="R35" s="26">
        <v>0.65972320728562384</v>
      </c>
      <c r="S35" s="26">
        <v>7.4664224490147993E-2</v>
      </c>
      <c r="T35" s="26">
        <v>54.041289215734103</v>
      </c>
      <c r="U35" s="27">
        <v>2.3445213545787822</v>
      </c>
      <c r="V35" s="27">
        <v>81.915095026113278</v>
      </c>
      <c r="W35" s="4"/>
      <c r="X35" s="26">
        <v>1.3285811514747614</v>
      </c>
      <c r="Y35" s="26">
        <v>4.387151839188623E-2</v>
      </c>
      <c r="Z35" s="26">
        <v>61.673731240691957</v>
      </c>
      <c r="AA35" s="27">
        <v>2.1264237605850487</v>
      </c>
      <c r="AB35" s="3">
        <v>46.420748309000494</v>
      </c>
      <c r="AD35" s="4">
        <v>2.7317570865331149</v>
      </c>
      <c r="AE35" s="4">
        <v>0.1844961837121728</v>
      </c>
      <c r="AG35" s="3" t="s">
        <v>217</v>
      </c>
      <c r="AH35" s="3" t="s">
        <v>95</v>
      </c>
      <c r="AI35" s="3" t="s">
        <v>159</v>
      </c>
      <c r="AJ35" s="1">
        <v>42091</v>
      </c>
      <c r="AK35" s="3">
        <v>7.5148265768427143</v>
      </c>
      <c r="AL35" s="3">
        <v>3556.893656722842</v>
      </c>
      <c r="AM35" s="3">
        <v>17.937037077873217</v>
      </c>
      <c r="AN35" s="3">
        <v>517.56369209041873</v>
      </c>
      <c r="AO35" s="3">
        <f t="shared" si="1"/>
        <v>9.4205258844269881</v>
      </c>
      <c r="AP35" s="3">
        <v>168.1901743447138</v>
      </c>
      <c r="AQ35" s="4">
        <f t="shared" si="2"/>
        <v>3.0114623875508291</v>
      </c>
      <c r="AS35" s="3" t="s">
        <v>118</v>
      </c>
      <c r="AT35" s="3" t="s">
        <v>95</v>
      </c>
      <c r="AU35" s="5">
        <v>3.12</v>
      </c>
      <c r="AV35" s="1">
        <v>42091</v>
      </c>
      <c r="AW35" s="4">
        <v>916.21385116629119</v>
      </c>
      <c r="AX35" s="4">
        <v>16.676626340849857</v>
      </c>
      <c r="AY35" s="4">
        <v>3.6727468682526374</v>
      </c>
      <c r="AZ35" s="4">
        <v>6.5760910801300573E-2</v>
      </c>
      <c r="BA35" s="4">
        <v>2.9553030831656248</v>
      </c>
    </row>
    <row r="36" spans="1:53">
      <c r="D36" s="1">
        <v>42091</v>
      </c>
      <c r="E36" s="3">
        <v>3.032</v>
      </c>
      <c r="F36" s="3">
        <f t="shared" si="8"/>
        <v>2.8319999999999999</v>
      </c>
      <c r="G36" s="3">
        <v>3.6539999999999999</v>
      </c>
      <c r="H36" s="3">
        <v>98.933333333333337</v>
      </c>
      <c r="I36" s="3">
        <v>167.03333333333333</v>
      </c>
      <c r="J36" s="3">
        <v>109</v>
      </c>
      <c r="K36" s="3">
        <v>2.7933333333333334</v>
      </c>
      <c r="L36" s="3">
        <v>7.02</v>
      </c>
      <c r="M36" s="3">
        <v>10.14</v>
      </c>
      <c r="N36" s="3">
        <v>25.163333333333338</v>
      </c>
      <c r="O36" s="5">
        <v>2.85</v>
      </c>
      <c r="P36" s="26">
        <v>0.49683012982900576</v>
      </c>
      <c r="Q36" s="26">
        <v>3.2542521760053358E-2</v>
      </c>
      <c r="R36" s="26">
        <v>0.62017392448891695</v>
      </c>
      <c r="S36" s="26">
        <v>2.9984493605237424E-2</v>
      </c>
      <c r="T36" s="26">
        <v>51.737947730796357</v>
      </c>
      <c r="U36" s="27">
        <v>0.83829608223954544</v>
      </c>
      <c r="V36" s="27">
        <v>83.42490015753792</v>
      </c>
      <c r="W36" s="4"/>
      <c r="X36" s="26">
        <v>1.4821392998462342</v>
      </c>
      <c r="Y36" s="26">
        <v>0.1162595237384984</v>
      </c>
      <c r="Z36" s="26">
        <v>61.105701302172847</v>
      </c>
      <c r="AA36" s="27">
        <v>1.6160820580446345</v>
      </c>
      <c r="AB36" s="3">
        <v>41.228041998827173</v>
      </c>
      <c r="AD36" s="4">
        <v>2.5765467687827108</v>
      </c>
      <c r="AE36" s="4">
        <v>0.15325599749494759</v>
      </c>
      <c r="AG36" s="3" t="s">
        <v>117</v>
      </c>
      <c r="AH36" s="3" t="s">
        <v>95</v>
      </c>
      <c r="AI36" s="3" t="s">
        <v>156</v>
      </c>
      <c r="AJ36" s="1">
        <v>42091</v>
      </c>
      <c r="AK36" s="3">
        <v>8.3270034928600385</v>
      </c>
      <c r="AL36" s="3">
        <v>3632.1969425174361</v>
      </c>
      <c r="AM36" s="3">
        <v>14.217630292910249</v>
      </c>
      <c r="AN36" s="3">
        <v>467.95284629400629</v>
      </c>
      <c r="AO36" s="3">
        <f t="shared" si="1"/>
        <v>8.517525414889084</v>
      </c>
      <c r="AP36" s="3">
        <v>180.39605301883273</v>
      </c>
      <c r="AQ36" s="4">
        <f t="shared" si="2"/>
        <v>3.2300099018591357</v>
      </c>
      <c r="AW36" s="4"/>
      <c r="AX36" s="4"/>
      <c r="AY36" s="4"/>
      <c r="AZ36" s="4"/>
      <c r="BA36" s="4"/>
    </row>
    <row r="37" spans="1:53">
      <c r="D37" s="1">
        <v>42091</v>
      </c>
      <c r="E37" s="3">
        <v>3.1779999999999999</v>
      </c>
      <c r="F37" s="3">
        <f>E37-0.2</f>
        <v>2.9779999999999998</v>
      </c>
      <c r="G37" s="3">
        <v>3.8832499999999999</v>
      </c>
      <c r="H37" s="3">
        <v>99.9</v>
      </c>
      <c r="I37" s="3">
        <v>167.45</v>
      </c>
      <c r="J37" s="3">
        <v>109</v>
      </c>
      <c r="K37" s="3">
        <v>2.3725000000000001</v>
      </c>
      <c r="L37" s="3">
        <v>7.02</v>
      </c>
      <c r="M37" s="3">
        <v>10.095000000000001</v>
      </c>
      <c r="N37" s="3">
        <v>25.057499999999997</v>
      </c>
      <c r="O37" s="5">
        <v>3.12</v>
      </c>
      <c r="P37" s="26">
        <v>0.58341973559214688</v>
      </c>
      <c r="Q37" s="26">
        <v>1.8178143586480865E-2</v>
      </c>
      <c r="R37" s="26">
        <v>0.6041185266827106</v>
      </c>
      <c r="S37" s="26">
        <v>5.0788628423679774E-2</v>
      </c>
      <c r="T37" s="26">
        <v>51.257449341554384</v>
      </c>
      <c r="U37" s="27">
        <v>1.6683751754995484</v>
      </c>
      <c r="V37" s="27">
        <v>84.846676732487197</v>
      </c>
      <c r="W37" s="4"/>
      <c r="X37" s="26">
        <v>1.3921759401942604</v>
      </c>
      <c r="Y37" s="26">
        <v>8.9936612703366614E-2</v>
      </c>
      <c r="Z37" s="26">
        <v>57.159563905754773</v>
      </c>
      <c r="AA37" s="27">
        <v>7.0880792019505937E-2</v>
      </c>
      <c r="AB37" s="3">
        <v>41.057715663279517</v>
      </c>
      <c r="AD37" s="4">
        <v>2.248125261069164</v>
      </c>
      <c r="AE37" s="4">
        <v>3.5731806504262179E-2</v>
      </c>
      <c r="AG37" s="3" t="s">
        <v>118</v>
      </c>
      <c r="AH37" s="3" t="s">
        <v>95</v>
      </c>
      <c r="AI37" s="3" t="s">
        <v>158</v>
      </c>
      <c r="AJ37" s="1">
        <v>42091</v>
      </c>
      <c r="AK37" s="3">
        <v>4.8878896963430316</v>
      </c>
      <c r="AL37" s="3">
        <v>3907.6661150282334</v>
      </c>
      <c r="AM37" s="3">
        <v>17.24158183673152</v>
      </c>
      <c r="AN37" s="3">
        <v>888.18304366488655</v>
      </c>
      <c r="AO37" s="3">
        <f t="shared" si="1"/>
        <v>16.166418705221815</v>
      </c>
      <c r="AP37" s="3">
        <v>168.7264240630528</v>
      </c>
      <c r="AQ37" s="4">
        <f t="shared" si="2"/>
        <v>3.0210639939669255</v>
      </c>
      <c r="AW37" s="4"/>
      <c r="AX37" s="4"/>
      <c r="AY37" s="4"/>
      <c r="AZ37" s="4"/>
      <c r="BA37" s="4"/>
    </row>
    <row r="38" spans="1:53">
      <c r="B38" s="2">
        <v>3.38</v>
      </c>
      <c r="C38" s="2">
        <v>60</v>
      </c>
      <c r="D38" s="1">
        <v>42100</v>
      </c>
      <c r="E38" s="3">
        <v>0.755</v>
      </c>
      <c r="G38" s="3">
        <v>0.38166666666666665</v>
      </c>
      <c r="H38" s="3">
        <v>44</v>
      </c>
      <c r="I38" s="3">
        <v>83.033333333333331</v>
      </c>
      <c r="J38" s="3">
        <v>54</v>
      </c>
      <c r="K38" s="3">
        <v>14.263333333333334</v>
      </c>
      <c r="L38" s="3">
        <v>7.3933333333333335</v>
      </c>
      <c r="M38" s="3">
        <v>14.083333333333334</v>
      </c>
      <c r="N38" s="3">
        <v>34.51</v>
      </c>
      <c r="O38" s="3">
        <f>0.6</f>
        <v>0.6</v>
      </c>
      <c r="P38" s="26">
        <v>0.43400783723875869</v>
      </c>
      <c r="Q38" s="26">
        <v>2.5273454758013798E-2</v>
      </c>
      <c r="R38" s="26">
        <v>0.8152651565497151</v>
      </c>
      <c r="S38" s="26">
        <v>1.5771985407010219E-2</v>
      </c>
      <c r="T38" s="26">
        <v>64.275761539659243</v>
      </c>
      <c r="U38" s="27">
        <v>1.1943698813514474</v>
      </c>
      <c r="V38" s="27">
        <v>78.840314740888459</v>
      </c>
      <c r="W38" s="10"/>
      <c r="X38" s="26">
        <v>2.3383423089477788</v>
      </c>
      <c r="Y38" s="26">
        <v>1.0967879597971518E-2</v>
      </c>
      <c r="Z38" s="26">
        <v>74.992362622675387</v>
      </c>
      <c r="AA38" s="27">
        <v>1.9279575429304492</v>
      </c>
      <c r="AB38" s="3">
        <v>32.070737605744682</v>
      </c>
      <c r="AD38" s="10">
        <v>3.9270287641450317</v>
      </c>
      <c r="AE38" s="10">
        <v>2.9934903874940674E-2</v>
      </c>
      <c r="AF38"/>
      <c r="AG38" s="3" t="s">
        <v>228</v>
      </c>
      <c r="AH38" s="3" t="s">
        <v>95</v>
      </c>
      <c r="AI38" s="3" t="s">
        <v>155</v>
      </c>
      <c r="AJ38" s="1">
        <v>42100</v>
      </c>
      <c r="AK38" s="3">
        <v>25.172141727444092</v>
      </c>
      <c r="AL38" s="3">
        <v>2258.9544452313794</v>
      </c>
      <c r="AM38" s="3">
        <v>15.082889626097785</v>
      </c>
      <c r="AN38" s="3">
        <v>41.146886654075438</v>
      </c>
      <c r="AO38" s="3">
        <f t="shared" si="1"/>
        <v>0.74894223979023367</v>
      </c>
      <c r="AP38" s="3">
        <v>99.869697154451231</v>
      </c>
      <c r="AQ38" s="4">
        <f t="shared" si="2"/>
        <v>1.7881772095694042</v>
      </c>
      <c r="AW38" s="4"/>
      <c r="AX38" s="4"/>
      <c r="AY38" s="4"/>
      <c r="AZ38" s="4"/>
      <c r="BA38" s="4"/>
    </row>
    <row r="39" spans="1:53">
      <c r="D39" s="1">
        <v>42100</v>
      </c>
      <c r="E39" s="3">
        <v>2.7959999999999998</v>
      </c>
      <c r="G39" s="3">
        <v>0.30499999999999999</v>
      </c>
      <c r="H39" s="3">
        <v>44.2</v>
      </c>
      <c r="I39" s="3">
        <v>83.6</v>
      </c>
      <c r="J39" s="3">
        <v>54</v>
      </c>
      <c r="K39" s="3">
        <v>14.36</v>
      </c>
      <c r="L39" s="3">
        <v>7.35</v>
      </c>
      <c r="M39" s="3">
        <v>14.14</v>
      </c>
      <c r="N39" s="3">
        <v>34.659999999999997</v>
      </c>
      <c r="O39" s="3">
        <f>O40-0.25</f>
        <v>2.88</v>
      </c>
      <c r="P39" s="26">
        <v>0.44856883048342838</v>
      </c>
      <c r="Q39" s="26">
        <v>2.3940214400929874E-2</v>
      </c>
      <c r="R39" s="26">
        <v>0.76423991892590248</v>
      </c>
      <c r="S39" s="26">
        <v>2.3085224662925938E-2</v>
      </c>
      <c r="T39" s="26">
        <v>68.720127000079671</v>
      </c>
      <c r="U39" s="27">
        <v>0.85614855554660696</v>
      </c>
      <c r="V39" s="27">
        <v>89.919572765398144</v>
      </c>
      <c r="W39" s="10"/>
      <c r="X39" s="26">
        <v>2.490349364911459</v>
      </c>
      <c r="Y39" s="26">
        <v>3.2903638793914558E-2</v>
      </c>
      <c r="Z39" s="26">
        <v>70.331175774239142</v>
      </c>
      <c r="AA39" s="27">
        <v>4.645054570344672</v>
      </c>
      <c r="AB39" s="3">
        <v>28.241489634021558</v>
      </c>
      <c r="AD39" s="10">
        <v>4.8705422616468095</v>
      </c>
      <c r="AE39" s="10">
        <v>4.3882982519315335E-2</v>
      </c>
      <c r="AG39" s="3" t="s">
        <v>229</v>
      </c>
      <c r="AH39" s="3" t="s">
        <v>95</v>
      </c>
      <c r="AI39" s="3" t="s">
        <v>159</v>
      </c>
      <c r="AJ39" s="1">
        <v>42100</v>
      </c>
      <c r="AK39" s="3">
        <v>26.188317700190964</v>
      </c>
      <c r="AL39" s="3">
        <v>2231.363948724902</v>
      </c>
      <c r="AM39" s="3">
        <v>16.284272951240233</v>
      </c>
      <c r="AN39" s="3">
        <v>40.723504857118108</v>
      </c>
      <c r="AO39" s="3">
        <f t="shared" si="1"/>
        <v>0.74123598210990371</v>
      </c>
      <c r="AP39" s="3">
        <v>102.99760235727781</v>
      </c>
      <c r="AQ39" s="4">
        <f t="shared" si="2"/>
        <v>1.8441826742574361</v>
      </c>
      <c r="AW39" s="4"/>
      <c r="AX39" s="4"/>
      <c r="AY39" s="4"/>
      <c r="AZ39" s="4"/>
      <c r="BA39" s="4"/>
    </row>
    <row r="40" spans="1:53">
      <c r="D40" s="1">
        <v>42100</v>
      </c>
      <c r="E40" s="3">
        <v>3.0489999999999999</v>
      </c>
      <c r="G40" s="3">
        <v>0.7</v>
      </c>
      <c r="H40" s="3">
        <v>45</v>
      </c>
      <c r="I40" s="3">
        <v>84</v>
      </c>
      <c r="J40" s="3">
        <v>55</v>
      </c>
      <c r="K40" s="3">
        <v>13.97</v>
      </c>
      <c r="L40" s="3">
        <v>7.32</v>
      </c>
      <c r="M40" s="3">
        <v>13.77</v>
      </c>
      <c r="N40" s="3">
        <v>33.770000000000003</v>
      </c>
      <c r="O40" s="3">
        <f>O41-0.25</f>
        <v>3.13</v>
      </c>
      <c r="P40" s="26">
        <v>0.35307183343888543</v>
      </c>
      <c r="Q40" s="26">
        <v>1.8216567892783933E-2</v>
      </c>
      <c r="R40" s="26">
        <v>1.0137275746472452</v>
      </c>
      <c r="S40" s="26">
        <v>0.11406087190366772</v>
      </c>
      <c r="T40" s="26">
        <v>66.240072409148794</v>
      </c>
      <c r="U40" s="27">
        <v>0.69372813678595358</v>
      </c>
      <c r="V40" s="27">
        <v>65.343070530757615</v>
      </c>
      <c r="W40" s="10"/>
      <c r="X40" s="26">
        <v>3.5063148920156464</v>
      </c>
      <c r="Y40" s="26">
        <v>0.75020296450125568</v>
      </c>
      <c r="Z40" s="26">
        <v>71.383701836789257</v>
      </c>
      <c r="AA40" s="27">
        <v>4.7253861346334407</v>
      </c>
      <c r="AB40" s="3">
        <v>20.358611258600764</v>
      </c>
      <c r="AD40" s="10">
        <v>4.186600779768737</v>
      </c>
      <c r="AE40" s="10">
        <v>4.5904201424040877E-2</v>
      </c>
      <c r="AG40" s="3" t="s">
        <v>230</v>
      </c>
      <c r="AH40" s="3" t="s">
        <v>95</v>
      </c>
      <c r="AI40" s="3" t="s">
        <v>156</v>
      </c>
      <c r="AJ40" s="1">
        <v>42100</v>
      </c>
      <c r="AK40" s="3">
        <v>24.221207911439066</v>
      </c>
      <c r="AL40" s="3">
        <v>2334.2310052850517</v>
      </c>
      <c r="AM40" s="3">
        <v>16.542200167131877</v>
      </c>
      <c r="AN40" s="3">
        <v>50.981334188646763</v>
      </c>
      <c r="AO40" s="3">
        <f t="shared" si="1"/>
        <v>0.92794565323346856</v>
      </c>
      <c r="AP40" s="3">
        <v>104.21011301330131</v>
      </c>
      <c r="AQ40" s="4">
        <f t="shared" si="2"/>
        <v>1.8658928023867736</v>
      </c>
      <c r="AW40" s="4"/>
      <c r="AX40" s="4"/>
      <c r="AY40" s="4"/>
      <c r="AZ40" s="4"/>
      <c r="BA40" s="4"/>
    </row>
    <row r="41" spans="1:53">
      <c r="D41" s="1">
        <v>42100</v>
      </c>
      <c r="E41" s="3">
        <v>3.234</v>
      </c>
      <c r="G41" s="3">
        <v>0.85299999999999998</v>
      </c>
      <c r="H41" s="3">
        <v>45.6</v>
      </c>
      <c r="I41" s="3">
        <v>84.6</v>
      </c>
      <c r="J41" s="3">
        <v>55</v>
      </c>
      <c r="K41" s="3">
        <v>13.66</v>
      </c>
      <c r="L41" s="3">
        <v>7.25</v>
      </c>
      <c r="M41" s="3">
        <v>13.67</v>
      </c>
      <c r="N41" s="3">
        <v>33.53</v>
      </c>
      <c r="O41" s="3">
        <v>3.38</v>
      </c>
      <c r="P41" s="26">
        <v>0.29110614312856242</v>
      </c>
      <c r="Q41" s="26">
        <v>9.4630651084176426E-3</v>
      </c>
      <c r="R41" s="26">
        <v>0.92695185383153889</v>
      </c>
      <c r="S41" s="26">
        <v>0.23418314817656505</v>
      </c>
      <c r="T41" s="26">
        <v>64.571753588486445</v>
      </c>
      <c r="U41" s="27">
        <v>1.4336757298899687</v>
      </c>
      <c r="V41" s="27">
        <v>69.66031010303314</v>
      </c>
      <c r="W41" s="10"/>
      <c r="X41" s="26">
        <v>2.7509328894206249</v>
      </c>
      <c r="Y41" s="26">
        <v>0.1162595237384984</v>
      </c>
      <c r="Z41" s="26">
        <v>68.189368770764133</v>
      </c>
      <c r="AA41" s="27">
        <v>1.4554189294670952</v>
      </c>
      <c r="AB41" s="3">
        <v>24.787725296026952</v>
      </c>
      <c r="AD41" s="10">
        <v>4.1923718967168924</v>
      </c>
      <c r="AE41" s="10">
        <v>4.0161396545337479E-2</v>
      </c>
      <c r="AG41" s="3" t="s">
        <v>231</v>
      </c>
      <c r="AH41" s="3" t="s">
        <v>95</v>
      </c>
      <c r="AI41" s="3" t="s">
        <v>158</v>
      </c>
      <c r="AJ41" s="1">
        <v>42100</v>
      </c>
      <c r="AK41" s="3">
        <v>27.732036855934144</v>
      </c>
      <c r="AL41" s="3">
        <v>2327.7530559153515</v>
      </c>
      <c r="AM41" s="3">
        <v>15.620531536221522</v>
      </c>
      <c r="AN41" s="3">
        <v>61.375533093472797</v>
      </c>
      <c r="AO41" s="3">
        <f t="shared" si="1"/>
        <v>1.1171374789492683</v>
      </c>
      <c r="AP41" s="3">
        <v>106.53085772515783</v>
      </c>
      <c r="AQ41" s="4">
        <f t="shared" si="2"/>
        <v>1.9074459753833093</v>
      </c>
      <c r="AS41" s="3"/>
      <c r="AT41" s="3"/>
      <c r="AU41" s="5"/>
      <c r="AW41" s="4"/>
      <c r="AX41" s="4"/>
      <c r="AY41" s="4"/>
      <c r="AZ41" s="4"/>
      <c r="BA41" s="4"/>
    </row>
    <row r="42" spans="1:53">
      <c r="P42" s="26"/>
      <c r="Q42" s="26"/>
      <c r="R42" s="26"/>
      <c r="S42" s="26"/>
      <c r="T42" s="26"/>
      <c r="U42" s="27"/>
      <c r="V42" s="27"/>
      <c r="W42" s="10"/>
      <c r="X42" s="26"/>
      <c r="Y42" s="26"/>
      <c r="Z42" s="26"/>
      <c r="AA42" s="27"/>
      <c r="AD42" s="10"/>
      <c r="AE42" s="10"/>
      <c r="AJ42" s="1"/>
      <c r="AK42" s="3"/>
      <c r="AL42" s="3"/>
      <c r="AM42" s="3"/>
      <c r="AN42" s="3"/>
      <c r="AO42" s="3"/>
      <c r="AP42" s="3"/>
      <c r="AS42" s="3"/>
      <c r="AT42" s="3"/>
      <c r="AU42" s="5"/>
      <c r="AW42" s="4"/>
      <c r="AX42" s="4"/>
      <c r="AY42" s="4"/>
      <c r="AZ42" s="4"/>
      <c r="BA42" s="4"/>
    </row>
    <row r="43" spans="1:53">
      <c r="A43" t="s">
        <v>258</v>
      </c>
      <c r="B43" s="2"/>
      <c r="C43" s="2"/>
      <c r="D43" s="1">
        <f>D44</f>
        <v>42091</v>
      </c>
      <c r="E43" s="3" t="s">
        <v>29</v>
      </c>
      <c r="F43" s="3" t="s">
        <v>22</v>
      </c>
      <c r="G43" s="3" t="s">
        <v>30</v>
      </c>
      <c r="H43" s="3" t="s">
        <v>31</v>
      </c>
      <c r="I43" s="3" t="s">
        <v>33</v>
      </c>
      <c r="J43" s="3" t="s">
        <v>34</v>
      </c>
      <c r="K43" s="3" t="s">
        <v>36</v>
      </c>
      <c r="L43" s="3" t="s">
        <v>1</v>
      </c>
      <c r="M43" s="3" t="s">
        <v>39</v>
      </c>
      <c r="N43" s="3" t="s">
        <v>40</v>
      </c>
      <c r="O43" s="5" t="s">
        <v>19</v>
      </c>
      <c r="P43" s="9" t="s">
        <v>89</v>
      </c>
      <c r="Q43" s="9" t="s">
        <v>88</v>
      </c>
      <c r="R43" s="9" t="s">
        <v>90</v>
      </c>
      <c r="S43" s="9" t="s">
        <v>88</v>
      </c>
      <c r="T43" s="9" t="s">
        <v>91</v>
      </c>
      <c r="U43" s="9" t="s">
        <v>88</v>
      </c>
      <c r="V43" s="9" t="s">
        <v>94</v>
      </c>
      <c r="X43" s="3" t="s">
        <v>92</v>
      </c>
      <c r="Y43" s="3" t="s">
        <v>88</v>
      </c>
      <c r="Z43" s="3" t="s">
        <v>93</v>
      </c>
      <c r="AA43" s="3" t="s">
        <v>88</v>
      </c>
      <c r="AB43" s="3" t="s">
        <v>60</v>
      </c>
      <c r="AD43" s="3" t="s">
        <v>49</v>
      </c>
      <c r="AE43" s="3" t="s">
        <v>50</v>
      </c>
      <c r="AG43" s="3" t="s">
        <v>70</v>
      </c>
      <c r="AH43" s="3" t="str">
        <f>AH44</f>
        <v>MB</v>
      </c>
      <c r="AI43" s="3" t="s">
        <v>13</v>
      </c>
      <c r="AJ43" s="1" t="str">
        <f>AJ44</f>
        <v>3/27(8?)/2015</v>
      </c>
      <c r="AK43" s="3" t="s">
        <v>78</v>
      </c>
      <c r="AL43" s="3" t="s">
        <v>79</v>
      </c>
      <c r="AM43" s="12" t="s">
        <v>80</v>
      </c>
      <c r="AN43" s="3" t="s">
        <v>81</v>
      </c>
      <c r="AO43" t="s">
        <v>76</v>
      </c>
      <c r="AP43" s="3" t="s">
        <v>82</v>
      </c>
      <c r="AQ43" s="4" t="s">
        <v>77</v>
      </c>
      <c r="AR43" s="3"/>
      <c r="AS43" s="3"/>
      <c r="AT43" s="3"/>
      <c r="AU43" s="5"/>
      <c r="AW43" s="4"/>
      <c r="AX43" s="4"/>
      <c r="AY43" s="4"/>
      <c r="AZ43" s="4"/>
      <c r="BA43" s="4"/>
    </row>
    <row r="44" spans="1:53">
      <c r="B44" s="2"/>
      <c r="C44" s="2"/>
      <c r="D44" s="1">
        <v>42091</v>
      </c>
      <c r="E44" s="3">
        <v>0.16500000000000001</v>
      </c>
      <c r="F44" s="3">
        <f>E44</f>
        <v>0.16500000000000001</v>
      </c>
      <c r="G44" s="3">
        <v>0.32466666666666666</v>
      </c>
      <c r="H44" s="3">
        <v>80.5</v>
      </c>
      <c r="I44" s="3">
        <v>152.30000000000001</v>
      </c>
      <c r="J44" s="3">
        <v>99</v>
      </c>
      <c r="K44" s="3">
        <v>13.949999999999998</v>
      </c>
      <c r="L44" s="3">
        <v>7.4433333333333342</v>
      </c>
      <c r="M44" s="3">
        <v>14.310000000000002</v>
      </c>
      <c r="N44" s="3">
        <v>35.050000000000004</v>
      </c>
      <c r="O44" s="5"/>
      <c r="P44" s="26">
        <v>2.8706697751741608</v>
      </c>
      <c r="Q44" s="26">
        <v>1.0221276032165326E-2</v>
      </c>
      <c r="R44" s="26">
        <v>3.3374176147634373</v>
      </c>
      <c r="S44" s="26">
        <v>5.0426441598138685E-3</v>
      </c>
      <c r="T44" s="26">
        <v>103.29289524869809</v>
      </c>
      <c r="U44" s="27">
        <v>0.74030621225544879</v>
      </c>
      <c r="V44" s="27">
        <v>30.949946087588948</v>
      </c>
      <c r="X44" s="26"/>
      <c r="Y44" s="26"/>
      <c r="Z44" s="26"/>
      <c r="AA44" s="27"/>
      <c r="AD44" s="3">
        <v>4.7616605218916099</v>
      </c>
      <c r="AE44" s="3">
        <v>1.4957146470792205E-2</v>
      </c>
      <c r="AG44" s="3" t="s">
        <v>225</v>
      </c>
      <c r="AH44" s="3" t="s">
        <v>95</v>
      </c>
      <c r="AI44" s="3" t="s">
        <v>226</v>
      </c>
      <c r="AJ44" s="1" t="s">
        <v>227</v>
      </c>
      <c r="AK44" s="3">
        <v>14.6023287226656</v>
      </c>
      <c r="AL44" s="3">
        <v>3353.9520468953815</v>
      </c>
      <c r="AM44" s="3">
        <v>108.5827206955138</v>
      </c>
      <c r="AN44" s="3">
        <v>57.803387208926338</v>
      </c>
      <c r="AO44" s="3">
        <f>AN44/AO$1</f>
        <v>1.0521184420991325</v>
      </c>
      <c r="AP44" s="3">
        <v>134.81348479665763</v>
      </c>
      <c r="AQ44" s="4">
        <f>AP44/AQ$1</f>
        <v>2.413849324917773</v>
      </c>
      <c r="AS44" s="3"/>
      <c r="AT44" s="3"/>
      <c r="AU44" s="5"/>
      <c r="AW44" s="4"/>
      <c r="AX44" s="4"/>
      <c r="AY44" s="4"/>
      <c r="AZ44" s="4"/>
      <c r="BA44" s="4"/>
    </row>
    <row r="45" spans="1:53">
      <c r="P45" s="26"/>
      <c r="Q45" s="26"/>
      <c r="R45" s="26"/>
      <c r="S45" s="26"/>
      <c r="T45" s="26"/>
      <c r="U45" s="27"/>
      <c r="V45" s="27"/>
      <c r="X45" s="26"/>
      <c r="Y45" s="26"/>
      <c r="Z45" s="26"/>
      <c r="AA45" s="27"/>
      <c r="AJ45" s="1"/>
      <c r="AK45" s="3"/>
      <c r="AL45" s="3"/>
      <c r="AM45" s="3"/>
      <c r="AN45" s="3"/>
      <c r="AO45" s="3"/>
      <c r="AP45" s="3"/>
      <c r="AS45" s="3"/>
      <c r="AT45" s="3"/>
      <c r="AU45" s="5"/>
      <c r="AW45" s="4"/>
      <c r="AX45" s="4"/>
      <c r="AY45" s="4"/>
      <c r="AZ45" s="4"/>
      <c r="BA45" s="4"/>
    </row>
    <row r="46" spans="1:53">
      <c r="A46" t="s">
        <v>258</v>
      </c>
      <c r="D46" s="1">
        <f>D47</f>
        <v>42100</v>
      </c>
      <c r="E46" t="s">
        <v>29</v>
      </c>
      <c r="G46" t="s">
        <v>30</v>
      </c>
      <c r="H46" t="s">
        <v>31</v>
      </c>
      <c r="I46" t="s">
        <v>33</v>
      </c>
      <c r="J46" t="s">
        <v>34</v>
      </c>
      <c r="K46" t="s">
        <v>36</v>
      </c>
      <c r="L46" t="s">
        <v>1</v>
      </c>
      <c r="M46" t="s">
        <v>39</v>
      </c>
      <c r="N46" t="s">
        <v>40</v>
      </c>
      <c r="O46" s="5" t="s">
        <v>19</v>
      </c>
      <c r="P46" s="9" t="s">
        <v>89</v>
      </c>
      <c r="Q46" s="9" t="s">
        <v>88</v>
      </c>
      <c r="R46" s="9" t="s">
        <v>90</v>
      </c>
      <c r="S46" s="9" t="s">
        <v>88</v>
      </c>
      <c r="T46" s="9" t="s">
        <v>91</v>
      </c>
      <c r="U46" s="9" t="s">
        <v>88</v>
      </c>
      <c r="V46" s="9" t="s">
        <v>94</v>
      </c>
      <c r="X46" s="3" t="s">
        <v>92</v>
      </c>
      <c r="Y46" s="3" t="s">
        <v>88</v>
      </c>
      <c r="Z46" s="3" t="s">
        <v>93</v>
      </c>
      <c r="AA46" s="3" t="s">
        <v>88</v>
      </c>
      <c r="AB46" s="3" t="s">
        <v>60</v>
      </c>
      <c r="AD46" s="3" t="s">
        <v>49</v>
      </c>
      <c r="AE46" s="3" t="s">
        <v>50</v>
      </c>
      <c r="AG46" s="3" t="s">
        <v>70</v>
      </c>
      <c r="AH46" s="3" t="str">
        <f>AH47</f>
        <v>MB</v>
      </c>
      <c r="AI46" s="3" t="s">
        <v>13</v>
      </c>
      <c r="AJ46" s="1">
        <f>AJ47</f>
        <v>42100</v>
      </c>
      <c r="AK46" s="3" t="s">
        <v>78</v>
      </c>
      <c r="AL46" s="3" t="s">
        <v>79</v>
      </c>
      <c r="AM46" s="12" t="s">
        <v>80</v>
      </c>
      <c r="AN46" s="3" t="s">
        <v>81</v>
      </c>
      <c r="AO46" t="s">
        <v>76</v>
      </c>
      <c r="AP46" s="3" t="s">
        <v>82</v>
      </c>
      <c r="AQ46" s="4" t="s">
        <v>77</v>
      </c>
      <c r="AR46" s="3"/>
      <c r="AS46" s="3"/>
      <c r="AT46" s="3"/>
      <c r="AU46" s="5"/>
      <c r="AW46" s="4"/>
      <c r="AX46" s="4"/>
      <c r="AY46" s="4"/>
      <c r="AZ46" s="4"/>
      <c r="BA46" s="4"/>
    </row>
    <row r="47" spans="1:53">
      <c r="D47" s="1">
        <v>42100</v>
      </c>
      <c r="E47">
        <v>0.29699999999999999</v>
      </c>
      <c r="G47" s="3">
        <v>0.36433333333333334</v>
      </c>
      <c r="H47" s="3">
        <v>45.79999999999999</v>
      </c>
      <c r="I47" s="3">
        <v>86.5</v>
      </c>
      <c r="J47" s="3">
        <v>56</v>
      </c>
      <c r="K47" s="3">
        <v>14.546666666666667</v>
      </c>
      <c r="L47" s="3">
        <v>7.4733333333333336</v>
      </c>
      <c r="M47" s="3">
        <v>14.229999999999999</v>
      </c>
      <c r="N47" s="3">
        <v>34.863333333333337</v>
      </c>
      <c r="P47" s="26">
        <v>0.38763235169938781</v>
      </c>
      <c r="Q47" s="26">
        <v>2.7300120752844676E-2</v>
      </c>
      <c r="R47" s="26">
        <v>0.9778260155723878</v>
      </c>
      <c r="S47" s="26">
        <v>2.046332502806655E-2</v>
      </c>
      <c r="T47" s="26">
        <v>53.530353221629724</v>
      </c>
      <c r="U47" s="27">
        <v>0.52991953068969488</v>
      </c>
      <c r="V47" s="27">
        <v>54.744251399667235</v>
      </c>
      <c r="W47" s="4"/>
      <c r="X47" s="26"/>
      <c r="Y47" s="26"/>
      <c r="Z47" s="26"/>
      <c r="AA47" s="27"/>
      <c r="AD47" s="4">
        <v>3.7151646486260783</v>
      </c>
      <c r="AE47" s="4">
        <v>2.8176432874776086E-2</v>
      </c>
      <c r="AG47" s="3" t="s">
        <v>237</v>
      </c>
      <c r="AH47" s="3" t="s">
        <v>95</v>
      </c>
      <c r="AI47" s="3" t="s">
        <v>226</v>
      </c>
      <c r="AJ47" s="1">
        <v>42100</v>
      </c>
      <c r="AK47" s="3">
        <v>26.347011301940547</v>
      </c>
      <c r="AL47" s="3">
        <v>2410.209808116138</v>
      </c>
      <c r="AM47" s="3">
        <v>13.894094048547034</v>
      </c>
      <c r="AN47" s="3">
        <v>32.784021853980519</v>
      </c>
      <c r="AO47" s="3">
        <f>AN47/AO$1</f>
        <v>0.59672409635931056</v>
      </c>
      <c r="AP47" s="3">
        <v>91.36349949824799</v>
      </c>
      <c r="AQ47" s="4">
        <f>AP47/AQ$1</f>
        <v>1.6358728647851026</v>
      </c>
      <c r="AS47" s="3"/>
      <c r="AT47" s="3"/>
      <c r="AU47" s="5"/>
      <c r="AW47" s="4"/>
      <c r="AX47" s="4"/>
      <c r="AY47" s="4"/>
      <c r="AZ47" s="4"/>
      <c r="BA47" s="4"/>
    </row>
    <row r="48" spans="1:53">
      <c r="A48" s="16"/>
      <c r="B48" s="16"/>
      <c r="C48" s="16"/>
      <c r="D48" s="1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26"/>
      <c r="Q48" s="26"/>
      <c r="R48" s="26"/>
      <c r="S48" s="26"/>
      <c r="T48" s="26"/>
      <c r="U48" s="27"/>
      <c r="V48" s="27"/>
      <c r="W48" s="8"/>
      <c r="X48" s="26"/>
      <c r="Y48" s="26"/>
      <c r="Z48" s="26"/>
      <c r="AA48" s="27"/>
      <c r="AB48" s="8"/>
      <c r="AC48" s="8"/>
      <c r="AD48" s="8"/>
      <c r="AE48" s="8"/>
      <c r="AF48" s="8"/>
      <c r="AG48" s="8"/>
      <c r="AH48" s="8"/>
      <c r="AI48" s="8"/>
      <c r="AJ48" s="16"/>
      <c r="AK48" s="8"/>
      <c r="AL48" s="8"/>
      <c r="AM48" s="8"/>
      <c r="AN48" s="8"/>
      <c r="AO48" s="3"/>
      <c r="AP48" s="8"/>
      <c r="AR48" s="16"/>
      <c r="AS48" s="3"/>
      <c r="AT48" s="3"/>
      <c r="AU48" s="5"/>
      <c r="AW48" s="4"/>
      <c r="AX48" s="4"/>
      <c r="AY48" s="4"/>
      <c r="AZ48" s="4"/>
      <c r="BA48" s="4"/>
    </row>
    <row r="49" spans="1:53">
      <c r="A49" s="16"/>
      <c r="B49" s="16"/>
      <c r="C49" s="16"/>
      <c r="D49" s="1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26"/>
      <c r="Q49" s="26"/>
      <c r="R49" s="26"/>
      <c r="S49" s="26"/>
      <c r="T49" s="26"/>
      <c r="U49" s="27"/>
      <c r="V49" s="27"/>
      <c r="W49" s="8"/>
      <c r="X49" s="26"/>
      <c r="Y49" s="26"/>
      <c r="Z49" s="26"/>
      <c r="AA49" s="27"/>
      <c r="AB49" s="8"/>
      <c r="AC49" s="8"/>
      <c r="AD49" s="8"/>
      <c r="AE49" s="8"/>
      <c r="AF49" s="8"/>
      <c r="AG49" s="8"/>
      <c r="AH49" s="8"/>
      <c r="AI49" s="8"/>
      <c r="AJ49" s="17"/>
      <c r="AK49" s="8"/>
      <c r="AL49" s="8"/>
      <c r="AM49" s="8"/>
      <c r="AN49" s="8"/>
      <c r="AO49" s="3"/>
      <c r="AP49" s="8"/>
      <c r="AR49" s="16"/>
      <c r="AS49" s="3"/>
      <c r="AT49" s="3"/>
      <c r="AU49" s="5"/>
      <c r="AW49" s="4"/>
      <c r="AX49" s="4"/>
      <c r="AY49" s="4"/>
      <c r="AZ49" s="4"/>
      <c r="BA49" s="4"/>
    </row>
    <row r="50" spans="1:53">
      <c r="A50" t="s">
        <v>17</v>
      </c>
      <c r="B50" s="2" t="s">
        <v>20</v>
      </c>
      <c r="C50" s="2" t="s">
        <v>21</v>
      </c>
      <c r="D50" s="1">
        <f>D51</f>
        <v>42019.611871141977</v>
      </c>
      <c r="E50" s="3" t="s">
        <v>238</v>
      </c>
      <c r="F50" s="3" t="s">
        <v>22</v>
      </c>
      <c r="G50" s="3" t="s">
        <v>239</v>
      </c>
      <c r="H50" s="3" t="s">
        <v>31</v>
      </c>
      <c r="I50" s="3" t="s">
        <v>23</v>
      </c>
      <c r="J50" s="3" t="s">
        <v>244</v>
      </c>
      <c r="K50" s="3" t="s">
        <v>241</v>
      </c>
      <c r="L50" s="3" t="s">
        <v>1</v>
      </c>
      <c r="M50" s="3" t="s">
        <v>242</v>
      </c>
      <c r="O50" s="5" t="s">
        <v>19</v>
      </c>
      <c r="P50" s="9" t="s">
        <v>89</v>
      </c>
      <c r="Q50" s="9" t="s">
        <v>88</v>
      </c>
      <c r="R50" s="9" t="s">
        <v>90</v>
      </c>
      <c r="S50" s="9" t="s">
        <v>88</v>
      </c>
      <c r="T50" s="9" t="s">
        <v>91</v>
      </c>
      <c r="U50" s="9" t="s">
        <v>88</v>
      </c>
      <c r="V50" s="9" t="s">
        <v>94</v>
      </c>
      <c r="X50" s="3" t="s">
        <v>92</v>
      </c>
      <c r="Y50" s="3" t="s">
        <v>88</v>
      </c>
      <c r="Z50" s="3" t="s">
        <v>93</v>
      </c>
      <c r="AA50" s="3" t="s">
        <v>88</v>
      </c>
      <c r="AB50" s="3" t="s">
        <v>60</v>
      </c>
      <c r="AD50" s="3" t="s">
        <v>49</v>
      </c>
      <c r="AE50" s="3" t="s">
        <v>50</v>
      </c>
      <c r="AG50" s="3" t="s">
        <v>70</v>
      </c>
      <c r="AH50" s="3" t="str">
        <f>AH51</f>
        <v>SP</v>
      </c>
      <c r="AI50" s="3" t="s">
        <v>13</v>
      </c>
      <c r="AJ50" s="1">
        <f>AJ51</f>
        <v>42019</v>
      </c>
      <c r="AK50" s="3" t="s">
        <v>78</v>
      </c>
      <c r="AL50" s="3" t="s">
        <v>79</v>
      </c>
      <c r="AM50" s="12" t="s">
        <v>80</v>
      </c>
      <c r="AN50" s="3" t="s">
        <v>81</v>
      </c>
      <c r="AO50" t="s">
        <v>76</v>
      </c>
      <c r="AP50" s="3" t="s">
        <v>82</v>
      </c>
      <c r="AQ50" s="4" t="s">
        <v>77</v>
      </c>
      <c r="AR50" s="3"/>
      <c r="AS50" t="s">
        <v>70</v>
      </c>
      <c r="AT50" t="s">
        <v>119</v>
      </c>
      <c r="AU50" s="28" t="s">
        <v>19</v>
      </c>
      <c r="AV50" s="1">
        <v>42019</v>
      </c>
      <c r="AW50" s="4" t="s">
        <v>86</v>
      </c>
      <c r="AX50" s="4" t="s">
        <v>76</v>
      </c>
      <c r="AY50" s="4" t="s">
        <v>87</v>
      </c>
      <c r="AZ50" s="4" t="s">
        <v>77</v>
      </c>
      <c r="BA50" s="4" t="s">
        <v>75</v>
      </c>
    </row>
    <row r="51" spans="1:53">
      <c r="A51" t="s">
        <v>20</v>
      </c>
      <c r="B51" s="2">
        <v>4.8</v>
      </c>
      <c r="C51" s="2">
        <v>34</v>
      </c>
      <c r="D51" s="1">
        <v>42019.611871141977</v>
      </c>
      <c r="E51" s="3">
        <v>0.69199999999999995</v>
      </c>
      <c r="F51" s="3">
        <f t="shared" ref="F51:F54" si="9">E51</f>
        <v>0.69199999999999995</v>
      </c>
      <c r="G51" s="3">
        <v>2.86</v>
      </c>
      <c r="J51" s="3">
        <v>211</v>
      </c>
      <c r="K51" s="3">
        <v>14.23</v>
      </c>
      <c r="L51" s="3">
        <v>7.26</v>
      </c>
      <c r="M51" s="3">
        <v>22.37</v>
      </c>
      <c r="O51" s="5">
        <v>0.4</v>
      </c>
      <c r="P51" s="26">
        <v>2.5923796706776442E-2</v>
      </c>
      <c r="Q51" s="26">
        <v>2.7121274273097212E-2</v>
      </c>
      <c r="R51" s="26"/>
      <c r="S51" s="26"/>
      <c r="T51" s="26"/>
      <c r="U51" s="27"/>
      <c r="V51" s="27"/>
      <c r="X51" s="26">
        <v>0.79260177712054869</v>
      </c>
      <c r="Y51" s="26">
        <v>5.2100645945247534E-2</v>
      </c>
      <c r="Z51" s="26">
        <v>56.497920445592634</v>
      </c>
      <c r="AA51" s="27">
        <v>2.7660326825945529</v>
      </c>
      <c r="AB51" s="3">
        <v>71.281596984105335</v>
      </c>
      <c r="AG51" s="3" t="s">
        <v>120</v>
      </c>
      <c r="AH51" s="3" t="s">
        <v>119</v>
      </c>
      <c r="AI51" s="3" t="s">
        <v>155</v>
      </c>
      <c r="AJ51" s="1">
        <v>42019</v>
      </c>
      <c r="AK51" s="3">
        <v>1.5088711052972463</v>
      </c>
      <c r="AL51" s="3">
        <v>914.12159622894046</v>
      </c>
      <c r="AM51" s="3">
        <v>10.764243676230073</v>
      </c>
      <c r="AN51" s="3">
        <v>1.3200269952859767</v>
      </c>
      <c r="AO51" s="3">
        <f t="shared" ref="AO51:AO72" si="10">AN51/AO$1</f>
        <v>2.4026701770767687E-2</v>
      </c>
      <c r="AP51" s="3">
        <v>6.8201600052975744</v>
      </c>
      <c r="AQ51" s="4">
        <f t="shared" ref="AQ51:AQ72" si="11">AP51/AQ$1</f>
        <v>0.12211566705993866</v>
      </c>
      <c r="AS51" t="s">
        <v>120</v>
      </c>
      <c r="AT51" t="s">
        <v>119</v>
      </c>
      <c r="AU51" s="28">
        <v>0.4</v>
      </c>
      <c r="AV51" s="1">
        <v>42019</v>
      </c>
      <c r="AW51" s="4">
        <v>0.80585612244766436</v>
      </c>
      <c r="AX51" s="4">
        <v>1.4667930878188285E-2</v>
      </c>
      <c r="AY51" s="4">
        <v>0.9041049144534451</v>
      </c>
      <c r="AZ51" s="4">
        <v>1.6188091574815489E-2</v>
      </c>
      <c r="BA51" s="4">
        <v>0.10592757548512317</v>
      </c>
    </row>
    <row r="52" spans="1:53">
      <c r="D52" s="1">
        <v>42019.616018518522</v>
      </c>
      <c r="E52" s="3">
        <v>3.484</v>
      </c>
      <c r="F52" s="3">
        <f t="shared" si="9"/>
        <v>3.484</v>
      </c>
      <c r="G52" s="3">
        <v>3.2679999999999998</v>
      </c>
      <c r="J52" s="3">
        <v>210</v>
      </c>
      <c r="K52" s="3">
        <v>7.38</v>
      </c>
      <c r="L52" s="3">
        <v>7.54</v>
      </c>
      <c r="M52" s="3">
        <v>22.8</v>
      </c>
      <c r="O52" s="5">
        <v>3.8</v>
      </c>
      <c r="P52" s="26">
        <v>1.1639297023432554E-2</v>
      </c>
      <c r="Q52" s="26">
        <v>5.873743257756978E-6</v>
      </c>
      <c r="R52" s="26"/>
      <c r="S52" s="26"/>
      <c r="T52" s="26"/>
      <c r="U52" s="27"/>
      <c r="V52" s="27"/>
      <c r="X52" s="26">
        <v>0.62608172248512917</v>
      </c>
      <c r="Y52" s="26">
        <v>1.2504155026859346E-2</v>
      </c>
      <c r="Z52" s="26">
        <v>58.562817200754878</v>
      </c>
      <c r="AA52" s="27">
        <v>0.34462046537243685</v>
      </c>
      <c r="AB52" s="3">
        <v>93.538615004283045</v>
      </c>
      <c r="AG52" s="3" t="s">
        <v>163</v>
      </c>
      <c r="AH52" s="3" t="s">
        <v>119</v>
      </c>
      <c r="AI52" s="3" t="s">
        <v>157</v>
      </c>
      <c r="AJ52" s="1">
        <v>42019</v>
      </c>
      <c r="AK52" s="3">
        <v>0.70431672953395219</v>
      </c>
      <c r="AL52" s="3">
        <v>1512.9485316604057</v>
      </c>
      <c r="AM52" s="3">
        <v>8.7641368790357213</v>
      </c>
      <c r="AN52" s="3">
        <v>3.1405795655479651</v>
      </c>
      <c r="AO52" s="3">
        <f t="shared" si="10"/>
        <v>5.7163807163231987E-2</v>
      </c>
      <c r="AP52" s="3">
        <v>3.704549251164245</v>
      </c>
      <c r="AQ52" s="4">
        <f t="shared" si="11"/>
        <v>6.6330335741526317E-2</v>
      </c>
      <c r="AS52" t="s">
        <v>121</v>
      </c>
      <c r="AT52" t="s">
        <v>119</v>
      </c>
      <c r="AU52" s="28">
        <v>4.3</v>
      </c>
      <c r="AV52" s="1">
        <v>42019</v>
      </c>
      <c r="AW52" s="4">
        <v>6.4822097586246166</v>
      </c>
      <c r="AX52" s="4">
        <v>0.11798707241763044</v>
      </c>
      <c r="AY52" s="4">
        <v>0.43171822804867022</v>
      </c>
      <c r="AZ52" s="4">
        <v>7.7299593204775332E-3</v>
      </c>
      <c r="BA52" s="4">
        <v>6.988540418598653E-2</v>
      </c>
    </row>
    <row r="53" spans="1:53">
      <c r="D53" s="1">
        <v>42019.617060185185</v>
      </c>
      <c r="E53" s="3">
        <v>4.0999999999999996</v>
      </c>
      <c r="F53" s="3">
        <f t="shared" si="9"/>
        <v>4.0999999999999996</v>
      </c>
      <c r="G53" s="3">
        <v>3.6640000000000001</v>
      </c>
      <c r="J53" s="3">
        <v>213</v>
      </c>
      <c r="K53" s="3">
        <v>4.75</v>
      </c>
      <c r="L53" s="3">
        <v>7.34</v>
      </c>
      <c r="M53" s="3">
        <v>23.56</v>
      </c>
      <c r="O53" s="5">
        <v>4.3</v>
      </c>
      <c r="P53" s="26">
        <v>1.9438336499894449E-2</v>
      </c>
      <c r="Q53" s="26">
        <v>2.1330169380875352E-2</v>
      </c>
      <c r="R53" s="26"/>
      <c r="S53" s="26"/>
      <c r="T53" s="26"/>
      <c r="U53" s="27"/>
      <c r="V53" s="27"/>
      <c r="X53" s="26">
        <v>0.695342276183047</v>
      </c>
      <c r="Y53" s="26">
        <v>6.2520775134297926E-3</v>
      </c>
      <c r="Z53" s="26">
        <v>62.320672786236479</v>
      </c>
      <c r="AA53" s="27">
        <v>0.99758555765704804</v>
      </c>
      <c r="AB53" s="3">
        <v>89.625893492819543</v>
      </c>
      <c r="AG53" s="3" t="s">
        <v>121</v>
      </c>
      <c r="AH53" s="3" t="s">
        <v>119</v>
      </c>
      <c r="AI53" s="3" t="s">
        <v>159</v>
      </c>
      <c r="AJ53" s="1">
        <v>42019</v>
      </c>
      <c r="AK53" s="3">
        <v>0.83223940530480334</v>
      </c>
      <c r="AL53" s="3">
        <v>1527.4571916582629</v>
      </c>
      <c r="AM53" s="3">
        <v>8.6571528591871001</v>
      </c>
      <c r="AN53" s="3">
        <v>10.106031473850104</v>
      </c>
      <c r="AO53" s="3">
        <f t="shared" si="10"/>
        <v>0.18394669592009655</v>
      </c>
      <c r="AP53" s="3">
        <v>4.3348180518360175</v>
      </c>
      <c r="AQ53" s="4">
        <f t="shared" si="11"/>
        <v>7.7615363506464058E-2</v>
      </c>
      <c r="AS53" t="s">
        <v>122</v>
      </c>
      <c r="AT53" t="s">
        <v>119</v>
      </c>
      <c r="AU53" s="28">
        <v>4.8</v>
      </c>
      <c r="AV53" s="1">
        <v>42019</v>
      </c>
      <c r="AW53" s="4">
        <v>4.3089696481897235</v>
      </c>
      <c r="AX53" s="4">
        <v>7.8430463199667344E-2</v>
      </c>
      <c r="AY53" s="4">
        <v>1.0449838152647903</v>
      </c>
      <c r="AZ53" s="4">
        <v>1.8710542797937157E-2</v>
      </c>
      <c r="BA53" s="4">
        <v>6.3122186334437835E-2</v>
      </c>
    </row>
    <row r="54" spans="1:53">
      <c r="D54" s="1">
        <v>42019.618541666663</v>
      </c>
      <c r="E54" s="4">
        <v>4.3920000000000003</v>
      </c>
      <c r="F54" s="3">
        <f t="shared" si="9"/>
        <v>4.3920000000000003</v>
      </c>
      <c r="G54" s="3">
        <v>3.7650000000000001</v>
      </c>
      <c r="J54" s="3">
        <v>215</v>
      </c>
      <c r="K54" s="3">
        <v>4.41</v>
      </c>
      <c r="L54" s="3">
        <v>7.31</v>
      </c>
      <c r="M54" s="3">
        <v>23.78</v>
      </c>
      <c r="O54" s="5">
        <v>4.5</v>
      </c>
      <c r="P54" s="26">
        <v>2.3447651467173317E-2</v>
      </c>
      <c r="Q54" s="26">
        <v>1.2083577547220748E-2</v>
      </c>
      <c r="R54" s="26"/>
      <c r="S54" s="26"/>
      <c r="T54" s="26"/>
      <c r="U54" s="27"/>
      <c r="V54" s="27"/>
      <c r="X54" s="26">
        <v>0.63787075290179618</v>
      </c>
      <c r="Y54" s="26">
        <v>3.3344413404958473E-2</v>
      </c>
      <c r="Z54" s="26">
        <v>59.239359460598408</v>
      </c>
      <c r="AA54" s="27">
        <v>1.8001884835902258</v>
      </c>
      <c r="AB54" s="3">
        <v>92.870474451301021</v>
      </c>
      <c r="AG54" s="3" t="s">
        <v>164</v>
      </c>
      <c r="AH54" s="3" t="s">
        <v>119</v>
      </c>
      <c r="AI54" s="3" t="s">
        <v>156</v>
      </c>
      <c r="AJ54" s="1">
        <v>42019</v>
      </c>
      <c r="AK54" s="3">
        <v>0.80868131210441163</v>
      </c>
      <c r="AL54" s="3">
        <v>1793.87125561479</v>
      </c>
      <c r="AM54" s="3">
        <v>8.5867723397956226</v>
      </c>
      <c r="AN54" s="3">
        <v>18.951193449011541</v>
      </c>
      <c r="AO54" s="3">
        <f t="shared" si="10"/>
        <v>0.34494345556992251</v>
      </c>
      <c r="AP54" s="3">
        <v>4.572822339234464</v>
      </c>
      <c r="AQ54" s="4">
        <f t="shared" si="11"/>
        <v>8.1876854775908031E-2</v>
      </c>
      <c r="AS54" s="3"/>
      <c r="AT54" s="3"/>
      <c r="AU54" s="5"/>
      <c r="AW54" s="4"/>
      <c r="AX54" s="4"/>
      <c r="AY54" s="4"/>
      <c r="AZ54" s="4"/>
      <c r="BA54" s="4"/>
    </row>
    <row r="55" spans="1:53">
      <c r="D55" s="1">
        <v>42019.617164351854</v>
      </c>
      <c r="E55" s="3">
        <v>4.5369999999999999</v>
      </c>
      <c r="F55" s="3">
        <f>E55</f>
        <v>4.5369999999999999</v>
      </c>
      <c r="G55" s="3">
        <v>3.88</v>
      </c>
      <c r="J55" s="3">
        <v>228</v>
      </c>
      <c r="K55" s="3">
        <v>4.17</v>
      </c>
      <c r="L55" s="3">
        <v>7.23</v>
      </c>
      <c r="M55" s="3">
        <v>22.8</v>
      </c>
      <c r="O55" s="5">
        <v>4.8</v>
      </c>
      <c r="P55" s="26">
        <v>4.4579047920624872E-2</v>
      </c>
      <c r="Q55" s="26">
        <v>2.6698031469912082E-2</v>
      </c>
      <c r="R55" s="26"/>
      <c r="S55" s="26"/>
      <c r="T55" s="26"/>
      <c r="U55" s="27"/>
      <c r="V55" s="27"/>
      <c r="X55" s="26">
        <v>0.86480958842263311</v>
      </c>
      <c r="Y55" s="26">
        <v>5.0016620107437626E-2</v>
      </c>
      <c r="Z55" s="26">
        <v>58.751992524597377</v>
      </c>
      <c r="AA55" s="27">
        <v>0.93863732015913404</v>
      </c>
      <c r="AB55" s="3">
        <v>67.936333397688031</v>
      </c>
      <c r="AG55" s="3" t="s">
        <v>122</v>
      </c>
      <c r="AH55" s="3" t="s">
        <v>119</v>
      </c>
      <c r="AI55" s="3" t="s">
        <v>158</v>
      </c>
      <c r="AJ55" s="1">
        <v>42019</v>
      </c>
      <c r="AK55" s="3">
        <v>0.90450971540653324</v>
      </c>
      <c r="AL55" s="3">
        <v>2395.9423675413741</v>
      </c>
      <c r="AM55" s="3">
        <v>10.80053693842873</v>
      </c>
      <c r="AN55" s="3">
        <v>5.4903901538570272</v>
      </c>
      <c r="AO55" s="3">
        <f t="shared" si="10"/>
        <v>9.9934294755315387E-2</v>
      </c>
      <c r="AP55" s="3">
        <v>4.5703579220431436</v>
      </c>
      <c r="AQ55" s="4">
        <f t="shared" si="11"/>
        <v>8.1832729132374993E-2</v>
      </c>
      <c r="AS55" s="3"/>
      <c r="AT55" s="3"/>
      <c r="AU55" s="5"/>
      <c r="AW55" s="4"/>
      <c r="AX55" s="4"/>
      <c r="AY55" s="4"/>
      <c r="AZ55" s="4"/>
      <c r="BA55" s="4"/>
    </row>
    <row r="56" spans="1:53">
      <c r="A56" t="s">
        <v>72</v>
      </c>
      <c r="B56" s="2">
        <v>4.74</v>
      </c>
      <c r="C56" s="2">
        <v>44</v>
      </c>
      <c r="D56" s="1">
        <v>42041</v>
      </c>
      <c r="E56" s="3">
        <v>0.498</v>
      </c>
      <c r="F56" s="3">
        <f t="shared" ref="F56:F59" si="12">E56</f>
        <v>0.498</v>
      </c>
      <c r="G56" s="3">
        <v>2.8193333333333332</v>
      </c>
      <c r="H56" s="3">
        <v>199.20000000000002</v>
      </c>
      <c r="I56" s="3">
        <v>345.63333333333338</v>
      </c>
      <c r="J56" s="3">
        <v>224.66666666666666</v>
      </c>
      <c r="K56" s="3">
        <v>14.133333333333333</v>
      </c>
      <c r="L56" s="3">
        <v>6.8066666666666658</v>
      </c>
      <c r="M56" s="3">
        <v>22.513333333333335</v>
      </c>
      <c r="N56" s="3">
        <v>54.49666666666667</v>
      </c>
      <c r="O56" s="5">
        <v>0.5</v>
      </c>
      <c r="P56" s="26">
        <v>0.11096157905847583</v>
      </c>
      <c r="Q56" s="26">
        <v>3.0241395473690945E-2</v>
      </c>
      <c r="R56" s="26">
        <v>0.53197152084340305</v>
      </c>
      <c r="S56" s="26">
        <v>5.0447706614274675E-2</v>
      </c>
      <c r="T56" s="26">
        <v>57.89847830583706</v>
      </c>
      <c r="U56" s="27">
        <v>3.2036782551102592</v>
      </c>
      <c r="V56" s="27">
        <v>108.83755245777657</v>
      </c>
      <c r="W56" s="4"/>
      <c r="X56" s="26">
        <v>1.351107093110141</v>
      </c>
      <c r="Y56" s="26">
        <v>2.5008310053718851E-2</v>
      </c>
      <c r="Z56" s="26">
        <v>76.117645981054991</v>
      </c>
      <c r="AA56" s="27">
        <v>1.0565337951549512</v>
      </c>
      <c r="AB56" s="3">
        <v>56.337241044185646</v>
      </c>
      <c r="AD56" s="4">
        <v>11.251345653614122</v>
      </c>
      <c r="AE56" s="4">
        <v>0.19783327543123616</v>
      </c>
      <c r="AG56" s="3" t="s">
        <v>123</v>
      </c>
      <c r="AH56" s="3" t="s">
        <v>119</v>
      </c>
      <c r="AI56" s="3" t="s">
        <v>155</v>
      </c>
      <c r="AJ56" s="1">
        <v>42041</v>
      </c>
      <c r="AK56" s="3">
        <v>1.0095325562230577</v>
      </c>
      <c r="AL56" s="3">
        <v>1179.5088457225322</v>
      </c>
      <c r="AM56" s="3">
        <v>16.934189621910129</v>
      </c>
      <c r="AN56" s="3">
        <v>2.1097353193960307</v>
      </c>
      <c r="AO56" s="3">
        <f t="shared" si="10"/>
        <v>3.8400715678850214E-2</v>
      </c>
      <c r="AP56" s="3">
        <v>5.5183803858876699</v>
      </c>
      <c r="AQ56" s="4">
        <f t="shared" si="11"/>
        <v>9.8807168950540189E-2</v>
      </c>
      <c r="AS56" t="s">
        <v>123</v>
      </c>
      <c r="AT56" t="s">
        <v>119</v>
      </c>
      <c r="AU56" s="28">
        <v>0.5</v>
      </c>
      <c r="AV56" s="1">
        <v>42041</v>
      </c>
      <c r="AW56" s="4">
        <v>1.2594091188631853</v>
      </c>
      <c r="AX56" s="4">
        <v>2.2923354911961874E-2</v>
      </c>
      <c r="AY56" s="4">
        <v>0.47768991569535452</v>
      </c>
      <c r="AZ56" s="4">
        <v>8.5530871207762666E-3</v>
      </c>
      <c r="BA56" s="4">
        <v>9.0254081829763924E-2</v>
      </c>
    </row>
    <row r="57" spans="1:53">
      <c r="D57" s="1">
        <v>42041</v>
      </c>
      <c r="E57" s="3">
        <v>3.8151666666666664</v>
      </c>
      <c r="F57" s="3">
        <f t="shared" si="12"/>
        <v>3.8151666666666664</v>
      </c>
      <c r="G57" s="3">
        <v>3.8570000000000007</v>
      </c>
      <c r="H57" s="3">
        <v>204.93333333333331</v>
      </c>
      <c r="I57" s="3">
        <v>343.73333333333329</v>
      </c>
      <c r="J57" s="3">
        <v>223</v>
      </c>
      <c r="K57" s="3">
        <v>11.311666666666667</v>
      </c>
      <c r="L57" s="3">
        <v>7.39</v>
      </c>
      <c r="M57" s="3">
        <v>22.72666666666667</v>
      </c>
      <c r="N57" s="3">
        <v>55.008333333333333</v>
      </c>
      <c r="O57" s="5">
        <v>3.8</v>
      </c>
      <c r="P57" s="26">
        <v>3.6573780873970868E-2</v>
      </c>
      <c r="Q57" s="26">
        <v>1.9625300231194628E-2</v>
      </c>
      <c r="R57" s="26">
        <v>0.3281744846784041</v>
      </c>
      <c r="S57" s="26">
        <v>4.7710899037518746E-2</v>
      </c>
      <c r="T57" s="26">
        <v>51.879973313017501</v>
      </c>
      <c r="U57" s="27">
        <v>0.30601491560580024</v>
      </c>
      <c r="V57" s="27">
        <v>158.08655375465125</v>
      </c>
      <c r="W57" s="4"/>
      <c r="X57" s="26">
        <v>0.62608172248512928</v>
      </c>
      <c r="Y57" s="26">
        <v>7.9192981836776366E-2</v>
      </c>
      <c r="Z57" s="26">
        <v>55.138423203063454</v>
      </c>
      <c r="AA57" s="27">
        <v>0.89782700189134279</v>
      </c>
      <c r="AB57" s="3">
        <v>88.069051088411385</v>
      </c>
      <c r="AD57" s="4">
        <v>9.6277380855330392</v>
      </c>
      <c r="AE57" s="4">
        <v>4.8054151719958416E-2</v>
      </c>
      <c r="AG57" s="3" t="s">
        <v>171</v>
      </c>
      <c r="AH57" s="3" t="s">
        <v>119</v>
      </c>
      <c r="AI57" s="3" t="s">
        <v>157</v>
      </c>
      <c r="AJ57" s="1">
        <v>42041</v>
      </c>
      <c r="AK57" s="3">
        <v>0.82292590532284293</v>
      </c>
      <c r="AL57" s="3">
        <v>1438.5017704701472</v>
      </c>
      <c r="AM57" s="3">
        <v>9.8263762682920497</v>
      </c>
      <c r="AN57" s="3">
        <v>11.288899374605707</v>
      </c>
      <c r="AO57" s="3">
        <f t="shared" si="10"/>
        <v>0.20547687249009297</v>
      </c>
      <c r="AP57" s="3">
        <v>5.4330140839126884</v>
      </c>
      <c r="AQ57" s="4">
        <f t="shared" si="11"/>
        <v>9.7278676524846702E-2</v>
      </c>
      <c r="AS57" t="s">
        <v>124</v>
      </c>
      <c r="AT57" t="s">
        <v>119</v>
      </c>
      <c r="AU57" s="28">
        <v>4.2</v>
      </c>
      <c r="AV57" s="1">
        <v>42041</v>
      </c>
      <c r="AW57" s="4">
        <v>67.876119707507584</v>
      </c>
      <c r="AX57" s="4">
        <v>1.2354590409084016</v>
      </c>
      <c r="AY57" s="4">
        <v>0.61290395426893673</v>
      </c>
      <c r="AZ57" s="4">
        <v>1.0974108402308625E-2</v>
      </c>
      <c r="BA57" s="4">
        <v>4.3294581528052607E-2</v>
      </c>
    </row>
    <row r="58" spans="1:53">
      <c r="D58" s="1">
        <v>42041</v>
      </c>
      <c r="E58" s="3">
        <v>4.1669999999999998</v>
      </c>
      <c r="F58" s="3">
        <f t="shared" si="12"/>
        <v>4.1669999999999998</v>
      </c>
      <c r="G58" s="3">
        <v>4.1336666666666666</v>
      </c>
      <c r="H58" s="3">
        <v>209.73333333333335</v>
      </c>
      <c r="I58" s="3">
        <v>348.7</v>
      </c>
      <c r="J58" s="3">
        <v>227</v>
      </c>
      <c r="K58" s="3">
        <v>7.0233333333333334</v>
      </c>
      <c r="L58" s="3">
        <v>7.2600000000000007</v>
      </c>
      <c r="M58" s="3">
        <v>24.350000000000005</v>
      </c>
      <c r="N58" s="3">
        <v>58.860000000000007</v>
      </c>
      <c r="O58" s="5">
        <v>4.2</v>
      </c>
      <c r="P58" s="26">
        <v>6.2249313911758496E-2</v>
      </c>
      <c r="Q58" s="26">
        <v>5.9688253767833221E-3</v>
      </c>
      <c r="R58" s="26">
        <v>0.30143942408849483</v>
      </c>
      <c r="S58" s="26">
        <v>1.3771224449938564E-2</v>
      </c>
      <c r="T58" s="26">
        <v>59.423285830098337</v>
      </c>
      <c r="U58" s="27">
        <v>0.54970399948034232</v>
      </c>
      <c r="V58" s="27">
        <v>197.13176539460611</v>
      </c>
      <c r="W58" s="4"/>
      <c r="X58" s="26">
        <v>0.69092138977679707</v>
      </c>
      <c r="Y58" s="26">
        <v>2.9176361729338744E-2</v>
      </c>
      <c r="Z58" s="26">
        <v>58.703897103281484</v>
      </c>
      <c r="AA58" s="27">
        <v>2.1674813480003148</v>
      </c>
      <c r="AB58" s="3">
        <v>84.964654404817082</v>
      </c>
      <c r="AD58" s="4">
        <v>8.5966318574625884</v>
      </c>
      <c r="AE58" s="4">
        <v>0.1498022087022752</v>
      </c>
      <c r="AG58" s="3" t="s">
        <v>124</v>
      </c>
      <c r="AH58" s="3" t="s">
        <v>119</v>
      </c>
      <c r="AI58" s="3" t="s">
        <v>159</v>
      </c>
      <c r="AJ58" s="1">
        <v>42041</v>
      </c>
      <c r="AK58" s="3">
        <v>0.33565947388262862</v>
      </c>
      <c r="AL58" s="3">
        <v>1970.6856024706055</v>
      </c>
      <c r="AM58" s="3">
        <v>8.4977564781398431</v>
      </c>
      <c r="AN58" s="3">
        <v>77.804119215108983</v>
      </c>
      <c r="AO58" s="3">
        <f t="shared" si="10"/>
        <v>1.4161652569186201</v>
      </c>
      <c r="AP58" s="3">
        <v>3.0309063326106749</v>
      </c>
      <c r="AQ58" s="4">
        <f t="shared" si="11"/>
        <v>5.4268689930361234E-2</v>
      </c>
      <c r="AS58" t="s">
        <v>125</v>
      </c>
      <c r="AT58" t="s">
        <v>119</v>
      </c>
      <c r="AU58" s="28">
        <v>4.5999999999999996</v>
      </c>
      <c r="AV58" s="1">
        <v>42041</v>
      </c>
      <c r="AW58" s="4">
        <v>95.799949067574445</v>
      </c>
      <c r="AX58" s="4">
        <v>1.7437194952234156</v>
      </c>
      <c r="AY58" s="4">
        <v>0.99384759250878663</v>
      </c>
      <c r="AZ58" s="4">
        <v>1.7794943464794745E-2</v>
      </c>
      <c r="BA58" s="4">
        <v>4.7102676774397327E-2</v>
      </c>
    </row>
    <row r="59" spans="1:53">
      <c r="D59" s="1">
        <v>42041</v>
      </c>
      <c r="E59" s="3">
        <v>4.4279999999999999</v>
      </c>
      <c r="F59" s="3">
        <f t="shared" si="12"/>
        <v>4.4279999999999999</v>
      </c>
      <c r="G59" s="3">
        <v>4.2436666666666669</v>
      </c>
      <c r="H59" s="3">
        <v>214.46666666666667</v>
      </c>
      <c r="I59" s="3">
        <v>355.33333333333331</v>
      </c>
      <c r="J59" s="3">
        <v>231</v>
      </c>
      <c r="K59" s="3">
        <v>5.9899999999999993</v>
      </c>
      <c r="L59" s="3">
        <v>7.21</v>
      </c>
      <c r="M59" s="3">
        <v>24.553333333333331</v>
      </c>
      <c r="N59" s="3">
        <v>59.336666666666666</v>
      </c>
      <c r="O59" s="5">
        <v>4.4000000000000004</v>
      </c>
      <c r="P59" s="26">
        <v>7.3701709943001903E-2</v>
      </c>
      <c r="Q59" s="26">
        <v>3.1681015065056141E-2</v>
      </c>
      <c r="R59" s="26">
        <v>0.27177578795693486</v>
      </c>
      <c r="S59" s="26">
        <v>3.0924295299437375E-2</v>
      </c>
      <c r="T59" s="26">
        <v>60.714887497707906</v>
      </c>
      <c r="U59" s="27">
        <v>1.1423650749282519</v>
      </c>
      <c r="V59" s="27">
        <v>223.40064931512106</v>
      </c>
      <c r="W59" s="4"/>
      <c r="X59" s="26">
        <v>0.662922442537213</v>
      </c>
      <c r="Y59" s="26">
        <v>1.8756232540289058E-2</v>
      </c>
      <c r="Z59" s="26">
        <v>57.581670605910702</v>
      </c>
      <c r="AA59" s="27">
        <v>6.3482717305448882E-2</v>
      </c>
      <c r="AB59" s="3">
        <v>86.860342795949876</v>
      </c>
      <c r="AD59" s="4">
        <v>9.8124138278740141</v>
      </c>
      <c r="AE59" s="4">
        <v>0.13482418368364524</v>
      </c>
      <c r="AG59" s="3" t="s">
        <v>173</v>
      </c>
      <c r="AH59" s="3" t="s">
        <v>119</v>
      </c>
      <c r="AI59" s="3" t="s">
        <v>156</v>
      </c>
      <c r="AJ59" s="1">
        <v>42041</v>
      </c>
      <c r="AK59" s="3">
        <v>0.4348702546758228</v>
      </c>
      <c r="AL59" s="3">
        <v>2362.3661660008115</v>
      </c>
      <c r="AM59" s="3">
        <v>8.7780386196027145</v>
      </c>
      <c r="AN59" s="3">
        <v>129.01931615153615</v>
      </c>
      <c r="AO59" s="3">
        <f t="shared" si="10"/>
        <v>2.3483676037775054</v>
      </c>
      <c r="AP59" s="3">
        <v>3.8336511878894437</v>
      </c>
      <c r="AQ59" s="4">
        <f t="shared" si="11"/>
        <v>6.864191921019594E-2</v>
      </c>
      <c r="AW59" s="4"/>
      <c r="AX59" s="4"/>
      <c r="AY59" s="4"/>
      <c r="AZ59" s="4"/>
      <c r="BA59" s="4"/>
    </row>
    <row r="60" spans="1:53">
      <c r="D60" s="1">
        <v>42041</v>
      </c>
      <c r="E60" s="3">
        <v>4.5517500000000002</v>
      </c>
      <c r="F60" s="3">
        <f>E60</f>
        <v>4.5517500000000002</v>
      </c>
      <c r="G60" s="3">
        <v>4.3629999999999995</v>
      </c>
      <c r="H60" s="3">
        <v>219.52500000000001</v>
      </c>
      <c r="I60" s="3">
        <v>362.32500000000005</v>
      </c>
      <c r="J60" s="3">
        <v>235.75</v>
      </c>
      <c r="K60" s="3">
        <v>4.4075000000000006</v>
      </c>
      <c r="L60" s="3">
        <v>7.1349999999999998</v>
      </c>
      <c r="M60" s="3">
        <v>16.852499999999999</v>
      </c>
      <c r="N60" s="3">
        <v>41.077500000000001</v>
      </c>
      <c r="O60" s="5">
        <v>4.5999999999999996</v>
      </c>
      <c r="P60" s="26">
        <v>7.0073358665822247E-2</v>
      </c>
      <c r="Q60" s="26">
        <v>1.7350947192571527E-2</v>
      </c>
      <c r="R60" s="26">
        <v>0.32165107022909017</v>
      </c>
      <c r="S60" s="26">
        <v>3.4359304239338674E-2</v>
      </c>
      <c r="T60" s="26">
        <v>40.284028774406949</v>
      </c>
      <c r="U60" s="27">
        <v>0.57722512288472705</v>
      </c>
      <c r="V60" s="27">
        <v>125.24139511090505</v>
      </c>
      <c r="W60" s="4"/>
      <c r="X60" s="26">
        <v>2.1616029342559875</v>
      </c>
      <c r="Y60" s="26">
        <v>0.79192981836776188</v>
      </c>
      <c r="Z60" s="26">
        <v>100.03710218215801</v>
      </c>
      <c r="AA60" s="27">
        <v>26.386138000028971</v>
      </c>
      <c r="AB60" s="3">
        <v>46.279129527824338</v>
      </c>
      <c r="AD60" s="4">
        <v>10.32756360893775</v>
      </c>
      <c r="AE60" s="4">
        <v>6.1649731411762387E-2</v>
      </c>
      <c r="AG60" s="3" t="s">
        <v>125</v>
      </c>
      <c r="AH60" s="3" t="s">
        <v>119</v>
      </c>
      <c r="AI60" s="3" t="s">
        <v>158</v>
      </c>
      <c r="AJ60" s="1">
        <v>42041</v>
      </c>
      <c r="AK60" s="3">
        <v>0.40828833174731954</v>
      </c>
      <c r="AL60" s="3">
        <v>2412.8721884208653</v>
      </c>
      <c r="AM60" s="3">
        <v>9.4204576646687865</v>
      </c>
      <c r="AN60" s="3">
        <v>108.30183873473003</v>
      </c>
      <c r="AO60" s="3">
        <f t="shared" si="10"/>
        <v>1.9712748222557341</v>
      </c>
      <c r="AP60" s="3">
        <v>3.6245320903588776</v>
      </c>
      <c r="AQ60" s="4">
        <f t="shared" si="11"/>
        <v>6.4897620239192072E-2</v>
      </c>
      <c r="AW60" s="4"/>
      <c r="AX60" s="4"/>
      <c r="AY60" s="4"/>
      <c r="AZ60" s="4"/>
      <c r="BA60" s="4"/>
    </row>
    <row r="61" spans="1:53">
      <c r="A61" t="s">
        <v>12</v>
      </c>
      <c r="B61" s="2">
        <v>4.6500000000000004</v>
      </c>
      <c r="C61" s="2">
        <v>45</v>
      </c>
      <c r="D61" s="1">
        <v>42053.460624961423</v>
      </c>
      <c r="E61" s="3">
        <v>0.56200000000000006</v>
      </c>
      <c r="F61" s="3">
        <f t="shared" ref="F61:F64" si="13">E61</f>
        <v>0.56200000000000006</v>
      </c>
      <c r="G61" s="3">
        <v>2.7173333333333338</v>
      </c>
      <c r="H61" s="3">
        <v>202.56666666666669</v>
      </c>
      <c r="I61" s="3">
        <v>352.63333333333338</v>
      </c>
      <c r="J61" s="3">
        <v>229.33333333333334</v>
      </c>
      <c r="K61" s="3">
        <v>13.746666666666668</v>
      </c>
      <c r="L61" s="3">
        <v>6.75</v>
      </c>
      <c r="M61" s="3">
        <v>22.95</v>
      </c>
      <c r="N61" s="3">
        <v>55.536666666666662</v>
      </c>
      <c r="O61" s="5">
        <v>0.45</v>
      </c>
      <c r="P61" s="26">
        <v>7.8071545809584114E-2</v>
      </c>
      <c r="Q61" s="26">
        <v>3.050249272210637E-2</v>
      </c>
      <c r="R61" s="26">
        <v>0.44619757064133414</v>
      </c>
      <c r="S61" s="26">
        <v>3.3428605366435157E-3</v>
      </c>
      <c r="T61" s="26">
        <v>56.938746511154953</v>
      </c>
      <c r="U61" s="27">
        <v>0.36409252700171402</v>
      </c>
      <c r="V61" s="27">
        <v>127.60882231903473</v>
      </c>
      <c r="W61" s="4"/>
      <c r="X61" s="26">
        <v>1.264162993787223</v>
      </c>
      <c r="Y61" s="26">
        <v>0.14796583448450304</v>
      </c>
      <c r="Z61" s="26">
        <v>75.659136297843503</v>
      </c>
      <c r="AA61" s="27">
        <v>3.5006184114147416</v>
      </c>
      <c r="AB61" s="3">
        <v>59.849194027726803</v>
      </c>
      <c r="AD61" s="4">
        <v>7.7269886568972002</v>
      </c>
      <c r="AE61" s="4">
        <v>4.9264395279431897E-2</v>
      </c>
      <c r="AG61" s="3" t="s">
        <v>126</v>
      </c>
      <c r="AH61" s="3" t="s">
        <v>119</v>
      </c>
      <c r="AI61" s="3" t="s">
        <v>155</v>
      </c>
      <c r="AJ61" s="1">
        <v>42053</v>
      </c>
      <c r="AK61" s="3">
        <v>1.0070724818902976</v>
      </c>
      <c r="AL61" s="3">
        <v>1149.6199334637379</v>
      </c>
      <c r="AM61" s="3">
        <v>9.0267053992170236</v>
      </c>
      <c r="AN61" s="3">
        <v>0.37935356736339176</v>
      </c>
      <c r="AO61" s="3">
        <f t="shared" si="10"/>
        <v>6.9048701740697452E-3</v>
      </c>
      <c r="AP61" s="3">
        <v>6.9012146176850795</v>
      </c>
      <c r="AQ61" s="4">
        <f t="shared" si="11"/>
        <v>0.12356695823966123</v>
      </c>
      <c r="AS61" s="3" t="s">
        <v>126</v>
      </c>
      <c r="AT61" s="3" t="s">
        <v>119</v>
      </c>
      <c r="AU61" s="5">
        <v>0.45</v>
      </c>
      <c r="AV61" s="1">
        <v>42053</v>
      </c>
      <c r="AW61" s="4">
        <v>0.49281367513722685</v>
      </c>
      <c r="AX61" s="4">
        <v>8.9700341306375476E-3</v>
      </c>
      <c r="AY61" s="4">
        <v>1.4</v>
      </c>
      <c r="AZ61" s="4">
        <v>2.506714413607878E-2</v>
      </c>
      <c r="BA61" s="4">
        <v>9.8499814103582439E-2</v>
      </c>
    </row>
    <row r="62" spans="1:53">
      <c r="D62" s="1">
        <v>42053.460624961423</v>
      </c>
      <c r="E62" s="3">
        <v>3.17</v>
      </c>
      <c r="F62" s="3">
        <f t="shared" si="13"/>
        <v>3.17</v>
      </c>
      <c r="G62" s="3">
        <v>3.9516666666666667</v>
      </c>
      <c r="H62" s="3">
        <v>204.56666666666669</v>
      </c>
      <c r="I62" s="3">
        <v>342.10000000000008</v>
      </c>
      <c r="J62" s="3">
        <v>222</v>
      </c>
      <c r="K62" s="3">
        <v>10.17</v>
      </c>
      <c r="L62" s="3">
        <v>7.12</v>
      </c>
      <c r="M62" s="3">
        <v>23.596666666666668</v>
      </c>
      <c r="N62" s="3">
        <v>57.07</v>
      </c>
      <c r="O62" s="5">
        <v>3.6</v>
      </c>
      <c r="P62" s="26">
        <v>6.3051897297867851E-2</v>
      </c>
      <c r="Q62" s="26">
        <v>2.5043156763990795E-2</v>
      </c>
      <c r="R62" s="26">
        <v>0.28419613040692426</v>
      </c>
      <c r="S62" s="26">
        <v>0.10053036378487425</v>
      </c>
      <c r="T62" s="26">
        <v>64.836352541225907</v>
      </c>
      <c r="U62" s="27">
        <v>1.0006271434027258</v>
      </c>
      <c r="V62" s="27">
        <v>228.13946287161062</v>
      </c>
      <c r="W62" s="4"/>
      <c r="X62" s="26">
        <v>0.81175895154763233</v>
      </c>
      <c r="Y62" s="26">
        <v>0.40430101253512102</v>
      </c>
      <c r="Z62" s="26">
        <v>67.133421279246619</v>
      </c>
      <c r="AA62" s="27">
        <v>16.192627392696963</v>
      </c>
      <c r="AB62" s="3">
        <v>82.701177672578297</v>
      </c>
      <c r="AD62" s="4">
        <v>6.92185371910786</v>
      </c>
      <c r="AE62" s="4">
        <v>5.3502078095764176E-2</v>
      </c>
      <c r="AG62" s="3" t="s">
        <v>181</v>
      </c>
      <c r="AH62" s="3" t="s">
        <v>119</v>
      </c>
      <c r="AI62" s="3" t="s">
        <v>157</v>
      </c>
      <c r="AJ62" s="1">
        <v>42053</v>
      </c>
      <c r="AK62" s="3">
        <v>0.56378275288388913</v>
      </c>
      <c r="AL62" s="3">
        <v>2179.3051654779001</v>
      </c>
      <c r="AM62" s="3">
        <v>5.8532235161840349</v>
      </c>
      <c r="AN62" s="3">
        <v>0.98571602718463147</v>
      </c>
      <c r="AO62" s="3">
        <f t="shared" si="10"/>
        <v>1.7941682329534612E-2</v>
      </c>
      <c r="AP62" s="3">
        <v>6.2498365386803085</v>
      </c>
      <c r="AQ62" s="4">
        <f t="shared" si="11"/>
        <v>0.11190396667287929</v>
      </c>
      <c r="AS62" t="s">
        <v>127</v>
      </c>
      <c r="AT62" t="s">
        <v>119</v>
      </c>
      <c r="AU62" s="28">
        <v>4.3499999999999996</v>
      </c>
      <c r="AV62" s="1">
        <v>42053</v>
      </c>
      <c r="AW62" s="4">
        <v>103.74853407766344</v>
      </c>
      <c r="AX62" s="4">
        <v>1.8883970527423268</v>
      </c>
      <c r="AY62" s="4">
        <v>1.611252113622671</v>
      </c>
      <c r="AZ62" s="4">
        <v>2.8849634979815058E-2</v>
      </c>
      <c r="BA62" s="4">
        <v>0.14331497656116304</v>
      </c>
    </row>
    <row r="63" spans="1:53">
      <c r="D63" s="1">
        <v>42053.460624961423</v>
      </c>
      <c r="E63" s="3">
        <v>3.8540000000000005</v>
      </c>
      <c r="F63" s="3">
        <f t="shared" si="13"/>
        <v>3.8540000000000005</v>
      </c>
      <c r="G63" s="3">
        <v>4.3049999999999997</v>
      </c>
      <c r="H63" s="3">
        <v>213</v>
      </c>
      <c r="I63" s="3">
        <v>352.2</v>
      </c>
      <c r="J63" s="3">
        <v>229</v>
      </c>
      <c r="K63" s="3">
        <v>4.88</v>
      </c>
      <c r="L63" s="3">
        <v>7.06</v>
      </c>
      <c r="M63" s="3">
        <v>25.026666666666667</v>
      </c>
      <c r="N63" s="3">
        <v>60.463333333333331</v>
      </c>
      <c r="O63" s="5">
        <v>4.0999999999999996</v>
      </c>
      <c r="P63" s="26">
        <v>8.0215669199915574E-2</v>
      </c>
      <c r="Q63" s="26">
        <v>1.7830035453441355E-2</v>
      </c>
      <c r="R63" s="26">
        <v>0.30108640394680175</v>
      </c>
      <c r="S63" s="26">
        <v>7.1532678947395761E-2</v>
      </c>
      <c r="T63" s="26">
        <v>64.123280787233128</v>
      </c>
      <c r="U63" s="27">
        <v>1.314132446976819</v>
      </c>
      <c r="V63" s="27">
        <v>212.97302019178161</v>
      </c>
      <c r="W63" s="4"/>
      <c r="X63" s="26">
        <v>0.63787075290179618</v>
      </c>
      <c r="Y63" s="26">
        <v>2.0840258378099046E-2</v>
      </c>
      <c r="Z63" s="26">
        <v>64.670935707872999</v>
      </c>
      <c r="AA63" s="27">
        <v>2.7796361220171462</v>
      </c>
      <c r="AB63" s="3">
        <v>101.38564186188586</v>
      </c>
      <c r="AD63" s="4">
        <v>6.8936393695835445</v>
      </c>
      <c r="AE63" s="4">
        <v>4.9160121282329543E-2</v>
      </c>
      <c r="AG63" s="3" t="s">
        <v>182</v>
      </c>
      <c r="AH63" s="3" t="s">
        <v>119</v>
      </c>
      <c r="AI63" s="3" t="s">
        <v>159</v>
      </c>
      <c r="AJ63" s="1">
        <v>42053</v>
      </c>
      <c r="AK63" s="3">
        <v>0.51635487225440935</v>
      </c>
      <c r="AL63" s="3">
        <v>2337.8037666960054</v>
      </c>
      <c r="AM63" s="3">
        <v>5.5225075029886925</v>
      </c>
      <c r="AN63" s="3">
        <v>15.11581064844081</v>
      </c>
      <c r="AO63" s="3">
        <f t="shared" si="10"/>
        <v>0.27513306604369875</v>
      </c>
      <c r="AP63" s="3">
        <v>7.5737978968049307</v>
      </c>
      <c r="AQ63" s="4">
        <f t="shared" si="11"/>
        <v>0.1356096310976711</v>
      </c>
      <c r="AS63" t="s">
        <v>128</v>
      </c>
      <c r="AT63" t="s">
        <v>119</v>
      </c>
      <c r="AU63" s="28">
        <v>4.6399999999999997</v>
      </c>
      <c r="AV63" s="1">
        <v>42053</v>
      </c>
      <c r="AW63" s="4">
        <v>180.71185601960076</v>
      </c>
      <c r="AX63" s="4">
        <v>3.2892583913287363</v>
      </c>
      <c r="AY63" s="4">
        <v>8.2301780627585828</v>
      </c>
      <c r="AZ63" s="4">
        <v>0.14736218554625932</v>
      </c>
      <c r="BA63" s="4">
        <v>3.023670091494865E-2</v>
      </c>
    </row>
    <row r="64" spans="1:53">
      <c r="D64" s="1">
        <v>42053.460624961423</v>
      </c>
      <c r="E64" s="3">
        <v>4.1769999999999996</v>
      </c>
      <c r="F64" s="3">
        <f t="shared" si="13"/>
        <v>4.1769999999999996</v>
      </c>
      <c r="G64" s="3">
        <v>4.4627999999999997</v>
      </c>
      <c r="H64" s="3">
        <v>216.45999999999998</v>
      </c>
      <c r="I64" s="3">
        <v>356.2</v>
      </c>
      <c r="J64" s="3">
        <v>232</v>
      </c>
      <c r="K64" s="3">
        <v>3.66</v>
      </c>
      <c r="L64" s="3">
        <v>7.05</v>
      </c>
      <c r="M64" s="3">
        <v>25.569999999999997</v>
      </c>
      <c r="N64" s="3">
        <v>61.75</v>
      </c>
      <c r="O64" s="5">
        <v>4.3499999999999996</v>
      </c>
      <c r="P64" s="26">
        <v>5.6978599324466958E-2</v>
      </c>
      <c r="Q64" s="26">
        <v>3.1241955494115306E-2</v>
      </c>
      <c r="R64" s="26">
        <v>0.34470676596191685</v>
      </c>
      <c r="S64" s="26">
        <v>2.2229739035130928E-2</v>
      </c>
      <c r="T64" s="26">
        <v>65.733298143732569</v>
      </c>
      <c r="U64" s="27">
        <v>1.1134234877984959</v>
      </c>
      <c r="V64" s="27">
        <v>190.69337951722935</v>
      </c>
      <c r="W64" s="4"/>
      <c r="X64" s="26">
        <v>0.81912709555804919</v>
      </c>
      <c r="Y64" s="26">
        <v>9.7949214377065427E-2</v>
      </c>
      <c r="Z64" s="26">
        <v>71.22794481393943</v>
      </c>
      <c r="AA64" s="27">
        <v>1.8047229633977442</v>
      </c>
      <c r="AB64" s="3">
        <v>86.955913435403758</v>
      </c>
      <c r="AD64" s="4">
        <v>7.0280422709539216</v>
      </c>
      <c r="AE64" s="4">
        <v>3.6456463772259438E-2</v>
      </c>
      <c r="AG64" s="3" t="s">
        <v>127</v>
      </c>
      <c r="AH64" s="3" t="s">
        <v>119</v>
      </c>
      <c r="AI64" s="3" t="s">
        <v>156</v>
      </c>
      <c r="AJ64" s="1">
        <v>42053</v>
      </c>
      <c r="AK64" s="3">
        <v>0.51822314935922575</v>
      </c>
      <c r="AL64" s="3">
        <v>2605.1313077911664</v>
      </c>
      <c r="AM64" s="3">
        <v>5.2251760255873023</v>
      </c>
      <c r="AN64" s="3">
        <v>102.02031198168153</v>
      </c>
      <c r="AO64" s="3">
        <f t="shared" si="10"/>
        <v>1.8569405165941306</v>
      </c>
      <c r="AP64" s="3">
        <v>9.6153935545636262</v>
      </c>
      <c r="AQ64" s="4">
        <f t="shared" si="11"/>
        <v>0.17216461154097809</v>
      </c>
      <c r="AW64" s="4"/>
      <c r="AX64" s="4"/>
      <c r="AY64" s="4"/>
      <c r="AZ64" s="4"/>
      <c r="BA64" s="4"/>
    </row>
    <row r="65" spans="1:53">
      <c r="D65" s="1">
        <v>42053.460624961423</v>
      </c>
      <c r="E65" s="3">
        <v>4.3920000000000003</v>
      </c>
      <c r="F65" s="3">
        <f>E65</f>
        <v>4.3920000000000003</v>
      </c>
      <c r="G65" s="3">
        <v>4.5582500000000001</v>
      </c>
      <c r="H65" s="3">
        <v>220.07499999999999</v>
      </c>
      <c r="I65" s="3">
        <v>361.04999999999995</v>
      </c>
      <c r="J65" s="3">
        <v>235</v>
      </c>
      <c r="K65" s="3">
        <v>2.8425000000000002</v>
      </c>
      <c r="L65" s="3">
        <v>7.0374999999999996</v>
      </c>
      <c r="M65" s="3">
        <v>18.452499999999997</v>
      </c>
      <c r="N65" s="3">
        <v>44.875</v>
      </c>
      <c r="O65" s="5">
        <v>4.6399999999999997</v>
      </c>
      <c r="P65" s="26">
        <v>9.3367716909436363E-2</v>
      </c>
      <c r="Q65" s="26">
        <v>2.4599994115595044E-2</v>
      </c>
      <c r="R65" s="26">
        <v>0.28360942087565982</v>
      </c>
      <c r="S65" s="26">
        <v>4.2423707192136388E-3</v>
      </c>
      <c r="T65" s="26">
        <v>68.096749806337542</v>
      </c>
      <c r="U65" s="27">
        <v>1.6193532515987861</v>
      </c>
      <c r="V65" s="27">
        <v>240.10750276237314</v>
      </c>
      <c r="W65" s="4"/>
      <c r="X65" s="26">
        <v>0.66586970014137981</v>
      </c>
      <c r="Y65" s="26">
        <v>3.5428439242768291E-2</v>
      </c>
      <c r="Z65" s="26">
        <v>68.887300976566081</v>
      </c>
      <c r="AA65" s="27">
        <v>0.26299982883685963</v>
      </c>
      <c r="AB65" s="3">
        <v>103.45462627589104</v>
      </c>
      <c r="AD65" s="4">
        <v>6.8452902342623307</v>
      </c>
      <c r="AE65" s="4">
        <v>7.3661600689690257E-2</v>
      </c>
      <c r="AG65" s="3" t="s">
        <v>128</v>
      </c>
      <c r="AH65" s="3" t="s">
        <v>119</v>
      </c>
      <c r="AI65" s="3" t="s">
        <v>158</v>
      </c>
      <c r="AJ65" s="1">
        <v>42053</v>
      </c>
      <c r="AK65" s="3">
        <v>1.0851931137555739</v>
      </c>
      <c r="AL65" s="3">
        <v>2614.4219033949016</v>
      </c>
      <c r="AM65" s="3">
        <v>5.1200184601950562</v>
      </c>
      <c r="AN65" s="3">
        <v>143.41905744398542</v>
      </c>
      <c r="AO65" s="3">
        <f t="shared" si="10"/>
        <v>2.6104670084453119</v>
      </c>
      <c r="AP65" s="3">
        <v>9.9188978088584658</v>
      </c>
      <c r="AQ65" s="4">
        <f t="shared" si="11"/>
        <v>0.17759888646120797</v>
      </c>
      <c r="AW65" s="4"/>
      <c r="AX65" s="4"/>
      <c r="AY65" s="4"/>
      <c r="AZ65" s="4"/>
      <c r="BA65" s="4"/>
    </row>
    <row r="66" spans="1:53">
      <c r="A66" s="2" t="s">
        <v>13</v>
      </c>
      <c r="B66" s="2">
        <v>4.6500000000000004</v>
      </c>
      <c r="C66" s="2">
        <v>54</v>
      </c>
      <c r="D66" s="1">
        <v>42073</v>
      </c>
      <c r="E66" s="3">
        <v>0.74400000000000011</v>
      </c>
      <c r="F66" s="3">
        <f t="shared" ref="F66:F70" si="14">E66-0.1</f>
        <v>0.64400000000000013</v>
      </c>
      <c r="G66" s="3">
        <v>2.4576666666666669</v>
      </c>
      <c r="H66" s="3">
        <v>201.80000000000004</v>
      </c>
      <c r="I66" s="3">
        <v>354.36666666666662</v>
      </c>
      <c r="J66" s="3">
        <v>230</v>
      </c>
      <c r="K66" s="3">
        <v>12.03</v>
      </c>
      <c r="L66" s="3">
        <v>7.3833333333333329</v>
      </c>
      <c r="M66" s="3">
        <v>24.043333333333333</v>
      </c>
      <c r="N66" s="3">
        <v>58.133333333333333</v>
      </c>
      <c r="O66" s="5">
        <v>0.54</v>
      </c>
      <c r="P66" s="26">
        <v>3.6930289916262057E-2</v>
      </c>
      <c r="Q66" s="26">
        <v>2.9692378277366597E-2</v>
      </c>
      <c r="R66" s="26">
        <v>0.41210875245193163</v>
      </c>
      <c r="S66" s="26">
        <v>3.0922168797823751E-2</v>
      </c>
      <c r="T66" s="26">
        <v>48.077007622286018</v>
      </c>
      <c r="U66" s="27">
        <v>2.0004612340652539</v>
      </c>
      <c r="V66" s="27">
        <v>116.66097197946245</v>
      </c>
      <c r="W66" s="4"/>
      <c r="X66" s="26">
        <v>0.73218299623513106</v>
      </c>
      <c r="Y66" s="26">
        <v>1.6672206702479313E-2</v>
      </c>
      <c r="Z66" s="26">
        <v>63.458931090712554</v>
      </c>
      <c r="AA66" s="27">
        <v>2.9882221931636268</v>
      </c>
      <c r="AB66" s="3">
        <v>86.670861542834217</v>
      </c>
      <c r="AD66" s="4">
        <v>7.7761553535338708</v>
      </c>
      <c r="AE66" s="4">
        <v>0.20196398461913465</v>
      </c>
      <c r="AG66" s="3" t="s">
        <v>129</v>
      </c>
      <c r="AH66" s="3" t="s">
        <v>119</v>
      </c>
      <c r="AI66" s="3" t="s">
        <v>155</v>
      </c>
      <c r="AJ66" s="1">
        <v>42073</v>
      </c>
      <c r="AK66" s="3">
        <v>0.96237125734342088</v>
      </c>
      <c r="AL66" s="3">
        <v>1336.6922520642668</v>
      </c>
      <c r="AM66" s="3">
        <v>8.8408287018524394</v>
      </c>
      <c r="AN66" s="3">
        <v>0.79668960872082228</v>
      </c>
      <c r="AO66" s="3">
        <f t="shared" si="10"/>
        <v>1.4501084978536992E-2</v>
      </c>
      <c r="AP66" s="3">
        <v>6.4557955735371646</v>
      </c>
      <c r="AQ66" s="4">
        <f t="shared" si="11"/>
        <v>0.1155916843963682</v>
      </c>
      <c r="AS66" t="s">
        <v>129</v>
      </c>
      <c r="AT66" t="s">
        <v>119</v>
      </c>
      <c r="AU66" s="28">
        <v>0.54</v>
      </c>
      <c r="AV66" s="1">
        <v>42073</v>
      </c>
      <c r="AW66" s="4">
        <v>0.39436776873684665</v>
      </c>
      <c r="AX66" s="4">
        <v>7.1781537811584761E-3</v>
      </c>
      <c r="AY66" s="4">
        <v>1.9966203103016422</v>
      </c>
      <c r="AZ66" s="4">
        <v>3.5749692216681152E-2</v>
      </c>
      <c r="BA66" s="4">
        <v>7.9841992179687044E-2</v>
      </c>
    </row>
    <row r="67" spans="1:53">
      <c r="D67" s="1">
        <v>42073</v>
      </c>
      <c r="E67" s="3">
        <v>3.762</v>
      </c>
      <c r="F67" s="3">
        <f t="shared" si="14"/>
        <v>3.6619999999999999</v>
      </c>
      <c r="G67" s="3">
        <v>4.530666666666666</v>
      </c>
      <c r="H67" s="3">
        <v>219.4</v>
      </c>
      <c r="I67" s="3">
        <v>360.26666666666665</v>
      </c>
      <c r="J67" s="3">
        <v>234</v>
      </c>
      <c r="K67" s="3">
        <v>2.9666666666666668</v>
      </c>
      <c r="L67" s="3">
        <v>7.3</v>
      </c>
      <c r="M67" s="3">
        <v>25.53</v>
      </c>
      <c r="N67" s="3">
        <v>61.66</v>
      </c>
      <c r="O67" s="5">
        <v>3.7</v>
      </c>
      <c r="P67" s="26">
        <v>2.7151007670114701E-2</v>
      </c>
      <c r="Q67" s="26">
        <v>3.9223425113305878E-2</v>
      </c>
      <c r="R67" s="26">
        <v>0.25072882655148832</v>
      </c>
      <c r="S67" s="26">
        <v>9.22901700320157E-2</v>
      </c>
      <c r="T67" s="26">
        <v>54.926016408624108</v>
      </c>
      <c r="U67" s="27">
        <v>1.7409575008868827</v>
      </c>
      <c r="V67" s="27">
        <v>219.06542284775858</v>
      </c>
      <c r="W67" s="4"/>
      <c r="X67" s="26">
        <v>0.5199804487351275</v>
      </c>
      <c r="Y67" s="26">
        <v>4.5848568431817852E-2</v>
      </c>
      <c r="Z67" s="26">
        <v>58.909104234229289</v>
      </c>
      <c r="AA67" s="27">
        <v>0.99758555765705381</v>
      </c>
      <c r="AB67" s="3">
        <v>113.29099849336251</v>
      </c>
      <c r="AD67" s="4">
        <v>7.4185296335590962</v>
      </c>
      <c r="AE67" s="4">
        <v>0.20277342151357661</v>
      </c>
      <c r="AG67" s="3" t="s">
        <v>191</v>
      </c>
      <c r="AH67" s="3" t="s">
        <v>119</v>
      </c>
      <c r="AI67" s="3" t="s">
        <v>157</v>
      </c>
      <c r="AJ67" s="1">
        <v>42073</v>
      </c>
      <c r="AK67" s="3">
        <v>1.048220528885127</v>
      </c>
      <c r="AL67" s="3">
        <v>1770.6626912454055</v>
      </c>
      <c r="AM67" s="3">
        <v>6.1336804872074877</v>
      </c>
      <c r="AN67" s="3">
        <v>2.2104199442803267</v>
      </c>
      <c r="AO67" s="3">
        <f t="shared" si="10"/>
        <v>4.0233344453591675E-2</v>
      </c>
      <c r="AP67" s="3">
        <v>6.0420802313394679</v>
      </c>
      <c r="AQ67" s="4">
        <f t="shared" si="11"/>
        <v>0.10818406860052762</v>
      </c>
      <c r="AS67" s="3" t="s">
        <v>130</v>
      </c>
      <c r="AT67" s="3" t="s">
        <v>119</v>
      </c>
      <c r="AU67" s="5">
        <v>4.45</v>
      </c>
      <c r="AV67" s="1">
        <v>42073</v>
      </c>
      <c r="AW67" s="4">
        <v>197.14326743124545</v>
      </c>
      <c r="AX67" s="4">
        <v>3.5883375943073434</v>
      </c>
      <c r="AY67" s="4">
        <v>2.6244305147426688</v>
      </c>
      <c r="AZ67" s="4">
        <v>4.6990698562984219E-2</v>
      </c>
      <c r="BA67" s="4">
        <v>0.11013475687626434</v>
      </c>
    </row>
    <row r="68" spans="1:53">
      <c r="D68" s="1">
        <v>42073</v>
      </c>
      <c r="E68" s="3">
        <v>4.008</v>
      </c>
      <c r="F68" s="3">
        <f t="shared" si="14"/>
        <v>3.9079999999999999</v>
      </c>
      <c r="G68" s="3">
        <v>4.55</v>
      </c>
      <c r="H68" s="3">
        <v>219.8</v>
      </c>
      <c r="I68" s="3">
        <v>360.7</v>
      </c>
      <c r="J68" s="3">
        <v>234</v>
      </c>
      <c r="K68" s="3">
        <v>2.7050000000000001</v>
      </c>
      <c r="L68" s="3">
        <v>7.29</v>
      </c>
      <c r="M68" s="3">
        <v>25.537499999999998</v>
      </c>
      <c r="N68" s="3">
        <v>61.677500000000002</v>
      </c>
      <c r="O68" s="5">
        <v>4.2</v>
      </c>
      <c r="P68" s="26">
        <v>2.6837569136584347E-2</v>
      </c>
      <c r="Q68" s="26">
        <v>1.7087469153966462E-2</v>
      </c>
      <c r="R68" s="26">
        <v>0.31334763872729582</v>
      </c>
      <c r="S68" s="26">
        <v>2.5821400260570389E-2</v>
      </c>
      <c r="T68" s="26">
        <v>58.754749605441155</v>
      </c>
      <c r="U68" s="27">
        <v>1.3668458819190856</v>
      </c>
      <c r="V68" s="27">
        <v>187.50659760539949</v>
      </c>
      <c r="W68" s="4"/>
      <c r="X68" s="26">
        <v>0.48608698628721031</v>
      </c>
      <c r="Y68" s="26">
        <v>1.0420129189049521E-2</v>
      </c>
      <c r="Z68" s="26">
        <v>62.484197218710506</v>
      </c>
      <c r="AA68" s="27">
        <v>0.10429303557324025</v>
      </c>
      <c r="AB68" s="3">
        <v>128.54529946578526</v>
      </c>
      <c r="AD68" s="4">
        <v>6.838221795092462</v>
      </c>
      <c r="AE68" s="4">
        <v>0.11426627247378628</v>
      </c>
      <c r="AG68" s="3" t="s">
        <v>192</v>
      </c>
      <c r="AH68" s="3" t="s">
        <v>119</v>
      </c>
      <c r="AI68" s="3" t="s">
        <v>159</v>
      </c>
      <c r="AJ68" s="1">
        <v>42073</v>
      </c>
      <c r="AK68" s="3">
        <v>0.43697176679955069</v>
      </c>
      <c r="AL68" s="3">
        <v>2463.3568261479704</v>
      </c>
      <c r="AM68" s="3">
        <v>5.8448107718416917</v>
      </c>
      <c r="AN68" s="3">
        <v>13.742515728060159</v>
      </c>
      <c r="AO68" s="3">
        <f t="shared" si="10"/>
        <v>0.25013679883618783</v>
      </c>
      <c r="AP68" s="3">
        <v>5.7835089839622569</v>
      </c>
      <c r="AQ68" s="4">
        <f t="shared" si="11"/>
        <v>0.10355432379520603</v>
      </c>
      <c r="AS68" t="s">
        <v>131</v>
      </c>
      <c r="AT68" t="s">
        <v>119</v>
      </c>
      <c r="AU68" s="28">
        <v>4.6500000000000004</v>
      </c>
      <c r="AV68" s="1">
        <v>42073</v>
      </c>
      <c r="AW68" s="4">
        <v>158.22524717739637</v>
      </c>
      <c r="AX68" s="4">
        <v>2.8799644553585071</v>
      </c>
      <c r="AY68" s="4">
        <v>10.117426792479757</v>
      </c>
      <c r="AZ68" s="4">
        <v>0.18115356835236807</v>
      </c>
      <c r="BA68" s="4">
        <v>0.14017094222521848</v>
      </c>
    </row>
    <row r="69" spans="1:53">
      <c r="D69" s="1">
        <v>42073</v>
      </c>
      <c r="E69" s="3">
        <v>4.2717499999999999</v>
      </c>
      <c r="F69" s="3">
        <f t="shared" si="14"/>
        <v>4.1717500000000003</v>
      </c>
      <c r="G69" s="3">
        <v>4.61775</v>
      </c>
      <c r="H69" s="3">
        <v>220.7</v>
      </c>
      <c r="I69" s="3">
        <v>361.32499999999999</v>
      </c>
      <c r="J69" s="3">
        <v>235</v>
      </c>
      <c r="K69" s="3">
        <v>2.4075000000000002</v>
      </c>
      <c r="L69" s="3">
        <v>7.28</v>
      </c>
      <c r="M69" s="3">
        <v>25.484999999999999</v>
      </c>
      <c r="N69" s="3">
        <v>61.55</v>
      </c>
      <c r="O69" s="5">
        <v>4.45</v>
      </c>
      <c r="P69" s="26">
        <v>0.10810770318767154</v>
      </c>
      <c r="Q69" s="26">
        <v>2.1359121012638874E-2</v>
      </c>
      <c r="R69" s="26">
        <v>0.46510652273793551</v>
      </c>
      <c r="S69" s="26">
        <v>1.8020683507864305E-2</v>
      </c>
      <c r="T69" s="26">
        <v>65.0660578133418</v>
      </c>
      <c r="U69" s="27">
        <v>1.2570745601130571</v>
      </c>
      <c r="V69" s="27">
        <v>139.89495875120912</v>
      </c>
      <c r="W69" s="4"/>
      <c r="X69" s="26">
        <v>0.78965451951638188</v>
      </c>
      <c r="Y69" s="26">
        <v>0.21048660961879984</v>
      </c>
      <c r="Z69" s="26">
        <v>68.935396397881973</v>
      </c>
      <c r="AA69" s="27">
        <v>2.4984983739501638</v>
      </c>
      <c r="AB69" s="3">
        <v>87.298172421150653</v>
      </c>
      <c r="AD69" s="4">
        <v>7.3977593963905504</v>
      </c>
      <c r="AE69" s="4">
        <v>0.60747725626524407</v>
      </c>
      <c r="AG69" s="3" t="s">
        <v>130</v>
      </c>
      <c r="AH69" s="3" t="s">
        <v>119</v>
      </c>
      <c r="AI69" s="3" t="s">
        <v>156</v>
      </c>
      <c r="AJ69" s="1">
        <v>42073</v>
      </c>
      <c r="AK69" s="3">
        <v>0.42036019154130716</v>
      </c>
      <c r="AL69" s="3">
        <v>2968.5391202092278</v>
      </c>
      <c r="AM69" s="3">
        <v>7.3721892803277678</v>
      </c>
      <c r="AN69" s="3">
        <v>210.55077275586945</v>
      </c>
      <c r="AO69" s="3">
        <f t="shared" si="10"/>
        <v>3.8323766428079624</v>
      </c>
      <c r="AP69" s="3">
        <v>8.7754566862820322</v>
      </c>
      <c r="AQ69" s="4">
        <f t="shared" si="11"/>
        <v>0.15712545543924855</v>
      </c>
      <c r="AW69" s="4"/>
      <c r="AX69" s="4"/>
      <c r="AY69" s="4"/>
      <c r="AZ69" s="4"/>
      <c r="BA69" s="4"/>
    </row>
    <row r="70" spans="1:53">
      <c r="D70" s="1">
        <v>42073</v>
      </c>
      <c r="E70" s="3">
        <v>4.5620000000000003</v>
      </c>
      <c r="F70" s="3">
        <f t="shared" si="14"/>
        <v>4.4620000000000006</v>
      </c>
      <c r="G70" s="3">
        <v>4.6586666666666661</v>
      </c>
      <c r="H70" s="3">
        <v>226.33333333333334</v>
      </c>
      <c r="I70" s="3">
        <v>370.13333333333327</v>
      </c>
      <c r="J70" s="3">
        <v>240.66666666666666</v>
      </c>
      <c r="K70" s="3">
        <v>2.74</v>
      </c>
      <c r="L70" s="3">
        <v>7.27</v>
      </c>
      <c r="M70" s="3">
        <v>20.483333333333334</v>
      </c>
      <c r="N70" s="3">
        <v>49.686666666666667</v>
      </c>
      <c r="O70" s="5">
        <v>4.6500000000000004</v>
      </c>
      <c r="P70" s="26">
        <v>0.11966015199493352</v>
      </c>
      <c r="Q70" s="26">
        <v>2.5627819539859945E-2</v>
      </c>
      <c r="R70" s="26">
        <v>0.49085213250816978</v>
      </c>
      <c r="S70" s="26">
        <v>4.4434668884769296E-2</v>
      </c>
      <c r="T70" s="26">
        <v>65.531302285464989</v>
      </c>
      <c r="U70" s="27">
        <v>1.0582415307858437</v>
      </c>
      <c r="V70" s="27">
        <v>133.50517996246921</v>
      </c>
      <c r="W70" s="4"/>
      <c r="X70" s="26">
        <v>0.85449418680804978</v>
      </c>
      <c r="Y70" s="26">
        <v>0.22715881632127935</v>
      </c>
      <c r="Z70" s="26">
        <v>72.096868759046529</v>
      </c>
      <c r="AA70" s="27">
        <v>1.1472233913056091</v>
      </c>
      <c r="AB70" s="3">
        <v>84.373738139007472</v>
      </c>
      <c r="AD70" s="4">
        <v>7.2718791711266384</v>
      </c>
      <c r="AE70" s="4">
        <v>0.50009474347215632</v>
      </c>
      <c r="AG70" s="3" t="s">
        <v>131</v>
      </c>
      <c r="AH70" s="3" t="s">
        <v>119</v>
      </c>
      <c r="AI70" s="3" t="s">
        <v>158</v>
      </c>
      <c r="AJ70" s="1">
        <v>42073</v>
      </c>
      <c r="AK70" s="3">
        <v>0.73949504755722284</v>
      </c>
      <c r="AL70" s="3">
        <v>2612.043950249019</v>
      </c>
      <c r="AM70" s="3">
        <v>8.8055765539026751</v>
      </c>
      <c r="AN70" s="3">
        <v>120.02100766665647</v>
      </c>
      <c r="AO70" s="3">
        <f t="shared" si="10"/>
        <v>2.1845833211986982</v>
      </c>
      <c r="AP70" s="3">
        <v>17.945973915758209</v>
      </c>
      <c r="AQ70" s="4">
        <f t="shared" si="11"/>
        <v>0.32132451057758654</v>
      </c>
      <c r="AW70" s="4"/>
      <c r="AX70" s="4"/>
      <c r="AY70" s="4"/>
      <c r="AZ70" s="4"/>
      <c r="BA70" s="4"/>
    </row>
    <row r="71" spans="1:53">
      <c r="A71" s="1" t="s">
        <v>13</v>
      </c>
      <c r="B71" s="2">
        <v>4.7</v>
      </c>
      <c r="C71" s="2">
        <v>52</v>
      </c>
      <c r="D71" s="1">
        <v>42082</v>
      </c>
      <c r="E71" s="3">
        <v>0.65300000000000002</v>
      </c>
      <c r="F71" s="3">
        <f t="shared" ref="F71:F75" si="15">E71</f>
        <v>0.65300000000000002</v>
      </c>
      <c r="G71" s="3">
        <v>3.7105000000000001</v>
      </c>
      <c r="H71" s="3">
        <v>188.6</v>
      </c>
      <c r="I71" s="3">
        <v>317.89999999999998</v>
      </c>
      <c r="J71" s="3">
        <v>206.5</v>
      </c>
      <c r="K71" s="3">
        <v>13.13</v>
      </c>
      <c r="L71" s="3">
        <v>7.415</v>
      </c>
      <c r="M71" s="3">
        <v>2.8449999999999998</v>
      </c>
      <c r="N71" s="3">
        <v>7.8550000000000004</v>
      </c>
      <c r="O71" s="5">
        <v>0.7</v>
      </c>
      <c r="P71" s="26">
        <v>5.9523319083808313E-2</v>
      </c>
      <c r="Q71" s="26">
        <v>2.3005126783911291E-2</v>
      </c>
      <c r="R71" s="26">
        <v>0.39014194983221456</v>
      </c>
      <c r="S71" s="26">
        <v>3.4810831415301763E-3</v>
      </c>
      <c r="T71" s="26">
        <v>47.424902665457623</v>
      </c>
      <c r="U71" s="27">
        <v>2.1184774971816207</v>
      </c>
      <c r="V71" s="27">
        <v>121.5580705583014</v>
      </c>
      <c r="W71" s="4"/>
      <c r="X71" s="26">
        <v>0.95617457415180129</v>
      </c>
      <c r="Y71" s="26">
        <v>6.6688826809916696E-2</v>
      </c>
      <c r="Z71" s="26">
        <v>65.56871690576962</v>
      </c>
      <c r="AA71" s="27">
        <v>4.7113245200257987</v>
      </c>
      <c r="AB71" s="3">
        <v>68.574001733871668</v>
      </c>
      <c r="AD71" s="4">
        <v>7.5152056465617809</v>
      </c>
      <c r="AE71" s="4">
        <v>0.10703671869637699</v>
      </c>
      <c r="AG71" s="3" t="s">
        <v>132</v>
      </c>
      <c r="AH71" s="3" t="s">
        <v>119</v>
      </c>
      <c r="AI71" s="3" t="s">
        <v>155</v>
      </c>
      <c r="AJ71" s="1">
        <v>42082</v>
      </c>
      <c r="AK71" s="3">
        <v>1.2908987150115461</v>
      </c>
      <c r="AL71" s="3">
        <v>1538.0673540771427</v>
      </c>
      <c r="AM71" s="3">
        <v>9.7184459674402213</v>
      </c>
      <c r="AN71" s="3">
        <v>2.4388532833860119</v>
      </c>
      <c r="AO71" s="3">
        <f t="shared" si="10"/>
        <v>4.4391213749290351E-2</v>
      </c>
      <c r="AP71" s="3">
        <v>5.8893251139561782</v>
      </c>
      <c r="AQ71" s="4">
        <f t="shared" si="11"/>
        <v>0.10544897249697723</v>
      </c>
      <c r="AS71" t="s">
        <v>132</v>
      </c>
      <c r="AT71" t="s">
        <v>119</v>
      </c>
      <c r="AU71" s="28">
        <v>0.7</v>
      </c>
      <c r="AV71" s="1">
        <v>42082</v>
      </c>
      <c r="AW71" s="4">
        <v>3.4430323223462493</v>
      </c>
      <c r="AX71" s="4">
        <v>6.2668953810452302E-2</v>
      </c>
      <c r="AY71" s="4">
        <v>2.1210802517356382</v>
      </c>
      <c r="AZ71" s="4">
        <v>3.7978160281748219E-2</v>
      </c>
      <c r="BA71" s="4">
        <v>6.7470812215229006E-2</v>
      </c>
    </row>
    <row r="72" spans="1:53">
      <c r="D72" s="1">
        <v>42082</v>
      </c>
      <c r="E72" s="3">
        <v>3.6139999999999999</v>
      </c>
      <c r="F72" s="3">
        <f t="shared" si="15"/>
        <v>3.6139999999999999</v>
      </c>
      <c r="G72" s="3">
        <v>4.5255000000000001</v>
      </c>
      <c r="H72" s="3">
        <v>217.2</v>
      </c>
      <c r="I72" s="3">
        <v>356.7</v>
      </c>
      <c r="J72" s="3">
        <v>232</v>
      </c>
      <c r="K72" s="3">
        <v>5.1624999999999996</v>
      </c>
      <c r="L72" s="3">
        <v>7.4</v>
      </c>
      <c r="M72" s="3">
        <v>3.3825000000000003</v>
      </c>
      <c r="N72" s="3">
        <v>9.14</v>
      </c>
      <c r="O72" s="5">
        <v>3.6</v>
      </c>
      <c r="P72" s="26">
        <v>1.3950823305889806E-2</v>
      </c>
      <c r="Q72" s="26">
        <v>1.1936131593015148E-2</v>
      </c>
      <c r="R72" s="26">
        <v>0.30975777193430443</v>
      </c>
      <c r="S72" s="26">
        <v>3.4293382689315796E-2</v>
      </c>
      <c r="T72" s="26">
        <v>64.753352512406536</v>
      </c>
      <c r="U72" s="27">
        <v>1.0992984899965288</v>
      </c>
      <c r="V72" s="27">
        <v>209.0451261579318</v>
      </c>
      <c r="W72" s="4"/>
      <c r="X72" s="26">
        <v>0.59808277524554543</v>
      </c>
      <c r="Y72" s="26">
        <v>0.21882271297003927</v>
      </c>
      <c r="Z72" s="26">
        <v>72.991443595522085</v>
      </c>
      <c r="AA72" s="27">
        <v>0.23579294999166722</v>
      </c>
      <c r="AB72" s="3">
        <v>122.04237710332845</v>
      </c>
      <c r="AD72" s="4">
        <v>6.9571786079668589</v>
      </c>
      <c r="AE72" s="4">
        <v>0.12518698216489502</v>
      </c>
      <c r="AG72" s="3" t="s">
        <v>201</v>
      </c>
      <c r="AH72" s="3" t="s">
        <v>119</v>
      </c>
      <c r="AI72" s="3" t="s">
        <v>157</v>
      </c>
      <c r="AJ72" s="1">
        <v>42082</v>
      </c>
      <c r="AK72" s="3">
        <v>0.44028743995842184</v>
      </c>
      <c r="AL72" s="3">
        <v>2504.7499899033919</v>
      </c>
      <c r="AM72" s="3">
        <v>6.4203391517119517</v>
      </c>
      <c r="AN72" s="3">
        <v>31.304852763894182</v>
      </c>
      <c r="AO72" s="3">
        <f t="shared" si="10"/>
        <v>0.5698007419711355</v>
      </c>
      <c r="AP72" s="3">
        <v>5.6492504324420176</v>
      </c>
      <c r="AQ72" s="4">
        <f t="shared" si="11"/>
        <v>0.10115041060773532</v>
      </c>
      <c r="AS72" s="16" t="s">
        <v>133</v>
      </c>
      <c r="AT72" s="16" t="s">
        <v>119</v>
      </c>
      <c r="AU72" s="28">
        <v>4.3499999999999996</v>
      </c>
      <c r="AV72" s="17">
        <v>42082</v>
      </c>
      <c r="AW72" s="4">
        <v>52.791806719157144</v>
      </c>
      <c r="AX72" s="4">
        <v>0.96089928502288213</v>
      </c>
      <c r="AY72" s="4">
        <v>53.273947134478639</v>
      </c>
      <c r="AZ72" s="4">
        <v>0.95387550822701228</v>
      </c>
      <c r="BA72" s="4">
        <v>1.2200847222176738</v>
      </c>
    </row>
    <row r="73" spans="1:53">
      <c r="D73" s="1">
        <v>42082</v>
      </c>
      <c r="E73" s="3">
        <v>4.0880000000000001</v>
      </c>
      <c r="F73" s="3">
        <f t="shared" si="15"/>
        <v>4.0880000000000001</v>
      </c>
      <c r="G73" s="3">
        <v>4.5060000000000002</v>
      </c>
      <c r="H73" s="3">
        <v>219.23333333333335</v>
      </c>
      <c r="I73" s="3">
        <v>360.26666666666665</v>
      </c>
      <c r="J73" s="3">
        <v>234</v>
      </c>
      <c r="K73" s="3">
        <v>4.5733333333333333</v>
      </c>
      <c r="L73" s="3">
        <v>7.38</v>
      </c>
      <c r="M73" s="3">
        <v>3.3699999999999997</v>
      </c>
      <c r="N73" s="3">
        <v>9.11</v>
      </c>
      <c r="O73" s="5">
        <v>4.0999999999999996</v>
      </c>
      <c r="P73" s="26">
        <v>1.3890764909225246</v>
      </c>
      <c r="Q73" s="26">
        <v>4.0562951939470016E-2</v>
      </c>
      <c r="R73" s="26">
        <v>2.0277079169675325</v>
      </c>
      <c r="S73" s="26">
        <v>6.9109884775587202E-2</v>
      </c>
      <c r="T73" s="26">
        <v>85.517747190363579</v>
      </c>
      <c r="U73" s="27">
        <v>3.0792054094921828</v>
      </c>
      <c r="V73" s="27">
        <v>42.174588595706943</v>
      </c>
      <c r="W73" s="4"/>
      <c r="X73" s="26">
        <v>3.3434532335268403</v>
      </c>
      <c r="Y73" s="26">
        <v>0.15421791199793258</v>
      </c>
      <c r="Z73" s="26">
        <v>104.47470638890418</v>
      </c>
      <c r="AA73" s="27">
        <v>4.3122902969629777</v>
      </c>
      <c r="AB73" s="3">
        <v>31.247545304738441</v>
      </c>
      <c r="AD73" s="4">
        <v>10.69632481920611</v>
      </c>
      <c r="AE73" s="4">
        <v>0.63323784259947957</v>
      </c>
      <c r="AG73" s="3" t="s">
        <v>202</v>
      </c>
      <c r="AH73" s="3" t="s">
        <v>119</v>
      </c>
      <c r="AI73" s="3" t="s">
        <v>159</v>
      </c>
      <c r="AJ73" s="1">
        <v>42082</v>
      </c>
      <c r="AK73" s="3">
        <v>4.0639788465915023</v>
      </c>
      <c r="AL73" s="32">
        <v>3752.5732333264064</v>
      </c>
      <c r="AM73" s="32">
        <v>56.777145282747639</v>
      </c>
      <c r="AN73" s="32">
        <v>68.240533997335888</v>
      </c>
      <c r="AO73" s="32"/>
      <c r="AP73" s="32">
        <v>78.835783718215481</v>
      </c>
      <c r="AQ73" s="33"/>
      <c r="AS73" s="16" t="s">
        <v>134</v>
      </c>
      <c r="AT73" s="16" t="s">
        <v>119</v>
      </c>
      <c r="AU73" s="28">
        <v>4.5999999999999996</v>
      </c>
      <c r="AV73" s="17">
        <v>42082</v>
      </c>
      <c r="AW73" s="4">
        <v>53.993133506634763</v>
      </c>
      <c r="AX73" s="4">
        <v>0.98276544424162293</v>
      </c>
      <c r="AY73" s="4">
        <v>51.439047446237225</v>
      </c>
      <c r="AZ73" s="4">
        <v>0.92102144039815981</v>
      </c>
      <c r="BA73" s="4">
        <v>1.1129672040006242</v>
      </c>
    </row>
    <row r="74" spans="1:53">
      <c r="D74" s="1">
        <v>42082</v>
      </c>
      <c r="E74" s="3">
        <v>4.3559999999999999</v>
      </c>
      <c r="F74" s="3">
        <f t="shared" si="15"/>
        <v>4.3559999999999999</v>
      </c>
      <c r="G74" s="3">
        <v>4.426333333333333</v>
      </c>
      <c r="H74" s="3">
        <v>222.26666666666665</v>
      </c>
      <c r="I74" s="3">
        <v>366.10000000000008</v>
      </c>
      <c r="J74" s="3">
        <v>238</v>
      </c>
      <c r="K74" s="3">
        <v>3.85</v>
      </c>
      <c r="L74" s="3">
        <v>7.3633333333333333</v>
      </c>
      <c r="M74" s="3">
        <v>3.4500000000000006</v>
      </c>
      <c r="N74" s="3">
        <v>9.2899999999999991</v>
      </c>
      <c r="O74" s="5">
        <v>4.3499999999999996</v>
      </c>
      <c r="P74" s="26">
        <v>4.0355798325241013E-2</v>
      </c>
      <c r="Q74" s="26">
        <v>2.7022094030303433E-2</v>
      </c>
      <c r="R74" s="26">
        <v>0.27954223107418208</v>
      </c>
      <c r="S74" s="26">
        <v>2.1160817557340759E-2</v>
      </c>
      <c r="T74" s="26">
        <v>70.286710947248707</v>
      </c>
      <c r="U74" s="27">
        <v>5.3026875728066791</v>
      </c>
      <c r="V74" s="27">
        <v>251.43503604862028</v>
      </c>
      <c r="W74" s="4"/>
      <c r="X74" s="26">
        <v>0.83681064118304926</v>
      </c>
      <c r="Y74" s="26">
        <v>0.11462142107954451</v>
      </c>
      <c r="Z74" s="26">
        <v>75.67837446636986</v>
      </c>
      <c r="AA74" s="27">
        <v>1.3331370634144208</v>
      </c>
      <c r="AB74" s="3">
        <v>90.43667795545575</v>
      </c>
      <c r="AD74" s="4">
        <v>7.5079045934964741</v>
      </c>
      <c r="AE74" s="4">
        <v>0.38268561555125241</v>
      </c>
      <c r="AG74" s="3" t="s">
        <v>133</v>
      </c>
      <c r="AH74" s="3" t="s">
        <v>119</v>
      </c>
      <c r="AI74" s="3" t="s">
        <v>156</v>
      </c>
      <c r="AJ74" s="1">
        <v>42082</v>
      </c>
      <c r="AK74" s="3">
        <v>4.9118397811704781</v>
      </c>
      <c r="AL74" s="32">
        <v>4402.4568331674791</v>
      </c>
      <c r="AM74" s="32">
        <v>83.277710892769889</v>
      </c>
      <c r="AN74" s="32">
        <v>65.41265143638995</v>
      </c>
      <c r="AO74" s="32">
        <f t="shared" ref="AO74:AO90" si="16">AN74/AO$1</f>
        <v>1.1906197931632683</v>
      </c>
      <c r="AP74" s="32">
        <v>121.41567887033573</v>
      </c>
      <c r="AQ74" s="33">
        <f t="shared" ref="AQ74:AQ90" si="17">AP74/AQ$1</f>
        <v>2.1739602304446861</v>
      </c>
      <c r="AS74" s="3"/>
      <c r="AT74" s="3"/>
      <c r="AU74" s="5"/>
      <c r="AW74" s="4"/>
      <c r="AX74" s="4"/>
      <c r="AY74" s="4"/>
      <c r="AZ74" s="4"/>
      <c r="BA74" s="4"/>
    </row>
    <row r="75" spans="1:53">
      <c r="D75" s="1">
        <v>42082</v>
      </c>
      <c r="E75" s="3">
        <v>4.562333333333334</v>
      </c>
      <c r="F75" s="3">
        <f t="shared" si="15"/>
        <v>4.562333333333334</v>
      </c>
      <c r="G75" s="3">
        <v>2.8559999999999999</v>
      </c>
      <c r="H75" s="3">
        <v>304.89999999999998</v>
      </c>
      <c r="I75" s="3">
        <v>528.79999999999995</v>
      </c>
      <c r="J75" s="3">
        <v>343.83333333333331</v>
      </c>
      <c r="K75" s="3">
        <v>7.5383333333333331</v>
      </c>
      <c r="L75" s="3">
        <v>7.2799999999999985</v>
      </c>
      <c r="M75" s="3">
        <v>4.79</v>
      </c>
      <c r="N75" s="3">
        <v>12.475</v>
      </c>
      <c r="O75" s="5">
        <v>4.5999999999999996</v>
      </c>
      <c r="P75" s="26">
        <v>0.26423316708887479</v>
      </c>
      <c r="Q75" s="26">
        <v>0.13472589220718631</v>
      </c>
      <c r="R75" s="26">
        <v>0.70624414008765046</v>
      </c>
      <c r="S75" s="26">
        <v>0.23854598918113901</v>
      </c>
      <c r="T75" s="26">
        <v>71.838797014085898</v>
      </c>
      <c r="U75" s="27">
        <v>1.7725813058811932</v>
      </c>
      <c r="V75" s="27">
        <v>101.71949462854323</v>
      </c>
      <c r="W75" s="4"/>
      <c r="X75" s="26">
        <v>1.7710913017038981</v>
      </c>
      <c r="Y75" s="26">
        <v>0.33136010821177381</v>
      </c>
      <c r="Z75" s="26">
        <v>85.69825390718043</v>
      </c>
      <c r="AA75" s="27">
        <v>2.9882221931636259</v>
      </c>
      <c r="AB75" s="3">
        <v>48.38725921398489</v>
      </c>
      <c r="AD75" s="4">
        <v>8.3599878383078963</v>
      </c>
      <c r="AE75" s="4">
        <v>0.53693545710257151</v>
      </c>
      <c r="AG75" s="3" t="s">
        <v>134</v>
      </c>
      <c r="AH75" s="3" t="s">
        <v>119</v>
      </c>
      <c r="AI75" s="3" t="s">
        <v>158</v>
      </c>
      <c r="AJ75" s="1">
        <v>42082</v>
      </c>
      <c r="AK75" s="3">
        <v>4.5711049859487334</v>
      </c>
      <c r="AL75" s="32">
        <v>4336.918400700587</v>
      </c>
      <c r="AM75" s="32">
        <v>72.008487727656913</v>
      </c>
      <c r="AN75" s="32">
        <v>63.32814831159105</v>
      </c>
      <c r="AO75" s="32">
        <f t="shared" si="16"/>
        <v>1.1526783456787597</v>
      </c>
      <c r="AP75" s="32">
        <v>113.59826578967208</v>
      </c>
      <c r="AQ75" s="33">
        <f t="shared" si="17"/>
        <v>2.033988644398784</v>
      </c>
      <c r="AS75" s="3"/>
      <c r="AT75" s="3"/>
      <c r="AU75" s="5"/>
      <c r="AW75" s="4"/>
      <c r="AX75" s="4"/>
      <c r="AY75" s="4"/>
      <c r="AZ75" s="4"/>
      <c r="BA75" s="4"/>
    </row>
    <row r="76" spans="1:53">
      <c r="A76" t="s">
        <v>13</v>
      </c>
      <c r="B76" s="2">
        <v>4.75</v>
      </c>
      <c r="C76" s="2">
        <v>45</v>
      </c>
      <c r="D76" s="1">
        <v>42088</v>
      </c>
      <c r="E76" s="3">
        <v>0.51466666666666672</v>
      </c>
      <c r="F76" s="3">
        <f t="shared" ref="F76:F80" si="18">E76</f>
        <v>0.51466666666666672</v>
      </c>
      <c r="G76" s="3">
        <v>4.969333333333334</v>
      </c>
      <c r="H76" s="3">
        <v>198.23333333333335</v>
      </c>
      <c r="I76" s="3">
        <v>321.03333333333336</v>
      </c>
      <c r="J76" s="3">
        <v>209</v>
      </c>
      <c r="K76" s="3">
        <v>15.829999999999998</v>
      </c>
      <c r="L76" s="3">
        <v>8.17</v>
      </c>
      <c r="M76" s="3">
        <v>21.06</v>
      </c>
      <c r="N76" s="3">
        <v>51.053333333333335</v>
      </c>
      <c r="O76" s="5">
        <v>0.45</v>
      </c>
      <c r="P76" s="26">
        <v>7.3614587291534722E-2</v>
      </c>
      <c r="Q76" s="26">
        <v>1.7084016545871706E-2</v>
      </c>
      <c r="R76" s="26">
        <v>0.45795662183998309</v>
      </c>
      <c r="S76" s="26">
        <v>4.7360735105139211E-2</v>
      </c>
      <c r="T76" s="26">
        <v>44.911819820136465</v>
      </c>
      <c r="U76" s="27">
        <v>3.4968211820343429</v>
      </c>
      <c r="V76" s="27">
        <v>98.070030387789274</v>
      </c>
      <c r="W76" s="4"/>
      <c r="X76" s="26">
        <v>0.7336566250372144</v>
      </c>
      <c r="Y76" s="26">
        <v>2.7092335891528596E-2</v>
      </c>
      <c r="Z76" s="26">
        <v>63.054929551659072</v>
      </c>
      <c r="AA76" s="27">
        <v>13.607973902403646</v>
      </c>
      <c r="AB76" s="3">
        <v>85.94610530295509</v>
      </c>
      <c r="AD76" s="4">
        <v>8.0046279623878718</v>
      </c>
      <c r="AE76" s="4">
        <v>0.50848864750056466</v>
      </c>
      <c r="AG76" s="3" t="s">
        <v>135</v>
      </c>
      <c r="AH76" s="3" t="s">
        <v>119</v>
      </c>
      <c r="AI76" s="3" t="s">
        <v>155</v>
      </c>
      <c r="AJ76" s="1">
        <v>42088</v>
      </c>
      <c r="AK76" s="3">
        <v>0.56486475263323055</v>
      </c>
      <c r="AL76" s="3">
        <v>1469.5670021192393</v>
      </c>
      <c r="AM76" s="3">
        <v>8.9248427602034219</v>
      </c>
      <c r="AN76" s="3">
        <v>0.40515973211502759</v>
      </c>
      <c r="AO76" s="3">
        <f t="shared" si="16"/>
        <v>7.374585586367448E-3</v>
      </c>
      <c r="AP76" s="3">
        <v>4.5294897716343447</v>
      </c>
      <c r="AQ76" s="4">
        <f t="shared" si="17"/>
        <v>8.1100980691751923E-2</v>
      </c>
      <c r="AS76" t="s">
        <v>135</v>
      </c>
      <c r="AT76" t="s">
        <v>119</v>
      </c>
      <c r="AU76" s="28">
        <v>0.45</v>
      </c>
      <c r="AV76" s="1">
        <v>42088</v>
      </c>
      <c r="AW76" s="4">
        <v>0.17731736699053441</v>
      </c>
      <c r="AX76" s="4">
        <v>3.2274730067443466E-3</v>
      </c>
      <c r="AY76" s="4">
        <v>1.4402117245379951</v>
      </c>
      <c r="AZ76" s="4">
        <v>2.5787139203903225E-2</v>
      </c>
      <c r="BA76" s="4">
        <v>5.5313841487848694E-2</v>
      </c>
    </row>
    <row r="77" spans="1:53">
      <c r="D77" s="1">
        <v>42088</v>
      </c>
      <c r="E77" s="3">
        <v>3.4919999999999995</v>
      </c>
      <c r="F77" s="3">
        <f t="shared" si="18"/>
        <v>3.4919999999999995</v>
      </c>
      <c r="G77" s="3">
        <v>4.708333333333333</v>
      </c>
      <c r="H77" s="3">
        <v>219.1</v>
      </c>
      <c r="I77" s="3">
        <v>357.73333333333335</v>
      </c>
      <c r="J77" s="3">
        <v>232.66666666666666</v>
      </c>
      <c r="K77" s="3">
        <v>7.9000000000000012</v>
      </c>
      <c r="L77" s="3">
        <v>7.5999999999999988</v>
      </c>
      <c r="M77" s="3">
        <v>25.83</v>
      </c>
      <c r="N77" s="3">
        <v>62.363333333333337</v>
      </c>
      <c r="O77" s="5">
        <v>3.8</v>
      </c>
      <c r="P77" s="26">
        <v>6.0886278235169948E-2</v>
      </c>
      <c r="Q77" s="26">
        <v>2.157604069534062E-2</v>
      </c>
      <c r="R77" s="26">
        <v>0.4797096235288158</v>
      </c>
      <c r="S77" s="26">
        <v>7.9548881196951166E-2</v>
      </c>
      <c r="T77" s="26">
        <v>54.586616752730968</v>
      </c>
      <c r="U77" s="27">
        <v>1.4546191670777564</v>
      </c>
      <c r="V77" s="27">
        <v>113.79095618550164</v>
      </c>
      <c r="W77" s="4"/>
      <c r="X77" s="26">
        <v>0.88544039165180011</v>
      </c>
      <c r="Y77" s="26">
        <v>0.10003324021487527</v>
      </c>
      <c r="Z77" s="26">
        <v>68.40955312482825</v>
      </c>
      <c r="AA77" s="27">
        <v>4.003945670050804</v>
      </c>
      <c r="AB77" s="3">
        <v>77.260483901360516</v>
      </c>
      <c r="AD77" s="4">
        <v>7.434894062843405</v>
      </c>
      <c r="AE77" s="4">
        <v>0.21121016827514236</v>
      </c>
      <c r="AG77" s="3" t="s">
        <v>211</v>
      </c>
      <c r="AH77" s="3" t="s">
        <v>119</v>
      </c>
      <c r="AI77" s="3" t="s">
        <v>157</v>
      </c>
      <c r="AJ77" s="1">
        <v>42088</v>
      </c>
      <c r="AK77" s="3">
        <v>0.36543013213317804</v>
      </c>
      <c r="AL77" s="3">
        <v>2094.7726471669557</v>
      </c>
      <c r="AM77" s="3">
        <v>7.5508796771716531</v>
      </c>
      <c r="AN77" s="3">
        <v>0.98346423338255984</v>
      </c>
      <c r="AO77" s="3">
        <f t="shared" si="16"/>
        <v>1.7900695911586457E-2</v>
      </c>
      <c r="AP77" s="3">
        <v>4.300636946291549</v>
      </c>
      <c r="AQ77" s="4">
        <f t="shared" si="17"/>
        <v>7.7003347292597113E-2</v>
      </c>
      <c r="AS77" t="s">
        <v>136</v>
      </c>
      <c r="AT77" t="s">
        <v>119</v>
      </c>
      <c r="AU77" s="28">
        <v>4.5</v>
      </c>
      <c r="AV77" s="1">
        <v>42088</v>
      </c>
      <c r="AW77" s="4">
        <v>0.43254114711518016</v>
      </c>
      <c r="AX77" s="4">
        <v>7.8729731910298535E-3</v>
      </c>
      <c r="AY77" s="4">
        <v>2.140407642938341</v>
      </c>
      <c r="AZ77" s="4">
        <v>3.8324219211071459E-2</v>
      </c>
      <c r="BA77" s="4">
        <v>4.9478837313331511E-2</v>
      </c>
    </row>
    <row r="78" spans="1:53">
      <c r="D78" s="1">
        <v>42088</v>
      </c>
      <c r="E78" s="3">
        <v>3.9919999999999995</v>
      </c>
      <c r="F78" s="3">
        <f t="shared" si="18"/>
        <v>3.9919999999999995</v>
      </c>
      <c r="G78" s="3">
        <v>4.6026666666666669</v>
      </c>
      <c r="H78" s="3">
        <v>222.80000000000004</v>
      </c>
      <c r="I78" s="3">
        <v>365</v>
      </c>
      <c r="J78" s="3">
        <v>237</v>
      </c>
      <c r="K78" s="3">
        <v>4.9266666666666667</v>
      </c>
      <c r="L78" s="3">
        <v>7.47</v>
      </c>
      <c r="M78" s="3">
        <v>25.840000000000003</v>
      </c>
      <c r="N78" s="3">
        <v>62.393333333333338</v>
      </c>
      <c r="O78" s="5">
        <v>4.25</v>
      </c>
      <c r="P78" s="26">
        <v>6.0277839349799446E-2</v>
      </c>
      <c r="Q78" s="26">
        <v>1.3433643670446959E-2</v>
      </c>
      <c r="R78" s="26">
        <v>0.36447589389672791</v>
      </c>
      <c r="S78" s="26">
        <v>4.4117820144336864E-2</v>
      </c>
      <c r="T78" s="26">
        <v>55.067115141972941</v>
      </c>
      <c r="U78" s="27">
        <v>1.7034193425309514</v>
      </c>
      <c r="V78" s="27">
        <v>151.08575371949257</v>
      </c>
      <c r="W78" s="4"/>
      <c r="X78" s="26">
        <v>0.7395511402455478</v>
      </c>
      <c r="Y78" s="26">
        <v>2.292428421590887E-2</v>
      </c>
      <c r="Z78" s="26">
        <v>67.152659447772962</v>
      </c>
      <c r="AA78" s="27">
        <v>4.2306696604274014</v>
      </c>
      <c r="AB78" s="3">
        <v>90.801914557898925</v>
      </c>
      <c r="AD78" s="4">
        <v>7.1569505254606876</v>
      </c>
      <c r="AE78" s="4">
        <v>0.12977607766675539</v>
      </c>
      <c r="AG78" s="3" t="s">
        <v>212</v>
      </c>
      <c r="AH78" s="3" t="s">
        <v>119</v>
      </c>
      <c r="AI78" s="3" t="s">
        <v>159</v>
      </c>
      <c r="AJ78" s="1">
        <v>42088</v>
      </c>
      <c r="AK78" s="3">
        <v>0.40760552662840388</v>
      </c>
      <c r="AL78" s="3">
        <v>2256.7595238074591</v>
      </c>
      <c r="AM78" s="3">
        <v>6.7337107648841119</v>
      </c>
      <c r="AN78" s="3">
        <v>1.0125425586980736</v>
      </c>
      <c r="AO78" s="3">
        <f t="shared" si="16"/>
        <v>1.8429970125556493E-2</v>
      </c>
      <c r="AP78" s="3">
        <v>4.5843700058326808</v>
      </c>
      <c r="AQ78" s="4">
        <f t="shared" si="17"/>
        <v>8.2083616935231529E-2</v>
      </c>
      <c r="AS78" t="s">
        <v>137</v>
      </c>
      <c r="AT78" t="s">
        <v>119</v>
      </c>
      <c r="AU78" s="28">
        <v>4.75</v>
      </c>
      <c r="AV78" s="1">
        <v>42088</v>
      </c>
      <c r="AW78" s="4">
        <v>9.2314700052416452</v>
      </c>
      <c r="AX78" s="4">
        <v>0.16802821269096552</v>
      </c>
      <c r="AY78" s="4">
        <v>10.367024615116424</v>
      </c>
      <c r="AZ78" s="4">
        <v>0.1856226430638572</v>
      </c>
      <c r="BA78" s="4">
        <v>0.39753718234053825</v>
      </c>
    </row>
    <row r="79" spans="1:53">
      <c r="D79" s="1">
        <v>42088</v>
      </c>
      <c r="E79" s="3">
        <v>4.2779999999999996</v>
      </c>
      <c r="F79" s="3">
        <f t="shared" si="18"/>
        <v>4.2779999999999996</v>
      </c>
      <c r="G79" s="3">
        <v>4.6230000000000002</v>
      </c>
      <c r="H79" s="3">
        <v>223.83333333333334</v>
      </c>
      <c r="I79" s="3">
        <v>366.43333333333334</v>
      </c>
      <c r="J79" s="3">
        <v>238</v>
      </c>
      <c r="K79" s="3">
        <v>4.206666666666667</v>
      </c>
      <c r="L79" s="3">
        <v>7.4433333333333342</v>
      </c>
      <c r="M79" s="3">
        <v>25.693333333333339</v>
      </c>
      <c r="N79" s="3">
        <v>62.050000000000004</v>
      </c>
      <c r="O79" s="5">
        <v>4.5</v>
      </c>
      <c r="P79" s="26">
        <v>3.8403116423896981E-2</v>
      </c>
      <c r="Q79" s="26">
        <v>1.8162231716741178E-2</v>
      </c>
      <c r="R79" s="26">
        <v>0.38307160276901003</v>
      </c>
      <c r="S79" s="26">
        <v>1.7180715370476152E-2</v>
      </c>
      <c r="T79" s="26">
        <v>60.61572749393391</v>
      </c>
      <c r="U79" s="27">
        <v>1.6684379341203728</v>
      </c>
      <c r="V79" s="27">
        <v>158.23602442931497</v>
      </c>
      <c r="W79" s="4"/>
      <c r="X79" s="26">
        <v>0.88838764925596703</v>
      </c>
      <c r="Y79" s="26">
        <v>3.334441340495839E-2</v>
      </c>
      <c r="Z79" s="26">
        <v>75.043514905000094</v>
      </c>
      <c r="AA79" s="27">
        <v>5.5955480824945418</v>
      </c>
      <c r="AB79" s="3">
        <v>84.471587338983994</v>
      </c>
      <c r="AD79" s="4">
        <v>7.3630164542177106</v>
      </c>
      <c r="AE79" s="4">
        <v>0.19798977101358348</v>
      </c>
      <c r="AG79" s="3" t="s">
        <v>136</v>
      </c>
      <c r="AH79" s="3" t="s">
        <v>119</v>
      </c>
      <c r="AI79" s="3" t="s">
        <v>156</v>
      </c>
      <c r="AJ79" s="1">
        <v>42088</v>
      </c>
      <c r="AK79" s="3">
        <v>0.45748816578971302</v>
      </c>
      <c r="AL79" s="3">
        <v>2415.430444767368</v>
      </c>
      <c r="AM79" s="3">
        <v>6.2779196332617477</v>
      </c>
      <c r="AN79" s="3">
        <v>1.0427475338217747</v>
      </c>
      <c r="AO79" s="3">
        <f t="shared" si="16"/>
        <v>1.8979751252671546E-2</v>
      </c>
      <c r="AP79" s="3">
        <v>4.9038007068879059</v>
      </c>
      <c r="AQ79" s="4">
        <f t="shared" si="17"/>
        <v>8.780305652440297E-2</v>
      </c>
      <c r="AW79" s="4"/>
      <c r="AX79" s="4"/>
      <c r="AY79" s="4"/>
      <c r="AZ79" s="4"/>
      <c r="BA79" s="4"/>
    </row>
    <row r="80" spans="1:53">
      <c r="D80" s="1">
        <v>42088</v>
      </c>
      <c r="E80" s="3">
        <v>4.5490000000000004</v>
      </c>
      <c r="F80" s="3">
        <f t="shared" si="18"/>
        <v>4.5490000000000004</v>
      </c>
      <c r="G80" s="3">
        <v>4.5573333333333332</v>
      </c>
      <c r="H80" s="3">
        <v>261.16666666666663</v>
      </c>
      <c r="I80" s="3">
        <v>428.51666666666665</v>
      </c>
      <c r="J80" s="3">
        <v>278.5</v>
      </c>
      <c r="K80" s="3">
        <v>5.5250000000000012</v>
      </c>
      <c r="L80" s="3">
        <v>7.3850000000000007</v>
      </c>
      <c r="M80" s="3">
        <v>27.28833333333333</v>
      </c>
      <c r="N80" s="3">
        <v>65.821666666666673</v>
      </c>
      <c r="O80" s="5">
        <v>4.75</v>
      </c>
      <c r="P80" s="26">
        <v>0.16726733956090353</v>
      </c>
      <c r="Q80" s="26">
        <v>1.5526927453326941E-2</v>
      </c>
      <c r="R80" s="26">
        <v>0.74003960351142084</v>
      </c>
      <c r="S80" s="26">
        <v>6.8280549146267341E-2</v>
      </c>
      <c r="T80" s="26">
        <v>52.214632640758644</v>
      </c>
      <c r="U80" s="27">
        <v>1.7634412260975207</v>
      </c>
      <c r="V80" s="27">
        <v>70.556538316334624</v>
      </c>
      <c r="W80" s="4"/>
      <c r="X80" s="26">
        <v>2.9544152297768336</v>
      </c>
      <c r="Y80" s="26">
        <v>0.15421791199793258</v>
      </c>
      <c r="Z80" s="26">
        <v>107.53998790743692</v>
      </c>
      <c r="AA80" s="27">
        <v>8.9555976198757996</v>
      </c>
      <c r="AB80" s="3">
        <v>36.399754111597957</v>
      </c>
      <c r="AD80" s="4">
        <v>8.6356655316358655</v>
      </c>
      <c r="AE80" s="4">
        <v>0.13636959849476088</v>
      </c>
      <c r="AG80" s="3" t="s">
        <v>137</v>
      </c>
      <c r="AH80" s="3" t="s">
        <v>119</v>
      </c>
      <c r="AI80" s="3" t="s">
        <v>158</v>
      </c>
      <c r="AJ80" s="1">
        <v>42088</v>
      </c>
      <c r="AK80" s="3">
        <v>2.3169850569239419</v>
      </c>
      <c r="AL80" s="3">
        <v>2612.6366243241341</v>
      </c>
      <c r="AM80" s="3">
        <v>18.888861222196201</v>
      </c>
      <c r="AN80" s="3">
        <v>10.647677667698701</v>
      </c>
      <c r="AO80" s="3">
        <f t="shared" si="16"/>
        <v>0.19380556366397347</v>
      </c>
      <c r="AP80" s="3">
        <v>32.569476248835485</v>
      </c>
      <c r="AQ80" s="4">
        <f t="shared" si="17"/>
        <v>0.58315982540439548</v>
      </c>
      <c r="AW80" s="4"/>
      <c r="AX80" s="4"/>
      <c r="AY80" s="4"/>
      <c r="AZ80" s="4"/>
      <c r="BA80" s="4"/>
    </row>
    <row r="81" spans="1:53">
      <c r="A81" t="s">
        <v>13</v>
      </c>
      <c r="B81" s="2">
        <v>4.75</v>
      </c>
      <c r="C81" s="2">
        <v>41</v>
      </c>
      <c r="D81" s="1">
        <v>42090</v>
      </c>
      <c r="E81" s="3">
        <v>0.35699999999999998</v>
      </c>
      <c r="F81" s="3">
        <f t="shared" ref="F81:F84" si="19">E81</f>
        <v>0.35699999999999998</v>
      </c>
      <c r="G81" s="3">
        <v>5.0539999999999994</v>
      </c>
      <c r="H81" s="3">
        <v>194.6</v>
      </c>
      <c r="I81" s="3">
        <v>314.33333333333331</v>
      </c>
      <c r="J81" s="3">
        <v>204</v>
      </c>
      <c r="K81" s="3">
        <v>16.783333333333331</v>
      </c>
      <c r="L81" s="3">
        <v>8.6300000000000008</v>
      </c>
      <c r="M81" s="3">
        <v>21.52333333333333</v>
      </c>
      <c r="N81" s="3">
        <v>52.166666666666664</v>
      </c>
      <c r="O81" s="5">
        <v>0.4</v>
      </c>
      <c r="P81" s="26">
        <v>0.10550756808106396</v>
      </c>
      <c r="Q81" s="26">
        <v>7.0578739348031022E-2</v>
      </c>
      <c r="R81" s="26">
        <v>0.28785560680531985</v>
      </c>
      <c r="S81" s="26">
        <v>3.6139894923827347E-2</v>
      </c>
      <c r="T81" s="26">
        <v>39.031434770841749</v>
      </c>
      <c r="U81" s="27">
        <v>1.6758061231791135</v>
      </c>
      <c r="V81" s="27">
        <v>135.59379719582523</v>
      </c>
      <c r="W81" s="4"/>
      <c r="X81" s="26">
        <v>1.1377967853162652</v>
      </c>
      <c r="Y81" s="26">
        <v>8.1162309024989387E-2</v>
      </c>
      <c r="Z81" s="26">
        <v>60.674666819414234</v>
      </c>
      <c r="AA81" s="27">
        <v>3.085677145915636</v>
      </c>
      <c r="AB81" s="3">
        <v>53.326453020825625</v>
      </c>
      <c r="AD81" s="4">
        <v>3.2497542134941142</v>
      </c>
      <c r="AE81" s="4">
        <v>4.0148017312099007E-2</v>
      </c>
      <c r="AG81" s="3" t="s">
        <v>138</v>
      </c>
      <c r="AH81" s="3" t="s">
        <v>119</v>
      </c>
      <c r="AI81" s="3" t="s">
        <v>155</v>
      </c>
      <c r="AJ81" s="1">
        <v>42090</v>
      </c>
      <c r="AK81" s="3">
        <v>1.3619416177694286</v>
      </c>
      <c r="AL81" s="3">
        <v>449.83604324777139</v>
      </c>
      <c r="AM81" s="3">
        <v>5.2660242907527985</v>
      </c>
      <c r="AN81" s="3">
        <v>3.831796568250871</v>
      </c>
      <c r="AO81" s="3">
        <f t="shared" si="16"/>
        <v>6.9745114092662375E-2</v>
      </c>
      <c r="AP81" s="3">
        <v>2.6059209183138212</v>
      </c>
      <c r="AQ81" s="4">
        <f t="shared" si="17"/>
        <v>4.6659282333282384E-2</v>
      </c>
      <c r="AS81" s="3" t="s">
        <v>138</v>
      </c>
      <c r="AT81" s="3" t="s">
        <v>119</v>
      </c>
      <c r="AU81" s="5">
        <v>0.4</v>
      </c>
      <c r="AV81" s="1">
        <v>42090</v>
      </c>
      <c r="AW81" s="4">
        <v>2.7457350928391309</v>
      </c>
      <c r="AX81" s="4">
        <v>4.9976976571516764E-2</v>
      </c>
      <c r="AY81" s="4">
        <v>0.37044973022307293</v>
      </c>
      <c r="AZ81" s="4">
        <v>6.6329405590523352E-3</v>
      </c>
      <c r="BA81" s="4">
        <v>4.0026341774230048E-2</v>
      </c>
    </row>
    <row r="82" spans="1:53">
      <c r="D82" s="1">
        <v>42090</v>
      </c>
      <c r="E82" s="3">
        <v>3.6469999999999998</v>
      </c>
      <c r="F82" s="3">
        <f t="shared" si="19"/>
        <v>3.6469999999999998</v>
      </c>
      <c r="G82" s="3">
        <v>4.7546666666666662</v>
      </c>
      <c r="H82" s="3">
        <v>221.13333333333333</v>
      </c>
      <c r="I82" s="3">
        <v>360.56666666666666</v>
      </c>
      <c r="J82" s="3">
        <v>234</v>
      </c>
      <c r="K82" s="3">
        <v>10.44</v>
      </c>
      <c r="L82" s="3">
        <v>7.7733333333333334</v>
      </c>
      <c r="M82" s="3">
        <v>24.72</v>
      </c>
      <c r="N82" s="3">
        <v>59.733333333333327</v>
      </c>
      <c r="O82" s="5">
        <v>3.75</v>
      </c>
      <c r="P82" s="26">
        <v>4.7931370065442271E-2</v>
      </c>
      <c r="Q82" s="26">
        <v>2.3971824892432977E-2</v>
      </c>
      <c r="R82" s="26">
        <v>0.29974393298543389</v>
      </c>
      <c r="S82" s="26">
        <v>6.4220348731952961E-4</v>
      </c>
      <c r="T82" s="26">
        <v>42.730509672149054</v>
      </c>
      <c r="U82" s="27">
        <v>2.5773015384631899</v>
      </c>
      <c r="V82" s="27">
        <v>142.55671247973368</v>
      </c>
      <c r="W82" s="4"/>
      <c r="X82" s="26">
        <v>0.95476788119673217</v>
      </c>
      <c r="Y82" s="26">
        <v>2.4129335115537338E-2</v>
      </c>
      <c r="Z82" s="26">
        <v>59.698991866193161</v>
      </c>
      <c r="AA82" s="27">
        <v>1.0537611080232525</v>
      </c>
      <c r="AB82" s="3">
        <v>62.527231007566797</v>
      </c>
      <c r="AD82" s="4">
        <v>7.6180497906023978</v>
      </c>
      <c r="AE82" s="4">
        <v>0.38110382373333362</v>
      </c>
      <c r="AG82" s="3" t="s">
        <v>221</v>
      </c>
      <c r="AH82" s="3" t="s">
        <v>119</v>
      </c>
      <c r="AI82" s="3" t="s">
        <v>157</v>
      </c>
      <c r="AJ82" s="1">
        <v>42090</v>
      </c>
      <c r="AK82" s="3">
        <v>0.99160060921822835</v>
      </c>
      <c r="AL82" s="3">
        <v>1611.426736208884</v>
      </c>
      <c r="AM82" s="3">
        <v>7.6084345738225307</v>
      </c>
      <c r="AN82" s="3">
        <v>1.7884237501118987</v>
      </c>
      <c r="AO82" s="4">
        <f t="shared" si="16"/>
        <v>3.2552307064286475E-2</v>
      </c>
      <c r="AP82" s="3">
        <v>7.2159545782759569</v>
      </c>
      <c r="AQ82" s="4">
        <f t="shared" si="17"/>
        <v>0.12920240963788643</v>
      </c>
      <c r="AS82" t="s">
        <v>139</v>
      </c>
      <c r="AT82" t="s">
        <v>119</v>
      </c>
      <c r="AU82" s="28">
        <v>4.75</v>
      </c>
      <c r="AV82" s="1">
        <v>42090</v>
      </c>
      <c r="AW82" s="4">
        <v>7.9169142576481093</v>
      </c>
      <c r="AX82" s="4">
        <v>0.14410109679010027</v>
      </c>
      <c r="AY82" s="4">
        <v>3.0247736574655892</v>
      </c>
      <c r="AZ82" s="4">
        <v>5.4158883750502942E-2</v>
      </c>
      <c r="BA82" s="4">
        <v>0.32549629269513125</v>
      </c>
    </row>
    <row r="83" spans="1:53">
      <c r="D83" s="1">
        <v>42090</v>
      </c>
      <c r="E83" s="3">
        <v>4.1496666666666666</v>
      </c>
      <c r="F83" s="3">
        <f t="shared" si="19"/>
        <v>4.1496666666666666</v>
      </c>
      <c r="G83" s="3">
        <v>4.7280000000000006</v>
      </c>
      <c r="H83" s="3">
        <v>227.4</v>
      </c>
      <c r="I83" s="3">
        <v>371.0333333333333</v>
      </c>
      <c r="J83" s="3">
        <v>241</v>
      </c>
      <c r="K83" s="3">
        <v>6.8999999999999995</v>
      </c>
      <c r="L83" s="3">
        <v>7.59</v>
      </c>
      <c r="M83" s="3">
        <v>25.22</v>
      </c>
      <c r="N83" s="3">
        <v>60.919999999999995</v>
      </c>
      <c r="O83" s="5">
        <v>4.25</v>
      </c>
      <c r="P83" s="26">
        <v>4.9346764830061229E-2</v>
      </c>
      <c r="Q83" s="26">
        <v>1.1226564095113705E-2</v>
      </c>
      <c r="R83" s="26">
        <v>0.30760484628144397</v>
      </c>
      <c r="S83" s="26">
        <v>1.2294014662329321E-2</v>
      </c>
      <c r="T83" s="26">
        <v>43.622863823598443</v>
      </c>
      <c r="U83" s="27">
        <v>0.93799497981562174</v>
      </c>
      <c r="V83" s="27">
        <v>141.81461817310114</v>
      </c>
      <c r="W83" s="4"/>
      <c r="X83" s="26">
        <v>1.1672675410643256</v>
      </c>
      <c r="Y83" s="26">
        <v>8.7743036783772144E-3</v>
      </c>
      <c r="Z83" s="26">
        <v>61.182552411501902</v>
      </c>
      <c r="AA83" s="27">
        <v>0.27879778194337507</v>
      </c>
      <c r="AB83" s="3">
        <v>52.415192112439854</v>
      </c>
      <c r="AD83" s="4">
        <v>7.4520137734792975</v>
      </c>
      <c r="AE83" s="4">
        <v>0.15802205502791297</v>
      </c>
      <c r="AG83" s="3" t="s">
        <v>222</v>
      </c>
      <c r="AH83" s="3" t="s">
        <v>119</v>
      </c>
      <c r="AI83" s="3" t="s">
        <v>159</v>
      </c>
      <c r="AJ83" s="1">
        <v>42090</v>
      </c>
      <c r="AK83" s="3">
        <v>0.69698874566830249</v>
      </c>
      <c r="AL83" s="3">
        <v>1953.3213157365333</v>
      </c>
      <c r="AM83" s="3">
        <v>7.2789941721141345</v>
      </c>
      <c r="AN83" s="3">
        <v>2.5736803201992786</v>
      </c>
      <c r="AO83" s="4">
        <f t="shared" si="16"/>
        <v>4.684529159445356E-2</v>
      </c>
      <c r="AP83" s="3">
        <v>8.0847279707790847</v>
      </c>
      <c r="AQ83" s="4">
        <f t="shared" si="17"/>
        <v>0.1447578866746479</v>
      </c>
      <c r="AW83" s="4"/>
      <c r="AX83" s="4"/>
      <c r="AY83" s="4"/>
      <c r="AZ83" s="4"/>
      <c r="BA83" s="4"/>
    </row>
    <row r="84" spans="1:53">
      <c r="D84" s="1">
        <v>42090</v>
      </c>
      <c r="E84" s="3">
        <v>4.3470000000000004</v>
      </c>
      <c r="F84" s="3">
        <f t="shared" si="19"/>
        <v>4.3470000000000004</v>
      </c>
      <c r="G84" s="3">
        <v>4.7310000000000008</v>
      </c>
      <c r="H84" s="3">
        <v>235.43333333333331</v>
      </c>
      <c r="I84" s="3">
        <v>384.2</v>
      </c>
      <c r="J84" s="3">
        <v>250</v>
      </c>
      <c r="K84" s="3">
        <v>7.666666666666667</v>
      </c>
      <c r="L84" s="3">
        <v>7.56</v>
      </c>
      <c r="M84" s="3">
        <v>25.173333333333336</v>
      </c>
      <c r="N84" s="3">
        <v>60.803333333333335</v>
      </c>
      <c r="O84" s="5">
        <v>4.5</v>
      </c>
      <c r="P84" s="26">
        <v>2.5038275807473084E-2</v>
      </c>
      <c r="Q84" s="26">
        <v>5.0930925033048557E-3</v>
      </c>
      <c r="R84" s="26">
        <v>0.28091453472358041</v>
      </c>
      <c r="S84" s="26">
        <v>9.256661524178934E-3</v>
      </c>
      <c r="T84" s="26">
        <v>59.593705494574614</v>
      </c>
      <c r="U84" s="27">
        <v>0.2003122731281439</v>
      </c>
      <c r="V84" s="27">
        <v>212.14176601155492</v>
      </c>
      <c r="W84" s="4"/>
      <c r="X84" s="26">
        <v>1.2525776234929218</v>
      </c>
      <c r="Y84" s="26">
        <v>7.2388005346612161E-2</v>
      </c>
      <c r="Z84" s="26">
        <v>69.866727765685283</v>
      </c>
      <c r="AA84" s="27">
        <v>1.1246419000427641</v>
      </c>
      <c r="AB84" s="3">
        <v>55.778361720095099</v>
      </c>
      <c r="AD84" s="4">
        <v>7.9174355161863321</v>
      </c>
      <c r="AE84" s="4">
        <v>5.5807802759078547E-2</v>
      </c>
      <c r="AG84" s="3" t="s">
        <v>223</v>
      </c>
      <c r="AH84" s="3" t="s">
        <v>119</v>
      </c>
      <c r="AI84" s="3" t="s">
        <v>156</v>
      </c>
      <c r="AJ84" s="1">
        <v>42090</v>
      </c>
      <c r="AK84" s="3">
        <v>0.87047863354886046</v>
      </c>
      <c r="AL84" s="3">
        <v>2198.8289105766071</v>
      </c>
      <c r="AM84" s="3">
        <v>8.0077959237563245</v>
      </c>
      <c r="AN84" s="3">
        <v>8.8680553237118289</v>
      </c>
      <c r="AO84" s="3">
        <f t="shared" si="16"/>
        <v>0.1614134569295928</v>
      </c>
      <c r="AP84" s="3">
        <v>10.452085556386081</v>
      </c>
      <c r="AQ84" s="4">
        <f t="shared" si="17"/>
        <v>0.18714566797468363</v>
      </c>
      <c r="AW84" s="4"/>
      <c r="AX84" s="4"/>
      <c r="AY84" s="4"/>
      <c r="AZ84" s="4"/>
      <c r="BA84" s="4"/>
    </row>
    <row r="85" spans="1:53">
      <c r="D85" s="1">
        <v>42090</v>
      </c>
      <c r="E85" s="3">
        <v>4.476</v>
      </c>
      <c r="F85" s="3">
        <f>E85</f>
        <v>4.476</v>
      </c>
      <c r="G85" s="3">
        <v>4.7096666666666662</v>
      </c>
      <c r="H85" s="3">
        <v>249.66666666666666</v>
      </c>
      <c r="I85" s="3">
        <v>407.59999999999997</v>
      </c>
      <c r="J85" s="3">
        <v>265</v>
      </c>
      <c r="K85" s="3">
        <v>7.956666666666667</v>
      </c>
      <c r="L85" s="3">
        <v>7.5533333333333337</v>
      </c>
      <c r="M85" s="3">
        <v>21.456666666666667</v>
      </c>
      <c r="N85" s="3">
        <v>52</v>
      </c>
      <c r="O85" s="5">
        <v>4.75</v>
      </c>
      <c r="P85" s="26">
        <v>6.9887663605657596E-2</v>
      </c>
      <c r="Q85" s="26">
        <v>2.7676713210213026E-2</v>
      </c>
      <c r="R85" s="26">
        <v>0.37890497067409762</v>
      </c>
      <c r="S85" s="26">
        <v>6.0754859935592126E-2</v>
      </c>
      <c r="T85" s="26">
        <v>52.570621426947625</v>
      </c>
      <c r="U85" s="27">
        <v>0.83231284123570892</v>
      </c>
      <c r="V85" s="27">
        <v>138.74355180250322</v>
      </c>
      <c r="W85" s="4"/>
      <c r="X85" s="26">
        <v>2.0095107184957364</v>
      </c>
      <c r="Y85" s="26">
        <v>2.4129335115537186E-2</v>
      </c>
      <c r="Z85" s="26">
        <v>73.017623248176591</v>
      </c>
      <c r="AA85" s="27">
        <v>1.3467350483705343</v>
      </c>
      <c r="AB85" s="3">
        <v>36.336020791586293</v>
      </c>
      <c r="AD85" s="4">
        <v>8.1386616658656266</v>
      </c>
      <c r="AE85" s="4">
        <v>9.5521493768472895E-2</v>
      </c>
      <c r="AG85" s="3" t="s">
        <v>139</v>
      </c>
      <c r="AH85" s="3" t="s">
        <v>119</v>
      </c>
      <c r="AI85" s="3" t="s">
        <v>158</v>
      </c>
      <c r="AJ85" s="1">
        <v>42090</v>
      </c>
      <c r="AK85" s="3">
        <v>1.3443128800047348</v>
      </c>
      <c r="AL85" s="3">
        <v>1964.7718629054334</v>
      </c>
      <c r="AM85" s="3">
        <v>11.534338495685713</v>
      </c>
      <c r="AN85" s="3">
        <v>22.924574523581679</v>
      </c>
      <c r="AO85" s="3">
        <f t="shared" si="16"/>
        <v>0.41726564476850531</v>
      </c>
      <c r="AP85" s="3">
        <v>21.20374160448867</v>
      </c>
      <c r="AQ85" s="4">
        <f t="shared" si="17"/>
        <v>0.37965517644563418</v>
      </c>
      <c r="AW85" s="4"/>
      <c r="AX85" s="4"/>
      <c r="AY85" s="4"/>
      <c r="AZ85" s="4"/>
      <c r="BA85" s="4"/>
    </row>
    <row r="86" spans="1:53">
      <c r="B86">
        <v>4.84</v>
      </c>
      <c r="C86">
        <v>28</v>
      </c>
      <c r="D86" s="1">
        <v>42100</v>
      </c>
      <c r="E86" s="3">
        <v>0.26233333333333336</v>
      </c>
      <c r="G86" s="3">
        <v>3.2746666666666671</v>
      </c>
      <c r="H86" s="3">
        <v>69.899999999999991</v>
      </c>
      <c r="I86" s="3">
        <v>119.46666666666665</v>
      </c>
      <c r="J86" s="3">
        <v>77.666666666666671</v>
      </c>
      <c r="K86" s="3">
        <v>14.556666666666667</v>
      </c>
      <c r="L86" s="3">
        <v>9.2566666666666659</v>
      </c>
      <c r="M86" s="3">
        <v>1.3233333333333335</v>
      </c>
      <c r="N86" s="3">
        <v>4.25</v>
      </c>
      <c r="O86" s="3">
        <v>0.3</v>
      </c>
      <c r="P86" s="26">
        <v>6.0039777285201601E-2</v>
      </c>
      <c r="Q86" s="26">
        <v>2.0304204756256003E-3</v>
      </c>
      <c r="R86" s="26">
        <v>0.51063617678699602</v>
      </c>
      <c r="S86" s="26">
        <v>6.6684964102165414E-2</v>
      </c>
      <c r="T86" s="26">
        <v>10.237031352640507</v>
      </c>
      <c r="U86" s="27">
        <v>0.11418631860470742</v>
      </c>
      <c r="V86" s="27">
        <v>20.047603005829973</v>
      </c>
      <c r="W86" s="10"/>
      <c r="X86" s="26">
        <v>1.3208256894357984</v>
      </c>
      <c r="Y86" s="26">
        <v>1.0967879597971675E-2</v>
      </c>
      <c r="Z86" s="26">
        <v>40.389315309122857</v>
      </c>
      <c r="AA86" s="27">
        <v>4.9711062136343713</v>
      </c>
      <c r="AB86" s="3">
        <v>30.578838397953547</v>
      </c>
      <c r="AD86" s="10">
        <v>2.4456471670751596</v>
      </c>
      <c r="AE86" s="10">
        <v>0</v>
      </c>
      <c r="AF86"/>
      <c r="AG86" s="3" t="s">
        <v>140</v>
      </c>
      <c r="AH86" s="3" t="s">
        <v>119</v>
      </c>
      <c r="AI86" s="3" t="s">
        <v>155</v>
      </c>
      <c r="AJ86" s="1">
        <v>42100</v>
      </c>
      <c r="AK86" s="3">
        <v>0.79696866795888743</v>
      </c>
      <c r="AL86" s="3">
        <v>293.25072582828932</v>
      </c>
      <c r="AM86" s="3">
        <v>5.0509597538590638</v>
      </c>
      <c r="AN86" s="3">
        <v>2.6261969453353724</v>
      </c>
      <c r="AO86" s="4">
        <f t="shared" si="16"/>
        <v>4.7801182113858254E-2</v>
      </c>
      <c r="AP86" s="3">
        <v>3.0076842299753861</v>
      </c>
      <c r="AQ86" s="4">
        <f t="shared" si="17"/>
        <v>5.3852895791860089E-2</v>
      </c>
      <c r="AS86" t="s">
        <v>140</v>
      </c>
      <c r="AT86" t="s">
        <v>119</v>
      </c>
      <c r="AU86" s="28">
        <v>0.3</v>
      </c>
      <c r="AV86" s="1">
        <v>42100</v>
      </c>
      <c r="AW86" s="4">
        <v>1.5361997006325616</v>
      </c>
      <c r="AX86" s="4">
        <v>2.7961407000956711E-2</v>
      </c>
      <c r="AY86" s="4">
        <v>0.24149514680214521</v>
      </c>
      <c r="AZ86" s="4">
        <v>4.3239954664663419E-3</v>
      </c>
      <c r="BA86" s="4">
        <v>4.9528900325393747E-2</v>
      </c>
    </row>
    <row r="87" spans="1:53">
      <c r="D87" s="1">
        <v>42100</v>
      </c>
      <c r="E87" s="3">
        <v>3.8780000000000001</v>
      </c>
      <c r="G87" s="3">
        <v>4.2290000000000001</v>
      </c>
      <c r="H87" s="3">
        <v>225.19999999999996</v>
      </c>
      <c r="I87" s="3">
        <v>373.26666666666665</v>
      </c>
      <c r="J87" s="3">
        <v>243</v>
      </c>
      <c r="K87" s="3">
        <v>12.153333333333334</v>
      </c>
      <c r="L87" s="3">
        <v>7.5733333333333333</v>
      </c>
      <c r="M87" s="3">
        <v>29.47</v>
      </c>
      <c r="N87" s="3">
        <v>70.99666666666667</v>
      </c>
      <c r="O87" s="3">
        <f>3.8</f>
        <v>3.8</v>
      </c>
      <c r="P87" s="26">
        <v>0.17554040531982271</v>
      </c>
      <c r="Q87" s="26">
        <v>5.5734224484644171E-2</v>
      </c>
      <c r="R87" s="26">
        <v>1.0513337588792908</v>
      </c>
      <c r="S87" s="26">
        <v>4.7938434710178404E-2</v>
      </c>
      <c r="T87" s="26">
        <v>43.829886530520426</v>
      </c>
      <c r="U87" s="27">
        <v>0.68108830648400742</v>
      </c>
      <c r="V87" s="27">
        <v>41.689792761189899</v>
      </c>
      <c r="W87" s="10"/>
      <c r="X87" s="26">
        <v>1.4945480391085755</v>
      </c>
      <c r="Y87" s="26">
        <v>8.5549460864178167E-2</v>
      </c>
      <c r="Z87" s="26">
        <v>59.792549738419837</v>
      </c>
      <c r="AA87" s="27">
        <v>7.0880792019500316E-2</v>
      </c>
      <c r="AB87" s="3">
        <v>40.007111296391088</v>
      </c>
      <c r="AD87" s="10">
        <v>8.7069243146940032</v>
      </c>
      <c r="AE87" s="10">
        <v>3.6023496422869256E-2</v>
      </c>
      <c r="AG87" s="3" t="s">
        <v>233</v>
      </c>
      <c r="AH87" s="3" t="s">
        <v>119</v>
      </c>
      <c r="AI87" s="3" t="s">
        <v>157</v>
      </c>
      <c r="AJ87" s="1">
        <v>42100</v>
      </c>
      <c r="AK87" s="3">
        <v>5.3920419553264924</v>
      </c>
      <c r="AL87" s="3">
        <v>1927.8665343137966</v>
      </c>
      <c r="AM87" s="3">
        <v>22.217196453170164</v>
      </c>
      <c r="AN87" s="3">
        <v>31.082972224674041</v>
      </c>
      <c r="AO87" s="3">
        <f t="shared" si="16"/>
        <v>0.56576214460637131</v>
      </c>
      <c r="AP87" s="3">
        <v>71.666609918361885</v>
      </c>
      <c r="AQ87" s="4">
        <f t="shared" si="17"/>
        <v>1.2831980289769362</v>
      </c>
    </row>
    <row r="88" spans="1:53">
      <c r="D88" s="1">
        <v>42100</v>
      </c>
      <c r="E88" s="3">
        <v>4.3410000000000002</v>
      </c>
      <c r="G88" s="3">
        <v>4.387666666666667</v>
      </c>
      <c r="H88" s="3">
        <v>232.23333333333335</v>
      </c>
      <c r="I88" s="3">
        <v>383.0333333333333</v>
      </c>
      <c r="J88" s="3">
        <v>249</v>
      </c>
      <c r="K88" s="3">
        <v>9.5966666666666658</v>
      </c>
      <c r="L88" s="3">
        <v>7.54</v>
      </c>
      <c r="M88" s="3">
        <v>27.3</v>
      </c>
      <c r="N88" s="3">
        <v>65.850000000000009</v>
      </c>
      <c r="O88" s="3">
        <f>O89-0.25</f>
        <v>4.3</v>
      </c>
      <c r="P88" s="26">
        <v>9.0625825944690735E-2</v>
      </c>
      <c r="Q88" s="26">
        <v>1.4229110410659966E-2</v>
      </c>
      <c r="R88" s="26">
        <v>0.90495470294346614</v>
      </c>
      <c r="S88" s="26">
        <v>0.11743179861009218</v>
      </c>
      <c r="T88" s="26">
        <v>48.664423328031205</v>
      </c>
      <c r="U88" s="27">
        <v>1.0433139234896218</v>
      </c>
      <c r="V88" s="27">
        <v>53.775535029261398</v>
      </c>
      <c r="W88" s="10"/>
      <c r="X88" s="26">
        <v>1.4526685440981739</v>
      </c>
      <c r="Y88" s="26">
        <v>2.1935759195943195E-2</v>
      </c>
      <c r="Z88" s="26">
        <v>67.344006568144508</v>
      </c>
      <c r="AA88" s="27">
        <v>8.0567833595500016</v>
      </c>
      <c r="AB88" s="3">
        <v>46.35882482741588</v>
      </c>
      <c r="AD88" s="10">
        <v>9.5071858648382346</v>
      </c>
      <c r="AE88" s="10">
        <v>7.4637134880338907E-2</v>
      </c>
      <c r="AG88" s="3" t="s">
        <v>234</v>
      </c>
      <c r="AH88" s="3" t="s">
        <v>119</v>
      </c>
      <c r="AI88" s="3" t="s">
        <v>159</v>
      </c>
      <c r="AJ88" s="1">
        <v>42100</v>
      </c>
      <c r="AK88" s="3">
        <v>4.8838149403686524</v>
      </c>
      <c r="AL88" s="3">
        <v>2010.0722087047566</v>
      </c>
      <c r="AM88" s="3">
        <v>19.485072637827198</v>
      </c>
      <c r="AN88" s="3">
        <v>22.016913851541624</v>
      </c>
      <c r="AO88" s="3">
        <f t="shared" si="16"/>
        <v>0.40074470061051376</v>
      </c>
      <c r="AP88" s="3">
        <v>54.71507612649409</v>
      </c>
      <c r="AQ88" s="4">
        <f t="shared" si="17"/>
        <v>0.97967907119953601</v>
      </c>
    </row>
    <row r="89" spans="1:53">
      <c r="D89" s="1">
        <v>42100</v>
      </c>
      <c r="E89" s="3">
        <v>4.5449999999999999</v>
      </c>
      <c r="G89" s="3">
        <v>4.5569999999999995</v>
      </c>
      <c r="H89" s="3">
        <v>235.4</v>
      </c>
      <c r="I89" s="3">
        <v>386.23333333333329</v>
      </c>
      <c r="J89" s="3">
        <v>251</v>
      </c>
      <c r="K89" s="3">
        <v>7.6133333333333333</v>
      </c>
      <c r="L89" s="3">
        <v>7.5100000000000007</v>
      </c>
      <c r="M89" s="3">
        <v>27.266666666666666</v>
      </c>
      <c r="N89" s="3">
        <v>65.776666666666657</v>
      </c>
      <c r="O89" s="3">
        <f>O90-0.25</f>
        <v>4.55</v>
      </c>
      <c r="P89" s="26">
        <v>8.0384814580254732E-2</v>
      </c>
      <c r="Q89" s="26">
        <v>2.7021405914662781E-2</v>
      </c>
      <c r="R89" s="26">
        <v>0.88264979652607156</v>
      </c>
      <c r="S89" s="26">
        <v>5.3816085170281816E-2</v>
      </c>
      <c r="T89" s="26">
        <v>45.430934430994768</v>
      </c>
      <c r="U89" s="27">
        <v>1.0259936449414295</v>
      </c>
      <c r="V89" s="27">
        <v>51.4710756290905</v>
      </c>
      <c r="W89" s="10"/>
      <c r="X89" s="26">
        <v>1.3332344286981397</v>
      </c>
      <c r="Y89" s="26">
        <v>9.8710916381743993E-2</v>
      </c>
      <c r="Z89" s="26">
        <v>61.520029022033846</v>
      </c>
      <c r="AA89" s="27">
        <v>4.8198938573261056</v>
      </c>
      <c r="AB89" s="3">
        <v>46.143444616942695</v>
      </c>
      <c r="AD89" s="10">
        <v>9.1942630792049123</v>
      </c>
      <c r="AE89" s="10">
        <v>3.3687742337697987E-2</v>
      </c>
      <c r="AG89" s="3" t="s">
        <v>235</v>
      </c>
      <c r="AH89" s="3" t="s">
        <v>119</v>
      </c>
      <c r="AI89" s="3" t="s">
        <v>156</v>
      </c>
      <c r="AJ89" s="1">
        <v>42100</v>
      </c>
      <c r="AK89" s="3">
        <v>3.4529615778899134</v>
      </c>
      <c r="AL89" s="3">
        <v>2089.3046995170794</v>
      </c>
      <c r="AM89" s="3">
        <v>16.0173909256625</v>
      </c>
      <c r="AN89" s="3">
        <v>18.365606489348032</v>
      </c>
      <c r="AO89" s="3">
        <f t="shared" si="16"/>
        <v>0.33428479230702646</v>
      </c>
      <c r="AP89" s="3">
        <v>39.771875361305916</v>
      </c>
      <c r="AQ89" s="4">
        <f t="shared" si="17"/>
        <v>0.71211952303143988</v>
      </c>
    </row>
    <row r="90" spans="1:53">
      <c r="D90" s="1">
        <v>42100</v>
      </c>
      <c r="E90" s="3">
        <v>4.7683333333333335</v>
      </c>
      <c r="G90" s="3">
        <v>4.7556666666666665</v>
      </c>
      <c r="H90" s="3">
        <v>242.16666666666666</v>
      </c>
      <c r="I90" s="3">
        <v>394.8</v>
      </c>
      <c r="J90" s="3">
        <v>256.66666666666669</v>
      </c>
      <c r="K90" s="3">
        <v>5.0766666666666671</v>
      </c>
      <c r="L90" s="3">
        <v>7.419999999999999</v>
      </c>
      <c r="M90" s="3">
        <v>26.05</v>
      </c>
      <c r="N90" s="3">
        <v>62.893333333333338</v>
      </c>
      <c r="O90" s="3">
        <v>4.8</v>
      </c>
      <c r="P90" s="26"/>
      <c r="Q90" s="26"/>
      <c r="R90" s="26">
        <v>0.64755827061718385</v>
      </c>
      <c r="S90" s="26">
        <v>9.0199110111935377E-3</v>
      </c>
      <c r="T90" s="26">
        <v>44.94209907762864</v>
      </c>
      <c r="U90" s="27">
        <v>0.43109411571156286</v>
      </c>
      <c r="V90" s="27">
        <v>69.40240147777682</v>
      </c>
      <c r="W90" s="10"/>
      <c r="X90" s="26">
        <v>0.96717662045907338</v>
      </c>
      <c r="Y90" s="26">
        <v>2.193575919594383E-3</v>
      </c>
      <c r="Z90" s="26">
        <v>55.729465001718424</v>
      </c>
      <c r="AA90" s="27">
        <v>0.14648697017363813</v>
      </c>
      <c r="AB90" s="3">
        <v>57.620773520420975</v>
      </c>
      <c r="AD90" s="10">
        <v>8.6953820807976925</v>
      </c>
      <c r="AE90" s="10">
        <v>7.9719748552978656E-2</v>
      </c>
      <c r="AG90" s="3" t="s">
        <v>236</v>
      </c>
      <c r="AH90" s="3" t="s">
        <v>119</v>
      </c>
      <c r="AI90" s="3" t="s">
        <v>158</v>
      </c>
      <c r="AJ90" s="1">
        <v>42100</v>
      </c>
      <c r="AK90" s="3">
        <v>2.080194403774358</v>
      </c>
      <c r="AL90" s="3">
        <v>1985.8613385443082</v>
      </c>
      <c r="AM90" s="3">
        <v>12.384713453974006</v>
      </c>
      <c r="AN90" s="3">
        <v>9.2840449730864165</v>
      </c>
      <c r="AO90" s="3">
        <f t="shared" si="16"/>
        <v>0.16898516514536616</v>
      </c>
      <c r="AP90" s="3">
        <v>24.943755853123527</v>
      </c>
      <c r="AQ90" s="4">
        <f t="shared" si="17"/>
        <v>0.44662051661814728</v>
      </c>
    </row>
    <row r="91" spans="1:53">
      <c r="AK91" s="3"/>
      <c r="AL91" s="3"/>
      <c r="AM91" s="3"/>
      <c r="AN91" s="3"/>
      <c r="AO91" s="3"/>
      <c r="AP91" s="3"/>
    </row>
    <row r="92" spans="1:53">
      <c r="AK92" s="3"/>
      <c r="AL92" s="3"/>
      <c r="AM92" s="3"/>
      <c r="AN92" s="3"/>
      <c r="AO92" s="3"/>
      <c r="AP92" s="3"/>
    </row>
    <row r="93" spans="1:53">
      <c r="AK93" s="3"/>
      <c r="AL93" s="3"/>
      <c r="AM93" s="3"/>
      <c r="AN93" s="3"/>
      <c r="AO93" s="3"/>
      <c r="AP93" s="3"/>
    </row>
    <row r="94" spans="1:53">
      <c r="AK94" s="3"/>
      <c r="AL94" s="3"/>
      <c r="AM94" s="3"/>
      <c r="AN94" s="3"/>
      <c r="AO94" s="3"/>
      <c r="AP94" s="3"/>
    </row>
    <row r="95" spans="1:53">
      <c r="AK95" s="3"/>
      <c r="AL95" s="3"/>
      <c r="AM95" s="3"/>
      <c r="AN95" s="3"/>
      <c r="AO95" s="3"/>
      <c r="AP95" s="3"/>
    </row>
    <row r="96" spans="1:53">
      <c r="AK96" s="3"/>
      <c r="AL96" s="3"/>
      <c r="AM96" s="3"/>
      <c r="AN96" s="3"/>
      <c r="AO96" s="3"/>
      <c r="AP96" s="3"/>
    </row>
    <row r="97" spans="1:55">
      <c r="AK97" s="3"/>
      <c r="AL97" s="3"/>
      <c r="AM97" s="3"/>
      <c r="AN97" s="3"/>
      <c r="AO97" s="3"/>
      <c r="AP97" s="3"/>
      <c r="AS97" s="3"/>
      <c r="AT97" s="3"/>
      <c r="AU97" s="5"/>
    </row>
    <row r="98" spans="1:55">
      <c r="AH98"/>
      <c r="AI98"/>
      <c r="AK98" s="3"/>
      <c r="AL98" s="3"/>
      <c r="AM98" s="3"/>
      <c r="AN98" s="3"/>
      <c r="AO98" s="3"/>
      <c r="AP98" s="3"/>
    </row>
    <row r="99" spans="1:55">
      <c r="AH99"/>
      <c r="AI99"/>
      <c r="AK99" s="3"/>
      <c r="AL99" s="3"/>
      <c r="AM99" s="3"/>
      <c r="AN99" s="3"/>
      <c r="AO99" s="3"/>
      <c r="AP99" s="3"/>
    </row>
    <row r="100" spans="1:55" s="1" customFormat="1">
      <c r="A100"/>
      <c r="B100"/>
      <c r="C100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9"/>
      <c r="Q100" s="9"/>
      <c r="R100" s="9"/>
      <c r="S100" s="9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/>
      <c r="AI100"/>
      <c r="AJ100"/>
      <c r="AK100"/>
      <c r="AL100"/>
      <c r="AM100"/>
      <c r="AN100"/>
      <c r="AO100"/>
      <c r="AP100"/>
      <c r="AQ100" s="4"/>
      <c r="AR100"/>
      <c r="AS100"/>
      <c r="AT100"/>
      <c r="AU100" s="28"/>
      <c r="AW100"/>
      <c r="AX100"/>
      <c r="AY100"/>
      <c r="AZ100"/>
      <c r="BA100"/>
      <c r="BB100"/>
      <c r="BC100"/>
    </row>
    <row r="101" spans="1:55" s="1" customFormat="1">
      <c r="A101"/>
      <c r="B101"/>
      <c r="C101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9"/>
      <c r="Q101" s="9"/>
      <c r="R101" s="9"/>
      <c r="S101" s="9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/>
      <c r="AI101"/>
      <c r="AJ101"/>
      <c r="AK101"/>
      <c r="AL101"/>
      <c r="AM101"/>
      <c r="AN101"/>
      <c r="AO101"/>
      <c r="AP101"/>
      <c r="AQ101" s="4"/>
      <c r="AR101"/>
      <c r="AS101"/>
      <c r="AT101"/>
      <c r="AU101" s="28"/>
      <c r="AW101"/>
      <c r="AX101"/>
      <c r="AY101"/>
      <c r="AZ101"/>
      <c r="BA101"/>
      <c r="BB101"/>
      <c r="BC101"/>
    </row>
    <row r="102" spans="1:55" s="1" customFormat="1">
      <c r="A102"/>
      <c r="B102"/>
      <c r="C10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9"/>
      <c r="Q102" s="9"/>
      <c r="R102" s="9"/>
      <c r="S102" s="9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/>
      <c r="AI102"/>
      <c r="AJ102"/>
      <c r="AK102"/>
      <c r="AL102"/>
      <c r="AM102"/>
      <c r="AN102"/>
      <c r="AO102"/>
      <c r="AP102"/>
      <c r="AQ102" s="4"/>
      <c r="AR102"/>
      <c r="AS102"/>
      <c r="AT102"/>
      <c r="AU102" s="28"/>
      <c r="AW102"/>
      <c r="AX102"/>
      <c r="AY102"/>
      <c r="AZ102"/>
      <c r="BA102"/>
      <c r="BB102"/>
      <c r="BC102"/>
    </row>
    <row r="103" spans="1:55" s="1" customFormat="1">
      <c r="A103"/>
      <c r="B103"/>
      <c r="C10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9"/>
      <c r="Q103" s="9"/>
      <c r="R103" s="9"/>
      <c r="S103" s="9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/>
      <c r="AI103"/>
      <c r="AJ103"/>
      <c r="AK103"/>
      <c r="AL103"/>
      <c r="AM103"/>
      <c r="AN103"/>
      <c r="AO103"/>
      <c r="AP103"/>
      <c r="AQ103" s="4"/>
      <c r="AR103"/>
      <c r="AS103"/>
      <c r="AT103"/>
      <c r="AU103" s="28"/>
      <c r="AW103"/>
      <c r="AX103"/>
      <c r="AY103"/>
      <c r="AZ103"/>
      <c r="BA103"/>
      <c r="BB103"/>
      <c r="BC103"/>
    </row>
    <row r="104" spans="1:55" s="1" customFormat="1">
      <c r="A104"/>
      <c r="B104"/>
      <c r="C10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9"/>
      <c r="Q104" s="9"/>
      <c r="R104" s="9"/>
      <c r="S104" s="9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/>
      <c r="AI104"/>
      <c r="AJ104"/>
      <c r="AK104"/>
      <c r="AL104"/>
      <c r="AM104"/>
      <c r="AN104"/>
      <c r="AO104"/>
      <c r="AP104"/>
      <c r="AQ104" s="4"/>
      <c r="AR104"/>
      <c r="AS104" s="3"/>
      <c r="AT104" s="3"/>
      <c r="AU104" s="5"/>
      <c r="AW104"/>
      <c r="AX104"/>
      <c r="AY104"/>
      <c r="AZ104"/>
      <c r="BA104"/>
      <c r="BB104"/>
      <c r="BC104"/>
    </row>
    <row r="105" spans="1:55" s="1" customFormat="1">
      <c r="A105"/>
      <c r="B105"/>
      <c r="C10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9"/>
      <c r="Q105" s="9"/>
      <c r="R105" s="9"/>
      <c r="S105" s="9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/>
      <c r="AI105"/>
      <c r="AJ105"/>
      <c r="AK105"/>
      <c r="AL105"/>
      <c r="AM105"/>
      <c r="AN105"/>
      <c r="AO105"/>
      <c r="AP105"/>
      <c r="AQ105" s="4"/>
      <c r="AR105"/>
      <c r="AS105"/>
      <c r="AT105"/>
      <c r="AU105" s="28"/>
      <c r="AW105"/>
      <c r="AX105"/>
      <c r="AY105"/>
      <c r="AZ105"/>
      <c r="BA105"/>
      <c r="BB105"/>
      <c r="BC105"/>
    </row>
    <row r="106" spans="1:55" s="1" customFormat="1">
      <c r="A106"/>
      <c r="B106"/>
      <c r="C10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9"/>
      <c r="Q106" s="9"/>
      <c r="R106" s="9"/>
      <c r="S106" s="9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/>
      <c r="AI106"/>
      <c r="AJ106"/>
      <c r="AK106"/>
      <c r="AL106"/>
      <c r="AM106"/>
      <c r="AN106"/>
      <c r="AO106"/>
      <c r="AP106"/>
      <c r="AQ106" s="4"/>
      <c r="AR106"/>
      <c r="AS106"/>
      <c r="AT106"/>
      <c r="AU106" s="28"/>
      <c r="AW106"/>
      <c r="AX106"/>
      <c r="AY106"/>
      <c r="AZ106"/>
      <c r="BA106"/>
      <c r="BB106"/>
      <c r="BC106"/>
    </row>
    <row r="107" spans="1:55" s="1" customFormat="1">
      <c r="A107"/>
      <c r="B107"/>
      <c r="C10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9"/>
      <c r="Q107" s="9"/>
      <c r="R107" s="9"/>
      <c r="S107" s="9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/>
      <c r="AI107"/>
      <c r="AJ107"/>
      <c r="AK107"/>
      <c r="AL107"/>
      <c r="AM107"/>
      <c r="AN107"/>
      <c r="AO107"/>
      <c r="AP107"/>
      <c r="AQ107" s="4"/>
      <c r="AR107"/>
      <c r="AS107"/>
      <c r="AT107"/>
      <c r="AU107" s="28"/>
      <c r="AW107"/>
      <c r="AX107"/>
      <c r="AY107"/>
      <c r="AZ107"/>
      <c r="BA107"/>
      <c r="BB107"/>
      <c r="BC107"/>
    </row>
    <row r="108" spans="1:55" s="1" customFormat="1">
      <c r="A108"/>
      <c r="B108"/>
      <c r="C10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9"/>
      <c r="Q108" s="9"/>
      <c r="R108" s="9"/>
      <c r="S108" s="9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/>
      <c r="AI108"/>
      <c r="AJ108"/>
      <c r="AK108"/>
      <c r="AL108"/>
      <c r="AM108"/>
      <c r="AN108"/>
      <c r="AO108"/>
      <c r="AP108"/>
      <c r="AQ108" s="4"/>
      <c r="AR108"/>
      <c r="AS108"/>
      <c r="AT108"/>
      <c r="AU108" s="28"/>
      <c r="AW108"/>
      <c r="AX108"/>
      <c r="AY108"/>
      <c r="AZ108"/>
      <c r="BA108"/>
      <c r="BB108"/>
      <c r="BC108"/>
    </row>
    <row r="109" spans="1:55" s="1" customFormat="1">
      <c r="A109"/>
      <c r="B109"/>
      <c r="C10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9"/>
      <c r="Q109" s="9"/>
      <c r="R109" s="9"/>
      <c r="S109" s="9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/>
      <c r="AI109"/>
      <c r="AJ109"/>
      <c r="AK109"/>
      <c r="AL109"/>
      <c r="AM109"/>
      <c r="AN109"/>
      <c r="AO109"/>
      <c r="AP109"/>
      <c r="AQ109" s="4"/>
      <c r="AR109"/>
      <c r="AS109"/>
      <c r="AT109"/>
      <c r="AU109" s="28"/>
      <c r="AW109"/>
      <c r="AX109"/>
      <c r="AY109"/>
      <c r="AZ109"/>
      <c r="BA109"/>
      <c r="BB109"/>
      <c r="BC109"/>
    </row>
    <row r="110" spans="1:55" s="1" customFormat="1">
      <c r="A110"/>
      <c r="B110"/>
      <c r="C110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9"/>
      <c r="Q110" s="9"/>
      <c r="R110" s="9"/>
      <c r="S110" s="9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/>
      <c r="AI110"/>
      <c r="AJ110"/>
      <c r="AK110"/>
      <c r="AL110"/>
      <c r="AM110"/>
      <c r="AN110"/>
      <c r="AO110"/>
      <c r="AP110"/>
      <c r="AQ110" s="4"/>
      <c r="AR110"/>
      <c r="AS110"/>
      <c r="AT110"/>
      <c r="AU110" s="28"/>
      <c r="AW110"/>
      <c r="AX110"/>
      <c r="AY110"/>
      <c r="AZ110"/>
      <c r="BA110"/>
      <c r="BB110"/>
      <c r="BC110"/>
    </row>
    <row r="111" spans="1:55" s="1" customFormat="1">
      <c r="A111"/>
      <c r="B111"/>
      <c r="C11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9"/>
      <c r="Q111" s="9"/>
      <c r="R111" s="9"/>
      <c r="S111" s="9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/>
      <c r="AI111"/>
      <c r="AJ111"/>
      <c r="AK111"/>
      <c r="AL111"/>
      <c r="AM111"/>
      <c r="AN111"/>
      <c r="AO111"/>
      <c r="AP111"/>
      <c r="AQ111" s="4"/>
      <c r="AR111"/>
      <c r="AS111" s="3"/>
      <c r="AT111" s="3"/>
      <c r="AU111" s="5"/>
      <c r="AW111"/>
      <c r="AX111"/>
      <c r="AY111"/>
      <c r="AZ111"/>
      <c r="BA111"/>
      <c r="BB111"/>
      <c r="BC111"/>
    </row>
    <row r="112" spans="1:55" s="1" customFormat="1">
      <c r="A112"/>
      <c r="B112"/>
      <c r="C11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9"/>
      <c r="Q112" s="9"/>
      <c r="R112" s="9"/>
      <c r="S112" s="9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/>
      <c r="AI112"/>
      <c r="AJ112"/>
      <c r="AK112"/>
      <c r="AL112"/>
      <c r="AM112"/>
      <c r="AN112"/>
      <c r="AO112"/>
      <c r="AP112"/>
      <c r="AQ112" s="4"/>
      <c r="AR112"/>
      <c r="AS112"/>
      <c r="AT112"/>
      <c r="AU112" s="28"/>
      <c r="AW112"/>
      <c r="AX112"/>
      <c r="AY112"/>
      <c r="AZ112"/>
      <c r="BA112"/>
      <c r="BB112"/>
      <c r="BC112"/>
    </row>
    <row r="113" spans="1:55" s="1" customFormat="1">
      <c r="A113"/>
      <c r="B113"/>
      <c r="C11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9"/>
      <c r="Q113" s="9"/>
      <c r="R113" s="9"/>
      <c r="S113" s="9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/>
      <c r="AI113"/>
      <c r="AJ113"/>
      <c r="AK113"/>
      <c r="AL113"/>
      <c r="AM113"/>
      <c r="AN113"/>
      <c r="AO113"/>
      <c r="AP113"/>
      <c r="AQ113" s="4"/>
      <c r="AR113"/>
      <c r="AS113"/>
      <c r="AT113"/>
      <c r="AU113" s="28"/>
      <c r="AW113"/>
      <c r="AX113"/>
      <c r="AY113"/>
      <c r="AZ113"/>
      <c r="BA113"/>
      <c r="BB113"/>
      <c r="BC113"/>
    </row>
    <row r="114" spans="1:55" s="1" customFormat="1">
      <c r="A114"/>
      <c r="B114"/>
      <c r="C11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9"/>
      <c r="Q114" s="9"/>
      <c r="R114" s="9"/>
      <c r="S114" s="9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/>
      <c r="AI114"/>
      <c r="AJ114"/>
      <c r="AK114"/>
      <c r="AL114"/>
      <c r="AM114"/>
      <c r="AN114"/>
      <c r="AO114"/>
      <c r="AP114"/>
      <c r="AQ114" s="4"/>
      <c r="AR114"/>
      <c r="AS114"/>
      <c r="AT114"/>
      <c r="AU114" s="28"/>
      <c r="AW114"/>
      <c r="AX114"/>
      <c r="AY114"/>
      <c r="AZ114"/>
      <c r="BA114"/>
      <c r="BB114"/>
      <c r="BC114"/>
    </row>
    <row r="115" spans="1:55" s="1" customFormat="1">
      <c r="A115"/>
      <c r="B115"/>
      <c r="C11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9"/>
      <c r="Q115" s="9"/>
      <c r="R115" s="9"/>
      <c r="S115" s="9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/>
      <c r="AI115"/>
      <c r="AJ115"/>
      <c r="AK115"/>
      <c r="AL115"/>
      <c r="AM115"/>
      <c r="AN115"/>
      <c r="AO115"/>
      <c r="AP115"/>
      <c r="AQ115" s="4"/>
      <c r="AR115"/>
      <c r="AS115"/>
      <c r="AT115"/>
      <c r="AU115" s="28"/>
      <c r="AW115"/>
      <c r="AX115"/>
      <c r="AY115"/>
      <c r="AZ115"/>
      <c r="BA115"/>
      <c r="BB115"/>
      <c r="BC115"/>
    </row>
    <row r="116" spans="1:55" s="1" customFormat="1">
      <c r="A116"/>
      <c r="B116"/>
      <c r="C11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9"/>
      <c r="Q116" s="9"/>
      <c r="R116" s="9"/>
      <c r="S116" s="9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/>
      <c r="AI116"/>
      <c r="AJ116"/>
      <c r="AK116"/>
      <c r="AL116"/>
      <c r="AM116"/>
      <c r="AN116"/>
      <c r="AO116"/>
      <c r="AP116"/>
      <c r="AQ116" s="4"/>
      <c r="AR116"/>
      <c r="AS116"/>
      <c r="AT116"/>
      <c r="AU116" s="28"/>
      <c r="AW116"/>
      <c r="AX116"/>
      <c r="AY116"/>
      <c r="AZ116"/>
      <c r="BA116"/>
      <c r="BB116"/>
      <c r="BC116"/>
    </row>
    <row r="117" spans="1:55" s="1" customFormat="1">
      <c r="A117"/>
      <c r="B117"/>
      <c r="C11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9"/>
      <c r="Q117" s="9"/>
      <c r="R117" s="9"/>
      <c r="S117" s="9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/>
      <c r="AI117"/>
      <c r="AJ117"/>
      <c r="AK117"/>
      <c r="AL117"/>
      <c r="AM117"/>
      <c r="AN117"/>
      <c r="AO117"/>
      <c r="AP117"/>
      <c r="AQ117" s="4"/>
      <c r="AR117"/>
      <c r="AS117"/>
      <c r="AT117"/>
      <c r="AU117" s="28"/>
      <c r="AW117"/>
      <c r="AX117"/>
      <c r="AY117"/>
      <c r="AZ117"/>
      <c r="BA117"/>
      <c r="BB117"/>
      <c r="BC117"/>
    </row>
    <row r="118" spans="1:55" s="1" customFormat="1">
      <c r="A118"/>
      <c r="B118"/>
      <c r="C11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9"/>
      <c r="Q118" s="9"/>
      <c r="R118" s="9"/>
      <c r="S118" s="9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/>
      <c r="AK118"/>
      <c r="AL118"/>
      <c r="AM118"/>
      <c r="AN118"/>
      <c r="AO118"/>
      <c r="AP118"/>
      <c r="AQ118" s="4"/>
      <c r="AR118"/>
      <c r="AS118" s="3"/>
      <c r="AT118" s="3"/>
      <c r="AU118" s="5"/>
      <c r="AW118"/>
      <c r="AX118"/>
      <c r="AY118"/>
      <c r="AZ118"/>
      <c r="BA118"/>
      <c r="BB118"/>
      <c r="BC118"/>
    </row>
    <row r="120" spans="1:55" s="1" customFormat="1">
      <c r="A120"/>
      <c r="B120"/>
      <c r="C120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9"/>
      <c r="Q120" s="9"/>
      <c r="R120" s="9"/>
      <c r="S120" s="9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/>
      <c r="AI120"/>
      <c r="AJ120"/>
      <c r="AK120"/>
      <c r="AL120"/>
      <c r="AM120"/>
      <c r="AN120"/>
      <c r="AO120"/>
      <c r="AP120"/>
      <c r="AQ120" s="4"/>
      <c r="AR120"/>
      <c r="AS120"/>
      <c r="AT120"/>
      <c r="AU120" s="28"/>
      <c r="AW120"/>
      <c r="AX120"/>
      <c r="AY120"/>
      <c r="AZ120"/>
      <c r="BA120"/>
      <c r="BB120"/>
      <c r="BC120"/>
    </row>
    <row r="121" spans="1:55" s="1" customFormat="1">
      <c r="A121"/>
      <c r="B121"/>
      <c r="C121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9"/>
      <c r="Q121" s="9"/>
      <c r="R121" s="9"/>
      <c r="S121" s="9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/>
      <c r="AI121"/>
      <c r="AJ121"/>
      <c r="AK121"/>
      <c r="AL121"/>
      <c r="AM121"/>
      <c r="AN121"/>
      <c r="AO121"/>
      <c r="AP121"/>
      <c r="AQ121" s="4"/>
      <c r="AR121"/>
      <c r="AS121"/>
      <c r="AT121"/>
      <c r="AU121" s="28"/>
      <c r="AW121"/>
      <c r="AX121"/>
      <c r="AY121"/>
      <c r="AZ121"/>
      <c r="BA121"/>
      <c r="BB121"/>
      <c r="BC121"/>
    </row>
  </sheetData>
  <mergeCells count="1">
    <mergeCell ref="P1:Q1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K10" sqref="K9:K10"/>
    </sheetView>
  </sheetViews>
  <sheetFormatPr baseColWidth="10" defaultColWidth="8.83203125" defaultRowHeight="14" x14ac:dyDescent="0"/>
  <cols>
    <col min="1" max="1" width="14.83203125" bestFit="1" customWidth="1"/>
    <col min="2" max="2" width="9.5" bestFit="1" customWidth="1"/>
    <col min="6" max="6" width="26.1640625" bestFit="1" customWidth="1"/>
  </cols>
  <sheetData>
    <row r="1" spans="1:6">
      <c r="A1" t="s">
        <v>16</v>
      </c>
      <c r="B1" t="s">
        <v>71</v>
      </c>
      <c r="C1" t="s">
        <v>20</v>
      </c>
      <c r="D1" t="s">
        <v>21</v>
      </c>
    </row>
    <row r="2" spans="1:6">
      <c r="A2" t="s">
        <v>20</v>
      </c>
      <c r="B2" s="1">
        <v>42019</v>
      </c>
      <c r="C2">
        <v>3.48</v>
      </c>
      <c r="D2">
        <v>34</v>
      </c>
      <c r="F2" s="23">
        <v>42019</v>
      </c>
    </row>
    <row r="3" spans="1:6">
      <c r="A3" t="s">
        <v>72</v>
      </c>
      <c r="B3" s="1">
        <v>42039</v>
      </c>
      <c r="C3">
        <v>3.75</v>
      </c>
      <c r="D3">
        <v>54</v>
      </c>
      <c r="F3" s="23">
        <v>42039</v>
      </c>
    </row>
    <row r="4" spans="1:6">
      <c r="A4" t="s">
        <v>73</v>
      </c>
      <c r="B4" s="1">
        <v>42052</v>
      </c>
      <c r="C4">
        <v>3.3</v>
      </c>
      <c r="D4">
        <v>70</v>
      </c>
      <c r="F4" s="23">
        <v>42052</v>
      </c>
    </row>
    <row r="5" spans="1:6">
      <c r="A5" t="s">
        <v>13</v>
      </c>
      <c r="B5" s="1">
        <v>42073</v>
      </c>
      <c r="C5">
        <v>3.05</v>
      </c>
      <c r="D5">
        <v>65</v>
      </c>
      <c r="F5" s="23">
        <v>42073</v>
      </c>
    </row>
    <row r="6" spans="1:6">
      <c r="A6" t="s">
        <v>13</v>
      </c>
      <c r="B6" s="1">
        <v>42082</v>
      </c>
      <c r="C6">
        <v>3.1</v>
      </c>
      <c r="D6">
        <v>67</v>
      </c>
      <c r="F6" s="23">
        <v>42082</v>
      </c>
    </row>
    <row r="7" spans="1:6">
      <c r="A7" t="s">
        <v>13</v>
      </c>
      <c r="B7" s="1">
        <v>42088</v>
      </c>
      <c r="C7">
        <v>3.05</v>
      </c>
      <c r="D7">
        <v>70</v>
      </c>
      <c r="F7" s="23">
        <v>42088</v>
      </c>
    </row>
    <row r="8" spans="1:6">
      <c r="A8" t="s">
        <v>13</v>
      </c>
      <c r="B8" s="1">
        <v>42091</v>
      </c>
      <c r="C8">
        <v>3.12</v>
      </c>
      <c r="D8">
        <v>69</v>
      </c>
      <c r="F8" s="23">
        <v>42091</v>
      </c>
    </row>
    <row r="9" spans="1:6">
      <c r="B9" s="1">
        <v>42100</v>
      </c>
      <c r="C9">
        <v>3.38</v>
      </c>
      <c r="D9">
        <v>60</v>
      </c>
      <c r="F9" s="23">
        <v>42100</v>
      </c>
    </row>
    <row r="10" spans="1:6">
      <c r="B10" s="1"/>
    </row>
    <row r="11" spans="1:6">
      <c r="B11" s="1"/>
    </row>
    <row r="12" spans="1:6">
      <c r="A12" t="s">
        <v>17</v>
      </c>
      <c r="B12" s="1" t="s">
        <v>71</v>
      </c>
      <c r="C12" t="s">
        <v>20</v>
      </c>
      <c r="D12" t="s">
        <v>21</v>
      </c>
    </row>
    <row r="13" spans="1:6">
      <c r="A13" t="s">
        <v>20</v>
      </c>
      <c r="B13" s="1">
        <v>42019.611871141977</v>
      </c>
      <c r="C13">
        <v>4.8</v>
      </c>
      <c r="D13">
        <v>34</v>
      </c>
    </row>
    <row r="14" spans="1:6">
      <c r="A14" t="s">
        <v>72</v>
      </c>
      <c r="B14" s="1">
        <v>42041</v>
      </c>
      <c r="C14">
        <v>4.74</v>
      </c>
      <c r="D14">
        <v>44</v>
      </c>
    </row>
    <row r="15" spans="1:6">
      <c r="A15" t="s">
        <v>12</v>
      </c>
      <c r="B15" s="1">
        <v>42053.460624961423</v>
      </c>
      <c r="C15">
        <v>4.6500000000000004</v>
      </c>
      <c r="D15">
        <v>45</v>
      </c>
    </row>
    <row r="16" spans="1:6">
      <c r="A16" t="s">
        <v>13</v>
      </c>
      <c r="B16" s="1">
        <v>42073</v>
      </c>
      <c r="C16">
        <v>4.6500000000000004</v>
      </c>
      <c r="D16">
        <v>54</v>
      </c>
    </row>
    <row r="17" spans="1:4">
      <c r="A17" t="s">
        <v>13</v>
      </c>
      <c r="B17" s="1">
        <v>42082</v>
      </c>
      <c r="C17">
        <v>4.7</v>
      </c>
      <c r="D17">
        <v>52</v>
      </c>
    </row>
    <row r="18" spans="1:4">
      <c r="A18" t="s">
        <v>13</v>
      </c>
      <c r="B18" s="1">
        <v>42088</v>
      </c>
      <c r="C18">
        <v>4.75</v>
      </c>
      <c r="D18">
        <v>45</v>
      </c>
    </row>
    <row r="19" spans="1:4">
      <c r="A19" t="s">
        <v>13</v>
      </c>
      <c r="B19" s="1">
        <v>42090</v>
      </c>
      <c r="C19">
        <v>4.75</v>
      </c>
      <c r="D19">
        <v>41</v>
      </c>
    </row>
    <row r="20" spans="1:4">
      <c r="B20" s="1">
        <v>42100</v>
      </c>
      <c r="C20">
        <v>4.84</v>
      </c>
      <c r="D20">
        <v>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"/>
  <sheetViews>
    <sheetView topLeftCell="W1" workbookViewId="0">
      <selection activeCell="H14" sqref="H14"/>
    </sheetView>
  </sheetViews>
  <sheetFormatPr baseColWidth="10" defaultColWidth="8.83203125" defaultRowHeight="14" x14ac:dyDescent="0"/>
  <cols>
    <col min="1" max="1" width="13.6640625" bestFit="1" customWidth="1"/>
    <col min="4" max="4" width="9.5" bestFit="1" customWidth="1"/>
  </cols>
  <sheetData>
    <row r="1" spans="1:52">
      <c r="A1" t="str">
        <f>'Sheet1 (4)'!A2</f>
        <v>Missisquoi Bay</v>
      </c>
      <c r="B1" t="str">
        <f>'Sheet1 (4)'!B2</f>
        <v>depth (m)</v>
      </c>
      <c r="C1" t="str">
        <f>'Sheet1 (4)'!C2</f>
        <v>Ice (cm)</v>
      </c>
      <c r="D1" t="s">
        <v>141</v>
      </c>
      <c r="E1" t="str">
        <f>'Sheet1 (4)'!K2</f>
        <v>DO (mg/l)</v>
      </c>
      <c r="F1" t="str">
        <f>'Sheet1 (4)'!L2</f>
        <v>pH</v>
      </c>
      <c r="G1" t="str">
        <f>'Sheet1 (4)'!M2</f>
        <v>FDOM(RFU)</v>
      </c>
      <c r="H1" t="str">
        <f>'Sheet1 (4)'!N2</f>
        <v>FDOM(QSU)</v>
      </c>
      <c r="I1" t="str">
        <f>'Sheet1 (4)'!P2</f>
        <v>SRP(uMP)</v>
      </c>
      <c r="J1" t="str">
        <f>'Sheet1 (4)'!Q2</f>
        <v>SD</v>
      </c>
      <c r="K1" t="str">
        <f>'Sheet1 (4)'!R2</f>
        <v>DOP (uM)</v>
      </c>
      <c r="L1" t="str">
        <f>'Sheet1 (4)'!S2</f>
        <v>SD</v>
      </c>
      <c r="M1" t="str">
        <f>'Sheet1 (4)'!T2</f>
        <v>TDP(uMP)</v>
      </c>
      <c r="N1" t="str">
        <f>'Sheet1 (4)'!U2</f>
        <v>SD</v>
      </c>
      <c r="O1" t="str">
        <f>'Sheet1 (4)'!V2</f>
        <v>PP(uM)</v>
      </c>
      <c r="P1" t="str">
        <f>'Sheet1 (4)'!W2</f>
        <v>SD</v>
      </c>
      <c r="Q1" t="str">
        <f>'Sheet1 (4)'!Z2</f>
        <v>TP(uMP)</v>
      </c>
      <c r="R1" t="str">
        <f>'Sheet1 (4)'!AA2</f>
        <v>SD</v>
      </c>
      <c r="S1" t="str">
        <f>'Sheet1 (4)'!AB2</f>
        <v>TDN(uMP)</v>
      </c>
      <c r="T1" t="str">
        <f>'Sheet1 (4)'!AC2</f>
        <v>SD</v>
      </c>
      <c r="U1" t="str">
        <f>'Sheet1 (4)'!AD2</f>
        <v>TDN/P</v>
      </c>
      <c r="V1">
        <f>'Sheet1 (4)'!AE2</f>
        <v>0</v>
      </c>
      <c r="W1" t="str">
        <f>'Sheet1 (4)'!AF2</f>
        <v>TN(uMN)</v>
      </c>
      <c r="X1" t="str">
        <f>'Sheet1 (4)'!AG2</f>
        <v>SD</v>
      </c>
      <c r="Y1" t="str">
        <f>'Sheet1 (4)'!AH2</f>
        <v>TN/TP</v>
      </c>
      <c r="Z1">
        <f>'Sheet1 (4)'!AI2</f>
        <v>0</v>
      </c>
      <c r="AA1">
        <f>'Sheet1 (4)'!AI2</f>
        <v>0</v>
      </c>
      <c r="AB1" t="str">
        <f>'Sheet1 (4)'!AJ2</f>
        <v>DOC (mgC/l)</v>
      </c>
      <c r="AC1" t="str">
        <f>'Sheet1 (4)'!AK2</f>
        <v>stdC/l</v>
      </c>
      <c r="AD1">
        <f>'Sheet1 (4)'!AL2</f>
        <v>0</v>
      </c>
      <c r="AE1" t="str">
        <f>'Sheet1 (4)'!AM2</f>
        <v>ID</v>
      </c>
      <c r="AF1" t="str">
        <f>'Sheet1 (4)'!AN2</f>
        <v>MB</v>
      </c>
      <c r="AG1" t="str">
        <f>'Sheet1 (4)'!AO2</f>
        <v>Depth</v>
      </c>
      <c r="AH1">
        <f>'Sheet1 (4)'!AP2</f>
        <v>42019</v>
      </c>
      <c r="AI1" t="str">
        <f>'Sheet1 (4)'!AQ2</f>
        <v>Al-0.45</v>
      </c>
      <c r="AJ1" t="str">
        <f>'Sheet1 (4)'!AR2</f>
        <v>Si-0.45</v>
      </c>
      <c r="AK1" t="str">
        <f>'Sheet1 (4)'!AS2</f>
        <v>P-0.45</v>
      </c>
      <c r="AL1" t="str">
        <f>'Sheet1 (4)'!AU2</f>
        <v>Mn-0.45</v>
      </c>
      <c r="AM1" t="str">
        <f>'Sheet1 (4)'!AV2</f>
        <v>Mn(uM)</v>
      </c>
      <c r="AN1" t="str">
        <f>'Sheet1 (4)'!AW2</f>
        <v>Fe-0.45</v>
      </c>
      <c r="AO1" t="str">
        <f>'Sheet1 (4)'!AX2</f>
        <v>Fe(uM)</v>
      </c>
      <c r="AP1">
        <f>'Sheet1 (4)'!AY2</f>
        <v>0</v>
      </c>
      <c r="AQ1" t="str">
        <f>'Sheet1 (4)'!AZ2</f>
        <v>ID</v>
      </c>
      <c r="AR1" t="str">
        <f>'Sheet1 (4)'!BA2</f>
        <v>MB</v>
      </c>
      <c r="AS1" t="str">
        <f>'Sheet1 (4)'!BB2</f>
        <v>Depth (m)</v>
      </c>
      <c r="AT1">
        <f>'Sheet1 (4)'!BC2</f>
        <v>42019</v>
      </c>
      <c r="AU1" t="str">
        <f>'Sheet1 (4)'!BD2</f>
        <v>Mn-0.02</v>
      </c>
      <c r="AV1" t="str">
        <f>'Sheet1 (4)'!BE2</f>
        <v>Mn(uM)</v>
      </c>
      <c r="AW1" t="str">
        <f>'Sheet1 (4)'!BF2</f>
        <v>Fe-0.02</v>
      </c>
      <c r="AX1" t="str">
        <f>'Sheet1 (4)'!BG2</f>
        <v>Fe(uM)</v>
      </c>
      <c r="AY1" t="str">
        <f>'Sheet1 (4)'!BH2</f>
        <v>collidFe</v>
      </c>
    </row>
    <row r="2" spans="1:52">
      <c r="A2" t="str">
        <f>'Sheet1 (4)'!A8</f>
        <v>Missisquoi Bay</v>
      </c>
      <c r="B2">
        <f>'Sheet1 (4)'!B8</f>
        <v>3.48</v>
      </c>
      <c r="C2">
        <f>'Sheet1 (4)'!C8</f>
        <v>34</v>
      </c>
      <c r="D2" s="1">
        <f>'Sheet1 (4)'!D8</f>
        <v>42019.480555555558</v>
      </c>
      <c r="E2">
        <f>'Sheet1 (4)'!K8</f>
        <v>7.6524999999999999</v>
      </c>
      <c r="F2">
        <f>'Sheet1 (4)'!L8</f>
        <v>6.6575000000000006</v>
      </c>
      <c r="G2">
        <f>'Sheet1 (4)'!M8</f>
        <v>19.852499999999999</v>
      </c>
      <c r="H2">
        <f>'Sheet1 (4)'!N8</f>
        <v>48.21</v>
      </c>
      <c r="I2">
        <f>'Sheet1 (4)'!P8</f>
        <v>0.85220006794912395</v>
      </c>
      <c r="J2">
        <f>'Sheet1 (4)'!Q8</f>
        <v>4.1402686113729312E-2</v>
      </c>
      <c r="K2">
        <f>'Sheet1 (4)'!R8</f>
        <v>0</v>
      </c>
      <c r="L2">
        <f>'Sheet1 (4)'!S8</f>
        <v>0</v>
      </c>
      <c r="M2">
        <f>'Sheet1 (4)'!T8</f>
        <v>0</v>
      </c>
      <c r="N2">
        <f>'Sheet1 (4)'!U8</f>
        <v>0</v>
      </c>
      <c r="O2">
        <f>'Sheet1 (4)'!V8</f>
        <v>0</v>
      </c>
      <c r="P2">
        <f>'Sheet1 (4)'!W8</f>
        <v>0</v>
      </c>
      <c r="Q2">
        <f>'Sheet1 (4)'!Z8</f>
        <v>2.0118345919150462</v>
      </c>
      <c r="R2">
        <f>'Sheet1 (4)'!AA8</f>
        <v>7.1069030335081496E-2</v>
      </c>
      <c r="S2">
        <f>'Sheet1 (4)'!AB8</f>
        <v>0</v>
      </c>
      <c r="T2">
        <f>'Sheet1 (4)'!AC8</f>
        <v>0</v>
      </c>
      <c r="U2">
        <f>'Sheet1 (4)'!AD8</f>
        <v>0</v>
      </c>
      <c r="V2">
        <f>'Sheet1 (4)'!AE8</f>
        <v>0</v>
      </c>
      <c r="W2">
        <f>'Sheet1 (4)'!AF8</f>
        <v>75.271231785063748</v>
      </c>
      <c r="X2">
        <f>'Sheet1 (4)'!AG8</f>
        <v>2.5079589899666348</v>
      </c>
      <c r="Y2">
        <f>'Sheet1 (4)'!AH8</f>
        <v>38.313764439971855</v>
      </c>
      <c r="Z2">
        <f>'Sheet1 (4)'!AI8</f>
        <v>0</v>
      </c>
      <c r="AA2">
        <f>'Sheet1 (4)'!AI8</f>
        <v>0</v>
      </c>
      <c r="AD2">
        <f>'Sheet1 (4)'!AL8</f>
        <v>0</v>
      </c>
      <c r="AE2">
        <f>'Sheet1 (4)'!AM8</f>
        <v>0</v>
      </c>
      <c r="AF2">
        <f>'Sheet1 (4)'!AN8</f>
        <v>0</v>
      </c>
      <c r="AG2">
        <f>'Sheet1 (4)'!AO8</f>
        <v>0</v>
      </c>
      <c r="AH2">
        <f>'Sheet1 (4)'!AP8</f>
        <v>0</v>
      </c>
      <c r="AI2">
        <f>'Sheet1 (4)'!AQ8</f>
        <v>2.32559245762558</v>
      </c>
      <c r="AJ2">
        <f>'Sheet1 (4)'!AR8</f>
        <v>2649.1523785177528</v>
      </c>
      <c r="AK2">
        <f>'Sheet1 (4)'!AS8</f>
        <v>9.3627652482343162</v>
      </c>
      <c r="AL2">
        <f>'Sheet1 (4)'!AU8</f>
        <v>167.82297884626942</v>
      </c>
      <c r="AM2">
        <f>'Sheet1 (4)'!AV8</f>
        <v>3.0546592436525195</v>
      </c>
      <c r="AN2">
        <f>'Sheet1 (4)'!AW8</f>
        <v>15.485390206288221</v>
      </c>
      <c r="AO2">
        <f>'Sheet1 (4)'!AX8</f>
        <v>0.2772675059317497</v>
      </c>
      <c r="AP2">
        <f>'Sheet1 (4)'!AY8</f>
        <v>0</v>
      </c>
      <c r="AQ2">
        <f>'Sheet1 (4)'!AZ8</f>
        <v>0</v>
      </c>
      <c r="AR2">
        <f>'Sheet1 (4)'!BA8</f>
        <v>0</v>
      </c>
      <c r="AS2">
        <f>'Sheet1 (4)'!BB8</f>
        <v>0</v>
      </c>
      <c r="AT2">
        <f>'Sheet1 (4)'!BC8</f>
        <v>0</v>
      </c>
      <c r="AU2">
        <f>'Sheet1 (4)'!BD8</f>
        <v>146.9992047110569</v>
      </c>
      <c r="AV2">
        <f>'Sheet1 (4)'!BE8</f>
        <v>2.6756316838561505</v>
      </c>
      <c r="AW2">
        <f>'Sheet1 (4)'!BF8</f>
        <v>7.5698845809125421</v>
      </c>
      <c r="AX2">
        <f>'Sheet1 (4)'!BG8</f>
        <v>0.13553956277372503</v>
      </c>
      <c r="AY2">
        <f>'Sheet1 (4)'!BH8</f>
        <v>0.14075009508978736</v>
      </c>
      <c r="AZ2">
        <f>AX2/AO2*100</f>
        <v>48.88404153896365</v>
      </c>
    </row>
    <row r="3" spans="1:52">
      <c r="A3" t="str">
        <f>'Sheet1 (4)'!A15</f>
        <v>Missisquoi Bay</v>
      </c>
      <c r="B3">
        <f>'Sheet1 (4)'!B15</f>
        <v>3.75</v>
      </c>
      <c r="C3">
        <f>'Sheet1 (4)'!C15</f>
        <v>54</v>
      </c>
      <c r="D3" s="1">
        <f>'Sheet1 (4)'!D15</f>
        <v>42039</v>
      </c>
      <c r="E3">
        <f>'Sheet1 (4)'!K15</f>
        <v>3.9641666666666668</v>
      </c>
      <c r="F3">
        <f>'Sheet1 (4)'!L15</f>
        <v>7.2166666666666659</v>
      </c>
      <c r="G3">
        <f>'Sheet1 (4)'!M15</f>
        <v>17.301944444444445</v>
      </c>
      <c r="H3">
        <f>'Sheet1 (4)'!N15</f>
        <v>42.143888888888888</v>
      </c>
      <c r="I3">
        <f>'Sheet1 (4)'!P15</f>
        <v>0.52021825060692428</v>
      </c>
      <c r="J3">
        <f>'Sheet1 (4)'!Q15</f>
        <v>4.0946790045522749E-2</v>
      </c>
      <c r="K3">
        <f>'Sheet1 (4)'!R15</f>
        <v>1.7707734803462119E-2</v>
      </c>
      <c r="L3">
        <f>'Sheet1 (4)'!S15</f>
        <v>4.8733018770876851E-2</v>
      </c>
      <c r="M3">
        <f>'Sheet1 (4)'!T15</f>
        <v>0.50400847230652324</v>
      </c>
      <c r="N3">
        <f>'Sheet1 (4)'!U15</f>
        <v>1.8726485864377349E-2</v>
      </c>
      <c r="O3">
        <f>'Sheet1 (4)'!V15</f>
        <v>0.54495575977230581</v>
      </c>
      <c r="P3">
        <f>'Sheet1 (4)'!W15</f>
        <v>7.3084196127081141E-2</v>
      </c>
      <c r="Q3">
        <f>'Sheet1 (4)'!Z15</f>
        <v>1.0489642320788291</v>
      </c>
      <c r="R3">
        <f>'Sheet1 (4)'!AA15</f>
        <v>6.8898983607292755E-2</v>
      </c>
      <c r="S3">
        <f>'Sheet1 (4)'!AB15</f>
        <v>50.1439860836945</v>
      </c>
      <c r="T3">
        <f>'Sheet1 (4)'!AC15</f>
        <v>1.3592527262479766</v>
      </c>
      <c r="U3">
        <f>'Sheet1 (4)'!AD15</f>
        <v>116.1139155600375</v>
      </c>
      <c r="V3">
        <f>'Sheet1 (4)'!AE15</f>
        <v>0</v>
      </c>
      <c r="W3">
        <f>'Sheet1 (4)'!AF15</f>
        <v>52.691826047358845</v>
      </c>
      <c r="X3">
        <f>'Sheet1 (4)'!AG15</f>
        <v>2.3256278356647715</v>
      </c>
      <c r="Y3">
        <f>'Sheet1 (4)'!AH15</f>
        <v>54.063482746110431</v>
      </c>
      <c r="Z3">
        <f>'Sheet1 (4)'!AI15</f>
        <v>0</v>
      </c>
      <c r="AA3">
        <f>'Sheet1 (4)'!AI15</f>
        <v>0</v>
      </c>
      <c r="AB3">
        <f>'Sheet1 (4)'!AJ15</f>
        <v>3.7447576799486582</v>
      </c>
      <c r="AC3">
        <f>'Sheet1 (4)'!AK15</f>
        <v>4.285194102392275E-2</v>
      </c>
      <c r="AD3">
        <f>'Sheet1 (4)'!AL15</f>
        <v>0</v>
      </c>
      <c r="AE3">
        <f>'Sheet1 (4)'!AM15</f>
        <v>0</v>
      </c>
      <c r="AF3">
        <f>'Sheet1 (4)'!AN15</f>
        <v>0</v>
      </c>
      <c r="AG3">
        <f>'Sheet1 (4)'!AO15</f>
        <v>0</v>
      </c>
      <c r="AH3">
        <f>'Sheet1 (4)'!AP15</f>
        <v>0</v>
      </c>
      <c r="AI3">
        <f>'Sheet1 (4)'!AQ15</f>
        <v>2.1238203038367671</v>
      </c>
      <c r="AJ3">
        <f>'Sheet1 (4)'!AR15</f>
        <v>2076.074653967677</v>
      </c>
      <c r="AK3">
        <f>'Sheet1 (4)'!AS15</f>
        <v>4.6485248016007974</v>
      </c>
      <c r="AL3">
        <f>'Sheet1 (4)'!AU15</f>
        <v>225.58509946631057</v>
      </c>
      <c r="AM3">
        <f>'Sheet1 (4)'!AV15</f>
        <v>4.1060265647308078</v>
      </c>
      <c r="AN3">
        <f>'Sheet1 (4)'!AW15</f>
        <v>13.173551604068932</v>
      </c>
      <c r="AO3">
        <f>'Sheet1 (4)'!AX15</f>
        <v>0.23587379774519124</v>
      </c>
      <c r="AP3">
        <f>'Sheet1 (4)'!AY15</f>
        <v>0</v>
      </c>
      <c r="AQ3">
        <f>'Sheet1 (4)'!AZ15</f>
        <v>0</v>
      </c>
      <c r="AR3">
        <f>'Sheet1 (4)'!BA15</f>
        <v>0</v>
      </c>
      <c r="AS3">
        <f>'Sheet1 (4)'!BB15</f>
        <v>0</v>
      </c>
      <c r="AT3">
        <f>'Sheet1 (4)'!BC15</f>
        <v>0</v>
      </c>
      <c r="AU3">
        <f>'Sheet1 (4)'!BD15</f>
        <v>299.97889725769323</v>
      </c>
      <c r="AV3">
        <f>'Sheet1 (4)'!BE15</f>
        <v>5.4601182609700256</v>
      </c>
      <c r="AW3">
        <f>'Sheet1 (4)'!BF15</f>
        <v>6.0728257744855858</v>
      </c>
      <c r="AX3">
        <f>'Sheet1 (4)'!BG15</f>
        <v>0.10873457071594603</v>
      </c>
      <c r="AY3">
        <f>'Sheet1 (4)'!BH15</f>
        <v>0.11136703271045222</v>
      </c>
      <c r="AZ3">
        <f t="shared" ref="AZ3:AZ8" si="0">AX3/AO3*100</f>
        <v>46.098622125637441</v>
      </c>
    </row>
    <row r="4" spans="1:52">
      <c r="A4" t="str">
        <f>'Sheet1 (4)'!A22</f>
        <v>Missisquoi Bay</v>
      </c>
      <c r="B4">
        <f>'Sheet1 (4)'!B22</f>
        <v>3.3</v>
      </c>
      <c r="C4">
        <f>'Sheet1 (4)'!C22</f>
        <v>70</v>
      </c>
      <c r="D4" s="1">
        <f>'Sheet1 (4)'!D22</f>
        <v>42052</v>
      </c>
      <c r="E4">
        <f>'Sheet1 (4)'!K22</f>
        <v>6.3485416666666667</v>
      </c>
      <c r="F4">
        <f>'Sheet1 (4)'!L22</f>
        <v>6.4922916666666666</v>
      </c>
      <c r="G4">
        <f>'Sheet1 (4)'!M22</f>
        <v>15.641458333333333</v>
      </c>
      <c r="H4">
        <f>'Sheet1 (4)'!N22</f>
        <v>38.20729166666667</v>
      </c>
      <c r="I4">
        <f>'Sheet1 (4)'!P22</f>
        <v>0.42498500303462106</v>
      </c>
      <c r="J4">
        <f>'Sheet1 (4)'!Q22</f>
        <v>1.8220526206267948E-2</v>
      </c>
      <c r="K4">
        <f>'Sheet1 (4)'!R22</f>
        <v>0.16895532627760193</v>
      </c>
      <c r="L4">
        <f>'Sheet1 (4)'!S22</f>
        <v>6.0112389131073113E-2</v>
      </c>
      <c r="M4">
        <f>'Sheet1 (4)'!T22</f>
        <v>0.59394032931222307</v>
      </c>
      <c r="N4">
        <f>'Sheet1 (4)'!U22</f>
        <v>5.5881739216909906E-2</v>
      </c>
      <c r="O4">
        <f>'Sheet1 (4)'!V22</f>
        <v>0.73582912324473804</v>
      </c>
      <c r="P4">
        <f>'Sheet1 (4)'!W22</f>
        <v>0.74725826839660048</v>
      </c>
      <c r="Q4">
        <f>'Sheet1 (4)'!Z22</f>
        <v>1.329769452556961</v>
      </c>
      <c r="R4">
        <f>'Sheet1 (4)'!AA22</f>
        <v>0.74161346922180527</v>
      </c>
      <c r="S4">
        <f>'Sheet1 (4)'!AB22</f>
        <v>57.125983905678211</v>
      </c>
      <c r="T4">
        <f>'Sheet1 (4)'!AC22</f>
        <v>0.94199547079448687</v>
      </c>
      <c r="U4">
        <f>'Sheet1 (4)'!AD22</f>
        <v>107.45399481056248</v>
      </c>
      <c r="V4">
        <f>'Sheet1 (4)'!AE22</f>
        <v>0</v>
      </c>
      <c r="W4">
        <f>'Sheet1 (4)'!AF22</f>
        <v>62.974442167577422</v>
      </c>
      <c r="X4">
        <f>'Sheet1 (4)'!AG22</f>
        <v>9.0525606874240943</v>
      </c>
      <c r="Y4">
        <f>'Sheet1 (4)'!AH22</f>
        <v>51.491576701137902</v>
      </c>
      <c r="Z4">
        <f>'Sheet1 (4)'!AI22</f>
        <v>0</v>
      </c>
      <c r="AA4">
        <f>'Sheet1 (4)'!AI22</f>
        <v>0</v>
      </c>
      <c r="AB4">
        <f>'Sheet1 (4)'!AJ22</f>
        <v>3.1962450497044292</v>
      </c>
      <c r="AC4">
        <f>'Sheet1 (4)'!AK22</f>
        <v>3.5517088720660256E-2</v>
      </c>
      <c r="AD4">
        <f>'Sheet1 (4)'!AL22</f>
        <v>0</v>
      </c>
      <c r="AE4">
        <f>'Sheet1 (4)'!AM22</f>
        <v>0</v>
      </c>
      <c r="AF4">
        <f>'Sheet1 (4)'!AN22</f>
        <v>0</v>
      </c>
      <c r="AG4">
        <f>'Sheet1 (4)'!AO22</f>
        <v>0</v>
      </c>
      <c r="AH4">
        <f>'Sheet1 (4)'!AP22</f>
        <v>0</v>
      </c>
      <c r="AI4">
        <f>'Sheet1 (4)'!AQ22</f>
        <v>7.2601542738419393</v>
      </c>
      <c r="AJ4">
        <f>'Sheet1 (4)'!AR22</f>
        <v>3650.9560869051288</v>
      </c>
      <c r="AK4">
        <f>'Sheet1 (4)'!AS22</f>
        <v>11.440066502946042</v>
      </c>
      <c r="AL4">
        <f>'Sheet1 (4)'!AU22</f>
        <v>673.42162249694081</v>
      </c>
      <c r="AM4">
        <f>'Sheet1 (4)'!AV22</f>
        <v>12.257401210355676</v>
      </c>
      <c r="AN4">
        <f>'Sheet1 (4)'!AW22</f>
        <v>127.15112608389606</v>
      </c>
      <c r="AO4">
        <f>'Sheet1 (4)'!AX22</f>
        <v>2.2766540032926774</v>
      </c>
      <c r="AP4">
        <f>'Sheet1 (4)'!AY22</f>
        <v>0</v>
      </c>
      <c r="AQ4">
        <f>'Sheet1 (4)'!AZ22</f>
        <v>0</v>
      </c>
      <c r="AR4">
        <f>'Sheet1 (4)'!BA22</f>
        <v>0</v>
      </c>
      <c r="AS4">
        <f>'Sheet1 (4)'!BB22</f>
        <v>0</v>
      </c>
      <c r="AT4">
        <f>'Sheet1 (4)'!BC22</f>
        <v>0</v>
      </c>
      <c r="AU4">
        <f>'Sheet1 (4)'!BD22</f>
        <v>1086.2144878764136</v>
      </c>
      <c r="AV4">
        <f>'Sheet1 (4)'!BE22</f>
        <v>19.770922604230318</v>
      </c>
      <c r="AW4">
        <f>'Sheet1 (4)'!BF22</f>
        <v>5.4471084412731168</v>
      </c>
      <c r="AX4">
        <f>'Sheet1 (4)'!BG22</f>
        <v>9.7531037444460456E-2</v>
      </c>
      <c r="AY4">
        <f>'Sheet1 (4)'!BH22</f>
        <v>2.6578050548552987</v>
      </c>
      <c r="AZ4">
        <f t="shared" si="0"/>
        <v>4.2839639797441045</v>
      </c>
    </row>
    <row r="5" spans="1:52">
      <c r="A5" t="str">
        <f>'Sheet1 (4)'!A29</f>
        <v>Missisquoi Bay</v>
      </c>
      <c r="B5">
        <f>'Sheet1 (4)'!B29</f>
        <v>3.05</v>
      </c>
      <c r="C5">
        <f>'Sheet1 (4)'!C29</f>
        <v>65</v>
      </c>
      <c r="D5" s="1">
        <f>'Sheet1 (4)'!D29</f>
        <v>42073</v>
      </c>
      <c r="E5">
        <f>'Sheet1 (4)'!K29</f>
        <v>3.5419791666666662</v>
      </c>
      <c r="F5">
        <f>'Sheet1 (4)'!L29</f>
        <v>7.0116666666666667</v>
      </c>
      <c r="G5">
        <f>'Sheet1 (4)'!M29</f>
        <v>13.003645833333334</v>
      </c>
      <c r="H5">
        <f>'Sheet1 (4)'!N29</f>
        <v>31.951145833333335</v>
      </c>
      <c r="I5">
        <f>'Sheet1 (4)'!P29</f>
        <v>0.50892058620962644</v>
      </c>
      <c r="J5">
        <f>'Sheet1 (4)'!Q29</f>
        <v>3.23332269064419E-2</v>
      </c>
      <c r="K5">
        <f>'Sheet1 (4)'!R29</f>
        <v>0.13814699974857497</v>
      </c>
      <c r="L5">
        <f>'Sheet1 (4)'!S29</f>
        <v>4.1067651016482104E-2</v>
      </c>
      <c r="M5">
        <f>'Sheet1 (4)'!T29</f>
        <v>0.64706758595820146</v>
      </c>
      <c r="N5">
        <f>'Sheet1 (4)'!U29</f>
        <v>2.3181274281921425E-2</v>
      </c>
      <c r="O5">
        <f>'Sheet1 (4)'!V29</f>
        <v>0.56761775984542684</v>
      </c>
      <c r="P5">
        <f>'Sheet1 (4)'!W29</f>
        <v>0.17415416079834378</v>
      </c>
      <c r="Q5">
        <f>'Sheet1 (4)'!Z29</f>
        <v>1.2146853458036282</v>
      </c>
      <c r="R5">
        <f>'Sheet1 (4)'!AA29</f>
        <v>0.17089117981336405</v>
      </c>
      <c r="S5">
        <f>'Sheet1 (4)'!AB29</f>
        <v>49.267766527371812</v>
      </c>
      <c r="T5">
        <f>'Sheet1 (4)'!AC29</f>
        <v>1.8157723008500404</v>
      </c>
      <c r="U5">
        <f>'Sheet1 (4)'!AD29</f>
        <v>79.269338030295131</v>
      </c>
      <c r="V5">
        <f>'Sheet1 (4)'!AE29</f>
        <v>0</v>
      </c>
      <c r="W5">
        <f>'Sheet1 (4)'!AF29</f>
        <v>54.985200364298727</v>
      </c>
      <c r="X5">
        <f>'Sheet1 (4)'!AG29</f>
        <v>2.0817146358702319</v>
      </c>
      <c r="Y5">
        <f>'Sheet1 (4)'!AH29</f>
        <v>49.626292254697709</v>
      </c>
      <c r="Z5">
        <f>'Sheet1 (4)'!AI29</f>
        <v>0</v>
      </c>
      <c r="AA5">
        <f>'Sheet1 (4)'!AI29</f>
        <v>0</v>
      </c>
      <c r="AB5">
        <f>'Sheet1 (4)'!AJ29</f>
        <v>2.6284094215914431</v>
      </c>
      <c r="AC5">
        <f>'Sheet1 (4)'!AK29</f>
        <v>8.2282001405874314E-2</v>
      </c>
      <c r="AD5">
        <f>'Sheet1 (4)'!AL29</f>
        <v>0</v>
      </c>
      <c r="AE5">
        <f>'Sheet1 (4)'!AM29</f>
        <v>0</v>
      </c>
      <c r="AF5">
        <f>'Sheet1 (4)'!AN29</f>
        <v>0</v>
      </c>
      <c r="AG5">
        <f>'Sheet1 (4)'!AO29</f>
        <v>0</v>
      </c>
      <c r="AH5">
        <f>'Sheet1 (4)'!AP29</f>
        <v>0</v>
      </c>
      <c r="AI5">
        <f>'Sheet1 (4)'!AQ29</f>
        <v>6.0006809256856721</v>
      </c>
      <c r="AJ5">
        <f>'Sheet1 (4)'!AR29</f>
        <v>4013.6198549531127</v>
      </c>
      <c r="AK5">
        <f>'Sheet1 (4)'!AS29</f>
        <v>13.916333858546809</v>
      </c>
      <c r="AL5">
        <f>'Sheet1 (4)'!AU29</f>
        <v>1253.5251242492363</v>
      </c>
      <c r="AM5">
        <f>'Sheet1 (4)'!AV29</f>
        <v>22.816256356920938</v>
      </c>
      <c r="AN5">
        <f>'Sheet1 (4)'!AW29</f>
        <v>176.45396833502775</v>
      </c>
      <c r="AO5">
        <f>'Sheet1 (4)'!AX29</f>
        <v>3.1594264697408727</v>
      </c>
      <c r="AP5">
        <f>'Sheet1 (4)'!AY29</f>
        <v>0</v>
      </c>
      <c r="AQ5">
        <f>'Sheet1 (4)'!AZ29</f>
        <v>0</v>
      </c>
      <c r="AR5">
        <f>'Sheet1 (4)'!BA29</f>
        <v>0</v>
      </c>
      <c r="AS5">
        <f>'Sheet1 (4)'!BB29</f>
        <v>0</v>
      </c>
      <c r="AT5">
        <f>'Sheet1 (4)'!BC29</f>
        <v>0</v>
      </c>
      <c r="AU5">
        <f>'Sheet1 (4)'!BD29</f>
        <v>1739.6622831277093</v>
      </c>
      <c r="AV5">
        <f>'Sheet1 (4)'!BE29</f>
        <v>31.664766711461766</v>
      </c>
      <c r="AW5">
        <f>'Sheet1 (4)'!BF29</f>
        <v>5.1442559598939761</v>
      </c>
      <c r="AX5">
        <f>'Sheet1 (4)'!BG29</f>
        <v>9.2108432585389005E-2</v>
      </c>
      <c r="AY5">
        <f>'Sheet1 (4)'!BH29</f>
        <v>3.5710572891446422</v>
      </c>
      <c r="AZ5">
        <f t="shared" si="0"/>
        <v>2.9153529435658454</v>
      </c>
    </row>
    <row r="6" spans="1:52">
      <c r="A6" t="str">
        <f>'Sheet1 (4)'!A36</f>
        <v>Missisquoi Bay</v>
      </c>
      <c r="B6">
        <f>'Sheet1 (4)'!B36</f>
        <v>3.1</v>
      </c>
      <c r="C6">
        <f>'Sheet1 (4)'!C36</f>
        <v>67</v>
      </c>
      <c r="D6" s="1">
        <f>'Sheet1 (4)'!D36</f>
        <v>42082</v>
      </c>
      <c r="E6">
        <f>'Sheet1 (4)'!K36</f>
        <v>4.6066666666666674</v>
      </c>
      <c r="F6">
        <f>'Sheet1 (4)'!L36</f>
        <v>6.91</v>
      </c>
      <c r="G6">
        <f>'Sheet1 (4)'!M36</f>
        <v>0.97166666666666657</v>
      </c>
      <c r="H6">
        <f>'Sheet1 (4)'!N36</f>
        <v>3.4224999999999994</v>
      </c>
      <c r="I6">
        <f>'Sheet1 (4)'!P36</f>
        <v>0.68086319268524376</v>
      </c>
      <c r="J6">
        <f>'Sheet1 (4)'!Q36</f>
        <v>2.4151344793513659E-2</v>
      </c>
      <c r="K6">
        <f>'Sheet1 (4)'!R36</f>
        <v>0.19531576525015837</v>
      </c>
      <c r="L6">
        <f>'Sheet1 (4)'!S36</f>
        <v>7.2796286392446244E-2</v>
      </c>
      <c r="M6">
        <f>'Sheet1 (4)'!T36</f>
        <v>0.87617895793540224</v>
      </c>
      <c r="N6">
        <f>'Sheet1 (4)'!U36</f>
        <v>6.7038735365837321E-2</v>
      </c>
      <c r="O6">
        <f>'Sheet1 (4)'!V36</f>
        <v>0.51880482178178056</v>
      </c>
      <c r="P6">
        <f>'Sheet1 (4)'!W36</f>
        <v>7.884673355404434E-2</v>
      </c>
      <c r="Q6">
        <f>'Sheet1 (4)'!Z36</f>
        <v>1.3949837797171829</v>
      </c>
      <c r="R6">
        <f>'Sheet1 (4)'!AA36</f>
        <v>3.5263259326567195E-2</v>
      </c>
      <c r="S6">
        <f>'Sheet1 (4)'!AB36</f>
        <v>56.121542162809511</v>
      </c>
      <c r="T6">
        <f>'Sheet1 (4)'!AC36</f>
        <v>2.4113419425162874</v>
      </c>
      <c r="U6">
        <f>'Sheet1 (4)'!AD36</f>
        <v>64.505554899901924</v>
      </c>
      <c r="V6">
        <f>'Sheet1 (4)'!AE36</f>
        <v>0</v>
      </c>
      <c r="W6">
        <f>'Sheet1 (4)'!AF36</f>
        <v>63.457707194899825</v>
      </c>
      <c r="X6">
        <f>'Sheet1 (4)'!AG36</f>
        <v>1.1193442386610797</v>
      </c>
      <c r="Y6">
        <f>'Sheet1 (4)'!AH36</f>
        <v>45.355169032107639</v>
      </c>
      <c r="Z6">
        <f>'Sheet1 (4)'!AI36</f>
        <v>0</v>
      </c>
      <c r="AA6">
        <f>'Sheet1 (4)'!AI36</f>
        <v>0</v>
      </c>
      <c r="AB6">
        <f>'Sheet1 (4)'!AJ36</f>
        <v>2.4064196443385337</v>
      </c>
      <c r="AC6">
        <f>'Sheet1 (4)'!AK36</f>
        <v>0.10091056399143117</v>
      </c>
      <c r="AD6">
        <f>'Sheet1 (4)'!AL36</f>
        <v>0</v>
      </c>
      <c r="AE6">
        <f>'Sheet1 (4)'!AM36</f>
        <v>0</v>
      </c>
      <c r="AF6">
        <f>'Sheet1 (4)'!AN36</f>
        <v>0</v>
      </c>
      <c r="AG6">
        <f>'Sheet1 (4)'!AO36</f>
        <v>0</v>
      </c>
      <c r="AH6">
        <f>'Sheet1 (4)'!AP36</f>
        <v>0</v>
      </c>
      <c r="AI6">
        <f>'Sheet1 (4)'!AQ36</f>
        <v>5.3214323336583629</v>
      </c>
      <c r="AJ6">
        <f>'Sheet1 (4)'!AR36</f>
        <v>4022.6228640157142</v>
      </c>
      <c r="AK6">
        <f>'Sheet1 (4)'!AS36</f>
        <v>17.81694304462426</v>
      </c>
      <c r="AL6">
        <f>'Sheet1 (4)'!AU36</f>
        <v>1032.3728790774617</v>
      </c>
      <c r="AM6">
        <f>'Sheet1 (4)'!AV36</f>
        <v>18.790915163404833</v>
      </c>
      <c r="AN6">
        <f>'Sheet1 (4)'!AW36</f>
        <v>168.50954902836909</v>
      </c>
      <c r="AO6">
        <f>'Sheet1 (4)'!AX36</f>
        <v>3.0171808241426876</v>
      </c>
      <c r="AP6">
        <f>'Sheet1 (4)'!AY36</f>
        <v>0</v>
      </c>
      <c r="AQ6">
        <f>'Sheet1 (4)'!AZ36</f>
        <v>0</v>
      </c>
      <c r="AR6">
        <f>'Sheet1 (4)'!BA36</f>
        <v>0</v>
      </c>
      <c r="AS6">
        <f>'Sheet1 (4)'!BB36</f>
        <v>0</v>
      </c>
      <c r="AT6">
        <f>'Sheet1 (4)'!BC36</f>
        <v>0</v>
      </c>
      <c r="AU6">
        <f>'Sheet1 (4)'!BD36</f>
        <v>1383.8851747980821</v>
      </c>
      <c r="AV6">
        <f>'Sheet1 (4)'!BE36</f>
        <v>25.189027571861704</v>
      </c>
      <c r="AW6">
        <f>'Sheet1 (4)'!BF36</f>
        <v>3.8368005484760435</v>
      </c>
      <c r="AX6">
        <f>'Sheet1 (4)'!BG36</f>
        <v>6.8698308835739352E-2</v>
      </c>
      <c r="AY6">
        <f>'Sheet1 (4)'!BH36</f>
        <v>3.2885315477372403</v>
      </c>
      <c r="AZ6">
        <f t="shared" si="0"/>
        <v>2.2769039325065821</v>
      </c>
    </row>
    <row r="7" spans="1:52">
      <c r="A7" t="str">
        <f>'Sheet1 (4)'!A43</f>
        <v>Missisquoi Bay</v>
      </c>
      <c r="B7">
        <f>'Sheet1 (4)'!B43</f>
        <v>3.05</v>
      </c>
      <c r="C7">
        <f>'Sheet1 (4)'!C43</f>
        <v>70</v>
      </c>
      <c r="D7" s="1">
        <f>'Sheet1 (4)'!D43</f>
        <v>42088</v>
      </c>
      <c r="E7">
        <f>'Sheet1 (4)'!K43</f>
        <v>4.4377083333333331</v>
      </c>
      <c r="F7">
        <f>'Sheet1 (4)'!L43</f>
        <v>7.0324999999999998</v>
      </c>
      <c r="G7">
        <f>'Sheet1 (4)'!M43</f>
        <v>8.1097916666666663</v>
      </c>
      <c r="H7">
        <f>'Sheet1 (4)'!N43</f>
        <v>20.345625000000002</v>
      </c>
      <c r="I7">
        <f>'Sheet1 (4)'!P43</f>
        <v>0.62835964613679551</v>
      </c>
      <c r="J7">
        <f>'Sheet1 (4)'!Q43</f>
        <v>1.6918821345457587E-2</v>
      </c>
      <c r="K7">
        <f>'Sheet1 (4)'!R43</f>
        <v>0.19088828329702345</v>
      </c>
      <c r="L7">
        <f>'Sheet1 (4)'!S43</f>
        <v>6.0977283254375104E-2</v>
      </c>
      <c r="M7">
        <f>'Sheet1 (4)'!T43</f>
        <v>0.81924792943381886</v>
      </c>
      <c r="N7">
        <f>'Sheet1 (4)'!U43</f>
        <v>5.4847345072856858E-2</v>
      </c>
      <c r="O7">
        <f>'Sheet1 (4)'!V43</f>
        <v>0.5906967841612969</v>
      </c>
      <c r="P7">
        <f>'Sheet1 (4)'!W43</f>
        <v>7.3584427796089591E-2</v>
      </c>
      <c r="Q7">
        <f>'Sheet1 (4)'!Z43</f>
        <v>1.4099447135951158</v>
      </c>
      <c r="R7">
        <f>'Sheet1 (4)'!AA43</f>
        <v>4.2315911191880703E-2</v>
      </c>
      <c r="S7">
        <f>'Sheet1 (4)'!AB43</f>
        <v>52.235606776796978</v>
      </c>
      <c r="T7">
        <f>'Sheet1 (4)'!AC43</f>
        <v>1.3061093437239562</v>
      </c>
      <c r="U7">
        <f>'Sheet1 (4)'!AD43</f>
        <v>64.38734126629042</v>
      </c>
      <c r="V7">
        <f>'Sheet1 (4)'!AE43</f>
        <v>0</v>
      </c>
      <c r="W7">
        <f>'Sheet1 (4)'!AF43</f>
        <v>64.588171675774149</v>
      </c>
      <c r="X7">
        <f>'Sheet1 (4)'!AG43</f>
        <v>3.309733072459573</v>
      </c>
      <c r="Y7">
        <f>'Sheet1 (4)'!AH43</f>
        <v>45.881517710750167</v>
      </c>
      <c r="Z7">
        <f>'Sheet1 (4)'!AI43</f>
        <v>0</v>
      </c>
      <c r="AA7">
        <f>'Sheet1 (4)'!AI43</f>
        <v>0</v>
      </c>
      <c r="AB7">
        <f>'Sheet1 (4)'!AJ43</f>
        <v>2.417339753880178</v>
      </c>
      <c r="AC7">
        <f>'Sheet1 (4)'!AK43</f>
        <v>4.4814668712873443E-2</v>
      </c>
      <c r="AD7">
        <f>'Sheet1 (4)'!AL43</f>
        <v>0</v>
      </c>
      <c r="AE7">
        <f>'Sheet1 (4)'!AM43</f>
        <v>0</v>
      </c>
      <c r="AF7">
        <f>'Sheet1 (4)'!AN43</f>
        <v>0</v>
      </c>
      <c r="AG7">
        <f>'Sheet1 (4)'!AO43</f>
        <v>0</v>
      </c>
      <c r="AH7">
        <f>'Sheet1 (4)'!AP43</f>
        <v>0</v>
      </c>
      <c r="AI7">
        <f>'Sheet1 (4)'!AQ43</f>
        <v>5.3843737470938393</v>
      </c>
      <c r="AJ7">
        <f>'Sheet1 (4)'!AR43</f>
        <v>4147.9204734126888</v>
      </c>
      <c r="AK7">
        <f>'Sheet1 (4)'!AS43</f>
        <v>14.643921820213878</v>
      </c>
      <c r="AL7">
        <f>'Sheet1 (4)'!AU43</f>
        <v>990.35624177986915</v>
      </c>
      <c r="AM7">
        <f>'Sheet1 (4)'!AV43</f>
        <v>18.026142005458119</v>
      </c>
      <c r="AN7">
        <f>'Sheet1 (4)'!AW43</f>
        <v>164.89966097973249</v>
      </c>
      <c r="AO7">
        <f>'Sheet1 (4)'!AX43</f>
        <v>2.9525454069782002</v>
      </c>
      <c r="AP7">
        <f>'Sheet1 (4)'!AY43</f>
        <v>0</v>
      </c>
      <c r="AQ7">
        <f>'Sheet1 (4)'!AZ43</f>
        <v>0</v>
      </c>
      <c r="AR7">
        <f>'Sheet1 (4)'!BA43</f>
        <v>0</v>
      </c>
      <c r="AS7">
        <f>'Sheet1 (4)'!BB43</f>
        <v>0</v>
      </c>
      <c r="AT7">
        <f>'Sheet1 (4)'!BC43</f>
        <v>0</v>
      </c>
      <c r="AU7">
        <f>'Sheet1 (4)'!BD43</f>
        <v>1185.5230582145036</v>
      </c>
      <c r="AV7">
        <f>'Sheet1 (4)'!BE43</f>
        <v>21.578504881953108</v>
      </c>
      <c r="AW7">
        <f>'Sheet1 (4)'!BF43</f>
        <v>4.897731327166845</v>
      </c>
      <c r="AX7">
        <f>'Sheet1 (4)'!BG43</f>
        <v>8.7694383655628372E-2</v>
      </c>
      <c r="AY7">
        <f>'Sheet1 (4)'!BH43</f>
        <v>3.1210335693710096</v>
      </c>
      <c r="AZ7">
        <f t="shared" si="0"/>
        <v>2.9701281967879947</v>
      </c>
    </row>
    <row r="8" spans="1:52">
      <c r="A8" t="str">
        <f>'Sheet1 (4)'!A50</f>
        <v>Missisquoi Bay</v>
      </c>
      <c r="B8">
        <f>'Sheet1 (4)'!B50</f>
        <v>3.12</v>
      </c>
      <c r="C8">
        <f>'Sheet1 (4)'!C50</f>
        <v>69</v>
      </c>
      <c r="D8" s="1">
        <f>'Sheet1 (4)'!D50</f>
        <v>42091</v>
      </c>
      <c r="E8">
        <f>'Sheet1 (4)'!K50</f>
        <v>4.2989583333333332</v>
      </c>
      <c r="F8">
        <f>'Sheet1 (4)'!L50</f>
        <v>7.043333333333333</v>
      </c>
      <c r="G8">
        <f>'Sheet1 (4)'!M50</f>
        <v>10.214583333333334</v>
      </c>
      <c r="H8">
        <f>'Sheet1 (4)'!N50</f>
        <v>25.339375000000004</v>
      </c>
      <c r="I8">
        <f>'Sheet1 (4)'!P50</f>
        <v>0.70890510937829854</v>
      </c>
      <c r="J8">
        <f>'Sheet1 (4)'!Q50</f>
        <v>2.3636343703029396E-2</v>
      </c>
      <c r="K8">
        <f>'Sheet1 (4)'!R50</f>
        <v>0.12566978312075158</v>
      </c>
      <c r="L8">
        <f>'Sheet1 (4)'!S50</f>
        <v>5.0607822475383396E-2</v>
      </c>
      <c r="M8">
        <f>'Sheet1 (4)'!T50</f>
        <v>0.83457489249905004</v>
      </c>
      <c r="N8">
        <f>'Sheet1 (4)'!U50</f>
        <v>4.1096477571093221E-2</v>
      </c>
      <c r="O8">
        <f>'Sheet1 (4)'!V50</f>
        <v>0.81275574877710177</v>
      </c>
      <c r="P8">
        <f>'Sheet1 (4)'!W50</f>
        <v>8.1466286822817133E-2</v>
      </c>
      <c r="Q8">
        <f>'Sheet1 (4)'!Z50</f>
        <v>1.6473306412761519</v>
      </c>
      <c r="R8">
        <f>'Sheet1 (4)'!AA50</f>
        <v>6.5807277587829338E-2</v>
      </c>
      <c r="S8">
        <f>'Sheet1 (4)'!AB50</f>
        <v>56.77078701017814</v>
      </c>
      <c r="T8">
        <f>'Sheet1 (4)'!AC50</f>
        <v>1.4682728044335625</v>
      </c>
      <c r="U8">
        <f>'Sheet1 (4)'!AD50</f>
        <v>74.588068766880639</v>
      </c>
      <c r="V8">
        <f>'Sheet1 (4)'!AE50</f>
        <v>0</v>
      </c>
      <c r="W8">
        <f>'Sheet1 (4)'!AF50</f>
        <v>64.598250085920512</v>
      </c>
      <c r="X8">
        <f>'Sheet1 (4)'!AG50</f>
        <v>1.1967040385959193</v>
      </c>
      <c r="Y8">
        <f>'Sheet1 (4)'!AH50</f>
        <v>40.395401995169784</v>
      </c>
      <c r="Z8">
        <f>'Sheet1 (4)'!AI50</f>
        <v>0</v>
      </c>
      <c r="AA8">
        <f>'Sheet1 (4)'!AI50</f>
        <v>0</v>
      </c>
      <c r="AB8">
        <f>'Sheet1 (4)'!AJ50</f>
        <v>2.8439163672432608</v>
      </c>
      <c r="AC8">
        <f>'Sheet1 (4)'!AK50</f>
        <v>0.11004972300366643</v>
      </c>
      <c r="AD8">
        <f>'Sheet1 (4)'!AL50</f>
        <v>0</v>
      </c>
      <c r="AE8">
        <f>'Sheet1 (4)'!AM50</f>
        <v>0</v>
      </c>
      <c r="AF8">
        <f>'Sheet1 (4)'!AN50</f>
        <v>0</v>
      </c>
      <c r="AG8">
        <f>'Sheet1 (4)'!AO50</f>
        <v>0</v>
      </c>
      <c r="AH8">
        <f>'Sheet1 (4)'!AP50</f>
        <v>0</v>
      </c>
      <c r="AI8">
        <f>'Sheet1 (4)'!AQ50</f>
        <v>7.6932522804504266</v>
      </c>
      <c r="AJ8">
        <f>'Sheet1 (4)'!AR50</f>
        <v>3643.7494617061348</v>
      </c>
      <c r="AK8">
        <f>'Sheet1 (4)'!AS50</f>
        <v>17.425060449426724</v>
      </c>
      <c r="AL8">
        <f>'Sheet1 (4)'!AU50</f>
        <v>486.84791473211504</v>
      </c>
      <c r="AM8">
        <f>'Sheet1 (4)'!AV50</f>
        <v>8.8614473012762112</v>
      </c>
      <c r="AN8">
        <f>'Sheet1 (4)'!AW50</f>
        <v>174.01968860530431</v>
      </c>
      <c r="AO8">
        <f>'Sheet1 (4)'!AX50</f>
        <v>3.1158404405605067</v>
      </c>
      <c r="AP8">
        <f>'Sheet1 (4)'!AY50</f>
        <v>0</v>
      </c>
      <c r="AQ8">
        <f>'Sheet1 (4)'!AZ50</f>
        <v>0</v>
      </c>
      <c r="AR8">
        <f>'Sheet1 (4)'!BA50</f>
        <v>0</v>
      </c>
      <c r="AS8">
        <f>'Sheet1 (4)'!BB50</f>
        <v>0</v>
      </c>
      <c r="AT8">
        <f>'Sheet1 (4)'!BC50</f>
        <v>0</v>
      </c>
      <c r="AU8">
        <f>'Sheet1 (4)'!BD50</f>
        <v>695.18386232710509</v>
      </c>
      <c r="AV8">
        <f>'Sheet1 (4)'!BE50</f>
        <v>12.653510417311704</v>
      </c>
      <c r="AW8">
        <f>'Sheet1 (4)'!BF50</f>
        <v>4.0515813080847334</v>
      </c>
      <c r="AX8">
        <f>'Sheet1 (4)'!BG50</f>
        <v>7.2543980449144729E-2</v>
      </c>
      <c r="AY8">
        <f>'Sheet1 (4)'!BH50</f>
        <v>3.0529929674638856</v>
      </c>
      <c r="AZ8">
        <f t="shared" si="0"/>
        <v>2.3282315584842603</v>
      </c>
    </row>
    <row r="9" spans="1:52">
      <c r="A9" t="str">
        <f>'Sheet1 (4)'!A56</f>
        <v>Missisquoi Bay</v>
      </c>
      <c r="B9">
        <f>'Sheet1 (4)'!B56</f>
        <v>3.38</v>
      </c>
      <c r="C9">
        <f>'Sheet1 (4)'!C56</f>
        <v>60</v>
      </c>
      <c r="D9" s="1">
        <f>'Sheet1 (4)'!D56</f>
        <v>42100</v>
      </c>
      <c r="R9">
        <f>'Sheet1 (4)'!AA56</f>
        <v>0.22758350165791003</v>
      </c>
      <c r="S9">
        <f>'Sheet1 (4)'!AB56</f>
        <v>65.951928634343545</v>
      </c>
      <c r="T9">
        <f>'Sheet1 (4)'!AC56</f>
        <v>1.0444805758934943</v>
      </c>
      <c r="U9">
        <f>'Sheet1 (4)'!AD56</f>
        <v>75.940817035019336</v>
      </c>
      <c r="V9">
        <f>'Sheet1 (4)'!AE56</f>
        <v>0</v>
      </c>
      <c r="W9">
        <f>'Sheet1 (4)'!AF56</f>
        <v>71.224152251116976</v>
      </c>
      <c r="X9">
        <f>'Sheet1 (4)'!AG56</f>
        <v>3.1884542943439143</v>
      </c>
      <c r="Y9">
        <f>'Sheet1 (4)'!AH56</f>
        <v>26.364640948598488</v>
      </c>
      <c r="Z9">
        <f>'Sheet1 (4)'!AI56</f>
        <v>0</v>
      </c>
      <c r="AA9">
        <f>'Sheet1 (4)'!AI56</f>
        <v>0</v>
      </c>
      <c r="AB9">
        <f>'Sheet1 (4)'!AJ56</f>
        <v>4.2941359255693676</v>
      </c>
      <c r="AC9">
        <f>'Sheet1 (4)'!AK56</f>
        <v>3.9970871090908591E-2</v>
      </c>
      <c r="AD9">
        <f>'Sheet1 (4)'!AL56</f>
        <v>0</v>
      </c>
      <c r="AE9">
        <f>'Sheet1 (4)'!AM56</f>
        <v>0</v>
      </c>
      <c r="AF9">
        <f>'Sheet1 (4)'!AN56</f>
        <v>0</v>
      </c>
      <c r="AG9">
        <f>'Sheet1 (4)'!AO56</f>
        <v>0</v>
      </c>
      <c r="AH9">
        <f>'Sheet1 (4)'!AP56</f>
        <v>0</v>
      </c>
      <c r="AI9">
        <f>'Sheet1 (4)'!AQ56</f>
        <v>25.828426048752068</v>
      </c>
      <c r="AJ9">
        <f>'Sheet1 (4)'!AR56</f>
        <v>2288.0756137891713</v>
      </c>
      <c r="AK9">
        <f>'Sheet1 (4)'!AS56</f>
        <v>15.882473570172854</v>
      </c>
      <c r="AL9">
        <f>'Sheet1 (4)'!AU56</f>
        <v>48.556814698328274</v>
      </c>
      <c r="AM9">
        <f>'Sheet1 (4)'!AV56</f>
        <v>0.88381533852071859</v>
      </c>
      <c r="AN9">
        <f>'Sheet1 (4)'!AW56</f>
        <v>103.40206756254705</v>
      </c>
      <c r="AO9">
        <f>'Sheet1 (4)'!AX56</f>
        <v>1.8514246653992308</v>
      </c>
      <c r="AP9">
        <f>'Sheet1 (4)'!AY56</f>
        <v>0</v>
      </c>
      <c r="AQ9">
        <f>'Sheet1 (4)'!AZ56</f>
        <v>0</v>
      </c>
      <c r="AR9">
        <f>'Sheet1 (4)'!BA56</f>
        <v>0</v>
      </c>
      <c r="AS9">
        <f>'Sheet1 (4)'!BB56</f>
        <v>0</v>
      </c>
      <c r="AT9">
        <f>'Sheet1 (4)'!BC56</f>
        <v>0</v>
      </c>
    </row>
    <row r="10" spans="1:52">
      <c r="D10" s="1"/>
    </row>
    <row r="11" spans="1:52">
      <c r="D11" s="1"/>
    </row>
    <row r="12" spans="1:52">
      <c r="A12" t="str">
        <f>'Sheet1 (4)'!A64</f>
        <v>Shelburne Pond</v>
      </c>
      <c r="B12" t="str">
        <f>'Sheet1 (4)'!B64</f>
        <v>depth (m)</v>
      </c>
      <c r="C12" t="str">
        <f>'Sheet1 (4)'!C64</f>
        <v>Ice (cm)</v>
      </c>
      <c r="D12" s="1" t="s">
        <v>141</v>
      </c>
      <c r="E12" t="str">
        <f>'Sheet1 (4)'!K64</f>
        <v>DO (mg/l)</v>
      </c>
      <c r="F12" t="str">
        <f>'Sheet1 (4)'!L64</f>
        <v>pH</v>
      </c>
      <c r="G12" t="str">
        <f>'Sheet1 (4)'!M64</f>
        <v>FDOM(RFU)</v>
      </c>
      <c r="H12">
        <f>'Sheet1 (4)'!N64</f>
        <v>0</v>
      </c>
      <c r="I12" t="str">
        <f>'Sheet1 (4)'!P64</f>
        <v>SRP(uMP)</v>
      </c>
      <c r="J12" t="str">
        <f>'Sheet1 (4)'!Q64</f>
        <v>SD</v>
      </c>
      <c r="K12" t="str">
        <f>'Sheet1 (4)'!R64</f>
        <v>DOP (uM)</v>
      </c>
      <c r="L12" t="str">
        <f>'Sheet1 (4)'!S64</f>
        <v>SD</v>
      </c>
      <c r="M12" t="str">
        <f>'Sheet1 (4)'!T64</f>
        <v>TDP(uMP)</v>
      </c>
      <c r="N12" t="str">
        <f>'Sheet1 (4)'!U64</f>
        <v>SD</v>
      </c>
      <c r="O12" t="str">
        <f>'Sheet1 (4)'!V64</f>
        <v>PP(uM)</v>
      </c>
      <c r="P12" t="str">
        <f>'Sheet1 (4)'!W64</f>
        <v>%DOP</v>
      </c>
      <c r="Q12" t="str">
        <f>'Sheet1 (4)'!Z64</f>
        <v>TP(uMP)</v>
      </c>
      <c r="R12" t="str">
        <f>'Sheet1 (4)'!AA64</f>
        <v>SD</v>
      </c>
      <c r="S12" t="str">
        <f>'Sheet1 (4)'!AB64</f>
        <v>TDN(uMP)</v>
      </c>
      <c r="T12" t="str">
        <f>'Sheet1 (4)'!AC64</f>
        <v>SD</v>
      </c>
      <c r="U12" t="str">
        <f>'Sheet1 (4)'!AD64</f>
        <v>TDN/P</v>
      </c>
      <c r="V12">
        <f>'Sheet1 (4)'!AE64</f>
        <v>0</v>
      </c>
      <c r="W12" t="str">
        <f>'Sheet1 (4)'!AF64</f>
        <v>TN(uMN)</v>
      </c>
      <c r="X12" t="str">
        <f>'Sheet1 (4)'!AG64</f>
        <v>SD</v>
      </c>
      <c r="Y12" t="str">
        <f>'Sheet1 (4)'!AH64</f>
        <v>TN/TP</v>
      </c>
      <c r="Z12">
        <f>'Sheet1 (4)'!AI64</f>
        <v>0</v>
      </c>
      <c r="AA12">
        <f>'Sheet1 (4)'!AI64</f>
        <v>0</v>
      </c>
      <c r="AB12" t="str">
        <f>'Sheet1 (4)'!AJ64</f>
        <v>DOC (mgC/l)</v>
      </c>
      <c r="AC12" t="str">
        <f>'Sheet1 (4)'!AK64</f>
        <v>stdC/l</v>
      </c>
      <c r="AD12">
        <f>'Sheet1 (4)'!AL64</f>
        <v>0</v>
      </c>
      <c r="AE12" t="str">
        <f>'Sheet1 (4)'!AM64</f>
        <v>ID</v>
      </c>
      <c r="AF12" t="str">
        <f>'Sheet1 (4)'!AN64</f>
        <v>SP</v>
      </c>
      <c r="AG12" t="str">
        <f>'Sheet1 (4)'!AO64</f>
        <v>Depth</v>
      </c>
      <c r="AH12">
        <f>'Sheet1 (4)'!AP64</f>
        <v>42019</v>
      </c>
      <c r="AI12" t="str">
        <f>'Sheet1 (4)'!AQ64</f>
        <v>Al-0.45</v>
      </c>
      <c r="AJ12" t="str">
        <f>'Sheet1 (4)'!AR64</f>
        <v>Si-0.45</v>
      </c>
      <c r="AK12" t="str">
        <f>'Sheet1 (4)'!AS64</f>
        <v>P-0.45</v>
      </c>
      <c r="AL12" t="str">
        <f>'Sheet1 (4)'!AU64</f>
        <v>Mn-0.45</v>
      </c>
      <c r="AM12" t="str">
        <f>'Sheet1 (4)'!AV64</f>
        <v>Mn(uM)</v>
      </c>
      <c r="AN12" t="str">
        <f>'Sheet1 (4)'!AW64</f>
        <v>Fe-0.45</v>
      </c>
      <c r="AO12" t="str">
        <f>'Sheet1 (4)'!AX64</f>
        <v>Fe(uM)</v>
      </c>
      <c r="AP12">
        <f>'Sheet1 (4)'!AY64</f>
        <v>0</v>
      </c>
      <c r="AQ12" t="str">
        <f>'Sheet1 (4)'!AZ64</f>
        <v>ID</v>
      </c>
      <c r="AR12" t="str">
        <f>'Sheet1 (4)'!BA64</f>
        <v>SP</v>
      </c>
      <c r="AS12" t="str">
        <f>'Sheet1 (4)'!BB64</f>
        <v>Depth (m)</v>
      </c>
      <c r="AT12">
        <f>'Sheet1 (4)'!BC64</f>
        <v>42019</v>
      </c>
      <c r="AU12" t="str">
        <f>'Sheet1 (4)'!BD64</f>
        <v>Mn-0.02</v>
      </c>
      <c r="AV12" t="str">
        <f>'Sheet1 (4)'!BE64</f>
        <v>Mn(uM)</v>
      </c>
      <c r="AW12" t="str">
        <f>'Sheet1 (4)'!BF64</f>
        <v>Fe-0.02</v>
      </c>
      <c r="AX12" t="str">
        <f>'Sheet1 (4)'!BG64</f>
        <v>Fe(uM)</v>
      </c>
      <c r="AY12" t="str">
        <f>'Sheet1 (4)'!BH64</f>
        <v>collidFe</v>
      </c>
    </row>
    <row r="13" spans="1:52">
      <c r="A13" t="str">
        <f>'Sheet1 (4)'!A70</f>
        <v>Shelburne Pond</v>
      </c>
      <c r="B13">
        <f>'Sheet1 (4)'!B70</f>
        <v>4.8</v>
      </c>
      <c r="C13">
        <f>'Sheet1 (4)'!C70</f>
        <v>34</v>
      </c>
      <c r="D13" s="1">
        <f>'Sheet1 (4)'!D70</f>
        <v>42019.617164351854</v>
      </c>
      <c r="E13">
        <f>'Sheet1 (4)'!K70</f>
        <v>5.1775000000000002</v>
      </c>
      <c r="F13">
        <f>'Sheet1 (4)'!L70</f>
        <v>7.3549999999999995</v>
      </c>
      <c r="G13">
        <f>'Sheet1 (4)'!M70</f>
        <v>23.234999999999999</v>
      </c>
      <c r="H13" t="e">
        <f>'Sheet1 (4)'!N70</f>
        <v>#DIV/0!</v>
      </c>
      <c r="I13">
        <f>'Sheet1 (4)'!P70</f>
        <v>2.4776083227781298E-2</v>
      </c>
      <c r="J13">
        <f>'Sheet1 (4)'!Q70</f>
        <v>1.5029413035316484E-2</v>
      </c>
      <c r="K13">
        <f>'Sheet1 (4)'!R70</f>
        <v>0</v>
      </c>
      <c r="L13">
        <f>'Sheet1 (4)'!S70</f>
        <v>0</v>
      </c>
      <c r="M13">
        <f>'Sheet1 (4)'!T70</f>
        <v>0</v>
      </c>
      <c r="N13">
        <f>'Sheet1 (4)'!U70</f>
        <v>0</v>
      </c>
      <c r="O13">
        <f>'Sheet1 (4)'!V70</f>
        <v>0</v>
      </c>
      <c r="P13">
        <f>'Sheet1 (4)'!W70</f>
        <v>0</v>
      </c>
      <c r="Q13">
        <f>'Sheet1 (4)'!Z70</f>
        <v>0.70602608499815134</v>
      </c>
      <c r="R13">
        <f>'Sheet1 (4)'!AA70</f>
        <v>2.5529316513171307E-2</v>
      </c>
      <c r="S13">
        <f>'Sheet1 (4)'!AB70</f>
        <v>0</v>
      </c>
      <c r="T13">
        <f>'Sheet1 (4)'!AC70</f>
        <v>0</v>
      </c>
      <c r="U13">
        <f>'Sheet1 (4)'!AD70</f>
        <v>0</v>
      </c>
      <c r="V13">
        <f>'Sheet1 (4)'!AE70</f>
        <v>0</v>
      </c>
      <c r="W13">
        <f>'Sheet1 (4)'!AF70</f>
        <v>59.718710493046785</v>
      </c>
      <c r="X13">
        <f>'Sheet1 (4)'!AG70</f>
        <v>1.0202579566947112</v>
      </c>
      <c r="Y13">
        <f>'Sheet1 (4)'!AH70</f>
        <v>85.992829086522903</v>
      </c>
      <c r="Z13">
        <f>'Sheet1 (4)'!AI70</f>
        <v>0</v>
      </c>
      <c r="AA13">
        <f>'Sheet1 (4)'!AI70</f>
        <v>0</v>
      </c>
      <c r="AD13">
        <f>'Sheet1 (4)'!AL70</f>
        <v>0</v>
      </c>
      <c r="AE13">
        <f>'Sheet1 (4)'!AM70</f>
        <v>0</v>
      </c>
      <c r="AF13">
        <f>'Sheet1 (4)'!AN70</f>
        <v>0</v>
      </c>
      <c r="AG13">
        <f>'Sheet1 (4)'!AO70</f>
        <v>0</v>
      </c>
      <c r="AH13">
        <f>'Sheet1 (4)'!AP70</f>
        <v>0</v>
      </c>
      <c r="AI13">
        <f>'Sheet1 (4)'!AQ70</f>
        <v>0.81243679058742502</v>
      </c>
      <c r="AJ13">
        <f>'Sheet1 (4)'!AR70</f>
        <v>1807.5548366187081</v>
      </c>
      <c r="AK13">
        <f>'Sheet1 (4)'!AS70</f>
        <v>9.2021497541117938</v>
      </c>
      <c r="AL13">
        <f>'Sheet1 (4)'!AU70</f>
        <v>9.4220486605666594</v>
      </c>
      <c r="AM13">
        <f>'Sheet1 (4)'!AV70</f>
        <v>0.1714970633521416</v>
      </c>
      <c r="AN13">
        <f>'Sheet1 (4)'!AW70</f>
        <v>4.2956368910694671</v>
      </c>
      <c r="AO13">
        <f>'Sheet1 (4)'!AX70</f>
        <v>7.691382078906836E-2</v>
      </c>
      <c r="AP13">
        <f>'Sheet1 (4)'!AY70</f>
        <v>0</v>
      </c>
      <c r="AQ13">
        <f>'Sheet1 (4)'!AZ70</f>
        <v>0</v>
      </c>
      <c r="AR13">
        <f>'Sheet1 (4)'!BA70</f>
        <v>0</v>
      </c>
      <c r="AS13">
        <f>'Sheet1 (4)'!BB70</f>
        <v>0</v>
      </c>
      <c r="AT13">
        <f>'Sheet1 (4)'!BC70</f>
        <v>0</v>
      </c>
      <c r="AU13">
        <f>'Sheet1 (4)'!BD70</f>
        <v>5.39558970340717</v>
      </c>
      <c r="AV13">
        <f>'Sheet1 (4)'!BE70</f>
        <v>9.82087678086489E-2</v>
      </c>
      <c r="AW13">
        <f>'Sheet1 (4)'!BF70</f>
        <v>0.73835102165673028</v>
      </c>
      <c r="AX13">
        <f>'Sheet1 (4)'!BG70</f>
        <v>1.3220251059207346E-2</v>
      </c>
      <c r="AY13">
        <f>'Sheet1 (4)'!BH70</f>
        <v>6.650379526021219E-2</v>
      </c>
      <c r="AZ13">
        <f t="shared" ref="AZ13:AZ19" si="1">AX13/AO13*100</f>
        <v>17.188394652065341</v>
      </c>
    </row>
    <row r="14" spans="1:52">
      <c r="A14" t="str">
        <f>'Sheet1 (4)'!A77</f>
        <v>Shelburne Pond</v>
      </c>
      <c r="B14">
        <f>'Sheet1 (4)'!B77</f>
        <v>4.74</v>
      </c>
      <c r="C14">
        <f>'Sheet1 (4)'!C77</f>
        <v>44</v>
      </c>
      <c r="D14" s="1">
        <f>'Sheet1 (4)'!D77</f>
        <v>42041</v>
      </c>
      <c r="E14">
        <f>'Sheet1 (4)'!K77</f>
        <v>7.1831250000000004</v>
      </c>
      <c r="F14">
        <f>'Sheet1 (4)'!L77</f>
        <v>7.2487499999999994</v>
      </c>
      <c r="G14">
        <f>'Sheet1 (4)'!M77</f>
        <v>22.120625000000004</v>
      </c>
      <c r="H14">
        <f>'Sheet1 (4)'!N77</f>
        <v>53.570625000000007</v>
      </c>
      <c r="I14">
        <f>'Sheet1 (4)'!P77</f>
        <v>6.0649540848638384E-2</v>
      </c>
      <c r="J14">
        <f>'Sheet1 (4)'!Q77</f>
        <v>1.8656521966401406E-2</v>
      </c>
      <c r="K14">
        <f>'Sheet1 (4)'!R77</f>
        <v>0.24511065088959261</v>
      </c>
      <c r="L14">
        <f>'Sheet1 (4)'!S77</f>
        <v>3.7340580876641848E-2</v>
      </c>
      <c r="M14">
        <f>'Sheet1 (4)'!T77</f>
        <v>0.30576019173823099</v>
      </c>
      <c r="N14">
        <f>'Sheet1 (4)'!U77</f>
        <v>3.1691430756558336E-2</v>
      </c>
      <c r="O14">
        <f>'Sheet1 (4)'!V77</f>
        <v>0.72962193052555069</v>
      </c>
      <c r="P14">
        <f>'Sheet1 (4)'!W77</f>
        <v>0.23839008297684966</v>
      </c>
      <c r="Q14">
        <f>'Sheet1 (4)'!Z77</f>
        <v>1.0353821222637816</v>
      </c>
      <c r="R14">
        <f>'Sheet1 (4)'!AA77</f>
        <v>0.22976384861854152</v>
      </c>
      <c r="S14">
        <f>'Sheet1 (4)'!AB77</f>
        <v>53.075543853807673</v>
      </c>
      <c r="T14">
        <f>'Sheet1 (4)'!AC77</f>
        <v>0.64382727822478036</v>
      </c>
      <c r="U14">
        <f>'Sheet1 (4)'!AD77</f>
        <v>175.96509089382087</v>
      </c>
      <c r="V14">
        <f>'Sheet1 (4)'!AE77</f>
        <v>0</v>
      </c>
      <c r="W14">
        <f>'Sheet1 (4)'!AF77</f>
        <v>67.865273273603407</v>
      </c>
      <c r="X14">
        <f>'Sheet1 (4)'!AG77</f>
        <v>7.3787322668065194</v>
      </c>
      <c r="Y14">
        <f>'Sheet1 (4)'!AH77</f>
        <v>76.54329445425067</v>
      </c>
      <c r="Z14">
        <f>'Sheet1 (4)'!AI77</f>
        <v>0</v>
      </c>
      <c r="AA14">
        <f>'Sheet1 (4)'!AI77</f>
        <v>0</v>
      </c>
      <c r="AB14">
        <f>'Sheet1 (4)'!AJ77</f>
        <v>9.5910868449518478</v>
      </c>
      <c r="AC14">
        <f>'Sheet1 (4)'!AK77</f>
        <v>9.8582568879410318E-2</v>
      </c>
      <c r="AD14">
        <f>'Sheet1 (4)'!AL77</f>
        <v>0</v>
      </c>
      <c r="AE14">
        <f>'Sheet1 (4)'!AM77</f>
        <v>0</v>
      </c>
      <c r="AF14">
        <f>'Sheet1 (4)'!AN77</f>
        <v>0</v>
      </c>
      <c r="AG14">
        <f>'Sheet1 (4)'!AO77</f>
        <v>0</v>
      </c>
      <c r="AH14">
        <f>'Sheet1 (4)'!AP77</f>
        <v>0</v>
      </c>
      <c r="AI14">
        <f>'Sheet1 (4)'!AQ77</f>
        <v>0.50043599140715345</v>
      </c>
      <c r="AJ14">
        <f>'Sheet1 (4)'!AR77</f>
        <v>2046.1064318406072</v>
      </c>
      <c r="AK14">
        <f>'Sheet1 (4)'!AS77</f>
        <v>9.130657257675848</v>
      </c>
      <c r="AL14">
        <f>'Sheet1 (4)'!AU77</f>
        <v>81.603543368995219</v>
      </c>
      <c r="AM14">
        <f>'Sheet1 (4)'!AV77</f>
        <v>1.4853211388604881</v>
      </c>
      <c r="AN14">
        <f>'Sheet1 (4)'!AW77</f>
        <v>3.9805259236929214</v>
      </c>
      <c r="AO14">
        <f>'Sheet1 (4)'!AX77</f>
        <v>7.1271726476148989E-2</v>
      </c>
      <c r="AP14">
        <f>'Sheet1 (4)'!AY77</f>
        <v>0</v>
      </c>
      <c r="AQ14">
        <f>'Sheet1 (4)'!AZ77</f>
        <v>0</v>
      </c>
      <c r="AR14">
        <f>'Sheet1 (4)'!BA77</f>
        <v>0</v>
      </c>
      <c r="AS14">
        <f>'Sheet1 (4)'!BB77</f>
        <v>0</v>
      </c>
      <c r="AT14">
        <f>'Sheet1 (4)'!BC77</f>
        <v>0</v>
      </c>
      <c r="AU14">
        <f>'Sheet1 (4)'!BD77</f>
        <v>81.838034387541015</v>
      </c>
      <c r="AV14">
        <f>'Sheet1 (4)'!BE77</f>
        <v>1.4895892680659086</v>
      </c>
      <c r="AW14">
        <f>'Sheet1 (4)'!BF77</f>
        <v>0.80337577338886168</v>
      </c>
      <c r="AX14">
        <f>'Sheet1 (4)'!BG77</f>
        <v>1.4384525933551686E-2</v>
      </c>
      <c r="AY14">
        <f>'Sheet1 (4)'!BH77</f>
        <v>4.5198629151224967E-2</v>
      </c>
      <c r="AZ14">
        <f t="shared" si="1"/>
        <v>20.182653970597237</v>
      </c>
    </row>
    <row r="15" spans="1:52">
      <c r="A15" t="str">
        <f>'Sheet1 (4)'!A84</f>
        <v>Shelburne Pond</v>
      </c>
      <c r="B15">
        <f>'Sheet1 (4)'!B84</f>
        <v>4.6500000000000004</v>
      </c>
      <c r="C15">
        <f>'Sheet1 (4)'!C84</f>
        <v>45</v>
      </c>
      <c r="D15" s="1">
        <f>'Sheet1 (4)'!D84</f>
        <v>42053.460624961423</v>
      </c>
      <c r="E15">
        <f>'Sheet1 (4)'!K84</f>
        <v>5.3881250000000005</v>
      </c>
      <c r="F15">
        <f>'Sheet1 (4)'!L84</f>
        <v>7.0668749999999996</v>
      </c>
      <c r="G15">
        <f>'Sheet1 (4)'!M84</f>
        <v>23.161458333333332</v>
      </c>
      <c r="H15">
        <f>'Sheet1 (4)'!N84</f>
        <v>56.039583333333333</v>
      </c>
      <c r="I15">
        <f>'Sheet1 (4)'!P84</f>
        <v>7.340347068292169E-2</v>
      </c>
      <c r="J15">
        <f>'Sheet1 (4)'!Q84</f>
        <v>2.4678785456785625E-2</v>
      </c>
      <c r="K15">
        <f>'Sheet1 (4)'!R84</f>
        <v>0.22999620961490397</v>
      </c>
      <c r="L15">
        <f>'Sheet1 (4)'!S84</f>
        <v>6.0157646127875886E-2</v>
      </c>
      <c r="M15">
        <f>'Sheet1 (4)'!T84</f>
        <v>0.30339968029782566</v>
      </c>
      <c r="N15">
        <f>'Sheet1 (4)'!U84</f>
        <v>4.9633788121653644E-2</v>
      </c>
      <c r="O15">
        <f>'Sheet1 (4)'!V84</f>
        <v>0.43025694473938869</v>
      </c>
      <c r="P15">
        <f>'Sheet1 (4)'!W84</f>
        <v>0.15681009745534916</v>
      </c>
      <c r="Q15">
        <f>'Sheet1 (4)'!Z84</f>
        <v>0.7336566250372144</v>
      </c>
      <c r="R15">
        <f>'Sheet1 (4)'!AA84</f>
        <v>0.13962973113326343</v>
      </c>
      <c r="S15">
        <f>'Sheet1 (4)'!AB84</f>
        <v>65.697420319632286</v>
      </c>
      <c r="T15">
        <f>'Sheet1 (4)'!AC84</f>
        <v>1.2618840824442068</v>
      </c>
      <c r="U15">
        <f>'Sheet1 (4)'!AD84</f>
        <v>217.97834133574867</v>
      </c>
      <c r="V15">
        <f>'Sheet1 (4)'!AE84</f>
        <v>0</v>
      </c>
      <c r="W15">
        <f>'Sheet1 (4)'!AF84</f>
        <v>67.979900694406268</v>
      </c>
      <c r="X15">
        <f>'Sheet1 (4)'!AG84</f>
        <v>5.2599965767371781</v>
      </c>
      <c r="Y15">
        <f>'Sheet1 (4)'!AH84</f>
        <v>93.624339811439739</v>
      </c>
      <c r="Z15">
        <f>'Sheet1 (4)'!AI84</f>
        <v>0</v>
      </c>
      <c r="AA15">
        <f>'Sheet1 (4)'!AI84</f>
        <v>0</v>
      </c>
      <c r="AB15">
        <f>'Sheet1 (4)'!AJ84</f>
        <v>6.9222063984769147</v>
      </c>
      <c r="AC15">
        <f>'Sheet1 (4)'!AK84</f>
        <v>5.3195065960010848E-2</v>
      </c>
      <c r="AD15">
        <f>'Sheet1 (4)'!AL84</f>
        <v>0</v>
      </c>
      <c r="AE15">
        <f>'Sheet1 (4)'!AM84</f>
        <v>0</v>
      </c>
      <c r="AF15">
        <f>'Sheet1 (4)'!AN84</f>
        <v>0</v>
      </c>
      <c r="AG15">
        <f>'Sheet1 (4)'!AO84</f>
        <v>0</v>
      </c>
      <c r="AH15">
        <f>'Sheet1 (4)'!AP84</f>
        <v>0</v>
      </c>
      <c r="AI15">
        <f>'Sheet1 (4)'!AQ84</f>
        <v>0.67088847206327462</v>
      </c>
      <c r="AJ15">
        <f>'Sheet1 (4)'!AR84</f>
        <v>2434.1655358399935</v>
      </c>
      <c r="AK15">
        <f>'Sheet1 (4)'!AS84</f>
        <v>5.4302313762387708</v>
      </c>
      <c r="AL15">
        <f>'Sheet1 (4)'!AU84</f>
        <v>65.385224025323097</v>
      </c>
      <c r="AM15">
        <f>'Sheet1 (4)'!AV84</f>
        <v>1.1901205683531688</v>
      </c>
      <c r="AN15">
        <f>'Sheet1 (4)'!AW84</f>
        <v>8.3394814497268328</v>
      </c>
      <c r="AO15">
        <f>'Sheet1 (4)'!AX84</f>
        <v>0.14931927394318412</v>
      </c>
      <c r="AP15">
        <f>'Sheet1 (4)'!AY84</f>
        <v>0</v>
      </c>
      <c r="AQ15">
        <f>'Sheet1 (4)'!AZ84</f>
        <v>0</v>
      </c>
      <c r="AR15">
        <f>'Sheet1 (4)'!BA84</f>
        <v>0</v>
      </c>
      <c r="AS15">
        <f>'Sheet1 (4)'!BB84</f>
        <v>0</v>
      </c>
      <c r="AT15">
        <f>'Sheet1 (4)'!BC84</f>
        <v>0</v>
      </c>
      <c r="AU15">
        <f>'Sheet1 (4)'!BD84</f>
        <v>142.23019504863208</v>
      </c>
      <c r="AV15">
        <f>'Sheet1 (4)'!BE84</f>
        <v>2.5888277220355316</v>
      </c>
      <c r="AW15">
        <f>'Sheet1 (4)'!BF84</f>
        <v>4.9207150881906268</v>
      </c>
      <c r="AX15">
        <f>'Sheet1 (4)'!BG84</f>
        <v>8.8105910263037185E-2</v>
      </c>
      <c r="AY15">
        <f>'Sheet1 (4)'!BH84</f>
        <v>8.6775838738055847E-2</v>
      </c>
      <c r="AZ15">
        <f t="shared" si="1"/>
        <v>59.005048669444662</v>
      </c>
    </row>
    <row r="16" spans="1:52">
      <c r="A16" t="str">
        <f>'Sheet1 (4)'!A91</f>
        <v>Shelburne Pond</v>
      </c>
      <c r="B16">
        <f>'Sheet1 (4)'!B91</f>
        <v>4.6500000000000004</v>
      </c>
      <c r="C16">
        <f>'Sheet1 (4)'!C91</f>
        <v>54</v>
      </c>
      <c r="D16" s="1">
        <f>'Sheet1 (4)'!D91</f>
        <v>42073</v>
      </c>
      <c r="E16">
        <f>'Sheet1 (4)'!K91</f>
        <v>2.7047916666666669</v>
      </c>
      <c r="F16">
        <f>'Sheet1 (4)'!L91</f>
        <v>7.2850000000000001</v>
      </c>
      <c r="G16">
        <f>'Sheet1 (4)'!M91</f>
        <v>24.258958333333332</v>
      </c>
      <c r="H16">
        <f>'Sheet1 (4)'!N91</f>
        <v>58.643541666666664</v>
      </c>
      <c r="I16">
        <f>'Sheet1 (4)'!P91</f>
        <v>7.0439107997326028E-2</v>
      </c>
      <c r="J16">
        <f>'Sheet1 (4)'!Q91</f>
        <v>2.582445870494279E-2</v>
      </c>
      <c r="K16">
        <f>'Sheet1 (4)'!R91</f>
        <v>0.3095696721338963</v>
      </c>
      <c r="L16">
        <f>'Sheet1 (4)'!S91</f>
        <v>5.2620938716876425E-2</v>
      </c>
      <c r="M16">
        <f>'Sheet1 (4)'!T91</f>
        <v>0.38000878013122236</v>
      </c>
      <c r="N16">
        <f>'Sheet1 (4)'!U91</f>
        <v>4.5141730671304926E-2</v>
      </c>
      <c r="O16">
        <f>'Sheet1 (4)'!V91</f>
        <v>0.28254525520547003</v>
      </c>
      <c r="P16">
        <f>'Sheet1 (4)'!W91</f>
        <v>0.14340412528664309</v>
      </c>
      <c r="Q16">
        <f>'Sheet1 (4)'!Z91</f>
        <v>0.66255403533669233</v>
      </c>
      <c r="R16">
        <f>'Sheet1 (4)'!AA91</f>
        <v>0.12347853089023664</v>
      </c>
      <c r="S16">
        <f>'Sheet1 (4)'!AB91</f>
        <v>61.069531528218015</v>
      </c>
      <c r="T16">
        <f>'Sheet1 (4)'!AC91</f>
        <v>1.3557798684262172</v>
      </c>
      <c r="U16">
        <f>'Sheet1 (4)'!AD91</f>
        <v>169.99303979170909</v>
      </c>
      <c r="V16">
        <f>'Sheet1 (4)'!AE91</f>
        <v>0</v>
      </c>
      <c r="W16">
        <f>'Sheet1 (4)'!AF91</f>
        <v>65.606391652467067</v>
      </c>
      <c r="X16">
        <f>'Sheet1 (4)'!AG91</f>
        <v>1.1869000896215169</v>
      </c>
      <c r="Y16">
        <f>'Sheet1 (4)'!AH91</f>
        <v>103.37705212982647</v>
      </c>
      <c r="Z16">
        <f>'Sheet1 (4)'!AI91</f>
        <v>0</v>
      </c>
      <c r="AA16">
        <f>'Sheet1 (4)'!AI91</f>
        <v>0</v>
      </c>
      <c r="AB16">
        <f>'Sheet1 (4)'!AJ91</f>
        <v>7.231597499042187</v>
      </c>
      <c r="AC16">
        <f>'Sheet1 (4)'!AK91</f>
        <v>0.35615292343119082</v>
      </c>
      <c r="AD16">
        <f>'Sheet1 (4)'!AL91</f>
        <v>0</v>
      </c>
      <c r="AE16">
        <f>'Sheet1 (4)'!AM91</f>
        <v>0</v>
      </c>
      <c r="AF16">
        <f>'Sheet1 (4)'!AN91</f>
        <v>0</v>
      </c>
      <c r="AG16">
        <f>'Sheet1 (4)'!AO91</f>
        <v>0</v>
      </c>
      <c r="AH16">
        <f>'Sheet1 (4)'!AP91</f>
        <v>0</v>
      </c>
      <c r="AI16">
        <f>'Sheet1 (4)'!AQ91</f>
        <v>0.66126188369580197</v>
      </c>
      <c r="AJ16">
        <f>'Sheet1 (4)'!AR91</f>
        <v>2453.6506469629057</v>
      </c>
      <c r="AK16">
        <f>'Sheet1 (4)'!AS91</f>
        <v>7.0390642733199051</v>
      </c>
      <c r="AL16">
        <f>'Sheet1 (4)'!AU91</f>
        <v>86.631179023716598</v>
      </c>
      <c r="AM16">
        <f>'Sheet1 (4)'!AV91</f>
        <v>1.5768325268241101</v>
      </c>
      <c r="AN16">
        <f>'Sheet1 (4)'!AW91</f>
        <v>9.6367549543354922</v>
      </c>
      <c r="AO16">
        <f>'Sheet1 (4)'!AX91</f>
        <v>0.17254708960314219</v>
      </c>
      <c r="AP16">
        <f>'Sheet1 (4)'!AY91</f>
        <v>0</v>
      </c>
      <c r="AQ16">
        <f>'Sheet1 (4)'!AZ91</f>
        <v>0</v>
      </c>
      <c r="AR16">
        <f>'Sheet1 (4)'!BA91</f>
        <v>0</v>
      </c>
      <c r="AS16">
        <f>'Sheet1 (4)'!BB91</f>
        <v>0</v>
      </c>
      <c r="AT16">
        <f>'Sheet1 (4)'!BC91</f>
        <v>0</v>
      </c>
      <c r="AU16">
        <f>'Sheet1 (4)'!BD91</f>
        <v>177.68425730432091</v>
      </c>
      <c r="AV16">
        <f>'Sheet1 (4)'!BE91</f>
        <v>3.2341510248329253</v>
      </c>
      <c r="AW16">
        <f>'Sheet1 (4)'!BF91</f>
        <v>6.3709286536112124</v>
      </c>
      <c r="AX16">
        <f>'Sheet1 (4)'!BG91</f>
        <v>0.11407213345767614</v>
      </c>
      <c r="AY16">
        <f>'Sheet1 (4)'!BH91</f>
        <v>0.12515284955074141</v>
      </c>
      <c r="AZ16">
        <f t="shared" si="1"/>
        <v>66.110725900994169</v>
      </c>
    </row>
    <row r="17" spans="1:52">
      <c r="A17" t="str">
        <f>'Sheet1 (4)'!A98</f>
        <v>Shelburne Pond</v>
      </c>
      <c r="B17">
        <f>'Sheet1 (4)'!B98</f>
        <v>4.7</v>
      </c>
      <c r="C17">
        <f>'Sheet1 (4)'!C98</f>
        <v>52</v>
      </c>
      <c r="D17" s="1">
        <f>'Sheet1 (4)'!D98</f>
        <v>42082</v>
      </c>
      <c r="E17">
        <f>'Sheet1 (4)'!K98</f>
        <v>5.281041666666666</v>
      </c>
      <c r="F17">
        <f>'Sheet1 (4)'!L98</f>
        <v>7.355833333333333</v>
      </c>
      <c r="G17">
        <f>'Sheet1 (4)'!M98</f>
        <v>3.7481249999999999</v>
      </c>
      <c r="H17">
        <f>'Sheet1 (4)'!N98</f>
        <v>10.00375</v>
      </c>
      <c r="I17">
        <f>'Sheet1 (4)'!P98</f>
        <v>0.42690406991063257</v>
      </c>
      <c r="J17">
        <f>'Sheet1 (4)'!Q98</f>
        <v>5.3561767442493725E-2</v>
      </c>
      <c r="K17">
        <f>'Sheet1 (4)'!R98</f>
        <v>0.40390894510528486</v>
      </c>
      <c r="L17">
        <f>'Sheet1 (4)'!S98</f>
        <v>0.1061823662585423</v>
      </c>
      <c r="M17">
        <f>'Sheet1 (4)'!T98</f>
        <v>0.83081301501591742</v>
      </c>
      <c r="N17">
        <f>'Sheet1 (4)'!U98</f>
        <v>9.077751855084569E-2</v>
      </c>
      <c r="O17">
        <f>'Sheet1 (4)'!V98</f>
        <v>0.80654647289891601</v>
      </c>
      <c r="P17">
        <f>'Sheet1 (4)'!W98</f>
        <v>0.22883517637137529</v>
      </c>
      <c r="Q17">
        <f>'Sheet1 (4)'!Z98</f>
        <v>1.6373594879148334</v>
      </c>
      <c r="R17">
        <f>'Sheet1 (4)'!AA98</f>
        <v>0.20475553856482254</v>
      </c>
      <c r="S17">
        <f>'Sheet1 (4)'!AB98</f>
        <v>73.099151916026187</v>
      </c>
      <c r="T17">
        <f>'Sheet1 (4)'!AC98</f>
        <v>2.813443194544146</v>
      </c>
      <c r="U17">
        <f>'Sheet1 (4)'!AD98</f>
        <v>151.09356135770057</v>
      </c>
      <c r="V17">
        <f>'Sheet1 (4)'!AE98</f>
        <v>0</v>
      </c>
      <c r="W17">
        <f>'Sheet1 (4)'!AF98</f>
        <v>84.710694589494139</v>
      </c>
      <c r="X17">
        <f>'Sheet1 (4)'!AG98</f>
        <v>2.2173606258831731</v>
      </c>
      <c r="Y17">
        <f>'Sheet1 (4)'!AH98</f>
        <v>73.028464894376896</v>
      </c>
      <c r="Z17">
        <f>'Sheet1 (4)'!AI98</f>
        <v>0</v>
      </c>
      <c r="AA17">
        <f>'Sheet1 (4)'!AI98</f>
        <v>0</v>
      </c>
      <c r="AB17">
        <f>'Sheet1 (4)'!AJ98</f>
        <v>8.3803489647443339</v>
      </c>
      <c r="AC17">
        <f>'Sheet1 (4)'!AK98</f>
        <v>0.41951147435454961</v>
      </c>
      <c r="AD17">
        <f>'Sheet1 (4)'!AL98</f>
        <v>0</v>
      </c>
      <c r="AE17">
        <f>'Sheet1 (4)'!AM98</f>
        <v>0</v>
      </c>
      <c r="AF17">
        <f>'Sheet1 (4)'!AN98</f>
        <v>0</v>
      </c>
      <c r="AG17">
        <f>'Sheet1 (4)'!AO98</f>
        <v>0</v>
      </c>
      <c r="AH17">
        <f>'Sheet1 (4)'!AP98</f>
        <v>0</v>
      </c>
      <c r="AI17">
        <f>'Sheet1 (4)'!AQ98</f>
        <v>3.4968027634172838</v>
      </c>
      <c r="AJ17">
        <f>'Sheet1 (4)'!AR98</f>
        <v>3749.174614274466</v>
      </c>
      <c r="AK17">
        <f>'Sheet1 (4)'!AS98</f>
        <v>54.6209207637216</v>
      </c>
      <c r="AL17">
        <f>'Sheet1 (4)'!AU98</f>
        <v>57.071546627302766</v>
      </c>
      <c r="AM17">
        <f>'Sheet1 (4)'!AV98</f>
        <v>1.038797718006967</v>
      </c>
      <c r="AN17">
        <f>'Sheet1 (4)'!AW98</f>
        <v>79.874744702666334</v>
      </c>
      <c r="AO17">
        <f>'Sheet1 (4)'!AX98</f>
        <v>1.4301655273530227</v>
      </c>
      <c r="AP17">
        <f>'Sheet1 (4)'!AY98</f>
        <v>0</v>
      </c>
      <c r="AQ17">
        <f>'Sheet1 (4)'!AZ98</f>
        <v>0</v>
      </c>
      <c r="AR17">
        <f>'Sheet1 (4)'!BA98</f>
        <v>0</v>
      </c>
      <c r="AS17">
        <f>'Sheet1 (4)'!BB98</f>
        <v>0</v>
      </c>
      <c r="AT17">
        <f>'Sheet1 (4)'!BC98</f>
        <v>0</v>
      </c>
      <c r="AU17">
        <f>'Sheet1 (4)'!BD98</f>
        <v>53.39247011289595</v>
      </c>
      <c r="AV17">
        <f>'Sheet1 (4)'!BE98</f>
        <v>0.97183236463225253</v>
      </c>
      <c r="AW17">
        <f>'Sheet1 (4)'!BF98</f>
        <v>52.356497290357936</v>
      </c>
      <c r="AX17">
        <f>'Sheet1 (4)'!BG98</f>
        <v>0.93744847431258604</v>
      </c>
      <c r="AY17">
        <f>'Sheet1 (4)'!BH98</f>
        <v>1.1665259631091489</v>
      </c>
      <c r="AZ17">
        <f t="shared" si="1"/>
        <v>65.548249932134311</v>
      </c>
    </row>
    <row r="18" spans="1:52">
      <c r="A18" t="str">
        <f>'Sheet1 (4)'!A105</f>
        <v>Shelburne Pond</v>
      </c>
      <c r="B18">
        <f>'Sheet1 (4)'!B105</f>
        <v>4.75</v>
      </c>
      <c r="C18">
        <f>'Sheet1 (4)'!C105</f>
        <v>45</v>
      </c>
      <c r="D18" s="1">
        <f>'Sheet1 (4)'!D105</f>
        <v>42088</v>
      </c>
      <c r="E18">
        <f>'Sheet1 (4)'!K105</f>
        <v>5.6395833333333343</v>
      </c>
      <c r="F18">
        <f>'Sheet1 (4)'!L105</f>
        <v>7.4745833333333334</v>
      </c>
      <c r="G18">
        <f>'Sheet1 (4)'!M105</f>
        <v>26.162916666666668</v>
      </c>
      <c r="H18">
        <f>'Sheet1 (4)'!N105</f>
        <v>63.157083333333333</v>
      </c>
      <c r="I18">
        <f>'Sheet1 (4)'!P105</f>
        <v>8.1708643392442479E-2</v>
      </c>
      <c r="J18">
        <f>'Sheet1 (4)'!Q105</f>
        <v>1.7174710883963926E-2</v>
      </c>
      <c r="K18">
        <f>'Sheet1 (4)'!R105</f>
        <v>0.41011553753405117</v>
      </c>
      <c r="L18">
        <f>'Sheet1 (4)'!S105</f>
        <v>5.5891324391715506E-2</v>
      </c>
      <c r="M18">
        <f>'Sheet1 (4)'!T105</f>
        <v>0.4918241809264936</v>
      </c>
      <c r="N18">
        <f>'Sheet1 (4)'!U105</f>
        <v>5.2281991464507876E-2</v>
      </c>
      <c r="O18">
        <f>'Sheet1 (4)'!V105</f>
        <v>0.87512442180604355</v>
      </c>
      <c r="P18">
        <f>'Sheet1 (4)'!W105</f>
        <v>9.5923355084927539E-2</v>
      </c>
      <c r="Q18">
        <f>'Sheet1 (4)'!Z105</f>
        <v>1.366948602732537</v>
      </c>
      <c r="R18">
        <f>'Sheet1 (4)'!AA105</f>
        <v>7.7629962458418772E-2</v>
      </c>
      <c r="S18">
        <f>'Sheet1 (4)'!AB105</f>
        <v>55.621023007349116</v>
      </c>
      <c r="T18">
        <f>'Sheet1 (4)'!AC105</f>
        <v>1.6474794174566503</v>
      </c>
      <c r="U18">
        <f>'Sheet1 (4)'!AD105</f>
        <v>123.41731816266095</v>
      </c>
      <c r="V18">
        <f>'Sheet1 (4)'!AE105</f>
        <v>0</v>
      </c>
      <c r="W18">
        <f>'Sheet1 (4)'!AF105</f>
        <v>79.536428846259554</v>
      </c>
      <c r="X18">
        <f>'Sheet1 (4)'!AG105</f>
        <v>5.696440258212137</v>
      </c>
      <c r="Y18">
        <f>'Sheet1 (4)'!AH105</f>
        <v>72.233434977460348</v>
      </c>
      <c r="Z18">
        <f>'Sheet1 (4)'!AI105</f>
        <v>0</v>
      </c>
      <c r="AA18">
        <f>'Sheet1 (4)'!AI105</f>
        <v>0</v>
      </c>
      <c r="AB18">
        <f>'Sheet1 (4)'!AJ105</f>
        <v>7.6476316435394169</v>
      </c>
      <c r="AC18">
        <f>'Sheet1 (4)'!AK105</f>
        <v>0.16883640386256055</v>
      </c>
      <c r="AD18">
        <f>'Sheet1 (4)'!AL105</f>
        <v>0</v>
      </c>
      <c r="AE18">
        <f>'Sheet1 (4)'!AM105</f>
        <v>0</v>
      </c>
      <c r="AF18">
        <f>'Sheet1 (4)'!AN105</f>
        <v>0</v>
      </c>
      <c r="AG18">
        <f>'Sheet1 (4)'!AO105</f>
        <v>0</v>
      </c>
      <c r="AH18">
        <f>'Sheet1 (4)'!AP105</f>
        <v>0</v>
      </c>
      <c r="AI18">
        <f>'Sheet1 (4)'!AQ105</f>
        <v>0.88687722036880912</v>
      </c>
      <c r="AJ18">
        <f>'Sheet1 (4)'!AR105</f>
        <v>2344.899810016479</v>
      </c>
      <c r="AK18">
        <f>'Sheet1 (4)'!AS105</f>
        <v>9.8628428243784292</v>
      </c>
      <c r="AL18">
        <f>'Sheet1 (4)'!AU105</f>
        <v>3.4216079984002774</v>
      </c>
      <c r="AM18">
        <f>'Sheet1 (4)'!AV105</f>
        <v>6.2278995238446995E-2</v>
      </c>
      <c r="AN18">
        <f>'Sheet1 (4)'!AW105</f>
        <v>11.589570976961905</v>
      </c>
      <c r="AO18">
        <f>'Sheet1 (4)'!AX105</f>
        <v>0.20751246153915676</v>
      </c>
      <c r="AP18">
        <f>'Sheet1 (4)'!AY105</f>
        <v>0</v>
      </c>
      <c r="AQ18">
        <f>'Sheet1 (4)'!AZ105</f>
        <v>0</v>
      </c>
      <c r="AR18">
        <f>'Sheet1 (4)'!BA105</f>
        <v>0</v>
      </c>
      <c r="AS18">
        <f>'Sheet1 (4)'!BB105</f>
        <v>0</v>
      </c>
      <c r="AT18">
        <f>'Sheet1 (4)'!BC105</f>
        <v>0</v>
      </c>
      <c r="AU18">
        <f>'Sheet1 (4)'!BD105</f>
        <v>4.8320055761784131</v>
      </c>
      <c r="AV18">
        <f>'Sheet1 (4)'!BE105</f>
        <v>8.7950592940997691E-2</v>
      </c>
      <c r="AW18">
        <f>'Sheet1 (4)'!BF105</f>
        <v>6.2537161290273824</v>
      </c>
      <c r="AX18">
        <f>'Sheet1 (4)'!BG105</f>
        <v>0.11197343113746433</v>
      </c>
      <c r="AY18">
        <f>'Sheet1 (4)'!BH105</f>
        <v>0.22350800982693489</v>
      </c>
      <c r="AZ18">
        <f t="shared" si="1"/>
        <v>53.959858751102232</v>
      </c>
    </row>
    <row r="19" spans="1:52">
      <c r="A19" t="str">
        <f>'Sheet1 (4)'!A112</f>
        <v>Shelburne Pond</v>
      </c>
      <c r="B19">
        <f>'Sheet1 (4)'!B112</f>
        <v>4.75</v>
      </c>
      <c r="C19">
        <f>'Sheet1 (4)'!C112</f>
        <v>41</v>
      </c>
      <c r="D19" s="1">
        <f>'Sheet1 (4)'!D112</f>
        <v>42090</v>
      </c>
      <c r="E19">
        <f>'Sheet1 (4)'!K112</f>
        <v>8.2408333333333346</v>
      </c>
      <c r="F19">
        <f>'Sheet1 (4)'!L112</f>
        <v>7.6191666666666666</v>
      </c>
      <c r="G19">
        <f>'Sheet1 (4)'!M112</f>
        <v>24.142499999999998</v>
      </c>
      <c r="H19">
        <f>'Sheet1 (4)'!N112</f>
        <v>58.364166666666662</v>
      </c>
      <c r="I19">
        <f>'Sheet1 (4)'!P112</f>
        <v>4.8051018577158544E-2</v>
      </c>
      <c r="J19">
        <f>'Sheet1 (4)'!Q112</f>
        <v>1.6992048675266141E-2</v>
      </c>
      <c r="K19">
        <f>'Sheet1 (4)'!R112</f>
        <v>0.2687410525889804</v>
      </c>
      <c r="L19">
        <f>'Sheet1 (4)'!S112</f>
        <v>2.9489078160377637E-2</v>
      </c>
      <c r="M19">
        <f>'Sheet1 (4)'!T112</f>
        <v>0.316792071166139</v>
      </c>
      <c r="N19">
        <f>'Sheet1 (4)'!U112</f>
        <v>2.0736934902354977E-2</v>
      </c>
      <c r="O19">
        <f>'Sheet1 (4)'!V112</f>
        <v>1.02923886989629</v>
      </c>
      <c r="P19">
        <f>'Sheet1 (4)'!W112</f>
        <v>4.4397606616254477E-2</v>
      </c>
      <c r="Q19">
        <f>'Sheet1 (4)'!Z112</f>
        <v>1.3460309410624289</v>
      </c>
      <c r="R19">
        <f>'Sheet1 (4)'!AA112</f>
        <v>3.2355244814015978E-2</v>
      </c>
      <c r="S19">
        <f>'Sheet1 (4)'!AB112</f>
        <v>49.629425104317434</v>
      </c>
      <c r="T19">
        <f>'Sheet1 (4)'!AC112</f>
        <v>1.136980408160666</v>
      </c>
      <c r="U19">
        <f>'Sheet1 (4)'!AD112</f>
        <v>158.81416211672322</v>
      </c>
      <c r="V19">
        <f>'Sheet1 (4)'!AE112</f>
        <v>0</v>
      </c>
      <c r="W19">
        <f>'Sheet1 (4)'!AF112</f>
        <v>65.941473822889236</v>
      </c>
      <c r="X19">
        <f>'Sheet1 (4)'!AG112</f>
        <v>0.95098395959498139</v>
      </c>
      <c r="Y19">
        <f>'Sheet1 (4)'!AH112</f>
        <v>51.764201407922009</v>
      </c>
      <c r="Z19">
        <f>'Sheet1 (4)'!AI112</f>
        <v>0</v>
      </c>
      <c r="AA19">
        <f>'Sheet1 (4)'!AI112</f>
        <v>0</v>
      </c>
      <c r="AB19">
        <f>'Sheet1 (4)'!AJ112</f>
        <v>7.7815401865334142</v>
      </c>
      <c r="AC19">
        <f>'Sheet1 (4)'!AK112</f>
        <v>0.17261379382219952</v>
      </c>
      <c r="AD19">
        <f>'Sheet1 (4)'!AL112</f>
        <v>0</v>
      </c>
      <c r="AE19">
        <f>'Sheet1 (4)'!AM112</f>
        <v>0</v>
      </c>
      <c r="AF19">
        <f>'Sheet1 (4)'!AN112</f>
        <v>0</v>
      </c>
      <c r="AG19">
        <f>'Sheet1 (4)'!AO112</f>
        <v>0</v>
      </c>
      <c r="AH19">
        <f>'Sheet1 (4)'!AP112</f>
        <v>0</v>
      </c>
      <c r="AI19">
        <f>'Sheet1 (4)'!AQ112</f>
        <v>0.97584521711003147</v>
      </c>
      <c r="AJ19">
        <f>'Sheet1 (4)'!AR112</f>
        <v>1932.0872063568645</v>
      </c>
      <c r="AK19">
        <f>'Sheet1 (4)'!AS112</f>
        <v>8.6073907913446757</v>
      </c>
      <c r="AL19">
        <f>'Sheet1 (4)'!AU112</f>
        <v>9.0386834794011719</v>
      </c>
      <c r="AM19">
        <f>'Sheet1 (4)'!AV112</f>
        <v>0.16451917508920955</v>
      </c>
      <c r="AN19">
        <f>'Sheet1 (4)'!AW112</f>
        <v>11.739127427482448</v>
      </c>
      <c r="AO19">
        <f>'Sheet1 (4)'!AX112</f>
        <v>0.21019028518321303</v>
      </c>
      <c r="AP19">
        <f>'Sheet1 (4)'!AY112</f>
        <v>0</v>
      </c>
      <c r="AQ19">
        <f>'Sheet1 (4)'!AZ112</f>
        <v>0</v>
      </c>
      <c r="AR19">
        <f>'Sheet1 (4)'!BA112</f>
        <v>0</v>
      </c>
      <c r="AS19">
        <f>'Sheet1 (4)'!BB112</f>
        <v>0</v>
      </c>
      <c r="AT19">
        <f>'Sheet1 (4)'!BC112</f>
        <v>0</v>
      </c>
      <c r="AU19">
        <f>'Sheet1 (4)'!BD112</f>
        <v>7.9169142576481093</v>
      </c>
      <c r="AV19">
        <f>'Sheet1 (4)'!BE112</f>
        <v>0.14410109679010027</v>
      </c>
      <c r="AW19">
        <f>'Sheet1 (4)'!BF112</f>
        <v>3.0247736574655892</v>
      </c>
      <c r="AX19">
        <f>'Sheet1 (4)'!BG112</f>
        <v>5.4158883750502942E-2</v>
      </c>
      <c r="AY19">
        <f>'Sheet1 (4)'!BH112</f>
        <v>0.32549629269513125</v>
      </c>
      <c r="AZ19">
        <f t="shared" si="1"/>
        <v>25.76659701626799</v>
      </c>
    </row>
    <row r="20" spans="1:52">
      <c r="A20" t="str">
        <f>'Sheet1 (4)'!A119</f>
        <v>Shelburne Pond</v>
      </c>
      <c r="B20">
        <f>'Sheet1 (4)'!B119</f>
        <v>4.84</v>
      </c>
      <c r="C20">
        <f>'Sheet1 (4)'!C119</f>
        <v>28</v>
      </c>
      <c r="D20" s="1">
        <f>'Sheet1 (4)'!D119</f>
        <v>42100</v>
      </c>
      <c r="E20">
        <f>'Sheet1 (4)'!K119</f>
        <v>8.61</v>
      </c>
      <c r="F20">
        <f>'Sheet1 (4)'!L119</f>
        <v>7.5108333333333333</v>
      </c>
      <c r="G20">
        <f>'Sheet1 (4)'!M119</f>
        <v>27.521666666666665</v>
      </c>
      <c r="H20">
        <f>'Sheet1 (4)'!N119</f>
        <v>66.379166666666663</v>
      </c>
      <c r="I20">
        <f>'Sheet1 (4)'!P119</f>
        <v>0.11551701528158938</v>
      </c>
      <c r="J20">
        <f>'Sheet1 (4)'!Q119</f>
        <v>3.232824693665564E-2</v>
      </c>
      <c r="K20">
        <f>'Sheet1 (4)'!R119</f>
        <v>0.83079573750135349</v>
      </c>
      <c r="L20">
        <f>'Sheet1 (4)'!S119</f>
        <v>8.4008107791375741E-2</v>
      </c>
      <c r="M20">
        <f>'Sheet1 (4)'!T119</f>
        <v>0.87162413224150304</v>
      </c>
      <c r="N20">
        <f>'Sheet1 (4)'!U119</f>
        <v>5.7051557375436476E-2</v>
      </c>
      <c r="O20">
        <f>'Sheet1 (4)'!V119</f>
        <v>0.4402827758494875</v>
      </c>
      <c r="P20">
        <f>'Sheet1 (4)'!W119</f>
        <v>8.4809731321065909E-2</v>
      </c>
      <c r="Q20">
        <f>'Sheet1 (4)'!Z119</f>
        <v>1.3119069080909906</v>
      </c>
      <c r="R20">
        <f>'Sheet1 (4)'!AA119</f>
        <v>5.2097428090364932E-2</v>
      </c>
      <c r="S20">
        <f>'Sheet1 (4)'!AB119</f>
        <v>45.716835841793767</v>
      </c>
      <c r="T20">
        <f>'Sheet1 (4)'!AC119</f>
        <v>0.79537249765665541</v>
      </c>
      <c r="U20">
        <f>'Sheet1 (4)'!AD119</f>
        <v>54.084701224329649</v>
      </c>
      <c r="V20">
        <f>'Sheet1 (4)'!AE119</f>
        <v>0</v>
      </c>
      <c r="W20">
        <f>'Sheet1 (4)'!AF119</f>
        <v>61.096512582579152</v>
      </c>
      <c r="X20">
        <f>'Sheet1 (4)'!AG119</f>
        <v>3.2735112447673114</v>
      </c>
      <c r="Y20">
        <f>'Sheet1 (4)'!AH119</f>
        <v>47.532538565292661</v>
      </c>
      <c r="Z20">
        <f>'Sheet1 (4)'!AI119</f>
        <v>0</v>
      </c>
      <c r="AA20">
        <f>'Sheet1 (4)'!AI119</f>
        <v>0</v>
      </c>
      <c r="AB20">
        <f>'Sheet1 (4)'!AJ119</f>
        <v>9.0259388348837106</v>
      </c>
      <c r="AC20">
        <f>'Sheet1 (4)'!AK119</f>
        <v>5.6017030548471194E-2</v>
      </c>
      <c r="AD20">
        <f>'Sheet1 (4)'!AL119</f>
        <v>0</v>
      </c>
      <c r="AE20">
        <f>'Sheet1 (4)'!AM119</f>
        <v>0</v>
      </c>
      <c r="AF20">
        <f>'Sheet1 (4)'!AN119</f>
        <v>0</v>
      </c>
      <c r="AG20">
        <f>'Sheet1 (4)'!AO119</f>
        <v>0</v>
      </c>
      <c r="AH20">
        <f>'Sheet1 (4)'!AP119</f>
        <v>0</v>
      </c>
      <c r="AI20">
        <f>'Sheet1 (4)'!AQ119</f>
        <v>3.9522532193398545</v>
      </c>
      <c r="AJ20">
        <f>'Sheet1 (4)'!AR119</f>
        <v>2003.2761952699852</v>
      </c>
      <c r="AK20">
        <f>'Sheet1 (4)'!AS119</f>
        <v>17.526093367658465</v>
      </c>
      <c r="AL20">
        <f>'Sheet1 (4)'!AU119</f>
        <v>20.187384384662529</v>
      </c>
      <c r="AM20">
        <f>'Sheet1 (4)'!AV119</f>
        <v>0.36744420066731942</v>
      </c>
      <c r="AN20">
        <f>'Sheet1 (4)'!AW119</f>
        <v>47.774329314821351</v>
      </c>
      <c r="AO20">
        <f>'Sheet1 (4)'!AX119</f>
        <v>0.85540428495651477</v>
      </c>
      <c r="AP20">
        <f>'Sheet1 (4)'!AY119</f>
        <v>0</v>
      </c>
      <c r="AQ20">
        <f>'Sheet1 (4)'!AZ119</f>
        <v>0</v>
      </c>
      <c r="AR20">
        <f>'Sheet1 (4)'!BA119</f>
        <v>0</v>
      </c>
      <c r="AS20">
        <f>'Sheet1 (4)'!BB119</f>
        <v>0</v>
      </c>
    </row>
    <row r="33" spans="8:8">
      <c r="H33">
        <f>1/32</f>
        <v>3.125E-2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50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17" sqref="I17"/>
    </sheetView>
  </sheetViews>
  <sheetFormatPr baseColWidth="10" defaultColWidth="8.83203125" defaultRowHeight="14" x14ac:dyDescent="0"/>
  <cols>
    <col min="4" max="4" width="9.5" style="1" bestFit="1" customWidth="1"/>
    <col min="62" max="72" width="8.83203125" customWidth="1"/>
    <col min="73" max="73" width="5.1640625" bestFit="1" customWidth="1"/>
    <col min="74" max="74" width="6.6640625" bestFit="1" customWidth="1"/>
    <col min="75" max="75" width="5.83203125" bestFit="1" customWidth="1"/>
    <col min="76" max="82" width="8.83203125" customWidth="1"/>
  </cols>
  <sheetData>
    <row r="1" spans="1:84">
      <c r="AE1" t="str">
        <f>'Sheet1 (3)'!AE1</f>
        <v>PO43-</v>
      </c>
      <c r="AF1">
        <f>(30.97/94.97)/30.97</f>
        <v>1.0529640939243972E-2</v>
      </c>
      <c r="AM1" t="str">
        <f>'Sheet1 (3)'!AJ1</f>
        <v>TP</v>
      </c>
      <c r="AO1">
        <f>30.97</f>
        <v>30.97</v>
      </c>
      <c r="AT1" t="str">
        <f>'Sheet1 (3)'!AL1</f>
        <v>TN</v>
      </c>
      <c r="AV1">
        <v>14</v>
      </c>
      <c r="BJ1" t="str">
        <f>'Sheet1 (3)'!BD1</f>
        <v>Metal</v>
      </c>
      <c r="BK1" t="str">
        <f>'Sheet1 (3)'!BE1</f>
        <v>&lt;0.45 um</v>
      </c>
      <c r="BM1" t="str">
        <f>'Sheet1 (3)'!BG1</f>
        <v>&lt;0.45 um</v>
      </c>
      <c r="BQ1">
        <f>'Sheet1 (3)'!BK1</f>
        <v>54.94</v>
      </c>
      <c r="BS1">
        <f>'Sheet1 (3)'!BM1</f>
        <v>55.85</v>
      </c>
    </row>
    <row r="2" spans="1:84">
      <c r="A2" t="str">
        <f>'Sheet1 (3)'!A2</f>
        <v>Missisquoi Bay</v>
      </c>
      <c r="B2" t="str">
        <f>'Sheet1 (3)'!B2</f>
        <v>depth (m)</v>
      </c>
      <c r="C2" t="str">
        <f>'Sheet1 (3)'!C2</f>
        <v>Ice (cm)</v>
      </c>
      <c r="D2" s="1" t="str">
        <f>'Sheet1 (3)'!D2</f>
        <v>M/D/Y</v>
      </c>
      <c r="E2" t="str">
        <f>'Sheet1 (3)'!E2</f>
        <v>Depth(m)*</v>
      </c>
      <c r="F2" t="str">
        <f>'Sheet1 (3)'!F2</f>
        <v>Depth(cor-m)</v>
      </c>
      <c r="G2" t="str">
        <f>'Sheet1 (3)'!G2</f>
        <v>Temp('c)</v>
      </c>
      <c r="J2" t="str">
        <f>'Sheet1 (3)'!H2</f>
        <v>Scon (uS/cm)</v>
      </c>
      <c r="K2" t="str">
        <f>'Sheet1 (3)'!N2</f>
        <v>TDS(mg/l)</v>
      </c>
      <c r="L2" t="str">
        <f>'Sheet1 (3)'!I2</f>
        <v>DO(%)</v>
      </c>
      <c r="M2" t="str">
        <f>'Sheet1 (3)'!J2</f>
        <v>DO (mg/l)</v>
      </c>
      <c r="O2" t="str">
        <f>'Sheet1 (3)'!K2</f>
        <v>pH</v>
      </c>
      <c r="P2" t="str">
        <f>'Sheet1 (3)'!O2</f>
        <v>Turbidity</v>
      </c>
      <c r="Q2" t="str">
        <f>'Sheet1 (3)'!L2</f>
        <v>FDOM(RFU)</v>
      </c>
      <c r="R2" t="str">
        <f>'Sheet1 (3)'!M2</f>
        <v>FDOM(QSU)</v>
      </c>
      <c r="S2" t="str">
        <f>'Sheet1 (3)'!S2</f>
        <v>Dep(m)</v>
      </c>
      <c r="T2" t="str">
        <f>'Sheet1 (3)'!T2</f>
        <v>Temp</v>
      </c>
      <c r="U2" t="str">
        <f>'Sheet1 (3)'!U2</f>
        <v>Scon(mS)</v>
      </c>
      <c r="V2" t="str">
        <f>'Sheet1 (3)'!V2</f>
        <v>Con(mS)</v>
      </c>
      <c r="W2" t="str">
        <f>'Sheet1 (3)'!W2</f>
        <v>pH</v>
      </c>
      <c r="X2" t="str">
        <f>'Sheet1 (3)'!X2</f>
        <v>DO(mg/l)</v>
      </c>
      <c r="Y2" t="str">
        <f>'Sheet1 (3)'!Y2</f>
        <v>Chla (ug/l)</v>
      </c>
      <c r="Z2" t="str">
        <f>'Sheet1 (3)'!Z2</f>
        <v>Chl(RFU)</v>
      </c>
      <c r="AA2" t="str">
        <f>'Sheet1 (3)'!AA2</f>
        <v>BGA(cells)</v>
      </c>
      <c r="AB2" t="str">
        <f>'Sheet1 (3)'!AB2</f>
        <v>BGA(RF)</v>
      </c>
      <c r="AC2" t="str">
        <f>'Sheet1 (3)'!AC2</f>
        <v>Turb.</v>
      </c>
      <c r="AD2" t="str">
        <f>'Sheet1 (3)'!AD2</f>
        <v>Depth (m)</v>
      </c>
      <c r="AE2" t="str">
        <f>'Sheet1 (3)'!AE2</f>
        <v>SRP</v>
      </c>
      <c r="AF2" t="str">
        <f>'Sheet1 (3)'!AF2</f>
        <v>SRP-sd</v>
      </c>
      <c r="AG2" t="s">
        <v>142</v>
      </c>
      <c r="AI2" t="str">
        <f>'Sheet1 (3)'!AG2</f>
        <v>TDP</v>
      </c>
      <c r="AJ2" t="str">
        <f>'Sheet1 (3)'!AH2</f>
        <v>TDP-sd</v>
      </c>
      <c r="AK2" t="s">
        <v>144</v>
      </c>
      <c r="AM2" t="str">
        <f>'Sheet1 (3)'!AJ2</f>
        <v>TP-ugP/L</v>
      </c>
      <c r="AN2" t="str">
        <f>'Sheet1 (3)'!AK2</f>
        <v>TP-sd</v>
      </c>
      <c r="AO2" t="s">
        <v>145</v>
      </c>
      <c r="AR2" t="str">
        <f>'Sheet1 (3)'!AX2</f>
        <v>TDN(mgN/l)</v>
      </c>
      <c r="AS2" t="str">
        <f>'Sheet1 (3)'!AY2</f>
        <v>stdN/l</v>
      </c>
      <c r="AT2" t="str">
        <f>'Sheet1 (3)'!AL2</f>
        <v>TN-ugN/L</v>
      </c>
      <c r="AU2" t="str">
        <f>'Sheet1 (3)'!AM2</f>
        <v>TN-sd</v>
      </c>
      <c r="AV2" t="s">
        <v>143</v>
      </c>
      <c r="AX2" t="str">
        <f>'Sheet1 (3)'!AP2</f>
        <v>Turbidity</v>
      </c>
      <c r="AY2" t="str">
        <f>'Sheet1 (3)'!AQ2</f>
        <v>NO3(mg/l)</v>
      </c>
      <c r="AZ2" t="str">
        <f>'Sheet1 (3)'!AR2</f>
        <v>DOC(mg/l)</v>
      </c>
      <c r="BA2" t="str">
        <f>'Sheet1 (3)'!AS2</f>
        <v>SAC254(/m)</v>
      </c>
      <c r="BD2" t="str">
        <f>'Sheet1 (3)'!AV2</f>
        <v>DOC (mgC/l)</v>
      </c>
      <c r="BE2" t="str">
        <f>'Sheet1 (3)'!AW2</f>
        <v>stdC/l</v>
      </c>
      <c r="BF2" t="str">
        <f>'Sheet1 (3)'!AZ2</f>
        <v>Par</v>
      </c>
      <c r="BI2" t="str">
        <f>'Sheet1 (3)'!BC2</f>
        <v>ID</v>
      </c>
      <c r="BJ2" t="str">
        <f>'Sheet1 (3)'!BD2</f>
        <v>Sam ID</v>
      </c>
      <c r="BK2" t="str">
        <f>'Sheet1 (3)'!BE2</f>
        <v>Depth</v>
      </c>
      <c r="BL2" t="str">
        <f>'Sheet1 (3)'!BF2</f>
        <v>Col</v>
      </c>
      <c r="BM2" t="str">
        <f>'Sheet1 (3)'!BG2</f>
        <v>Al-0.45</v>
      </c>
      <c r="BN2" t="str">
        <f>'Sheet1 (3)'!BH2</f>
        <v>Si-0.45</v>
      </c>
      <c r="BO2" t="str">
        <f>'Sheet1 (3)'!BI2</f>
        <v>P-0.45</v>
      </c>
      <c r="BP2" t="str">
        <f>'Sheet1 (3)'!BJ2</f>
        <v>Mn-0.45</v>
      </c>
      <c r="BQ2" t="str">
        <f>'Sheet1 (3)'!BK2</f>
        <v>Mn(uM)</v>
      </c>
      <c r="BR2" t="str">
        <f>'Sheet1 (3)'!BL2</f>
        <v>Fe-0.45</v>
      </c>
      <c r="BS2" t="str">
        <f>'Sheet1 (3)'!BM2</f>
        <v>Fe(uM)</v>
      </c>
      <c r="BU2" t="str">
        <f>'Sheet1 (3)'!BO2</f>
        <v>ID</v>
      </c>
      <c r="BV2" t="str">
        <f>'Sheet1 (3)'!BP2</f>
        <v>Sam ID</v>
      </c>
      <c r="BW2" t="str">
        <f>'Sheet1 (3)'!BQ2</f>
        <v>Depth</v>
      </c>
      <c r="BX2" t="str">
        <f>'Sheet1 (3)'!BS2</f>
        <v>Al-0.02</v>
      </c>
      <c r="BY2" t="str">
        <f>'Sheet1 (3)'!BT2</f>
        <v>Si-0.02</v>
      </c>
      <c r="BZ2" t="str">
        <f>'Sheet1 (3)'!BU2</f>
        <v>P-0.02</v>
      </c>
      <c r="CA2" t="str">
        <f>'Sheet1 (3)'!BV2</f>
        <v>Mn-0.02</v>
      </c>
      <c r="CB2" t="str">
        <f>'Sheet1 (3)'!BW2</f>
        <v>Mn(uM)</v>
      </c>
      <c r="CC2" t="str">
        <f>'Sheet1 (3)'!BX2</f>
        <v>Fe-0.02</v>
      </c>
      <c r="CD2" t="str">
        <f>'Sheet1 (3)'!BY2</f>
        <v>Fe(uM)</v>
      </c>
      <c r="CE2" t="str">
        <f>'Sheet1 (3)'!BZ2</f>
        <v>collidFe</v>
      </c>
      <c r="CF2" t="s">
        <v>146</v>
      </c>
    </row>
    <row r="3" spans="1:84">
      <c r="A3" t="str">
        <f>'Sheet1 (3)'!A3</f>
        <v>depth (m)</v>
      </c>
      <c r="B3">
        <f>'Sheet1 (3)'!B3</f>
        <v>3.48</v>
      </c>
      <c r="C3">
        <f>'Sheet1 (3)'!C3</f>
        <v>34</v>
      </c>
      <c r="D3" s="1">
        <f>'Sheet1 (3)'!D3</f>
        <v>42019.467334104942</v>
      </c>
      <c r="E3">
        <f>'Sheet1 (3)'!E3</f>
        <v>0.5</v>
      </c>
      <c r="F3">
        <f>'Sheet1 (3)'!F3</f>
        <v>0.37</v>
      </c>
      <c r="G3">
        <f>'Sheet1 (3)'!G3</f>
        <v>0.42599999999999999</v>
      </c>
      <c r="J3">
        <f>'Sheet1 (3)'!H3</f>
        <v>118</v>
      </c>
      <c r="K3">
        <f>'Sheet1 (3)'!N3</f>
        <v>0</v>
      </c>
      <c r="L3">
        <f>'Sheet1 (3)'!I3</f>
        <v>99.5</v>
      </c>
      <c r="M3">
        <f>'Sheet1 (3)'!J3</f>
        <v>14.3</v>
      </c>
      <c r="O3">
        <f>'Sheet1 (3)'!K3</f>
        <v>6.75</v>
      </c>
      <c r="P3">
        <f>'Sheet1 (3)'!O3</f>
        <v>3.47</v>
      </c>
      <c r="Q3">
        <f>'Sheet1 (3)'!L3</f>
        <v>13.25</v>
      </c>
      <c r="R3">
        <f>'Sheet1 (3)'!M3</f>
        <v>32.61</v>
      </c>
      <c r="S3">
        <f>'Sheet1 (3)'!S3</f>
        <v>0.48966666666666664</v>
      </c>
      <c r="T3">
        <f>'Sheet1 (3)'!T3</f>
        <v>0.44</v>
      </c>
      <c r="U3">
        <f>'Sheet1 (3)'!U3</f>
        <v>0.11799999999999999</v>
      </c>
      <c r="V3">
        <f>'Sheet1 (3)'!V3</f>
        <v>6.3E-2</v>
      </c>
      <c r="W3" t="str">
        <f>'Sheet1 (3)'!W3</f>
        <v>x</v>
      </c>
      <c r="X3">
        <f>'Sheet1 (3)'!X3</f>
        <v>14.643333333333333</v>
      </c>
      <c r="Y3">
        <f>'Sheet1 (3)'!Y3</f>
        <v>2.0333333333333332</v>
      </c>
      <c r="Z3">
        <f>'Sheet1 (3)'!Z3</f>
        <v>0.5</v>
      </c>
      <c r="AA3">
        <f>'Sheet1 (3)'!AA3</f>
        <v>21.333333333333332</v>
      </c>
      <c r="AB3">
        <f>'Sheet1 (3)'!AB3</f>
        <v>0</v>
      </c>
      <c r="AC3">
        <f>'Sheet1 (3)'!AC3</f>
        <v>2.8333333333333335</v>
      </c>
      <c r="AD3">
        <f>'Sheet1 (3)'!AD3</f>
        <v>0.5</v>
      </c>
      <c r="AE3">
        <f>'Sheet1 (3)'!AE3</f>
        <v>13.662458000000001</v>
      </c>
      <c r="AF3">
        <f>'Sheet1 (3)'!AF3</f>
        <v>3.7719841924978894</v>
      </c>
      <c r="AG3">
        <f>AE3*AF$1</f>
        <v>0.14386077708750133</v>
      </c>
      <c r="AH3">
        <f>AG3*AF3/AE3</f>
        <v>3.9717639175506893E-2</v>
      </c>
      <c r="AM3">
        <f>'Sheet1 (3)'!AJ3</f>
        <v>19.572301425661919</v>
      </c>
      <c r="AN3">
        <f>'Sheet1 (3)'!AK3</f>
        <v>0.33603173579808493</v>
      </c>
      <c r="AO3">
        <f>AM3/AO$1</f>
        <v>0.63197615194258705</v>
      </c>
      <c r="AP3">
        <f>AO3*AN3/AM3</f>
        <v>1.0850233638943654E-2</v>
      </c>
      <c r="AT3">
        <f>'Sheet1 (3)'!AL3</f>
        <v>680.57149362477242</v>
      </c>
      <c r="AU3">
        <f>'Sheet1 (3)'!AM3</f>
        <v>0.40571700559884938</v>
      </c>
      <c r="AV3">
        <f>AT3/AV$1</f>
        <v>48.6122495446266</v>
      </c>
      <c r="AW3">
        <f>AV3*AU3/AT3</f>
        <v>2.8979786114203529E-2</v>
      </c>
      <c r="AX3">
        <f>'Sheet1 (3)'!AP3</f>
        <v>0.25</v>
      </c>
      <c r="AY3">
        <f>'Sheet1 (3)'!AQ3</f>
        <v>0.5</v>
      </c>
      <c r="AZ3">
        <f>'Sheet1 (3)'!AR3</f>
        <v>3.55</v>
      </c>
      <c r="BA3">
        <f>'Sheet1 (3)'!AS3</f>
        <v>8.6999999999999993</v>
      </c>
      <c r="BI3" t="str">
        <f>'Sheet1 (3)'!BC3</f>
        <v>T1</v>
      </c>
      <c r="BJ3" t="str">
        <f>'Sheet1 (3)'!BD3</f>
        <v>MB</v>
      </c>
      <c r="BK3" t="str">
        <f>'Sheet1 (3)'!BE3</f>
        <v>D1</v>
      </c>
      <c r="BL3">
        <f>'Sheet1 (3)'!BF3</f>
        <v>42019</v>
      </c>
      <c r="BM3">
        <f>'Sheet1 (3)'!BG3</f>
        <v>5.7987025124845388</v>
      </c>
      <c r="BN3">
        <f>'Sheet1 (3)'!BH3</f>
        <v>2956.6897874300357</v>
      </c>
      <c r="BO3">
        <f>'Sheet1 (3)'!BI3</f>
        <v>1.9107892648293348</v>
      </c>
      <c r="BP3">
        <f>'Sheet1 (3)'!BJ3</f>
        <v>25.806954950589724</v>
      </c>
      <c r="BQ3">
        <f>'Sheet1 (3)'!BK3</f>
        <v>0.46972979524189523</v>
      </c>
      <c r="BR3">
        <f>'Sheet1 (3)'!BL3</f>
        <v>17.688157139279774</v>
      </c>
      <c r="BS3">
        <f>'Sheet1 (3)'!BM3</f>
        <v>0.31670827465138357</v>
      </c>
      <c r="BU3" t="str">
        <f>'Sheet1 (3)'!BO3</f>
        <v>D4</v>
      </c>
      <c r="BV3" t="str">
        <f>'Sheet1 (3)'!BP3</f>
        <v>MB</v>
      </c>
      <c r="BW3" t="str">
        <f>'Sheet1 (3)'!BQ3</f>
        <v>D1</v>
      </c>
      <c r="BX3">
        <f>'Sheet1 (3)'!BS3</f>
        <v>146.27213902331766</v>
      </c>
      <c r="BY3">
        <f>'Sheet1 (3)'!BT3</f>
        <v>2442.9201921920858</v>
      </c>
      <c r="BZ3">
        <f>'Sheet1 (3)'!BU3</f>
        <v>30.401899646746628</v>
      </c>
      <c r="CA3">
        <f>'Sheet1 (3)'!BV3</f>
        <v>14.208308087467064</v>
      </c>
      <c r="CB3">
        <f>'Sheet1 (3)'!BW3</f>
        <v>0.25861499977187957</v>
      </c>
      <c r="CC3">
        <f>'Sheet1 (3)'!BX3</f>
        <v>137.28048655130092</v>
      </c>
      <c r="CD3">
        <f>'Sheet1 (3)'!BY3</f>
        <v>0</v>
      </c>
      <c r="CE3">
        <f>'Sheet1 (3)'!BZ3</f>
        <v>0.31670827465138357</v>
      </c>
      <c r="CF3">
        <f>BQ3-CB3</f>
        <v>0.21111479547001566</v>
      </c>
    </row>
    <row r="4" spans="1:84">
      <c r="A4" t="str">
        <f>'Sheet1 (3)'!A4</f>
        <v>Ice (cm)</v>
      </c>
      <c r="B4">
        <f>'Sheet1 (3)'!B4</f>
        <v>3.14</v>
      </c>
      <c r="C4">
        <f>'Sheet1 (3)'!C4</f>
        <v>0</v>
      </c>
      <c r="D4" s="1">
        <f>'Sheet1 (3)'!D4</f>
        <v>42019.468360339502</v>
      </c>
      <c r="E4">
        <f>'Sheet1 (3)'!E4</f>
        <v>1</v>
      </c>
      <c r="F4">
        <f>'Sheet1 (3)'!F4</f>
        <v>0.87</v>
      </c>
      <c r="G4">
        <f>'Sheet1 (3)'!G4</f>
        <v>0.5</v>
      </c>
      <c r="J4">
        <f>'Sheet1 (3)'!H4</f>
        <v>117.66666666666666</v>
      </c>
      <c r="K4">
        <f>'Sheet1 (3)'!N4</f>
        <v>70</v>
      </c>
      <c r="L4">
        <f>'Sheet1 (3)'!I4</f>
        <v>100</v>
      </c>
      <c r="M4">
        <f>'Sheet1 (3)'!J4</f>
        <v>14.42</v>
      </c>
      <c r="O4">
        <f>'Sheet1 (3)'!K4</f>
        <v>6.77</v>
      </c>
      <c r="P4">
        <f>'Sheet1 (3)'!O4</f>
        <v>3.48</v>
      </c>
      <c r="Q4">
        <f>'Sheet1 (3)'!L4</f>
        <v>13</v>
      </c>
      <c r="R4">
        <f>'Sheet1 (3)'!M4</f>
        <v>31.95</v>
      </c>
      <c r="S4">
        <f>'Sheet1 (3)'!S4</f>
        <v>0.99133333333333329</v>
      </c>
      <c r="T4">
        <f>'Sheet1 (3)'!T4</f>
        <v>0.41</v>
      </c>
      <c r="U4">
        <f>'Sheet1 (3)'!U4</f>
        <v>0.11766666666666666</v>
      </c>
      <c r="V4">
        <f>'Sheet1 (3)'!V4</f>
        <v>6.2E-2</v>
      </c>
      <c r="W4" t="str">
        <f>'Sheet1 (3)'!W4</f>
        <v>x</v>
      </c>
      <c r="X4">
        <f>'Sheet1 (3)'!X4</f>
        <v>14.636666666666668</v>
      </c>
      <c r="Y4">
        <f>'Sheet1 (3)'!Y4</f>
        <v>2.0666666666666669</v>
      </c>
      <c r="Z4">
        <f>'Sheet1 (3)'!Z4</f>
        <v>0.5</v>
      </c>
      <c r="AA4">
        <f>'Sheet1 (3)'!AA4</f>
        <v>90.333333333333329</v>
      </c>
      <c r="AB4">
        <f>'Sheet1 (3)'!AB4</f>
        <v>0</v>
      </c>
      <c r="AC4">
        <f>'Sheet1 (3)'!AC4</f>
        <v>2.9333333333333336</v>
      </c>
    </row>
    <row r="5" spans="1:84">
      <c r="A5">
        <f>'Sheet1 (3)'!A5</f>
        <v>0</v>
      </c>
      <c r="B5">
        <f>'Sheet1 (3)'!B5</f>
        <v>0</v>
      </c>
      <c r="C5">
        <f>'Sheet1 (3)'!C5</f>
        <v>0</v>
      </c>
      <c r="D5" s="1">
        <f>'Sheet1 (3)'!D5</f>
        <v>42019.469490740739</v>
      </c>
      <c r="E5">
        <f>'Sheet1 (3)'!E5</f>
        <v>1.5</v>
      </c>
      <c r="F5">
        <f>'Sheet1 (3)'!F5</f>
        <v>1.37</v>
      </c>
      <c r="G5">
        <f>'Sheet1 (3)'!G5</f>
        <v>0.47699999999999998</v>
      </c>
      <c r="J5">
        <f>'Sheet1 (3)'!H5</f>
        <v>116</v>
      </c>
      <c r="K5">
        <f>'Sheet1 (3)'!N5</f>
        <v>69</v>
      </c>
      <c r="L5">
        <f>'Sheet1 (3)'!I5</f>
        <v>99.2</v>
      </c>
      <c r="M5">
        <f>'Sheet1 (3)'!J5</f>
        <v>14.3</v>
      </c>
      <c r="O5">
        <f>'Sheet1 (3)'!K5</f>
        <v>6.77</v>
      </c>
      <c r="P5">
        <f>'Sheet1 (3)'!O5</f>
        <v>3.62</v>
      </c>
      <c r="Q5">
        <f>'Sheet1 (3)'!L5</f>
        <v>13.1</v>
      </c>
      <c r="R5">
        <f>'Sheet1 (3)'!M5</f>
        <v>32.17</v>
      </c>
      <c r="S5">
        <f>'Sheet1 (3)'!S5</f>
        <v>1.4973333333333334</v>
      </c>
      <c r="T5">
        <f>'Sheet1 (3)'!T5</f>
        <v>0.58333333333333337</v>
      </c>
      <c r="U5">
        <f>'Sheet1 (3)'!U5</f>
        <v>0.11600000000000001</v>
      </c>
      <c r="V5">
        <f>'Sheet1 (3)'!V5</f>
        <v>6.2E-2</v>
      </c>
      <c r="W5" t="str">
        <f>'Sheet1 (3)'!W5</f>
        <v>x</v>
      </c>
      <c r="X5">
        <f>'Sheet1 (3)'!X5</f>
        <v>14.57</v>
      </c>
      <c r="Y5">
        <f>'Sheet1 (3)'!Y5</f>
        <v>2.4333333333333331</v>
      </c>
      <c r="Z5">
        <f>'Sheet1 (3)'!Z5</f>
        <v>0.56666666666666676</v>
      </c>
      <c r="AA5">
        <f>'Sheet1 (3)'!AA5</f>
        <v>25.333333333333332</v>
      </c>
      <c r="AB5">
        <f>'Sheet1 (3)'!AB5</f>
        <v>0</v>
      </c>
      <c r="AC5">
        <f>'Sheet1 (3)'!AC5</f>
        <v>3.2000000000000006</v>
      </c>
    </row>
    <row r="6" spans="1:84">
      <c r="A6">
        <f>'Sheet1 (3)'!A6</f>
        <v>0</v>
      </c>
      <c r="B6">
        <f>'Sheet1 (3)'!B6</f>
        <v>0</v>
      </c>
      <c r="C6">
        <f>'Sheet1 (3)'!C6</f>
        <v>0</v>
      </c>
      <c r="D6" s="1">
        <f>'Sheet1 (3)'!D6</f>
        <v>42019.471574074072</v>
      </c>
      <c r="E6">
        <f>'Sheet1 (3)'!E6</f>
        <v>2</v>
      </c>
      <c r="F6">
        <f>'Sheet1 (3)'!F6</f>
        <v>1.87</v>
      </c>
      <c r="G6">
        <f>'Sheet1 (3)'!G6</f>
        <v>0.85</v>
      </c>
      <c r="J6">
        <f>'Sheet1 (3)'!H6</f>
        <v>113</v>
      </c>
      <c r="K6">
        <f>'Sheet1 (3)'!N6</f>
        <v>67</v>
      </c>
      <c r="L6">
        <f>'Sheet1 (3)'!I6</f>
        <v>99.9</v>
      </c>
      <c r="M6">
        <f>'Sheet1 (3)'!J6</f>
        <v>14.27</v>
      </c>
      <c r="O6">
        <f>'Sheet1 (3)'!K6</f>
        <v>6.79</v>
      </c>
      <c r="P6">
        <f>'Sheet1 (3)'!O6</f>
        <v>4.2300000000000004</v>
      </c>
      <c r="Q6">
        <f>'Sheet1 (3)'!L6</f>
        <v>13.22</v>
      </c>
      <c r="R6">
        <f>'Sheet1 (3)'!M6</f>
        <v>32.479999999999997</v>
      </c>
      <c r="S6">
        <f>'Sheet1 (3)'!S6</f>
        <v>1.9770000000000001</v>
      </c>
      <c r="T6">
        <f>'Sheet1 (3)'!T6</f>
        <v>1.1833333333333333</v>
      </c>
      <c r="U6">
        <f>'Sheet1 (3)'!U6</f>
        <v>0.113</v>
      </c>
      <c r="V6">
        <f>'Sheet1 (3)'!V6</f>
        <v>6.2E-2</v>
      </c>
      <c r="W6" t="str">
        <f>'Sheet1 (3)'!W6</f>
        <v>x</v>
      </c>
      <c r="X6">
        <f>'Sheet1 (3)'!X6</f>
        <v>13.113333333333335</v>
      </c>
      <c r="Y6">
        <f>'Sheet1 (3)'!Y6</f>
        <v>2.7666666666666671</v>
      </c>
      <c r="Z6">
        <f>'Sheet1 (3)'!Z6</f>
        <v>0.66666666666666663</v>
      </c>
      <c r="AA6">
        <f>'Sheet1 (3)'!AA6</f>
        <v>104</v>
      </c>
      <c r="AB6">
        <f>'Sheet1 (3)'!AB6</f>
        <v>3.3333333333333333E-2</v>
      </c>
      <c r="AC6">
        <f>'Sheet1 (3)'!AC6</f>
        <v>5.5333333333333341</v>
      </c>
    </row>
    <row r="7" spans="1:84">
      <c r="A7">
        <f>'Sheet1 (3)'!A7</f>
        <v>0</v>
      </c>
      <c r="B7">
        <f>'Sheet1 (3)'!B7</f>
        <v>0</v>
      </c>
      <c r="C7">
        <f>'Sheet1 (3)'!C7</f>
        <v>0</v>
      </c>
      <c r="D7" s="1">
        <f>'Sheet1 (3)'!D7</f>
        <v>42019.474093364195</v>
      </c>
      <c r="E7">
        <f>'Sheet1 (3)'!E7</f>
        <v>2.5</v>
      </c>
      <c r="F7">
        <f>'Sheet1 (3)'!F7</f>
        <v>2.37</v>
      </c>
      <c r="G7">
        <f>'Sheet1 (3)'!G7</f>
        <v>1.37</v>
      </c>
      <c r="J7">
        <f>'Sheet1 (3)'!H7</f>
        <v>131</v>
      </c>
      <c r="K7">
        <f>'Sheet1 (3)'!N7</f>
        <v>68</v>
      </c>
      <c r="L7">
        <f>'Sheet1 (3)'!I7</f>
        <v>83.8</v>
      </c>
      <c r="M7">
        <f>'Sheet1 (3)'!J7</f>
        <v>11.76</v>
      </c>
      <c r="O7">
        <f>'Sheet1 (3)'!K7</f>
        <v>6.75</v>
      </c>
      <c r="P7">
        <f>'Sheet1 (3)'!O7</f>
        <v>6.77</v>
      </c>
      <c r="Q7">
        <f>'Sheet1 (3)'!L7</f>
        <v>17.3</v>
      </c>
      <c r="R7">
        <f>'Sheet1 (3)'!M7</f>
        <v>42.19</v>
      </c>
      <c r="S7">
        <f>'Sheet1 (3)'!S7</f>
        <v>2.58</v>
      </c>
      <c r="T7">
        <f>'Sheet1 (3)'!T7</f>
        <v>2.2833333333333332</v>
      </c>
      <c r="U7">
        <f>'Sheet1 (3)'!U7</f>
        <v>0.13100000000000001</v>
      </c>
      <c r="V7">
        <f>'Sheet1 (3)'!V7</f>
        <v>7.4333333333333321E-2</v>
      </c>
      <c r="W7" t="str">
        <f>'Sheet1 (3)'!W7</f>
        <v>x</v>
      </c>
      <c r="X7">
        <f>'Sheet1 (3)'!X7</f>
        <v>9.0200000000000014</v>
      </c>
      <c r="Y7">
        <f>'Sheet1 (3)'!Y7</f>
        <v>2.7333333333333329</v>
      </c>
      <c r="Z7">
        <f>'Sheet1 (3)'!Z7</f>
        <v>0.66666666666666663</v>
      </c>
      <c r="AA7">
        <f>'Sheet1 (3)'!AA7</f>
        <v>167</v>
      </c>
      <c r="AB7">
        <f>'Sheet1 (3)'!AB7</f>
        <v>6.6666666666666666E-2</v>
      </c>
      <c r="AC7">
        <f>'Sheet1 (3)'!AC7</f>
        <v>8.9</v>
      </c>
      <c r="AD7">
        <f>'Sheet1 (3)'!AD7</f>
        <v>2.5</v>
      </c>
      <c r="AE7">
        <f>'Sheet1 (3)'!AE7</f>
        <v>49.951147249999991</v>
      </c>
      <c r="AF7">
        <f>'Sheet1 (3)'!AF7</f>
        <v>1.9519461064965187</v>
      </c>
      <c r="AG7">
        <f>AE7*AF$1</f>
        <v>0.52596764504580384</v>
      </c>
      <c r="AH7">
        <f>AG7*AF7/AE7</f>
        <v>2.0553291634163615E-2</v>
      </c>
      <c r="AM7">
        <f>'Sheet1 (3)'!AJ7</f>
        <v>39.721656483367283</v>
      </c>
      <c r="AN7">
        <f>'Sheet1 (3)'!AK7</f>
        <v>3.1586983165020248</v>
      </c>
      <c r="AO7">
        <f t="shared" ref="AO7:AO67" si="0">AM7/AO$1</f>
        <v>1.2825849687880944</v>
      </c>
      <c r="AP7">
        <f t="shared" ref="AP7:AP67" si="1">AO7*AN7/AM7</f>
        <v>0.10199219620607118</v>
      </c>
      <c r="AT7">
        <f>'Sheet1 (3)'!AL7</f>
        <v>777.34744990892534</v>
      </c>
      <c r="AU7">
        <f>'Sheet1 (3)'!AM7</f>
        <v>20.556328283674514</v>
      </c>
      <c r="AV7">
        <f>'Sheet1 (3)'!AN7</f>
        <v>19.56986487294218</v>
      </c>
      <c r="AW7">
        <f t="shared" ref="AW7:AW67" si="2">AV7*AU7/AT7</f>
        <v>0.51750934134084015</v>
      </c>
      <c r="AX7">
        <f>'Sheet1 (3)'!AP7</f>
        <v>0.6</v>
      </c>
      <c r="AY7">
        <f>'Sheet1 (3)'!AQ7</f>
        <v>0.4</v>
      </c>
      <c r="AZ7">
        <f>'Sheet1 (3)'!AR7</f>
        <v>4.3000000000000007</v>
      </c>
      <c r="BA7">
        <f>'Sheet1 (3)'!AS7</f>
        <v>10.399999999999999</v>
      </c>
      <c r="BI7" t="str">
        <f>'Sheet1 (3)'!BC7</f>
        <v>T2</v>
      </c>
      <c r="BJ7" t="str">
        <f>'Sheet1 (3)'!BD7</f>
        <v>MB</v>
      </c>
      <c r="BK7" t="str">
        <f>'Sheet1 (3)'!BE7</f>
        <v>D2</v>
      </c>
      <c r="BL7">
        <f>'Sheet1 (3)'!BF7</f>
        <v>42019</v>
      </c>
      <c r="BM7">
        <f>'Sheet1 (3)'!BG7</f>
        <v>2.7372423536504553</v>
      </c>
      <c r="BN7">
        <f>'Sheet1 (3)'!BH7</f>
        <v>1725.1050018069243</v>
      </c>
      <c r="BO7">
        <f>'Sheet1 (3)'!BI7</f>
        <v>3.7120887541145091</v>
      </c>
      <c r="BP7">
        <f>'Sheet1 (3)'!BJ7</f>
        <v>46.973099508578692</v>
      </c>
      <c r="BQ7">
        <f>'Sheet1 (3)'!BK7</f>
        <v>0.85498907005057689</v>
      </c>
      <c r="BR7">
        <f>'Sheet1 (3)'!BL7</f>
        <v>18.402393960883497</v>
      </c>
      <c r="BS7">
        <f>'Sheet1 (3)'!BM7</f>
        <v>0.32949675847598026</v>
      </c>
      <c r="BU7" t="str">
        <f>'Sheet1 (3)'!BO7</f>
        <v>D5</v>
      </c>
      <c r="BV7" t="str">
        <f>'Sheet1 (3)'!BP7</f>
        <v>MB</v>
      </c>
      <c r="BW7" t="str">
        <f>'Sheet1 (3)'!BQ7</f>
        <v>D2</v>
      </c>
      <c r="BX7">
        <f>'Sheet1 (3)'!BS7</f>
        <v>59.519923597188409</v>
      </c>
      <c r="BY7">
        <f>'Sheet1 (3)'!BT7</f>
        <v>1338.5414567294165</v>
      </c>
      <c r="BZ7">
        <f>'Sheet1 (3)'!BU7</f>
        <v>27.579405404558518</v>
      </c>
      <c r="CA7">
        <f>'Sheet1 (3)'!BV7</f>
        <v>35.350761884388952</v>
      </c>
      <c r="CB7">
        <f>'Sheet1 (3)'!BW7</f>
        <v>0.64344306305768029</v>
      </c>
      <c r="CC7">
        <f>'Sheet1 (3)'!BX7</f>
        <v>7.0431227586333778</v>
      </c>
      <c r="CD7">
        <f>'Sheet1 (3)'!BY7</f>
        <v>0.12610783811339979</v>
      </c>
      <c r="CE7">
        <f>'Sheet1 (3)'!BZ7</f>
        <v>0.20338892036258047</v>
      </c>
      <c r="CF7">
        <f>BQ7-CB7</f>
        <v>0.21154600699289661</v>
      </c>
    </row>
    <row r="8" spans="1:84">
      <c r="A8">
        <f>'Sheet1 (3)'!A8</f>
        <v>0</v>
      </c>
      <c r="B8">
        <f>'Sheet1 (3)'!B8</f>
        <v>0</v>
      </c>
      <c r="C8">
        <f>'Sheet1 (3)'!C8</f>
        <v>0</v>
      </c>
      <c r="D8" s="1">
        <f>'Sheet1 (3)'!D8</f>
        <v>42019.47576774691</v>
      </c>
      <c r="E8">
        <f>'Sheet1 (3)'!E8</f>
        <v>2.75</v>
      </c>
      <c r="F8">
        <f>'Sheet1 (3)'!F8</f>
        <v>2.62</v>
      </c>
      <c r="G8">
        <f>'Sheet1 (3)'!G8</f>
        <v>1.78</v>
      </c>
      <c r="J8">
        <f>'Sheet1 (3)'!H8</f>
        <v>147</v>
      </c>
      <c r="K8">
        <f>'Sheet1 (3)'!N8</f>
        <v>71</v>
      </c>
      <c r="L8">
        <f>'Sheet1 (3)'!I8</f>
        <v>68.400000000000006</v>
      </c>
      <c r="M8">
        <f>'Sheet1 (3)'!J8</f>
        <v>9.4600000000000009</v>
      </c>
      <c r="O8">
        <f>'Sheet1 (3)'!K8</f>
        <v>6.72</v>
      </c>
      <c r="P8">
        <f>'Sheet1 (3)'!O8</f>
        <v>8.8000000000000007</v>
      </c>
      <c r="Q8">
        <f>'Sheet1 (3)'!L8</f>
        <v>18.309999999999999</v>
      </c>
      <c r="R8">
        <f>'Sheet1 (3)'!M8</f>
        <v>44.55</v>
      </c>
      <c r="S8">
        <f>'Sheet1 (3)'!S8</f>
        <v>2.7559999999999998</v>
      </c>
      <c r="T8">
        <f>'Sheet1 (3)'!T8</f>
        <v>2.4833333333333338</v>
      </c>
      <c r="U8">
        <f>'Sheet1 (3)'!U8</f>
        <v>0.14699999999999999</v>
      </c>
      <c r="V8">
        <f>'Sheet1 (3)'!V8</f>
        <v>8.4000000000000005E-2</v>
      </c>
      <c r="W8" t="str">
        <f>'Sheet1 (3)'!W8</f>
        <v>x</v>
      </c>
      <c r="X8">
        <f>'Sheet1 (3)'!X8</f>
        <v>8.3433333333333337</v>
      </c>
      <c r="Y8">
        <f>'Sheet1 (3)'!Y8</f>
        <v>2.6999999999999997</v>
      </c>
      <c r="Z8">
        <f>'Sheet1 (3)'!Z8</f>
        <v>0.6333333333333333</v>
      </c>
      <c r="AA8">
        <f>'Sheet1 (3)'!AA8</f>
        <v>265.66666666666669</v>
      </c>
      <c r="AB8">
        <f>'Sheet1 (3)'!AB8</f>
        <v>0.13333333333333333</v>
      </c>
      <c r="AC8">
        <f>'Sheet1 (3)'!AC8</f>
        <v>9</v>
      </c>
    </row>
    <row r="9" spans="1:84">
      <c r="A9">
        <f>'Sheet1 (3)'!A9</f>
        <v>0</v>
      </c>
      <c r="B9">
        <f>'Sheet1 (3)'!B9</f>
        <v>0</v>
      </c>
      <c r="C9">
        <f>'Sheet1 (3)'!C9</f>
        <v>0</v>
      </c>
      <c r="D9" s="1">
        <f>'Sheet1 (3)'!D9</f>
        <v>42019.478055555555</v>
      </c>
      <c r="E9">
        <f>'Sheet1 (3)'!E9</f>
        <v>3</v>
      </c>
      <c r="F9">
        <f>'Sheet1 (3)'!F9</f>
        <v>2.87</v>
      </c>
      <c r="G9">
        <f>'Sheet1 (3)'!G9</f>
        <v>2.2200000000000002</v>
      </c>
      <c r="J9">
        <f>'Sheet1 (3)'!H9</f>
        <v>184.00000000000003</v>
      </c>
      <c r="K9">
        <f>'Sheet1 (3)'!N9</f>
        <v>75</v>
      </c>
      <c r="L9">
        <f>'Sheet1 (3)'!I9</f>
        <v>62.4</v>
      </c>
      <c r="M9">
        <f>'Sheet1 (3)'!J9</f>
        <v>8.57</v>
      </c>
      <c r="O9">
        <f>'Sheet1 (3)'!K9</f>
        <v>6.69</v>
      </c>
      <c r="P9">
        <f>'Sheet1 (3)'!O9</f>
        <v>8.91</v>
      </c>
      <c r="Q9">
        <f>'Sheet1 (3)'!L9</f>
        <v>19.600000000000001</v>
      </c>
      <c r="R9">
        <f>'Sheet1 (3)'!M9</f>
        <v>47.61</v>
      </c>
      <c r="S9">
        <f>'Sheet1 (3)'!S9</f>
        <v>2.9906666666666673</v>
      </c>
      <c r="T9">
        <f>'Sheet1 (3)'!T9</f>
        <v>2.94</v>
      </c>
      <c r="U9">
        <f>'Sheet1 (3)'!U9</f>
        <v>0.18400000000000002</v>
      </c>
      <c r="V9">
        <f>'Sheet1 (3)'!V9</f>
        <v>0.107</v>
      </c>
      <c r="W9" t="str">
        <f>'Sheet1 (3)'!W9</f>
        <v>x</v>
      </c>
      <c r="X9">
        <f>'Sheet1 (3)'!X9</f>
        <v>5.5566666666666658</v>
      </c>
      <c r="Y9">
        <f>'Sheet1 (3)'!Y9</f>
        <v>3.1666666666666665</v>
      </c>
      <c r="Z9">
        <f>'Sheet1 (3)'!Z9</f>
        <v>0.76666666666666661</v>
      </c>
      <c r="AA9">
        <f>'Sheet1 (3)'!AA9</f>
        <v>312.66666666666669</v>
      </c>
      <c r="AB9">
        <f>'Sheet1 (3)'!AB9</f>
        <v>0.16666666666666666</v>
      </c>
      <c r="AC9">
        <f>'Sheet1 (3)'!AC9</f>
        <v>10.800000000000002</v>
      </c>
      <c r="AD9">
        <f>'Sheet1 (3)'!AD9</f>
        <v>3</v>
      </c>
      <c r="AE9">
        <f>'Sheet1 (3)'!AE9</f>
        <v>67.817999999999998</v>
      </c>
      <c r="AF9">
        <f>'Sheet1 (3)'!AF9</f>
        <v>2.1969906686415341</v>
      </c>
      <c r="AG9">
        <f t="shared" ref="AG9:AG11" si="3">AE9*AF$1</f>
        <v>0.7140991892176477</v>
      </c>
      <c r="AH9">
        <f t="shared" ref="AH9:AH11" si="4">AG9*AF9/AE9</f>
        <v>2.3133522887664886E-2</v>
      </c>
      <c r="AM9">
        <f>'Sheet1 (3)'!AJ9</f>
        <v>51.83978275627971</v>
      </c>
      <c r="AO9">
        <f t="shared" si="0"/>
        <v>1.6738709317494256</v>
      </c>
      <c r="AP9">
        <f t="shared" si="1"/>
        <v>0</v>
      </c>
      <c r="AT9">
        <f>'Sheet1 (3)'!AL9</f>
        <v>918.39936247723131</v>
      </c>
      <c r="AU9">
        <f>'Sheet1 (3)'!AM9</f>
        <v>20.015372276209405</v>
      </c>
      <c r="AV9">
        <f>'Sheet1 (3)'!AN9</f>
        <v>17.716111326990067</v>
      </c>
      <c r="AW9">
        <f t="shared" si="2"/>
        <v>0.38610062025741815</v>
      </c>
      <c r="AX9">
        <f>'Sheet1 (3)'!AP9</f>
        <v>0.7</v>
      </c>
      <c r="AY9">
        <f>'Sheet1 (3)'!AQ9</f>
        <v>0.6</v>
      </c>
      <c r="AZ9">
        <f>'Sheet1 (3)'!AR9</f>
        <v>5.4</v>
      </c>
      <c r="BA9">
        <f>'Sheet1 (3)'!AS9</f>
        <v>11.7</v>
      </c>
      <c r="BI9" t="str">
        <f>'Sheet1 (3)'!BC9</f>
        <v>T3</v>
      </c>
      <c r="BJ9" t="str">
        <f>'Sheet1 (3)'!BD9</f>
        <v>MB</v>
      </c>
      <c r="BK9" t="str">
        <f>'Sheet1 (3)'!BE9</f>
        <v>D3</v>
      </c>
      <c r="BL9">
        <f>'Sheet1 (3)'!BF9</f>
        <v>42019</v>
      </c>
      <c r="BM9">
        <f>'Sheet1 (3)'!BG9</f>
        <v>2.767073914894528</v>
      </c>
      <c r="BN9">
        <f>'Sheet1 (3)'!BH9</f>
        <v>2533.9437905105378</v>
      </c>
      <c r="BO9">
        <f>'Sheet1 (3)'!BI9</f>
        <v>10.071726423741694</v>
      </c>
      <c r="BP9">
        <f>'Sheet1 (3)'!BJ9</f>
        <v>122.84897576064672</v>
      </c>
      <c r="BQ9">
        <f>'Sheet1 (3)'!BK9</f>
        <v>2.2360570760947711</v>
      </c>
      <c r="BR9">
        <f>'Sheet1 (3)'!BL9</f>
        <v>14.828938330102233</v>
      </c>
      <c r="BS9">
        <f>'Sheet1 (3)'!BM9</f>
        <v>0.26551366750406863</v>
      </c>
      <c r="BU9" t="str">
        <f>'Sheet1 (3)'!BO9</f>
        <v>D6</v>
      </c>
      <c r="BV9" t="str">
        <f>'Sheet1 (3)'!BP9</f>
        <v>MB</v>
      </c>
      <c r="BW9" t="str">
        <f>'Sheet1 (3)'!BQ9</f>
        <v>D3</v>
      </c>
      <c r="BX9">
        <f>'Sheet1 (3)'!BS9</f>
        <v>26.238110723287573</v>
      </c>
      <c r="BY9">
        <f>'Sheet1 (3)'!BT9</f>
        <v>1850.8107791907953</v>
      </c>
      <c r="BZ9">
        <f>'Sheet1 (3)'!BU9</f>
        <v>42.924288881715405</v>
      </c>
      <c r="CA9">
        <f>'Sheet1 (3)'!BV9</f>
        <v>106.43307672494223</v>
      </c>
      <c r="CB9">
        <f>'Sheet1 (3)'!BW9</f>
        <v>1.9372602243345873</v>
      </c>
      <c r="CC9">
        <f>'Sheet1 (3)'!BX9</f>
        <v>8.5021905438791734</v>
      </c>
      <c r="CD9">
        <f>'Sheet1 (3)'!BY9</f>
        <v>0.1522325970255895</v>
      </c>
      <c r="CE9">
        <f>'Sheet1 (3)'!BZ9</f>
        <v>0.11328107047847913</v>
      </c>
      <c r="CF9">
        <f t="shared" ref="CF9:CF67" si="5">BQ9-CB9</f>
        <v>0.29879685176018378</v>
      </c>
    </row>
    <row r="10" spans="1:84">
      <c r="A10">
        <f>'Sheet1 (3)'!A10</f>
        <v>0</v>
      </c>
      <c r="B10">
        <f>'Sheet1 (3)'!B10</f>
        <v>0</v>
      </c>
      <c r="C10">
        <f>'Sheet1 (3)'!C10</f>
        <v>0</v>
      </c>
      <c r="D10" s="1">
        <f>'Sheet1 (3)'!D10</f>
        <v>42019.480516975309</v>
      </c>
      <c r="E10">
        <f>'Sheet1 (3)'!E10</f>
        <v>3.25</v>
      </c>
      <c r="F10">
        <f>'Sheet1 (3)'!F10</f>
        <v>3.12</v>
      </c>
      <c r="G10">
        <f>'Sheet1 (3)'!G10</f>
        <v>2.73</v>
      </c>
      <c r="J10">
        <f>'Sheet1 (3)'!H10</f>
        <v>194.00000000000003</v>
      </c>
      <c r="K10">
        <f>'Sheet1 (3)'!N10</f>
        <v>89</v>
      </c>
      <c r="L10">
        <f>'Sheet1 (3)'!I10</f>
        <v>56</v>
      </c>
      <c r="M10">
        <f>'Sheet1 (3)'!J10</f>
        <v>7.57</v>
      </c>
      <c r="O10">
        <f>'Sheet1 (3)'!K10</f>
        <v>6.62</v>
      </c>
      <c r="P10">
        <f>'Sheet1 (3)'!O10</f>
        <v>10.73</v>
      </c>
      <c r="Q10">
        <f>'Sheet1 (3)'!L10</f>
        <v>20.83</v>
      </c>
      <c r="R10">
        <f>'Sheet1 (3)'!M10</f>
        <v>50.52</v>
      </c>
      <c r="S10">
        <f>'Sheet1 (3)'!S10</f>
        <v>3.2360000000000002</v>
      </c>
      <c r="T10">
        <f>'Sheet1 (3)'!T10</f>
        <v>3.1199999999999997</v>
      </c>
      <c r="U10">
        <f>'Sheet1 (3)'!U10</f>
        <v>0.19400000000000003</v>
      </c>
      <c r="V10">
        <f>'Sheet1 (3)'!V10</f>
        <v>0.113</v>
      </c>
      <c r="W10" t="str">
        <f>'Sheet1 (3)'!W10</f>
        <v>x</v>
      </c>
      <c r="X10">
        <f>'Sheet1 (3)'!X10</f>
        <v>3.5066666666666664</v>
      </c>
      <c r="Y10">
        <f>'Sheet1 (3)'!Y10</f>
        <v>3.1333333333333333</v>
      </c>
      <c r="Z10">
        <f>'Sheet1 (3)'!Z10</f>
        <v>0.73333333333333339</v>
      </c>
      <c r="AA10">
        <f>'Sheet1 (3)'!AA10</f>
        <v>179.66666666666666</v>
      </c>
      <c r="AB10">
        <f>'Sheet1 (3)'!AB10</f>
        <v>0.10000000000000002</v>
      </c>
      <c r="AC10">
        <f>'Sheet1 (3)'!AC10</f>
        <v>12.433333333333332</v>
      </c>
      <c r="AD10">
        <f>'Sheet1 (3)'!AD10</f>
        <v>3.3</v>
      </c>
      <c r="AE10">
        <f>'Sheet1 (3)'!AE10</f>
        <v>99.7542045</v>
      </c>
      <c r="AF10">
        <f>'Sheet1 (3)'!AF10</f>
        <v>3.3280677599858186</v>
      </c>
      <c r="AG10">
        <f t="shared" si="3"/>
        <v>1.0503759555649153</v>
      </c>
      <c r="AH10">
        <f t="shared" si="4"/>
        <v>3.5043358534124658E-2</v>
      </c>
      <c r="AM10">
        <f>'Sheet1 (3)'!AJ10</f>
        <v>74.080108621860163</v>
      </c>
      <c r="AN10">
        <f>'Sheet1 (3)'!AK10</f>
        <v>4.0323808295770585</v>
      </c>
      <c r="AO10">
        <f t="shared" si="0"/>
        <v>2.3919957578902218</v>
      </c>
      <c r="AP10">
        <f t="shared" si="1"/>
        <v>0.13020280366732512</v>
      </c>
      <c r="AT10">
        <f>'Sheet1 (3)'!AL10</f>
        <v>1205.6193078324227</v>
      </c>
      <c r="AU10">
        <f>'Sheet1 (3)'!AM10</f>
        <v>25.222073848061239</v>
      </c>
      <c r="AV10">
        <f>'Sheet1 (3)'!AN10</f>
        <v>16.274534828053138</v>
      </c>
      <c r="AW10">
        <f t="shared" si="2"/>
        <v>0.34047026006409642</v>
      </c>
      <c r="AX10">
        <f>'Sheet1 (3)'!AP10</f>
        <v>0.6</v>
      </c>
      <c r="AY10">
        <f>'Sheet1 (3)'!AQ10</f>
        <v>0.7</v>
      </c>
      <c r="AZ10">
        <f>'Sheet1 (3)'!AR10</f>
        <v>5.0999999999999996</v>
      </c>
      <c r="BA10">
        <f>'Sheet1 (3)'!AS10</f>
        <v>12.4</v>
      </c>
      <c r="BI10" t="str">
        <f>'Sheet1 (3)'!BC10</f>
        <v>T4</v>
      </c>
      <c r="BJ10" t="str">
        <f>'Sheet1 (3)'!BD10</f>
        <v>MB</v>
      </c>
      <c r="BK10" t="str">
        <f>'Sheet1 (3)'!BE10</f>
        <v>D4</v>
      </c>
      <c r="BL10">
        <f>'Sheet1 (3)'!BF10</f>
        <v>42019</v>
      </c>
      <c r="BM10">
        <f>'Sheet1 (3)'!BG10</f>
        <v>1.9492814691067135</v>
      </c>
      <c r="BN10">
        <f>'Sheet1 (3)'!BH10</f>
        <v>2998.430605120941</v>
      </c>
      <c r="BO10">
        <f>'Sheet1 (3)'!BI10</f>
        <v>10.400393441163331</v>
      </c>
      <c r="BP10">
        <f>'Sheet1 (3)'!BJ10</f>
        <v>168.76704974478554</v>
      </c>
      <c r="BQ10">
        <f>'Sheet1 (3)'!BK10</f>
        <v>3.071842914903268</v>
      </c>
      <c r="BR10">
        <f>'Sheet1 (3)'!BL10</f>
        <v>14.630082909909776</v>
      </c>
      <c r="BS10">
        <f>'Sheet1 (3)'!BM10</f>
        <v>0.26195314073249376</v>
      </c>
      <c r="BU10" t="str">
        <f>'Sheet1 (3)'!BO10</f>
        <v>D7</v>
      </c>
      <c r="BV10" t="str">
        <f>'Sheet1 (3)'!BP10</f>
        <v>MB</v>
      </c>
      <c r="BW10" t="str">
        <f>'Sheet1 (3)'!BQ10</f>
        <v>D4</v>
      </c>
      <c r="BX10">
        <f>'Sheet1 (3)'!BS10</f>
        <v>39.065495518083928</v>
      </c>
      <c r="BY10">
        <f>'Sheet1 (3)'!BT10</f>
        <v>2130.7740608681434</v>
      </c>
      <c r="BZ10">
        <f>'Sheet1 (3)'!BU10</f>
        <v>28.414765887876758</v>
      </c>
      <c r="CA10">
        <f>'Sheet1 (3)'!BV10</f>
        <v>153.06502443566933</v>
      </c>
      <c r="CB10">
        <f>'Sheet1 (3)'!BW10</f>
        <v>2.7860397603871374</v>
      </c>
      <c r="CC10">
        <f>'Sheet1 (3)'!BX10</f>
        <v>7.8526766783677919</v>
      </c>
      <c r="CD10">
        <f>'Sheet1 (3)'!BY10</f>
        <v>0.14060298439333557</v>
      </c>
      <c r="CE10">
        <f>'Sheet1 (3)'!BZ10</f>
        <v>0.12135015633915819</v>
      </c>
      <c r="CF10">
        <f t="shared" si="5"/>
        <v>0.28580315451613059</v>
      </c>
    </row>
    <row r="11" spans="1:84">
      <c r="A11">
        <f>'Sheet1 (3)'!A11</f>
        <v>0</v>
      </c>
      <c r="B11">
        <f>'Sheet1 (3)'!B11</f>
        <v>0</v>
      </c>
      <c r="C11">
        <f>'Sheet1 (3)'!C11</f>
        <v>0</v>
      </c>
      <c r="D11" s="1">
        <f>'Sheet1 (3)'!D11</f>
        <v>42019.480555555558</v>
      </c>
      <c r="E11">
        <f>'Sheet1 (3)'!E11</f>
        <v>3.5</v>
      </c>
      <c r="F11">
        <f>'Sheet1 (3)'!F11</f>
        <v>3.37</v>
      </c>
      <c r="G11">
        <f>'Sheet1 (3)'!G11</f>
        <v>3.26</v>
      </c>
      <c r="J11">
        <f>'Sheet1 (3)'!H11</f>
        <v>0</v>
      </c>
      <c r="K11">
        <f>'Sheet1 (3)'!N11</f>
        <v>113</v>
      </c>
      <c r="L11">
        <f>'Sheet1 (3)'!I11</f>
        <v>20.399999999999999</v>
      </c>
      <c r="M11">
        <f>'Sheet1 (3)'!J11</f>
        <v>2.71</v>
      </c>
      <c r="O11">
        <f>'Sheet1 (3)'!K11</f>
        <v>6.57</v>
      </c>
      <c r="P11">
        <f>'Sheet1 (3)'!O11</f>
        <v>13.46</v>
      </c>
      <c r="Q11">
        <f>'Sheet1 (3)'!L11</f>
        <v>21.68</v>
      </c>
      <c r="R11">
        <f>'Sheet1 (3)'!M11</f>
        <v>52.52</v>
      </c>
      <c r="AD11">
        <f>'Sheet1 (3)'!AD11</f>
        <v>3.5</v>
      </c>
      <c r="AE11">
        <f>'Sheet1 (3)'!AE11</f>
        <v>105.42638600000001</v>
      </c>
      <c r="AF11">
        <f>'Sheet1 (3)'!AF11</f>
        <v>8.2129573945349872</v>
      </c>
      <c r="AG11">
        <f t="shared" si="3"/>
        <v>1.1101019901021376</v>
      </c>
      <c r="AH11">
        <f t="shared" si="4"/>
        <v>8.6479492413762113E-2</v>
      </c>
      <c r="AM11">
        <f>'Sheet1 (3)'!AJ11</f>
        <v>83.584521384928735</v>
      </c>
      <c r="AN11">
        <f>'Sheet1 (3)'!AK11</f>
        <v>1.6129523318308114</v>
      </c>
      <c r="AO11">
        <f t="shared" si="0"/>
        <v>2.6988867092324424</v>
      </c>
      <c r="AP11">
        <f t="shared" si="1"/>
        <v>5.2081121466929663E-2</v>
      </c>
      <c r="AT11">
        <f>'Sheet1 (3)'!AL11</f>
        <v>1313.8228597449911</v>
      </c>
      <c r="AU11">
        <f>'Sheet1 (3)'!AM11</f>
        <v>74.651929030186395</v>
      </c>
      <c r="AV11">
        <f>'Sheet1 (3)'!AN11</f>
        <v>15.718494740126474</v>
      </c>
      <c r="AW11">
        <f t="shared" si="2"/>
        <v>0.89313102226660601</v>
      </c>
      <c r="AX11">
        <f>'Sheet1 (3)'!AP11</f>
        <v>0.55000000000000004</v>
      </c>
      <c r="AY11">
        <f>'Sheet1 (3)'!AQ11</f>
        <v>0.7</v>
      </c>
      <c r="AZ11">
        <f>'Sheet1 (3)'!AR11</f>
        <v>5.0999999999999996</v>
      </c>
      <c r="BA11">
        <f>'Sheet1 (3)'!AS11</f>
        <v>12.5</v>
      </c>
      <c r="BI11" t="str">
        <f>'Sheet1 (3)'!BC11</f>
        <v>T5</v>
      </c>
      <c r="BJ11" t="str">
        <f>'Sheet1 (3)'!BD11</f>
        <v>MB</v>
      </c>
      <c r="BK11" t="str">
        <f>'Sheet1 (3)'!BE11</f>
        <v>D5</v>
      </c>
      <c r="BL11">
        <f>'Sheet1 (3)'!BF11</f>
        <v>42019</v>
      </c>
      <c r="BM11">
        <f>'Sheet1 (3)'!BG11</f>
        <v>1.8487720928506235</v>
      </c>
      <c r="BN11">
        <f>'Sheet1 (3)'!BH11</f>
        <v>3339.130116632608</v>
      </c>
      <c r="BO11">
        <f>'Sheet1 (3)'!BI11</f>
        <v>13.266852373917727</v>
      </c>
      <c r="BP11">
        <f>'Sheet1 (3)'!BJ11</f>
        <v>332.70279037106673</v>
      </c>
      <c r="BQ11">
        <f>'Sheet1 (3)'!BK11</f>
        <v>6.0557479135614622</v>
      </c>
      <c r="BR11">
        <f>'Sheet1 (3)'!BL11</f>
        <v>14.080145624257378</v>
      </c>
      <c r="BS11">
        <f>'Sheet1 (3)'!BM11</f>
        <v>0.25210645701445616</v>
      </c>
      <c r="BU11" t="str">
        <f>'Sheet1 (3)'!BO11</f>
        <v>D8</v>
      </c>
      <c r="BV11" t="str">
        <f>'Sheet1 (3)'!BP11</f>
        <v>MB</v>
      </c>
      <c r="BW11" t="str">
        <f>'Sheet1 (3)'!BQ11</f>
        <v>D5</v>
      </c>
      <c r="BX11">
        <f>'Sheet1 (3)'!BS11</f>
        <v>21.03962593921154</v>
      </c>
      <c r="BY11">
        <f>'Sheet1 (3)'!BT11</f>
        <v>2255.7888235558144</v>
      </c>
      <c r="BZ11">
        <f>'Sheet1 (3)'!BU11</f>
        <v>52.382838108733786</v>
      </c>
      <c r="CA11">
        <f>'Sheet1 (3)'!BV11</f>
        <v>293.14795579922713</v>
      </c>
      <c r="CB11">
        <f>'Sheet1 (3)'!BW11</f>
        <v>5.3357836876451978</v>
      </c>
      <c r="CC11">
        <f>'Sheet1 (3)'!BX11</f>
        <v>6.8815483427698245</v>
      </c>
      <c r="CD11">
        <f>'Sheet1 (3)'!BY11</f>
        <v>0.12321483156257519</v>
      </c>
      <c r="CE11">
        <f>'Sheet1 (3)'!BZ11</f>
        <v>0.12889162545188099</v>
      </c>
      <c r="CF11">
        <f t="shared" si="5"/>
        <v>0.71996422591626441</v>
      </c>
    </row>
    <row r="13" spans="1:84">
      <c r="A13" t="str">
        <f>'Sheet1 (3)'!A13</f>
        <v>Missisquoi Bay</v>
      </c>
      <c r="B13" t="str">
        <f>'Sheet1 (3)'!B13</f>
        <v>depth (m)</v>
      </c>
      <c r="C13" t="str">
        <f>'Sheet1 (3)'!C13</f>
        <v>Ice (cm)</v>
      </c>
      <c r="D13" s="1" t="str">
        <f>'Sheet1 (3)'!D13</f>
        <v>Date (MM/DD/YYYY)</v>
      </c>
      <c r="E13" t="str">
        <f>'Sheet1 (3)'!E13</f>
        <v>Depth m</v>
      </c>
      <c r="F13" t="str">
        <f>'Sheet1 (3)'!F13</f>
        <v>Depth(cor-m)</v>
      </c>
      <c r="G13" t="str">
        <f>'Sheet1 (3)'!G13</f>
        <v>Temp °C</v>
      </c>
      <c r="H13" t="str">
        <f>'Sheet1 (3)'!H13</f>
        <v>Cond µS/cm</v>
      </c>
      <c r="I13" t="str">
        <f>'Sheet1 (3)'!I13</f>
        <v>nLF Cond µS/cm</v>
      </c>
      <c r="J13" t="str">
        <f>'Sheet1 (3)'!J13</f>
        <v>SpCond µS/cm</v>
      </c>
      <c r="K13" t="str">
        <f>'Sheet1 (3)'!K13</f>
        <v>TDS mg/L</v>
      </c>
      <c r="L13" t="str">
        <f>'Sheet1 (3)'!L13</f>
        <v>ODO % sat</v>
      </c>
      <c r="M13" t="str">
        <f>'Sheet1 (3)'!M13</f>
        <v>ODO mg/L</v>
      </c>
      <c r="N13" t="str">
        <f>'Sheet1 (3)'!N13</f>
        <v>ODO % EU</v>
      </c>
      <c r="O13" t="str">
        <f>'Sheet1 (3)'!O13</f>
        <v>pH</v>
      </c>
      <c r="P13" t="str">
        <f>'Sheet1 (3)'!P13</f>
        <v>Turbidity FNU</v>
      </c>
      <c r="Q13" t="str">
        <f>'Sheet1 (3)'!Q13</f>
        <v>fDOM RFU</v>
      </c>
      <c r="R13" t="str">
        <f>'Sheet1 (3)'!R13</f>
        <v>fDOM QSU</v>
      </c>
      <c r="S13" t="str">
        <f>'Sheet1 (3)'!S13</f>
        <v>Dep(m)</v>
      </c>
      <c r="T13" t="str">
        <f>'Sheet1 (3)'!T13</f>
        <v>Temp</v>
      </c>
      <c r="U13" t="str">
        <f>'Sheet1 (3)'!U13</f>
        <v>Scon(mS)</v>
      </c>
      <c r="V13" t="str">
        <f>'Sheet1 (3)'!V13</f>
        <v>Con(mS)</v>
      </c>
      <c r="W13" t="str">
        <f>'Sheet1 (3)'!W13</f>
        <v>pH</v>
      </c>
      <c r="X13" t="str">
        <f>'Sheet1 (3)'!X13</f>
        <v>DO(mg/l)</v>
      </c>
      <c r="Y13" t="str">
        <f>'Sheet1 (3)'!Y13</f>
        <v>Chla (ug/l)</v>
      </c>
      <c r="Z13" t="str">
        <f>'Sheet1 (3)'!Z13</f>
        <v>Chl(RFU)</v>
      </c>
      <c r="AA13" t="str">
        <f>'Sheet1 (3)'!AA13</f>
        <v>BGA(cells)</v>
      </c>
      <c r="AB13" t="str">
        <f>'Sheet1 (3)'!AB13</f>
        <v>BGA(RF)</v>
      </c>
      <c r="AC13" t="str">
        <f>'Sheet1 (3)'!AC13</f>
        <v>Turb.</v>
      </c>
      <c r="AD13" t="str">
        <f>'Sheet1 (3)'!AD13</f>
        <v>Depth (m)</v>
      </c>
      <c r="AF13" t="str">
        <f>'Sheet1 (3)'!AF13</f>
        <v>SRP-sd</v>
      </c>
      <c r="AJ13" t="str">
        <f>'Sheet1 (3)'!AH13</f>
        <v>TDP-sd</v>
      </c>
      <c r="AM13" t="str">
        <f>'Sheet1 (3)'!AJ13</f>
        <v>TP-ugP/L</v>
      </c>
      <c r="AN13" t="str">
        <f>'Sheet1 (3)'!AK13</f>
        <v>TP-sd</v>
      </c>
      <c r="AR13" t="str">
        <f>'Sheet1 (3)'!AX13</f>
        <v>TDN(mgN/l)</v>
      </c>
      <c r="AS13" t="str">
        <f>'Sheet1 (3)'!AY13</f>
        <v>stdN/l</v>
      </c>
      <c r="AT13" t="str">
        <f>'Sheet1 (3)'!AL13</f>
        <v>TN-ugN/L</v>
      </c>
      <c r="AU13" t="str">
        <f>'Sheet1 (3)'!AM13</f>
        <v>TN-sd</v>
      </c>
      <c r="AV13" t="str">
        <f>'Sheet1 (3)'!AN13</f>
        <v>TN/TP</v>
      </c>
      <c r="AX13" t="str">
        <f>'Sheet1 (3)'!AP13</f>
        <v>Turbidity</v>
      </c>
      <c r="AY13" t="str">
        <f>'Sheet1 (3)'!AQ13</f>
        <v>NO3(mg/l)</v>
      </c>
      <c r="AZ13" t="str">
        <f>'Sheet1 (3)'!AR13</f>
        <v>DOC(mg/l)</v>
      </c>
      <c r="BA13" t="str">
        <f>'Sheet1 (3)'!AS13</f>
        <v>SAC254(/m)</v>
      </c>
      <c r="BD13" t="str">
        <f>'Sheet1 (3)'!AV13</f>
        <v>DOC (mgC/l)</v>
      </c>
      <c r="BE13" t="str">
        <f>'Sheet1 (3)'!AW13</f>
        <v>stdC/l</v>
      </c>
    </row>
    <row r="14" spans="1:84">
      <c r="A14" t="str">
        <f>'Sheet1 (3)'!A14</f>
        <v>Depth (incld. Ice)</v>
      </c>
      <c r="B14">
        <f>'Sheet1 (3)'!B14</f>
        <v>3.75</v>
      </c>
      <c r="C14">
        <f>'Sheet1 (3)'!C14</f>
        <v>54</v>
      </c>
      <c r="D14" s="1">
        <f>'Sheet1 (3)'!D14</f>
        <v>42039</v>
      </c>
      <c r="E14">
        <f>'Sheet1 (3)'!E14</f>
        <v>0.92416666666666669</v>
      </c>
      <c r="F14">
        <f>'Sheet1 (3)'!F14</f>
        <v>0.92416666666666669</v>
      </c>
      <c r="G14">
        <f>'Sheet1 (3)'!G14</f>
        <v>-9.6666666666666689E-3</v>
      </c>
      <c r="H14">
        <f>'Sheet1 (3)'!H14</f>
        <v>69.983333333333334</v>
      </c>
      <c r="I14">
        <f>'Sheet1 (3)'!I14</f>
        <v>134.4</v>
      </c>
      <c r="J14">
        <f>'Sheet1 (3)'!J14</f>
        <v>134</v>
      </c>
      <c r="K14">
        <f>'Sheet1 (3)'!K14</f>
        <v>87.333333333333329</v>
      </c>
      <c r="L14">
        <f>'Sheet1 (3)'!L14</f>
        <v>119.56666666666666</v>
      </c>
      <c r="M14">
        <f>'Sheet1 (3)'!M14</f>
        <v>17.481666666666669</v>
      </c>
      <c r="N14">
        <f>'Sheet1 (3)'!N14</f>
        <v>119.73333333333333</v>
      </c>
      <c r="O14">
        <f>'Sheet1 (3)'!O14</f>
        <v>7.8133333333333335</v>
      </c>
      <c r="P14">
        <f>'Sheet1 (3)'!P14</f>
        <v>2.2616666666666667</v>
      </c>
      <c r="Q14">
        <f>'Sheet1 (3)'!Q14</f>
        <v>10.053333333333333</v>
      </c>
      <c r="R14">
        <f>'Sheet1 (3)'!R14</f>
        <v>24.954999999999998</v>
      </c>
      <c r="S14">
        <f>'Sheet1 (3)'!S14</f>
        <v>0.50666666666666671</v>
      </c>
      <c r="T14">
        <f>'Sheet1 (3)'!T14</f>
        <v>8.3333333333333329E-2</v>
      </c>
      <c r="U14">
        <f>'Sheet1 (3)'!U14</f>
        <v>0.14866666666666664</v>
      </c>
      <c r="V14">
        <f>'Sheet1 (3)'!V14</f>
        <v>7.8E-2</v>
      </c>
      <c r="W14">
        <f>'Sheet1 (3)'!W14</f>
        <v>6.82</v>
      </c>
      <c r="X14">
        <f>'Sheet1 (3)'!X14</f>
        <v>14.436666666666667</v>
      </c>
      <c r="Y14">
        <f>'Sheet1 (3)'!Y14</f>
        <v>4.5333333333333341</v>
      </c>
      <c r="Z14">
        <f>'Sheet1 (3)'!Z14</f>
        <v>1.0999999999999999</v>
      </c>
      <c r="AA14">
        <f>'Sheet1 (3)'!AA14</f>
        <v>702</v>
      </c>
      <c r="AB14">
        <f>'Sheet1 (3)'!AB14</f>
        <v>0.3666666666666667</v>
      </c>
      <c r="AC14">
        <f>'Sheet1 (3)'!AC14</f>
        <v>1.3333333333333333</v>
      </c>
      <c r="AD14">
        <f>'Sheet1 (3)'!AD14</f>
        <v>0.5</v>
      </c>
      <c r="AE14">
        <f>'Sheet1 (3)'!AE14</f>
        <v>22.592475499999995</v>
      </c>
      <c r="AF14">
        <f>'Sheet1 (3)'!AF14</f>
        <v>8.4270664922982021</v>
      </c>
      <c r="AG14">
        <f t="shared" ref="AG14" si="6">AE14*AF$1</f>
        <v>0.23789065494366637</v>
      </c>
      <c r="AH14">
        <f t="shared" ref="AH14:AH18" si="7">AG14*AF14/AE14</f>
        <v>8.8733984335034238E-2</v>
      </c>
      <c r="AI14">
        <f>'Sheet1 (3)'!AG14</f>
        <v>16.135125262080003</v>
      </c>
      <c r="AJ14">
        <f>'Sheet1 (3)'!AH14</f>
        <v>1.4435345440856591</v>
      </c>
      <c r="AK14">
        <f>AI14*AF$1</f>
        <v>0.16989707551942723</v>
      </c>
      <c r="AL14">
        <f>AK14*AJ14/AI14</f>
        <v>1.5199900432617239E-2</v>
      </c>
      <c r="AM14">
        <f>'Sheet1 (3)'!AJ14</f>
        <v>11.160896130346234</v>
      </c>
      <c r="AN14">
        <f>'Sheet1 (3)'!AK14</f>
        <v>0.94088886023464779</v>
      </c>
      <c r="AO14">
        <f t="shared" si="0"/>
        <v>0.36037766000472182</v>
      </c>
      <c r="AP14">
        <f t="shared" si="1"/>
        <v>3.0380654189042552E-2</v>
      </c>
      <c r="AR14">
        <f>'Sheet1 (3)'!AX14</f>
        <v>0.94256422753101443</v>
      </c>
      <c r="AS14">
        <f>'Sheet1 (3)'!AY14</f>
        <v>1.3505892251000341E-2</v>
      </c>
      <c r="AT14">
        <f>'Sheet1 (3)'!AL14</f>
        <v>772.70947176684876</v>
      </c>
      <c r="AU14">
        <f>'Sheet1 (3)'!AM14</f>
        <v>7.5057646035785179</v>
      </c>
      <c r="AV14">
        <f>'Sheet1 (3)'!AN14</f>
        <v>69.233640627285155</v>
      </c>
      <c r="AW14">
        <f t="shared" si="2"/>
        <v>0.67250555116004596</v>
      </c>
      <c r="AX14">
        <f>'Sheet1 (3)'!AP14</f>
        <v>0.1</v>
      </c>
      <c r="AY14">
        <f>'Sheet1 (3)'!AQ14</f>
        <v>0.6</v>
      </c>
      <c r="AZ14">
        <f>'Sheet1 (3)'!AR14</f>
        <v>2.6</v>
      </c>
      <c r="BA14">
        <f>'Sheet1 (3)'!AS14</f>
        <v>6.4</v>
      </c>
      <c r="BD14">
        <f>'Sheet1 (3)'!AV14</f>
        <v>3.674486387392554</v>
      </c>
      <c r="BE14">
        <f>'Sheet1 (3)'!AW14</f>
        <v>6.2746233906189261E-2</v>
      </c>
      <c r="BI14" t="str">
        <f>'Sheet1 (3)'!BC14</f>
        <v>T11</v>
      </c>
      <c r="BJ14" t="str">
        <f>'Sheet1 (3)'!BD14</f>
        <v>MB</v>
      </c>
      <c r="BK14" t="str">
        <f>'Sheet1 (3)'!BE14</f>
        <v>D1</v>
      </c>
      <c r="BL14">
        <f>'Sheet1 (3)'!BF14</f>
        <v>42039</v>
      </c>
      <c r="BM14">
        <f>'Sheet1 (3)'!BG14</f>
        <v>2.0117659948804913</v>
      </c>
      <c r="BN14">
        <f>'Sheet1 (3)'!BH14</f>
        <v>3161.877406196817</v>
      </c>
      <c r="BO14">
        <f>'Sheet1 (3)'!BI14</f>
        <v>1.8535308949726552</v>
      </c>
      <c r="BP14">
        <f>'Sheet1 (3)'!BJ14</f>
        <v>24.25690530265268</v>
      </c>
      <c r="BQ14">
        <f>'Sheet1 (3)'!BK14</f>
        <v>0.44151629600751147</v>
      </c>
      <c r="BR14">
        <f>'Sheet1 (3)'!BL14</f>
        <v>9.3384388306546828</v>
      </c>
      <c r="BS14">
        <f>'Sheet1 (3)'!BM14</f>
        <v>0.16720570869569709</v>
      </c>
      <c r="BU14" t="str">
        <f>'Sheet1 (3)'!BO14</f>
        <v>D9</v>
      </c>
      <c r="BV14" t="str">
        <f>'Sheet1 (3)'!BP14</f>
        <v>MB</v>
      </c>
      <c r="BW14" t="str">
        <f>'Sheet1 (3)'!BQ14</f>
        <v>D1</v>
      </c>
      <c r="BX14">
        <f>'Sheet1 (3)'!BS14</f>
        <v>88.540751300251273</v>
      </c>
      <c r="BY14">
        <f>'Sheet1 (3)'!BT14</f>
        <v>2480.1992532453746</v>
      </c>
      <c r="BZ14">
        <f>'Sheet1 (3)'!BU14</f>
        <v>29.340801742402036</v>
      </c>
      <c r="CA14">
        <f>'Sheet1 (3)'!BV14</f>
        <v>14.232672337960572</v>
      </c>
      <c r="CB14">
        <f>'Sheet1 (3)'!BW14</f>
        <v>0.259058469930116</v>
      </c>
      <c r="CC14">
        <f>'Sheet1 (3)'!BX14</f>
        <v>1.6852081813223925</v>
      </c>
      <c r="CD14">
        <f>'Sheet1 (3)'!BY14</f>
        <v>3.0173825986076857E-2</v>
      </c>
      <c r="CE14">
        <f>'Sheet1 (3)'!BZ14</f>
        <v>0.13703188270962025</v>
      </c>
      <c r="CF14">
        <f t="shared" si="5"/>
        <v>0.18245782607739547</v>
      </c>
    </row>
    <row r="15" spans="1:84">
      <c r="A15" t="str">
        <f>'Sheet1 (3)'!A15</f>
        <v>Ice Thickness</v>
      </c>
      <c r="B15">
        <f>'Sheet1 (3)'!B15</f>
        <v>3.21</v>
      </c>
      <c r="C15">
        <f>'Sheet1 (3)'!C15</f>
        <v>0</v>
      </c>
      <c r="D15" s="1">
        <f>'Sheet1 (3)'!D15</f>
        <v>42039</v>
      </c>
      <c r="E15">
        <f>'Sheet1 (3)'!E15</f>
        <v>1.5189999999999999</v>
      </c>
      <c r="F15">
        <f>'Sheet1 (3)'!F15</f>
        <v>1.5189999999999999</v>
      </c>
      <c r="G15">
        <f>'Sheet1 (3)'!G15</f>
        <v>0.77833333333333332</v>
      </c>
      <c r="H15">
        <f>'Sheet1 (3)'!H15</f>
        <v>68.933333333333337</v>
      </c>
      <c r="I15">
        <f>'Sheet1 (3)'!I15</f>
        <v>129.03333333333333</v>
      </c>
      <c r="J15">
        <f>'Sheet1 (3)'!J15</f>
        <v>128.33333333333331</v>
      </c>
      <c r="K15">
        <f>'Sheet1 (3)'!K15</f>
        <v>83.666666666666671</v>
      </c>
      <c r="L15">
        <f>'Sheet1 (3)'!L15</f>
        <v>98.033333333333346</v>
      </c>
      <c r="M15">
        <f>'Sheet1 (3)'!M15</f>
        <v>14.043333333333331</v>
      </c>
      <c r="N15">
        <f>'Sheet1 (3)'!N15</f>
        <v>98.2</v>
      </c>
      <c r="O15">
        <f>'Sheet1 (3)'!O15</f>
        <v>7.6433333333333335</v>
      </c>
      <c r="P15">
        <f>'Sheet1 (3)'!P15</f>
        <v>132.12666666666667</v>
      </c>
      <c r="Q15">
        <f>'Sheet1 (3)'!Q15</f>
        <v>12.226666666666667</v>
      </c>
      <c r="R15">
        <f>'Sheet1 (3)'!R15</f>
        <v>30.113333333333333</v>
      </c>
      <c r="S15">
        <f>'Sheet1 (3)'!S15</f>
        <v>1.0189999999999999</v>
      </c>
      <c r="T15">
        <f>'Sheet1 (3)'!T15</f>
        <v>0.37333333333333335</v>
      </c>
      <c r="U15">
        <f>'Sheet1 (3)'!U15</f>
        <v>0.14499999999999999</v>
      </c>
      <c r="V15">
        <f>'Sheet1 (3)'!V15</f>
        <v>7.6999999999999999E-2</v>
      </c>
      <c r="W15">
        <f>'Sheet1 (3)'!W15</f>
        <v>6.79</v>
      </c>
      <c r="X15">
        <f>'Sheet1 (3)'!X15</f>
        <v>14.35</v>
      </c>
      <c r="Y15">
        <f>'Sheet1 (3)'!Y15</f>
        <v>5.2333333333333334</v>
      </c>
      <c r="Z15">
        <f>'Sheet1 (3)'!Z15</f>
        <v>1.2333333333333334</v>
      </c>
      <c r="AA15">
        <f>'Sheet1 (3)'!AA15</f>
        <v>450.33333333333331</v>
      </c>
      <c r="AB15">
        <f>'Sheet1 (3)'!AB15</f>
        <v>0.20000000000000004</v>
      </c>
      <c r="AC15">
        <f>'Sheet1 (3)'!AC15</f>
        <v>1.3999999999999997</v>
      </c>
    </row>
    <row r="16" spans="1:84">
      <c r="A16">
        <f>'Sheet1 (3)'!A16</f>
        <v>0</v>
      </c>
      <c r="B16">
        <f>'Sheet1 (3)'!B16</f>
        <v>0</v>
      </c>
      <c r="C16">
        <f>'Sheet1 (3)'!C16</f>
        <v>0</v>
      </c>
      <c r="D16" s="1">
        <f>'Sheet1 (3)'!D16</f>
        <v>42039</v>
      </c>
      <c r="E16">
        <f>'Sheet1 (3)'!E16</f>
        <v>1.8099999999999998</v>
      </c>
      <c r="F16">
        <f>'Sheet1 (3)'!F16</f>
        <v>1.8099999999999998</v>
      </c>
      <c r="G16">
        <f>'Sheet1 (3)'!G16</f>
        <v>1.7676666666666667</v>
      </c>
      <c r="H16">
        <f>'Sheet1 (3)'!H16</f>
        <v>70.3</v>
      </c>
      <c r="I16">
        <f>'Sheet1 (3)'!I16</f>
        <v>127.43333333333332</v>
      </c>
      <c r="J16">
        <f>'Sheet1 (3)'!J16</f>
        <v>126.36666666666667</v>
      </c>
      <c r="K16">
        <f>'Sheet1 (3)'!K16</f>
        <v>82</v>
      </c>
      <c r="L16">
        <f>'Sheet1 (3)'!L16</f>
        <v>95.633333333333326</v>
      </c>
      <c r="M16">
        <f>'Sheet1 (3)'!M16</f>
        <v>13.310000000000002</v>
      </c>
      <c r="N16">
        <f>'Sheet1 (3)'!N16</f>
        <v>95.766666666666652</v>
      </c>
      <c r="O16">
        <f>'Sheet1 (3)'!O16</f>
        <v>7.57</v>
      </c>
      <c r="P16">
        <f>'Sheet1 (3)'!P16</f>
        <v>4.4400000000000004</v>
      </c>
      <c r="Q16">
        <f>'Sheet1 (3)'!Q16</f>
        <v>12.719999999999999</v>
      </c>
      <c r="R16">
        <f>'Sheet1 (3)'!R16</f>
        <v>31.27333333333333</v>
      </c>
      <c r="S16">
        <f>'Sheet1 (3)'!S16</f>
        <v>1.5126666666666668</v>
      </c>
      <c r="T16">
        <f>'Sheet1 (3)'!T16</f>
        <v>1.0433333333333332</v>
      </c>
      <c r="U16">
        <f>'Sheet1 (3)'!U16</f>
        <v>0.14233333333333331</v>
      </c>
      <c r="V16">
        <f>'Sheet1 (3)'!V16</f>
        <v>7.6999999999999999E-2</v>
      </c>
      <c r="W16">
        <f>'Sheet1 (3)'!W16</f>
        <v>6.79</v>
      </c>
      <c r="X16">
        <f>'Sheet1 (3)'!X16</f>
        <v>14.049999999999999</v>
      </c>
      <c r="Y16">
        <f>'Sheet1 (3)'!Y16</f>
        <v>6.8</v>
      </c>
      <c r="Z16">
        <f>'Sheet1 (3)'!Z16</f>
        <v>1.5999999999999999</v>
      </c>
      <c r="AA16">
        <f>'Sheet1 (3)'!AA16</f>
        <v>386.33333333333331</v>
      </c>
      <c r="AB16">
        <f>'Sheet1 (3)'!AB16</f>
        <v>0.20000000000000004</v>
      </c>
      <c r="AC16">
        <f>'Sheet1 (3)'!AC16</f>
        <v>3.0333333333333337</v>
      </c>
    </row>
    <row r="17" spans="1:84">
      <c r="A17">
        <f>'Sheet1 (3)'!A17</f>
        <v>0</v>
      </c>
      <c r="B17">
        <f>'Sheet1 (3)'!B17</f>
        <v>0</v>
      </c>
      <c r="C17">
        <f>'Sheet1 (3)'!C17</f>
        <v>0</v>
      </c>
      <c r="D17" s="1">
        <f>'Sheet1 (3)'!D17</f>
        <v>42039</v>
      </c>
      <c r="E17">
        <f>'Sheet1 (3)'!E17</f>
        <v>2.1359999999999997</v>
      </c>
      <c r="F17">
        <f>'Sheet1 (3)'!F17</f>
        <v>2.1359999999999997</v>
      </c>
      <c r="G17">
        <f>'Sheet1 (3)'!G17</f>
        <v>2.3358888888888889</v>
      </c>
      <c r="H17">
        <f>'Sheet1 (3)'!H17</f>
        <v>71.433333333333337</v>
      </c>
      <c r="I17">
        <f>'Sheet1 (3)'!I17</f>
        <v>127.24444444444445</v>
      </c>
      <c r="J17">
        <f>'Sheet1 (3)'!J17</f>
        <v>125.98888888888889</v>
      </c>
      <c r="K17">
        <f>'Sheet1 (3)'!K17</f>
        <v>82</v>
      </c>
      <c r="L17">
        <f>'Sheet1 (3)'!L17</f>
        <v>92.444444444444457</v>
      </c>
      <c r="M17">
        <f>'Sheet1 (3)'!M17</f>
        <v>12.673333333333334</v>
      </c>
      <c r="N17">
        <f>'Sheet1 (3)'!N17</f>
        <v>92.588888888888889</v>
      </c>
      <c r="O17">
        <f>'Sheet1 (3)'!O17</f>
        <v>7.53</v>
      </c>
      <c r="P17">
        <f>'Sheet1 (3)'!P17</f>
        <v>4.1833333333333336</v>
      </c>
      <c r="Q17">
        <f>'Sheet1 (3)'!Q17</f>
        <v>14.003333333333332</v>
      </c>
      <c r="R17">
        <f>'Sheet1 (3)'!R17</f>
        <v>34.31444444444444</v>
      </c>
      <c r="S17">
        <f>'Sheet1 (3)'!S17</f>
        <v>1.9750000000000003</v>
      </c>
      <c r="T17">
        <f>'Sheet1 (3)'!T17</f>
        <v>2.54</v>
      </c>
      <c r="U17">
        <f>'Sheet1 (3)'!U17</f>
        <v>0.13700000000000001</v>
      </c>
      <c r="V17">
        <f>'Sheet1 (3)'!V17</f>
        <v>7.8E-2</v>
      </c>
      <c r="W17">
        <f>'Sheet1 (3)'!W17</f>
        <v>6.830000000000001</v>
      </c>
      <c r="X17">
        <f>'Sheet1 (3)'!X17</f>
        <v>13.543333333333331</v>
      </c>
      <c r="Y17">
        <f>'Sheet1 (3)'!Y17</f>
        <v>5.0666666666666664</v>
      </c>
      <c r="Z17">
        <f>'Sheet1 (3)'!Z17</f>
        <v>1.2333333333333334</v>
      </c>
      <c r="AA17">
        <f>'Sheet1 (3)'!AA17</f>
        <v>644.66666666666663</v>
      </c>
      <c r="AB17">
        <f>'Sheet1 (3)'!AB17</f>
        <v>0.3</v>
      </c>
      <c r="AC17">
        <f>'Sheet1 (3)'!AC17</f>
        <v>2.8333333333333335</v>
      </c>
    </row>
    <row r="18" spans="1:84">
      <c r="A18">
        <f>'Sheet1 (3)'!A18</f>
        <v>0</v>
      </c>
      <c r="B18">
        <f>'Sheet1 (3)'!B18</f>
        <v>0</v>
      </c>
      <c r="C18">
        <f>'Sheet1 (3)'!C18</f>
        <v>0</v>
      </c>
      <c r="D18" s="1">
        <f>'Sheet1 (3)'!D18</f>
        <v>42039</v>
      </c>
      <c r="E18">
        <f>'Sheet1 (3)'!E18</f>
        <v>2.7789999999999999</v>
      </c>
      <c r="F18">
        <f>'Sheet1 (3)'!F18</f>
        <v>2.7789999999999999</v>
      </c>
      <c r="G18">
        <f>'Sheet1 (3)'!G18</f>
        <v>3.7520000000000002</v>
      </c>
      <c r="H18">
        <f>'Sheet1 (3)'!H18</f>
        <v>84.600000000000009</v>
      </c>
      <c r="I18">
        <f>'Sheet1 (3)'!I18</f>
        <v>144.19999999999999</v>
      </c>
      <c r="J18">
        <f>'Sheet1 (3)'!J18</f>
        <v>142.4</v>
      </c>
      <c r="K18">
        <f>'Sheet1 (3)'!K18</f>
        <v>92.666666666666671</v>
      </c>
      <c r="L18">
        <f>'Sheet1 (3)'!L18</f>
        <v>56.1</v>
      </c>
      <c r="M18">
        <f>'Sheet1 (3)'!M18</f>
        <v>7.3966666666666674</v>
      </c>
      <c r="N18">
        <f>'Sheet1 (3)'!N18</f>
        <v>56.199999999999996</v>
      </c>
      <c r="O18">
        <f>'Sheet1 (3)'!O18</f>
        <v>7.3566666666666665</v>
      </c>
      <c r="P18">
        <f>'Sheet1 (3)'!P18</f>
        <v>4.8266666666666662</v>
      </c>
      <c r="Q18">
        <f>'Sheet1 (3)'!Q18</f>
        <v>17.309999999999999</v>
      </c>
      <c r="R18">
        <f>'Sheet1 (3)'!R18</f>
        <v>42.163333333333334</v>
      </c>
      <c r="S18">
        <f>'Sheet1 (3)'!S18</f>
        <v>2.5076666666666667</v>
      </c>
      <c r="T18">
        <f>'Sheet1 (3)'!T18</f>
        <v>3.41</v>
      </c>
      <c r="U18">
        <f>'Sheet1 (3)'!U18</f>
        <v>0.14599999999999999</v>
      </c>
      <c r="V18">
        <f>'Sheet1 (3)'!V18</f>
        <v>8.6000000000000007E-2</v>
      </c>
      <c r="W18">
        <f>'Sheet1 (3)'!W18</f>
        <v>6.82</v>
      </c>
      <c r="X18">
        <f>'Sheet1 (3)'!X18</f>
        <v>10.283333333333333</v>
      </c>
      <c r="Y18">
        <f>'Sheet1 (3)'!Y18</f>
        <v>2.7999999999999994</v>
      </c>
      <c r="Z18">
        <f>'Sheet1 (3)'!Z18</f>
        <v>0.69999999999999984</v>
      </c>
      <c r="AA18">
        <f>'Sheet1 (3)'!AA18</f>
        <v>129.66666666666666</v>
      </c>
      <c r="AB18">
        <f>'Sheet1 (3)'!AB18</f>
        <v>6.6666666666666666E-2</v>
      </c>
      <c r="AC18">
        <f>'Sheet1 (3)'!AC18</f>
        <v>4.2</v>
      </c>
      <c r="AD18">
        <f>'Sheet1 (3)'!AD18</f>
        <v>2.8</v>
      </c>
      <c r="AE18">
        <f>'Sheet1 (3)'!AE18</f>
        <v>27.361103</v>
      </c>
      <c r="AF18">
        <f>'Sheet1 (3)'!AF18</f>
        <v>4.5141073645964642</v>
      </c>
      <c r="AG18">
        <f t="shared" ref="AG18" si="8">AE18*AF$1</f>
        <v>0.28810259029167107</v>
      </c>
      <c r="AH18">
        <f t="shared" si="7"/>
        <v>4.7531929710397644E-2</v>
      </c>
      <c r="AI18">
        <f>'Sheet1 (3)'!AG18</f>
        <v>34.071626181120003</v>
      </c>
      <c r="AJ18">
        <f>'Sheet1 (3)'!AH18</f>
        <v>0</v>
      </c>
      <c r="AK18">
        <f>AI18*AF$1</f>
        <v>0.35876198990333796</v>
      </c>
      <c r="AL18">
        <f>AK18*AJ18/AI18</f>
        <v>0</v>
      </c>
      <c r="AM18">
        <f>'Sheet1 (3)'!AJ18</f>
        <v>24.942294636795662</v>
      </c>
      <c r="AN18">
        <f>'Sheet1 (3)'!AK18</f>
        <v>2.4194284977462295</v>
      </c>
      <c r="AO18">
        <f t="shared" si="0"/>
        <v>0.8053695394509417</v>
      </c>
      <c r="AP18">
        <f t="shared" si="1"/>
        <v>7.8121682200394893E-2</v>
      </c>
      <c r="AR18">
        <f>'Sheet1 (3)'!AX18</f>
        <v>0.54635214025289425</v>
      </c>
      <c r="AS18">
        <f>'Sheet1 (3)'!AY18</f>
        <v>7.8286157291241106E-3</v>
      </c>
      <c r="AT18">
        <f>'Sheet1 (3)'!AL18</f>
        <v>685.11384335154833</v>
      </c>
      <c r="AU18">
        <f>'Sheet1 (3)'!AM18</f>
        <v>2.7723995382586604</v>
      </c>
      <c r="AV18">
        <f>'Sheet1 (3)'!AN18</f>
        <v>27.46795566839495</v>
      </c>
      <c r="AW18">
        <f t="shared" si="2"/>
        <v>0.11115254545059895</v>
      </c>
      <c r="AX18">
        <f>'Sheet1 (3)'!AP18</f>
        <v>0.35</v>
      </c>
      <c r="AY18">
        <f>'Sheet1 (3)'!AQ18</f>
        <v>0.5</v>
      </c>
      <c r="AZ18">
        <f>'Sheet1 (3)'!AR18</f>
        <v>3.5</v>
      </c>
      <c r="BA18">
        <f>'Sheet1 (3)'!AS18</f>
        <v>8.6</v>
      </c>
      <c r="BD18">
        <f>'Sheet1 (3)'!AV18</f>
        <v>3.240907186862473</v>
      </c>
      <c r="BE18">
        <f>'Sheet1 (3)'!AW18</f>
        <v>1.9346388477104966E-2</v>
      </c>
    </row>
    <row r="19" spans="1:84">
      <c r="A19">
        <f>'Sheet1 (3)'!A19</f>
        <v>0</v>
      </c>
      <c r="B19">
        <f>'Sheet1 (3)'!B19</f>
        <v>0</v>
      </c>
      <c r="C19">
        <f>'Sheet1 (3)'!C19</f>
        <v>0</v>
      </c>
      <c r="D19" s="1">
        <f>'Sheet1 (3)'!D19</f>
        <v>42039</v>
      </c>
      <c r="E19">
        <f>'Sheet1 (3)'!E19</f>
        <v>3.0449999999999999</v>
      </c>
      <c r="F19">
        <f>'Sheet1 (3)'!F19</f>
        <v>3.0449999999999999</v>
      </c>
      <c r="G19">
        <f>'Sheet1 (3)'!G19</f>
        <v>4.0863333333333332</v>
      </c>
      <c r="H19">
        <f>'Sheet1 (3)'!H19</f>
        <v>93.733333333333334</v>
      </c>
      <c r="I19">
        <f>'Sheet1 (3)'!I19</f>
        <v>158.13333333333333</v>
      </c>
      <c r="J19">
        <f>'Sheet1 (3)'!J19</f>
        <v>156.1</v>
      </c>
      <c r="K19">
        <f>'Sheet1 (3)'!K19</f>
        <v>101</v>
      </c>
      <c r="L19">
        <f>'Sheet1 (3)'!L19</f>
        <v>29.7</v>
      </c>
      <c r="M19">
        <f>'Sheet1 (3)'!M19</f>
        <v>3.8800000000000003</v>
      </c>
      <c r="N19">
        <f>'Sheet1 (3)'!N19</f>
        <v>29.733333333333334</v>
      </c>
      <c r="O19">
        <f>'Sheet1 (3)'!O19</f>
        <v>7.2399999999999993</v>
      </c>
      <c r="P19">
        <f>'Sheet1 (3)'!P19</f>
        <v>5.7666666666666657</v>
      </c>
      <c r="Q19">
        <f>'Sheet1 (3)'!Q19</f>
        <v>17.403333333333332</v>
      </c>
      <c r="R19">
        <f>'Sheet1 (3)'!R19</f>
        <v>42.386666666666663</v>
      </c>
      <c r="S19">
        <f>'Sheet1 (3)'!S19</f>
        <v>3.0166666666666671</v>
      </c>
      <c r="T19">
        <f>'Sheet1 (3)'!T19</f>
        <v>4.21</v>
      </c>
      <c r="U19">
        <f>'Sheet1 (3)'!U19</f>
        <v>0.17699999999999996</v>
      </c>
      <c r="V19">
        <f>'Sheet1 (3)'!V19</f>
        <v>0.107</v>
      </c>
      <c r="W19">
        <f>'Sheet1 (3)'!W19</f>
        <v>6.78</v>
      </c>
      <c r="X19">
        <f>'Sheet1 (3)'!X19</f>
        <v>3.5966666666666662</v>
      </c>
      <c r="Y19">
        <f>'Sheet1 (3)'!Y19</f>
        <v>2.2999999999999998</v>
      </c>
      <c r="Z19">
        <f>'Sheet1 (3)'!Z19</f>
        <v>0.53333333333333333</v>
      </c>
      <c r="AA19">
        <f>'Sheet1 (3)'!AA19</f>
        <v>74</v>
      </c>
      <c r="AB19">
        <f>'Sheet1 (3)'!AB19</f>
        <v>0</v>
      </c>
      <c r="AC19">
        <f>'Sheet1 (3)'!AC19</f>
        <v>5.5</v>
      </c>
      <c r="AD19">
        <f>'Sheet1 (3)'!AD19</f>
        <v>3</v>
      </c>
      <c r="AE19">
        <f>'Sheet1 (3)'!AE19</f>
        <v>31.775854249999998</v>
      </c>
      <c r="AF19">
        <f>'Sheet1 (3)'!AF19</f>
        <v>3.846767303962169</v>
      </c>
      <c r="AG19">
        <f t="shared" ref="AG19:AG21" si="9">AE19*AF$1</f>
        <v>0.33458833579024955</v>
      </c>
      <c r="AH19">
        <f t="shared" ref="AH19:AH21" si="10">AG19*AF19/AE19</f>
        <v>4.0505078487545212E-2</v>
      </c>
      <c r="AI19">
        <f>'Sheet1 (3)'!AG19</f>
        <v>24.703907479680009</v>
      </c>
      <c r="AJ19">
        <f>'Sheet1 (3)'!AH19</f>
        <v>1.0521449500902529</v>
      </c>
      <c r="AK19">
        <f t="shared" ref="AK19:AK80" si="11">AI19*AF$1</f>
        <v>0.260123275557334</v>
      </c>
      <c r="AL19">
        <f t="shared" ref="AL19:AL80" si="12">AK19*AJ19/AI19</f>
        <v>1.1078708540489132E-2</v>
      </c>
      <c r="AM19">
        <f>'Sheet1 (3)'!AJ19</f>
        <v>22.233536999321117</v>
      </c>
      <c r="AN19">
        <f>'Sheet1 (3)'!AK19</f>
        <v>0.20161904147885143</v>
      </c>
      <c r="AO19">
        <f t="shared" si="0"/>
        <v>0.71790561831840871</v>
      </c>
      <c r="AP19">
        <f t="shared" si="1"/>
        <v>6.510140183366207E-3</v>
      </c>
      <c r="AR19">
        <f>'Sheet1 (3)'!AX19</f>
        <v>0.62937774566332749</v>
      </c>
      <c r="AS19">
        <f>'Sheet1 (3)'!AY19</f>
        <v>1.9487604179825164E-2</v>
      </c>
      <c r="AT19">
        <f>'Sheet1 (3)'!AL19</f>
        <v>666.94444444444457</v>
      </c>
      <c r="AU19">
        <f>'Sheet1 (3)'!AM19</f>
        <v>12.10389066703204</v>
      </c>
      <c r="AV19">
        <f>'Sheet1 (3)'!AN19</f>
        <v>29.997226463104326</v>
      </c>
      <c r="AW19">
        <f t="shared" si="2"/>
        <v>0.54439789168055552</v>
      </c>
      <c r="AX19">
        <f>'Sheet1 (3)'!AP19</f>
        <v>0.2</v>
      </c>
      <c r="AY19">
        <f>'Sheet1 (3)'!AQ19</f>
        <v>0.4</v>
      </c>
      <c r="AZ19">
        <f>'Sheet1 (3)'!AR19</f>
        <v>4</v>
      </c>
      <c r="BA19">
        <f>'Sheet1 (3)'!AS19</f>
        <v>9.75</v>
      </c>
      <c r="BD19">
        <f>'Sheet1 (3)'!AV19</f>
        <v>3.438279282157906</v>
      </c>
      <c r="BE19">
        <f>'Sheet1 (3)'!AW19</f>
        <v>5.1113164395927189E-2</v>
      </c>
      <c r="BI19" t="str">
        <f>'Sheet1 (3)'!BC19</f>
        <v>T13</v>
      </c>
      <c r="BJ19" t="str">
        <f>'Sheet1 (3)'!BD19</f>
        <v>MB</v>
      </c>
      <c r="BK19" t="str">
        <f>'Sheet1 (3)'!BE19</f>
        <v>D3</v>
      </c>
      <c r="BL19">
        <f>'Sheet1 (3)'!BF19</f>
        <v>42039</v>
      </c>
      <c r="BM19">
        <f>'Sheet1 (3)'!BG19</f>
        <v>2.1758962060741855</v>
      </c>
      <c r="BN19">
        <f>'Sheet1 (3)'!BH19</f>
        <v>1479.4196353222146</v>
      </c>
      <c r="BO19">
        <f>'Sheet1 (3)'!BI19</f>
        <v>3.9018281852671808</v>
      </c>
      <c r="BP19">
        <f>'Sheet1 (3)'!BJ19</f>
        <v>87.967127220892394</v>
      </c>
      <c r="BQ19">
        <f>'Sheet1 (3)'!BK19</f>
        <v>1.6011490211301855</v>
      </c>
      <c r="BR19">
        <f>'Sheet1 (3)'!BL19</f>
        <v>10.799093606710263</v>
      </c>
      <c r="BS19">
        <f>'Sheet1 (3)'!BM19</f>
        <v>0.19335888284172359</v>
      </c>
      <c r="BU19" t="str">
        <f>'Sheet1 (3)'!BO19</f>
        <v>D10</v>
      </c>
      <c r="BV19" t="str">
        <f>'Sheet1 (3)'!BP19</f>
        <v>MB</v>
      </c>
      <c r="BW19" t="str">
        <f>'Sheet1 (3)'!BQ19</f>
        <v>D3</v>
      </c>
      <c r="BX19">
        <f>'Sheet1 (3)'!BS19</f>
        <v>51.608424680779059</v>
      </c>
      <c r="BY19">
        <f>'Sheet1 (3)'!BT19</f>
        <v>1183.9783878626258</v>
      </c>
      <c r="BZ19">
        <f>'Sheet1 (3)'!BU19</f>
        <v>32.676626463200179</v>
      </c>
      <c r="CA19">
        <f>'Sheet1 (3)'!BV19</f>
        <v>85.430586507071638</v>
      </c>
      <c r="CB19">
        <f>'Sheet1 (3)'!BW19</f>
        <v>1.5549797325640997</v>
      </c>
      <c r="CC19">
        <f>'Sheet1 (3)'!BX19</f>
        <v>5.9631530380991968</v>
      </c>
      <c r="CD19">
        <f>'Sheet1 (3)'!BY19</f>
        <v>0.10677086907966332</v>
      </c>
      <c r="CE19">
        <f>'Sheet1 (3)'!BZ19</f>
        <v>8.6588013762060267E-2</v>
      </c>
      <c r="CF19">
        <f t="shared" si="5"/>
        <v>4.616928856608582E-2</v>
      </c>
    </row>
    <row r="20" spans="1:84">
      <c r="A20">
        <f>'Sheet1 (3)'!A20</f>
        <v>0</v>
      </c>
      <c r="B20">
        <f>'Sheet1 (3)'!B20</f>
        <v>0</v>
      </c>
      <c r="C20">
        <f>'Sheet1 (3)'!C20</f>
        <v>0</v>
      </c>
      <c r="D20" s="1">
        <f>'Sheet1 (3)'!D20</f>
        <v>42039</v>
      </c>
      <c r="E20">
        <f>'Sheet1 (3)'!E20</f>
        <v>3.2149999999999999</v>
      </c>
      <c r="F20">
        <f>'Sheet1 (3)'!F20</f>
        <v>3.2149999999999999</v>
      </c>
      <c r="G20">
        <f>'Sheet1 (3)'!G20</f>
        <v>4.2187777777777775</v>
      </c>
      <c r="H20">
        <f>'Sheet1 (3)'!H20</f>
        <v>96.844444444444434</v>
      </c>
      <c r="I20">
        <f>'Sheet1 (3)'!I20</f>
        <v>162.74444444444444</v>
      </c>
      <c r="J20">
        <f>'Sheet1 (3)'!J20</f>
        <v>160.56666666666666</v>
      </c>
      <c r="K20">
        <f>'Sheet1 (3)'!K20</f>
        <v>104.33333333333333</v>
      </c>
      <c r="L20">
        <f>'Sheet1 (3)'!L20</f>
        <v>23.399999999999995</v>
      </c>
      <c r="M20">
        <f>'Sheet1 (3)'!M20</f>
        <v>3.0466666666666669</v>
      </c>
      <c r="N20">
        <f>'Sheet1 (3)'!N20</f>
        <v>23.411111111111111</v>
      </c>
      <c r="O20">
        <f>'Sheet1 (3)'!O20</f>
        <v>7.1833333333333327</v>
      </c>
      <c r="P20">
        <f>'Sheet1 (3)'!P20</f>
        <v>5.8788888888888886</v>
      </c>
      <c r="Q20">
        <f>'Sheet1 (3)'!Q20</f>
        <v>17.357777777777777</v>
      </c>
      <c r="R20">
        <f>'Sheet1 (3)'!R20</f>
        <v>42.275555555555549</v>
      </c>
      <c r="S20">
        <f>'Sheet1 (3)'!S20</f>
        <v>3.2483333333333335</v>
      </c>
      <c r="T20">
        <f>'Sheet1 (3)'!T20</f>
        <v>4.3</v>
      </c>
      <c r="U20">
        <f>'Sheet1 (3)'!U20</f>
        <v>0.18000000000000002</v>
      </c>
      <c r="V20">
        <f>'Sheet1 (3)'!V20</f>
        <v>0.109</v>
      </c>
      <c r="W20">
        <f>'Sheet1 (3)'!W20</f>
        <v>6.79</v>
      </c>
      <c r="X20">
        <f>'Sheet1 (3)'!X20</f>
        <v>2.76</v>
      </c>
      <c r="Y20">
        <f>'Sheet1 (3)'!Y20</f>
        <v>2.5666666666666669</v>
      </c>
      <c r="Z20">
        <f>'Sheet1 (3)'!Z20</f>
        <v>0.6</v>
      </c>
      <c r="AA20">
        <f>'Sheet1 (3)'!AA20</f>
        <v>207</v>
      </c>
      <c r="AB20">
        <f>'Sheet1 (3)'!AB20</f>
        <v>0.10000000000000002</v>
      </c>
      <c r="AC20">
        <f>'Sheet1 (3)'!AC20</f>
        <v>5.9333333333333336</v>
      </c>
      <c r="AD20">
        <f>'Sheet1 (3)'!AD20</f>
        <v>3.2</v>
      </c>
      <c r="AE20">
        <f>'Sheet1 (3)'!AE20</f>
        <v>50.4616805</v>
      </c>
      <c r="AF20">
        <f>'Sheet1 (3)'!AF20</f>
        <v>2.3759819975561687</v>
      </c>
      <c r="AG20">
        <f t="shared" si="9"/>
        <v>0.5313433768558492</v>
      </c>
      <c r="AH20">
        <f t="shared" si="10"/>
        <v>2.5018237312374104E-2</v>
      </c>
      <c r="AI20">
        <f>'Sheet1 (3)'!AG20</f>
        <v>45.899277853440005</v>
      </c>
      <c r="AJ20">
        <f>'Sheet1 (3)'!AH20</f>
        <v>4.2318831958854446</v>
      </c>
      <c r="AK20">
        <f t="shared" si="11"/>
        <v>0.48330291516731605</v>
      </c>
      <c r="AL20">
        <f t="shared" si="12"/>
        <v>4.4560210549494002E-2</v>
      </c>
      <c r="AM20">
        <f>'Sheet1 (3)'!AJ20</f>
        <v>31.072640868974887</v>
      </c>
      <c r="AN20">
        <f>'Sheet1 (3)'!AK20</f>
        <v>4.0995871767366712</v>
      </c>
      <c r="AO20">
        <f t="shared" si="0"/>
        <v>1.0033142030666737</v>
      </c>
      <c r="AP20">
        <f t="shared" si="1"/>
        <v>0.13237285039511371</v>
      </c>
      <c r="AR20">
        <f>'Sheet1 (3)'!AX20</f>
        <v>0.80492793898592707</v>
      </c>
      <c r="AS20">
        <f>'Sheet1 (3)'!AY20</f>
        <v>5.7994868545959135E-3</v>
      </c>
      <c r="AT20">
        <f>'Sheet1 (3)'!AL20</f>
        <v>729.67668488160302</v>
      </c>
      <c r="AU20">
        <f>'Sheet1 (3)'!AM20</f>
        <v>49.024138176526392</v>
      </c>
      <c r="AV20">
        <f>'Sheet1 (3)'!AN20</f>
        <v>23.482931108381059</v>
      </c>
      <c r="AW20">
        <f t="shared" si="2"/>
        <v>1.5777267977719767</v>
      </c>
      <c r="AX20">
        <f>'Sheet1 (3)'!AP20</f>
        <v>0.5</v>
      </c>
      <c r="AY20">
        <f>'Sheet1 (3)'!AQ20</f>
        <v>0.4</v>
      </c>
      <c r="AZ20">
        <f>'Sheet1 (3)'!AR20</f>
        <v>4.2</v>
      </c>
      <c r="BA20">
        <f>'Sheet1 (3)'!AS20</f>
        <v>10.350000000000001</v>
      </c>
      <c r="BD20">
        <f>'Sheet1 (3)'!AV20</f>
        <v>4.2723980517313151</v>
      </c>
      <c r="BE20">
        <f>'Sheet1 (3)'!AW20</f>
        <v>7.330033777878403E-2</v>
      </c>
      <c r="BI20" t="str">
        <f>'Sheet1 (3)'!BC20</f>
        <v>T14</v>
      </c>
      <c r="BJ20" t="str">
        <f>'Sheet1 (3)'!BD20</f>
        <v>MB</v>
      </c>
      <c r="BK20" t="str">
        <f>'Sheet1 (3)'!BE20</f>
        <v>D4</v>
      </c>
      <c r="BL20">
        <f>'Sheet1 (3)'!BF20</f>
        <v>42039</v>
      </c>
      <c r="BM20">
        <f>'Sheet1 (3)'!BG20</f>
        <v>1.968982090518586</v>
      </c>
      <c r="BN20">
        <f>'Sheet1 (3)'!BH20</f>
        <v>1872.3153315238803</v>
      </c>
      <c r="BO20">
        <f>'Sheet1 (3)'!BI20</f>
        <v>7.2869781454066276</v>
      </c>
      <c r="BP20">
        <f>'Sheet1 (3)'!BJ20</f>
        <v>172.38558168946793</v>
      </c>
      <c r="BQ20">
        <f>'Sheet1 (3)'!BK20</f>
        <v>3.1377062557238431</v>
      </c>
      <c r="BR20">
        <f>'Sheet1 (3)'!BL20</f>
        <v>20.208877486369154</v>
      </c>
      <c r="BS20">
        <f>'Sheet1 (3)'!BM20</f>
        <v>0.3618420319851236</v>
      </c>
      <c r="CF20">
        <f t="shared" si="5"/>
        <v>3.1377062557238431</v>
      </c>
    </row>
    <row r="21" spans="1:84">
      <c r="A21">
        <f>'Sheet1 (3)'!A21</f>
        <v>0</v>
      </c>
      <c r="B21">
        <f>'Sheet1 (3)'!B21</f>
        <v>0</v>
      </c>
      <c r="C21">
        <f>'Sheet1 (3)'!C21</f>
        <v>0</v>
      </c>
      <c r="D21" s="1">
        <f>'Sheet1 (3)'!D21</f>
        <v>42039</v>
      </c>
      <c r="E21">
        <f>'Sheet1 (3)'!E21</f>
        <v>3.4599999999999995</v>
      </c>
      <c r="F21">
        <f>'Sheet1 (3)'!F21</f>
        <v>3.4599999999999995</v>
      </c>
      <c r="G21">
        <f>'Sheet1 (3)'!G21</f>
        <v>4.4160000000000004</v>
      </c>
      <c r="H21">
        <f>'Sheet1 (3)'!H21</f>
        <v>101.2</v>
      </c>
      <c r="I21">
        <f>'Sheet1 (3)'!I21</f>
        <v>169.06666666666669</v>
      </c>
      <c r="J21">
        <f>'Sheet1 (3)'!J21</f>
        <v>166.76666666666668</v>
      </c>
      <c r="K21">
        <f>'Sheet1 (3)'!K21</f>
        <v>108</v>
      </c>
      <c r="L21">
        <f>'Sheet1 (3)'!L21</f>
        <v>11.833333333333334</v>
      </c>
      <c r="M21">
        <f>'Sheet1 (3)'!M21</f>
        <v>1.5333333333333334</v>
      </c>
      <c r="N21">
        <f>'Sheet1 (3)'!N21</f>
        <v>11.866666666666667</v>
      </c>
      <c r="O21">
        <f>'Sheet1 (3)'!O21</f>
        <v>7.086666666666666</v>
      </c>
      <c r="P21">
        <f>'Sheet1 (3)'!P21</f>
        <v>6.6700000000000008</v>
      </c>
      <c r="Q21">
        <f>'Sheet1 (3)'!Q21</f>
        <v>17.13666666666667</v>
      </c>
      <c r="R21">
        <f>'Sheet1 (3)'!R21</f>
        <v>41.75</v>
      </c>
      <c r="S21">
        <f>'Sheet1 (3)'!S21</f>
        <v>3.5126666666666666</v>
      </c>
      <c r="T21">
        <f>'Sheet1 (3)'!T21</f>
        <v>4.3366666666666669</v>
      </c>
      <c r="U21">
        <f>'Sheet1 (3)'!U21</f>
        <v>0.18099999999999997</v>
      </c>
      <c r="V21">
        <f>'Sheet1 (3)'!V21</f>
        <v>0.10966666666666668</v>
      </c>
      <c r="W21">
        <f>'Sheet1 (3)'!W21</f>
        <v>6.79</v>
      </c>
      <c r="X21">
        <f>'Sheet1 (3)'!X21</f>
        <v>2.5033333333333334</v>
      </c>
      <c r="Y21">
        <f>'Sheet1 (3)'!Y21</f>
        <v>2.6666666666666665</v>
      </c>
      <c r="Z21">
        <f>'Sheet1 (3)'!Z21</f>
        <v>0.6333333333333333</v>
      </c>
      <c r="AA21">
        <f>'Sheet1 (3)'!AA21</f>
        <v>435.33333333333331</v>
      </c>
      <c r="AB21">
        <f>'Sheet1 (3)'!AB21</f>
        <v>0.20000000000000004</v>
      </c>
      <c r="AC21">
        <f>'Sheet1 (3)'!AC21</f>
        <v>12.200000000000001</v>
      </c>
      <c r="AD21">
        <f>'Sheet1 (3)'!AD21</f>
        <v>3.5</v>
      </c>
      <c r="AE21">
        <f>'Sheet1 (3)'!AE21</f>
        <v>87.543270500000006</v>
      </c>
      <c r="AF21">
        <f>'Sheet1 (3)'!AF21</f>
        <v>4.7803388895364973</v>
      </c>
      <c r="AG21">
        <f t="shared" si="9"/>
        <v>0.92179920501210921</v>
      </c>
      <c r="AH21">
        <f t="shared" si="10"/>
        <v>5.0335252074723578E-2</v>
      </c>
      <c r="AI21">
        <f>'Sheet1 (3)'!AG21</f>
        <v>86.324239151040018</v>
      </c>
      <c r="AJ21">
        <f>'Sheet1 (3)'!AH21</f>
        <v>1.8125609371887419</v>
      </c>
      <c r="AK21">
        <f t="shared" si="11"/>
        <v>0.90896324261387829</v>
      </c>
      <c r="AL21">
        <f t="shared" si="12"/>
        <v>1.9085615849096998E-2</v>
      </c>
      <c r="AM21">
        <f>'Sheet1 (3)'!AJ21</f>
        <v>51.697216564833681</v>
      </c>
      <c r="AN21">
        <f>'Sheet1 (3)'!AK21</f>
        <v>1.8145713733096753</v>
      </c>
      <c r="AO21">
        <f t="shared" si="0"/>
        <v>1.6692675674792923</v>
      </c>
      <c r="AP21">
        <f t="shared" si="1"/>
        <v>5.8591261650296267E-2</v>
      </c>
      <c r="AR21">
        <f>'Sheet1 (3)'!AX21</f>
        <v>0.82740539578474326</v>
      </c>
      <c r="AS21">
        <f>'Sheet1 (3)'!AY21</f>
        <v>4.3002445906341495E-2</v>
      </c>
      <c r="AT21">
        <f>'Sheet1 (3)'!AL21</f>
        <v>869.00728597449915</v>
      </c>
      <c r="AU21">
        <f>'Sheet1 (3)'!AM21</f>
        <v>66.334730415410107</v>
      </c>
      <c r="AV21">
        <f>'Sheet1 (3)'!AN21</f>
        <v>16.809556562579608</v>
      </c>
      <c r="AW21">
        <f t="shared" si="2"/>
        <v>1.2831393027169937</v>
      </c>
      <c r="AX21">
        <f>'Sheet1 (3)'!AP21</f>
        <v>0.35</v>
      </c>
      <c r="AY21">
        <f>'Sheet1 (3)'!AQ21</f>
        <v>0.3</v>
      </c>
      <c r="AZ21">
        <f>'Sheet1 (3)'!AR21</f>
        <v>4.25</v>
      </c>
      <c r="BA21">
        <f>'Sheet1 (3)'!AS21</f>
        <v>10.350000000000001</v>
      </c>
      <c r="BD21">
        <f>'Sheet1 (3)'!AV21</f>
        <v>4.0274461990429371</v>
      </c>
      <c r="BE21">
        <f>'Sheet1 (3)'!AW21</f>
        <v>2.7647873443874826E-2</v>
      </c>
      <c r="BI21" t="str">
        <f>'Sheet1 (3)'!BC21</f>
        <v>T15</v>
      </c>
      <c r="BJ21" t="str">
        <f>'Sheet1 (3)'!BD21</f>
        <v>MB</v>
      </c>
      <c r="BK21" t="str">
        <f>'Sheet1 (3)'!BE21</f>
        <v>D5</v>
      </c>
      <c r="BL21">
        <f>'Sheet1 (3)'!BF21</f>
        <v>42039</v>
      </c>
      <c r="BM21">
        <f>'Sheet1 (3)'!BG21</f>
        <v>1.5850417880081655</v>
      </c>
      <c r="BN21">
        <f>'Sheet1 (3)'!BH21</f>
        <v>2982.1213068069474</v>
      </c>
      <c r="BO21">
        <f>'Sheet1 (3)'!BI21</f>
        <v>0</v>
      </c>
      <c r="BP21">
        <f>'Sheet1 (3)'!BJ21</f>
        <v>603.12456256521307</v>
      </c>
      <c r="BQ21">
        <f>'Sheet1 (3)'!BK21</f>
        <v>10.977877003371189</v>
      </c>
      <c r="BR21">
        <f>'Sheet1 (3)'!BL21</f>
        <v>11.963513335040048</v>
      </c>
      <c r="BS21">
        <f>'Sheet1 (3)'!BM21</f>
        <v>0.21420793795953533</v>
      </c>
      <c r="BU21" t="str">
        <f>'Sheet1 (3)'!BO21</f>
        <v>D11</v>
      </c>
      <c r="BV21" t="str">
        <f>'Sheet1 (3)'!BP21</f>
        <v>MB</v>
      </c>
      <c r="BW21" t="str">
        <f>'Sheet1 (3)'!BQ21</f>
        <v>D5</v>
      </c>
      <c r="BX21">
        <f>'Sheet1 (3)'!BS21</f>
        <v>26.061957787717667</v>
      </c>
      <c r="BY21">
        <f>'Sheet1 (3)'!BT21</f>
        <v>2057.7903331045604</v>
      </c>
      <c r="BZ21">
        <f>'Sheet1 (3)'!BU21</f>
        <v>36.577061015777659</v>
      </c>
      <c r="CA21">
        <f>'Sheet1 (3)'!BV21</f>
        <v>514.5272080083148</v>
      </c>
      <c r="CB21">
        <f>'Sheet1 (3)'!BW21</f>
        <v>9.3652567893759517</v>
      </c>
      <c r="CC21">
        <f>'Sheet1 (3)'!BX21</f>
        <v>6.1824985108719748</v>
      </c>
      <c r="CD21">
        <f>'Sheet1 (3)'!BY21</f>
        <v>0.11069827235222873</v>
      </c>
      <c r="CE21">
        <f>'Sheet1 (3)'!BZ21</f>
        <v>0.10350966560730659</v>
      </c>
      <c r="CF21">
        <f t="shared" si="5"/>
        <v>1.6126202139952373</v>
      </c>
    </row>
    <row r="23" spans="1:84">
      <c r="A23" t="str">
        <f>'Sheet1 (3)'!A23</f>
        <v>Missisquoi Bay</v>
      </c>
      <c r="B23" t="str">
        <f>'Sheet1 (3)'!B23</f>
        <v>depth (m)</v>
      </c>
      <c r="C23" t="str">
        <f>'Sheet1 (3)'!C23</f>
        <v>Ice (cm)</v>
      </c>
      <c r="D23" s="1" t="str">
        <f>'Sheet1 (3)'!D23</f>
        <v>Date (MM/DD/YYYY)</v>
      </c>
      <c r="E23" t="str">
        <f>'Sheet1 (3)'!E23</f>
        <v>Depth m</v>
      </c>
      <c r="F23" t="str">
        <f>'Sheet1 (3)'!F23</f>
        <v>Depth(cor-m)</v>
      </c>
      <c r="G23" t="str">
        <f>'Sheet1 (3)'!G23</f>
        <v>Temp °C</v>
      </c>
      <c r="H23" t="str">
        <f>'Sheet1 (3)'!H23</f>
        <v>Cond µS/cm</v>
      </c>
      <c r="I23" t="str">
        <f>'Sheet1 (3)'!I23</f>
        <v>nLF Cond µS/cm</v>
      </c>
      <c r="J23" t="str">
        <f>'Sheet1 (3)'!J23</f>
        <v>SpCond µS/cm</v>
      </c>
      <c r="K23" t="str">
        <f>'Sheet1 (3)'!K23</f>
        <v>TDS mg/L</v>
      </c>
      <c r="L23" t="str">
        <f>'Sheet1 (3)'!L23</f>
        <v>ODO % sat</v>
      </c>
      <c r="M23" t="str">
        <f>'Sheet1 (3)'!M23</f>
        <v>ODO mg/L</v>
      </c>
      <c r="N23" t="str">
        <f>'Sheet1 (3)'!N23</f>
        <v>ODO % EU</v>
      </c>
      <c r="O23" t="str">
        <f>'Sheet1 (3)'!O23</f>
        <v>pH</v>
      </c>
      <c r="P23" t="str">
        <f>'Sheet1 (3)'!P23</f>
        <v>Turbidity FNU</v>
      </c>
      <c r="Q23" t="str">
        <f>'Sheet1 (3)'!Q23</f>
        <v>fDOM RFU</v>
      </c>
      <c r="R23" t="str">
        <f>'Sheet1 (3)'!R23</f>
        <v>fDOM QSU</v>
      </c>
      <c r="S23" t="str">
        <f>'Sheet1 (3)'!S23</f>
        <v>Dep(m)</v>
      </c>
      <c r="T23" t="str">
        <f>'Sheet1 (3)'!T23</f>
        <v>Temp</v>
      </c>
      <c r="U23" t="str">
        <f>'Sheet1 (3)'!U23</f>
        <v>Scon(mS)</v>
      </c>
      <c r="V23" t="str">
        <f>'Sheet1 (3)'!V23</f>
        <v>Con(mS)</v>
      </c>
      <c r="W23" t="str">
        <f>'Sheet1 (3)'!W23</f>
        <v>pH</v>
      </c>
      <c r="X23" t="str">
        <f>'Sheet1 (3)'!X23</f>
        <v>DO(mg/l)</v>
      </c>
      <c r="Y23" t="str">
        <f>'Sheet1 (3)'!Y23</f>
        <v>Chla (ug/l)</v>
      </c>
      <c r="Z23" t="str">
        <f>'Sheet1 (3)'!Z23</f>
        <v>Chl(RFU)</v>
      </c>
      <c r="AA23" t="str">
        <f>'Sheet1 (3)'!AA23</f>
        <v>BGA(cells)</v>
      </c>
      <c r="AB23" t="str">
        <f>'Sheet1 (3)'!AB23</f>
        <v>BGA(RF)</v>
      </c>
      <c r="AC23" t="str">
        <f>'Sheet1 (3)'!AC23</f>
        <v>Turb.</v>
      </c>
      <c r="AR23" t="str">
        <f>'Sheet1 (3)'!AX23</f>
        <v>TDN(mgN/l)</v>
      </c>
      <c r="AS23" t="str">
        <f>'Sheet1 (3)'!AY23</f>
        <v>stdN/l</v>
      </c>
      <c r="AT23" t="str">
        <f>'Sheet1 (3)'!AL23</f>
        <v>TN-ugN/L</v>
      </c>
      <c r="AU23" t="str">
        <f>'Sheet1 (3)'!AM23</f>
        <v>TN-sd</v>
      </c>
      <c r="AV23" t="str">
        <f>'Sheet1 (3)'!AN23</f>
        <v>TN/TP</v>
      </c>
      <c r="AX23" t="str">
        <f>'Sheet1 (3)'!AP23</f>
        <v>Turbidity</v>
      </c>
      <c r="AY23" t="str">
        <f>'Sheet1 (3)'!AQ23</f>
        <v>NO3(mg/l)</v>
      </c>
      <c r="AZ23" t="str">
        <f>'Sheet1 (3)'!AR23</f>
        <v>DOC(mg/l)</v>
      </c>
      <c r="BA23" t="str">
        <f>'Sheet1 (3)'!AS23</f>
        <v>SAC254(/m)</v>
      </c>
      <c r="BD23" t="str">
        <f>'Sheet1 (3)'!AV23</f>
        <v>DOC (mgC/l)</v>
      </c>
      <c r="BE23" t="str">
        <f>'Sheet1 (3)'!AW23</f>
        <v>stdC/l</v>
      </c>
    </row>
    <row r="24" spans="1:84">
      <c r="A24" t="str">
        <f>'Sheet1 (3)'!A24</f>
        <v>Ice thickness</v>
      </c>
      <c r="B24">
        <f>'Sheet1 (3)'!B24</f>
        <v>3.3</v>
      </c>
      <c r="C24">
        <f>'Sheet1 (3)'!C24</f>
        <v>70</v>
      </c>
      <c r="D24" s="1">
        <f>'Sheet1 (3)'!D24</f>
        <v>42052</v>
      </c>
      <c r="E24">
        <f>'Sheet1 (3)'!E24</f>
        <v>0.69399999999999995</v>
      </c>
      <c r="F24">
        <f>'Sheet1 (3)'!F24</f>
        <v>0.69399999999999995</v>
      </c>
      <c r="G24">
        <f>'Sheet1 (3)'!G24</f>
        <v>1.0183333333333333</v>
      </c>
      <c r="H24">
        <f>'Sheet1 (3)'!H24</f>
        <v>76.5</v>
      </c>
      <c r="I24">
        <f>'Sheet1 (3)'!I24</f>
        <v>142.03333333333333</v>
      </c>
      <c r="J24">
        <f>'Sheet1 (3)'!J24</f>
        <v>141.16666666666666</v>
      </c>
      <c r="K24">
        <f>'Sheet1 (3)'!K24</f>
        <v>92</v>
      </c>
      <c r="L24">
        <f>'Sheet1 (3)'!L24</f>
        <v>96.8</v>
      </c>
      <c r="M24">
        <f>'Sheet1 (3)'!M24</f>
        <v>13.75</v>
      </c>
      <c r="N24">
        <f>'Sheet1 (3)'!N24</f>
        <v>96.933333333333337</v>
      </c>
      <c r="O24">
        <f>'Sheet1 (3)'!O24</f>
        <v>6.25</v>
      </c>
      <c r="P24">
        <f>'Sheet1 (3)'!P24</f>
        <v>1.9799999999999998</v>
      </c>
      <c r="Q24">
        <f>'Sheet1 (3)'!Q24</f>
        <v>8.370000000000001</v>
      </c>
      <c r="R24">
        <f>'Sheet1 (3)'!R24</f>
        <v>20.959999999999997</v>
      </c>
      <c r="S24">
        <f>'Sheet1 (3)'!S24</f>
        <v>0.51466666666666672</v>
      </c>
      <c r="T24">
        <f>'Sheet1 (3)'!T24</f>
        <v>0.65333333333333332</v>
      </c>
      <c r="U24">
        <f>'Sheet1 (3)'!U24</f>
        <v>0.159</v>
      </c>
      <c r="V24">
        <f>'Sheet1 (3)'!V24</f>
        <v>8.5000000000000006E-2</v>
      </c>
      <c r="W24">
        <f>'Sheet1 (3)'!W24</f>
        <v>6.2433333333333332</v>
      </c>
      <c r="X24">
        <f>'Sheet1 (3)'!X24</f>
        <v>13.593333333333334</v>
      </c>
      <c r="Y24">
        <f>'Sheet1 (3)'!Y24</f>
        <v>0.53333333333333333</v>
      </c>
      <c r="Z24">
        <f>'Sheet1 (3)'!Z24</f>
        <v>0.13333333333333333</v>
      </c>
      <c r="AA24">
        <f>'Sheet1 (3)'!AA24</f>
        <v>-74.333333333333329</v>
      </c>
      <c r="AB24">
        <f>'Sheet1 (3)'!AB24</f>
        <v>-3.3333333333333333E-2</v>
      </c>
      <c r="AC24">
        <f>'Sheet1 (3)'!AC24</f>
        <v>1.1333333333333333</v>
      </c>
      <c r="AD24">
        <f>'Sheet1 (3)'!AD24</f>
        <v>0.7</v>
      </c>
      <c r="AE24">
        <f>'Sheet1 (3)'!AE24</f>
        <v>18.076566</v>
      </c>
      <c r="AF24">
        <f>'Sheet1 (3)'!AF24</f>
        <v>3.1959930736041962</v>
      </c>
      <c r="AG24">
        <f t="shared" ref="AG24:AG80" si="13">AE24*AF$1</f>
        <v>0.19033974939454565</v>
      </c>
      <c r="AH24">
        <f t="shared" ref="AH24:AH80" si="14">AG24*AF24/AE24</f>
        <v>3.3652659509362921E-2</v>
      </c>
      <c r="AI24">
        <f>'Sheet1 (3)'!AG24</f>
        <v>22.846474368960003</v>
      </c>
      <c r="AJ24">
        <f>'Sheet1 (3)'!AH24</f>
        <v>1.118630141932303</v>
      </c>
      <c r="AK24">
        <f t="shared" si="11"/>
        <v>0.24056517183278933</v>
      </c>
      <c r="AL24">
        <f t="shared" si="12"/>
        <v>1.1778773738362674E-2</v>
      </c>
      <c r="AM24">
        <f>'Sheet1 (3)'!AJ24</f>
        <v>13.204344874405978</v>
      </c>
      <c r="AN24">
        <f>'Sheet1 (3)'!AK24</f>
        <v>5.0404760369713175</v>
      </c>
      <c r="AO24">
        <f t="shared" si="0"/>
        <v>0.42635921454329928</v>
      </c>
      <c r="AP24">
        <f t="shared" si="1"/>
        <v>0.16275350458415619</v>
      </c>
      <c r="AR24">
        <f>'Sheet1 (3)'!AX24</f>
        <v>0.86049371906121308</v>
      </c>
      <c r="AS24">
        <f>'Sheet1 (3)'!AY24</f>
        <v>9.9776722286916662E-3</v>
      </c>
      <c r="AT24">
        <f>'Sheet1 (3)'!AL24</f>
        <v>1071.3570127504554</v>
      </c>
      <c r="AU24">
        <f>'Sheet1 (3)'!AM24</f>
        <v>355.74619440924801</v>
      </c>
      <c r="AV24">
        <f>'Sheet1 (3)'!AN24</f>
        <v>81.13670333066429</v>
      </c>
      <c r="AW24">
        <f t="shared" si="2"/>
        <v>26.941601252690084</v>
      </c>
      <c r="AX24">
        <f>'Sheet1 (3)'!AP24</f>
        <v>0.16700000000000001</v>
      </c>
      <c r="AY24">
        <f>'Sheet1 (3)'!AQ24</f>
        <v>0.629</v>
      </c>
      <c r="AZ24">
        <f>'Sheet1 (3)'!AR24</f>
        <v>2.1814999999999998</v>
      </c>
      <c r="BA24">
        <f>'Sheet1 (3)'!AS24</f>
        <v>5.3205</v>
      </c>
      <c r="BD24">
        <f>'Sheet1 (3)'!AV24</f>
        <v>1.8743065892077646</v>
      </c>
      <c r="BE24">
        <f>'Sheet1 (3)'!AW24</f>
        <v>2.0660515086766765E-2</v>
      </c>
      <c r="BI24" t="str">
        <f>'Sheet1 (3)'!BC24</f>
        <v>T21</v>
      </c>
      <c r="BJ24" t="str">
        <f>'Sheet1 (3)'!BD24</f>
        <v>MB</v>
      </c>
      <c r="BK24" t="str">
        <f>'Sheet1 (3)'!BE24</f>
        <v>D1</v>
      </c>
      <c r="BL24">
        <f>'Sheet1 (3)'!BF24</f>
        <v>42052</v>
      </c>
      <c r="BM24">
        <f>'Sheet1 (3)'!BG24</f>
        <v>5.5048485419447211</v>
      </c>
      <c r="BN24">
        <f>'Sheet1 (3)'!BH24</f>
        <v>3555.3947010168108</v>
      </c>
      <c r="BO24">
        <f>'Sheet1 (3)'!BI24</f>
        <v>1.6409161190324786</v>
      </c>
      <c r="BP24">
        <f>'Sheet1 (3)'!BJ24</f>
        <v>35.468119434662135</v>
      </c>
      <c r="BQ24">
        <f>'Sheet1 (3)'!BK24</f>
        <v>0.64557916699421436</v>
      </c>
      <c r="BR24">
        <f>'Sheet1 (3)'!BL24</f>
        <v>103.48479918316561</v>
      </c>
      <c r="BS24">
        <f>'Sheet1 (3)'!BM24</f>
        <v>1.8529059835839858</v>
      </c>
      <c r="BU24" t="str">
        <f>'Sheet1 (3)'!BO24</f>
        <v>D15</v>
      </c>
      <c r="BV24" t="str">
        <f>'Sheet1 (3)'!BP24</f>
        <v>MB</v>
      </c>
      <c r="BW24" t="str">
        <f>'Sheet1 (3)'!BQ24</f>
        <v>D1</v>
      </c>
      <c r="BX24">
        <f>'Sheet1 (3)'!BS24</f>
        <v>27.025660257617471</v>
      </c>
      <c r="BY24">
        <f>'Sheet1 (3)'!BT24</f>
        <v>3163.5229839744543</v>
      </c>
      <c r="BZ24">
        <f>'Sheet1 (3)'!BU24</f>
        <v>44.800703480613173</v>
      </c>
      <c r="CA24">
        <f>'Sheet1 (3)'!BV24</f>
        <v>32.1084536214588</v>
      </c>
      <c r="CB24">
        <f>'Sheet1 (3)'!BW24</f>
        <v>0.58442762325188935</v>
      </c>
      <c r="CC24">
        <f>'Sheet1 (3)'!BX24</f>
        <v>3.1031977095073788</v>
      </c>
      <c r="CD24">
        <f>'Sheet1 (3)'!BY24</f>
        <v>5.5563074476407855E-2</v>
      </c>
      <c r="CE24">
        <f>'Sheet1 (3)'!BZ24</f>
        <v>1.7973429091075779</v>
      </c>
      <c r="CF24">
        <f t="shared" si="5"/>
        <v>6.115154374232501E-2</v>
      </c>
    </row>
    <row r="25" spans="1:84">
      <c r="A25" t="str">
        <f>'Sheet1 (3)'!A25</f>
        <v>Depth (icld ice)</v>
      </c>
      <c r="B25">
        <f>'Sheet1 (3)'!B25</f>
        <v>2.5999999999999996</v>
      </c>
      <c r="C25">
        <f>'Sheet1 (3)'!C25</f>
        <v>0</v>
      </c>
      <c r="D25" s="1">
        <f>'Sheet1 (3)'!D25</f>
        <v>42052</v>
      </c>
      <c r="E25">
        <f>'Sheet1 (3)'!E25</f>
        <v>1.2010000000000001</v>
      </c>
      <c r="F25">
        <f>'Sheet1 (3)'!F25</f>
        <v>1.2010000000000001</v>
      </c>
      <c r="G25">
        <f>'Sheet1 (3)'!G25</f>
        <v>0.42733333333333334</v>
      </c>
      <c r="H25">
        <f>'Sheet1 (3)'!H25</f>
        <v>74.13333333333334</v>
      </c>
      <c r="I25">
        <f>'Sheet1 (3)'!I25</f>
        <v>140.30000000000001</v>
      </c>
      <c r="J25">
        <f>'Sheet1 (3)'!J25</f>
        <v>139.70000000000002</v>
      </c>
      <c r="K25">
        <f>'Sheet1 (3)'!K25</f>
        <v>91</v>
      </c>
      <c r="L25">
        <f>'Sheet1 (3)'!L25</f>
        <v>96.033333333333346</v>
      </c>
      <c r="M25">
        <f>'Sheet1 (3)'!M25</f>
        <v>13.866666666666665</v>
      </c>
      <c r="N25">
        <f>'Sheet1 (3)'!N25</f>
        <v>96.166666666666671</v>
      </c>
      <c r="O25">
        <f>'Sheet1 (3)'!O25</f>
        <v>6.373333333333334</v>
      </c>
      <c r="P25">
        <f>'Sheet1 (3)'!P25</f>
        <v>2</v>
      </c>
      <c r="Q25">
        <f>'Sheet1 (3)'!Q25</f>
        <v>8.4233333333333338</v>
      </c>
      <c r="R25">
        <f>'Sheet1 (3)'!R25</f>
        <v>21.096666666666668</v>
      </c>
      <c r="S25">
        <f>'Sheet1 (3)'!S25</f>
        <v>0.98833333333333329</v>
      </c>
      <c r="T25">
        <f>'Sheet1 (3)'!T25</f>
        <v>0.41</v>
      </c>
      <c r="U25">
        <f>'Sheet1 (3)'!U25</f>
        <v>0.159</v>
      </c>
      <c r="V25">
        <f>'Sheet1 (3)'!V25</f>
        <v>8.4000000000000005E-2</v>
      </c>
      <c r="W25">
        <f>'Sheet1 (3)'!W25</f>
        <v>6.2700000000000005</v>
      </c>
      <c r="X25">
        <f>'Sheet1 (3)'!X25</f>
        <v>14.106666666666667</v>
      </c>
      <c r="Y25">
        <f>'Sheet1 (3)'!Y25</f>
        <v>1</v>
      </c>
      <c r="Z25">
        <f>'Sheet1 (3)'!Z25</f>
        <v>0.23333333333333331</v>
      </c>
      <c r="AA25">
        <f>'Sheet1 (3)'!AA25</f>
        <v>59</v>
      </c>
      <c r="AB25">
        <f>'Sheet1 (3)'!AB25</f>
        <v>0</v>
      </c>
      <c r="AC25">
        <f>'Sheet1 (3)'!AC25</f>
        <v>1.0666666666666667</v>
      </c>
    </row>
    <row r="26" spans="1:84">
      <c r="A26">
        <f>'Sheet1 (3)'!A26</f>
        <v>0</v>
      </c>
      <c r="B26">
        <f>'Sheet1 (3)'!B26</f>
        <v>0</v>
      </c>
      <c r="C26">
        <f>'Sheet1 (3)'!C26</f>
        <v>0</v>
      </c>
      <c r="D26" s="1">
        <f>'Sheet1 (3)'!D26</f>
        <v>42052</v>
      </c>
      <c r="E26">
        <f>'Sheet1 (3)'!E26</f>
        <v>1.758</v>
      </c>
      <c r="F26">
        <f>'Sheet1 (3)'!F26</f>
        <v>1.758</v>
      </c>
      <c r="G26">
        <f>'Sheet1 (3)'!G26</f>
        <v>1.5613333333333335</v>
      </c>
      <c r="H26">
        <f>'Sheet1 (3)'!H26</f>
        <v>73.899999999999991</v>
      </c>
      <c r="I26">
        <f>'Sheet1 (3)'!I26</f>
        <v>134.86666666666667</v>
      </c>
      <c r="J26">
        <f>'Sheet1 (3)'!J26</f>
        <v>133.80000000000001</v>
      </c>
      <c r="K26">
        <f>'Sheet1 (3)'!K26</f>
        <v>87</v>
      </c>
      <c r="L26">
        <f>'Sheet1 (3)'!L26</f>
        <v>85.399999999999991</v>
      </c>
      <c r="M26">
        <f>'Sheet1 (3)'!M26</f>
        <v>11.946666666666667</v>
      </c>
      <c r="N26">
        <f>'Sheet1 (3)'!N26</f>
        <v>85.466666666666654</v>
      </c>
      <c r="O26">
        <f>'Sheet1 (3)'!O26</f>
        <v>6.4033333333333333</v>
      </c>
      <c r="P26">
        <f>'Sheet1 (3)'!P26</f>
        <v>3.8700000000000006</v>
      </c>
      <c r="Q26">
        <f>'Sheet1 (3)'!Q26</f>
        <v>10.33</v>
      </c>
      <c r="R26">
        <f>'Sheet1 (3)'!R26</f>
        <v>25.616666666666664</v>
      </c>
      <c r="S26">
        <f>'Sheet1 (3)'!S26</f>
        <v>1.4956666666666667</v>
      </c>
      <c r="T26">
        <f>'Sheet1 (3)'!T26</f>
        <v>1.1399999999999999</v>
      </c>
      <c r="U26">
        <f>'Sheet1 (3)'!U26</f>
        <v>0.156</v>
      </c>
      <c r="V26">
        <f>'Sheet1 (3)'!V26</f>
        <v>8.5000000000000006E-2</v>
      </c>
      <c r="W26">
        <f>'Sheet1 (3)'!W26</f>
        <v>6.376666666666666</v>
      </c>
      <c r="X26">
        <f>'Sheet1 (3)'!X26</f>
        <v>13.646666666666667</v>
      </c>
      <c r="Y26">
        <f>'Sheet1 (3)'!Y26</f>
        <v>1.3333333333333333</v>
      </c>
      <c r="Z26">
        <f>'Sheet1 (3)'!Z26</f>
        <v>0.33333333333333331</v>
      </c>
      <c r="AA26">
        <f>'Sheet1 (3)'!AA26</f>
        <v>227</v>
      </c>
      <c r="AB26">
        <f>'Sheet1 (3)'!AB26</f>
        <v>0.10000000000000002</v>
      </c>
      <c r="AC26">
        <f>'Sheet1 (3)'!AC26</f>
        <v>2.2000000000000002</v>
      </c>
    </row>
    <row r="27" spans="1:84">
      <c r="A27">
        <f>'Sheet1 (3)'!A27</f>
        <v>0</v>
      </c>
      <c r="B27">
        <f>'Sheet1 (3)'!B27</f>
        <v>0</v>
      </c>
      <c r="C27">
        <f>'Sheet1 (3)'!C27</f>
        <v>0</v>
      </c>
      <c r="D27" s="1">
        <f>'Sheet1 (3)'!D27</f>
        <v>42052</v>
      </c>
      <c r="E27">
        <f>'Sheet1 (3)'!E27</f>
        <v>2.2559999999999998</v>
      </c>
      <c r="F27">
        <f>'Sheet1 (3)'!F27</f>
        <v>2.2559999999999998</v>
      </c>
      <c r="G27">
        <f>'Sheet1 (3)'!G27</f>
        <v>2.8930000000000002</v>
      </c>
      <c r="H27">
        <f>'Sheet1 (3)'!H27</f>
        <v>75.100000000000009</v>
      </c>
      <c r="I27">
        <f>'Sheet1 (3)'!I27</f>
        <v>131.46666666666667</v>
      </c>
      <c r="J27">
        <f>'Sheet1 (3)'!J27</f>
        <v>130.06666666666666</v>
      </c>
      <c r="K27">
        <f>'Sheet1 (3)'!K27</f>
        <v>84.666666666666671</v>
      </c>
      <c r="L27">
        <f>'Sheet1 (3)'!L27</f>
        <v>73.8</v>
      </c>
      <c r="M27">
        <f>'Sheet1 (3)'!M27</f>
        <v>9.9600000000000009</v>
      </c>
      <c r="N27">
        <f>'Sheet1 (3)'!N27</f>
        <v>73.933333333333337</v>
      </c>
      <c r="O27">
        <f>'Sheet1 (3)'!O27</f>
        <v>6.4466666666666663</v>
      </c>
      <c r="P27">
        <f>'Sheet1 (3)'!P27</f>
        <v>3.3000000000000003</v>
      </c>
      <c r="Q27">
        <f>'Sheet1 (3)'!Q27</f>
        <v>13.936666666666667</v>
      </c>
      <c r="R27">
        <f>'Sheet1 (3)'!R27</f>
        <v>34.163333333333334</v>
      </c>
      <c r="S27">
        <f>'Sheet1 (3)'!S27</f>
        <v>2.0973333333333333</v>
      </c>
      <c r="T27">
        <f>'Sheet1 (3)'!T27</f>
        <v>2.7533333333333334</v>
      </c>
      <c r="U27">
        <f>'Sheet1 (3)'!U27</f>
        <v>0.14899999999999999</v>
      </c>
      <c r="V27">
        <f>'Sheet1 (3)'!V27</f>
        <v>8.6000000000000007E-2</v>
      </c>
      <c r="W27">
        <f>'Sheet1 (3)'!W27</f>
        <v>6.416666666666667</v>
      </c>
      <c r="X27">
        <f>'Sheet1 (3)'!X27</f>
        <v>10.283333333333333</v>
      </c>
      <c r="Y27">
        <f>'Sheet1 (3)'!Y27</f>
        <v>2.0333333333333332</v>
      </c>
      <c r="Z27">
        <f>'Sheet1 (3)'!Z27</f>
        <v>0.46666666666666662</v>
      </c>
      <c r="AA27">
        <f>'Sheet1 (3)'!AA27</f>
        <v>472.66666666666669</v>
      </c>
      <c r="AB27">
        <f>'Sheet1 (3)'!AB27</f>
        <v>0.23333333333333331</v>
      </c>
      <c r="AC27">
        <f>'Sheet1 (3)'!AC27</f>
        <v>2.6999999999999997</v>
      </c>
      <c r="AD27">
        <f>'Sheet1 (3)'!AD27</f>
        <v>2.2999999999999998</v>
      </c>
      <c r="AE27">
        <f>'Sheet1 (3)'!AE27</f>
        <v>23.979215</v>
      </c>
      <c r="AF27">
        <f>'Sheet1 (3)'!AF27</f>
        <v>0.39418657466737966</v>
      </c>
      <c r="AG27">
        <f t="shared" si="13"/>
        <v>0.25249252395493316</v>
      </c>
      <c r="AH27">
        <f t="shared" si="14"/>
        <v>4.1506430943179925E-3</v>
      </c>
      <c r="AI27">
        <f>'Sheet1 (3)'!AG27</f>
        <v>35.948844275520003</v>
      </c>
      <c r="AJ27">
        <f>'Sheet1 (3)'!AH27</f>
        <v>3.8607077864804076</v>
      </c>
      <c r="AK27">
        <f t="shared" si="11"/>
        <v>0.37852842240202172</v>
      </c>
      <c r="AL27">
        <f t="shared" si="12"/>
        <v>4.0651866762982075E-2</v>
      </c>
      <c r="AM27">
        <f>'Sheet1 (3)'!AJ27</f>
        <v>25.655125594025801</v>
      </c>
      <c r="AN27">
        <f>'Sheet1 (3)'!AK27</f>
        <v>1.2769205960327339</v>
      </c>
      <c r="AO27">
        <f t="shared" si="0"/>
        <v>0.8283863608016081</v>
      </c>
      <c r="AP27">
        <f t="shared" si="1"/>
        <v>4.1230887827986243E-2</v>
      </c>
      <c r="AR27">
        <f>'Sheet1 (3)'!AX27</f>
        <v>0.83694889699541386</v>
      </c>
      <c r="AS27">
        <f>'Sheet1 (3)'!AY27</f>
        <v>6.8174356535160904E-3</v>
      </c>
      <c r="AT27">
        <f>'Sheet1 (3)'!AL27</f>
        <v>737.85291438979971</v>
      </c>
      <c r="AU27">
        <f>'Sheet1 (3)'!AM27</f>
        <v>28.129712388186157</v>
      </c>
      <c r="AV27">
        <f>'Sheet1 (3)'!AN27</f>
        <v>28.760448343375888</v>
      </c>
      <c r="AW27">
        <f t="shared" si="2"/>
        <v>1.0964558440803971</v>
      </c>
      <c r="AX27">
        <f>'Sheet1 (3)'!AP27</f>
        <v>0.3125</v>
      </c>
      <c r="AY27">
        <f>'Sheet1 (3)'!AQ27</f>
        <v>0.46699999999999997</v>
      </c>
      <c r="AZ27">
        <f>'Sheet1 (3)'!AR27</f>
        <v>2.8339999999999996</v>
      </c>
      <c r="BA27">
        <f>'Sheet1 (3)'!AS27</f>
        <v>6.9119999999999999</v>
      </c>
      <c r="BD27">
        <f>'Sheet1 (3)'!AV27</f>
        <v>2.4344896743087254</v>
      </c>
      <c r="BE27">
        <f>'Sheet1 (3)'!AW27</f>
        <v>1.9840609281099309E-2</v>
      </c>
      <c r="BI27" t="str">
        <f>'Sheet1 (3)'!BC27</f>
        <v>T22</v>
      </c>
      <c r="BJ27" t="str">
        <f>'Sheet1 (3)'!BD27</f>
        <v>MB</v>
      </c>
      <c r="BK27" t="str">
        <f>'Sheet1 (3)'!BE27</f>
        <v>D2</v>
      </c>
      <c r="BL27">
        <f>'Sheet1 (3)'!BF27</f>
        <v>42052</v>
      </c>
      <c r="BM27">
        <f>'Sheet1 (3)'!BG27</f>
        <v>7.0342125004972837</v>
      </c>
      <c r="BN27">
        <f>'Sheet1 (3)'!BH27</f>
        <v>3144.8940582729597</v>
      </c>
      <c r="BO27">
        <f>'Sheet1 (3)'!BI27</f>
        <v>6.6005149210655176</v>
      </c>
      <c r="BP27">
        <f>'Sheet1 (3)'!BJ27</f>
        <v>92.894381258854864</v>
      </c>
      <c r="BQ27">
        <f>'Sheet1 (3)'!BK27</f>
        <v>1.6908332955743515</v>
      </c>
      <c r="BR27">
        <f>'Sheet1 (3)'!BL27</f>
        <v>116.93255988275138</v>
      </c>
      <c r="BS27">
        <f>'Sheet1 (3)'!BM27</f>
        <v>2.0936895234154229</v>
      </c>
      <c r="CF27">
        <f t="shared" si="5"/>
        <v>1.6908332955743515</v>
      </c>
    </row>
    <row r="28" spans="1:84">
      <c r="A28">
        <f>'Sheet1 (3)'!A28</f>
        <v>0</v>
      </c>
      <c r="B28">
        <f>'Sheet1 (3)'!B28</f>
        <v>0</v>
      </c>
      <c r="C28">
        <f>'Sheet1 (3)'!C28</f>
        <v>0</v>
      </c>
      <c r="D28" s="1">
        <f>'Sheet1 (3)'!D28</f>
        <v>42052</v>
      </c>
      <c r="E28">
        <f>'Sheet1 (3)'!E28</f>
        <v>2.4430000000000001</v>
      </c>
      <c r="F28">
        <f>'Sheet1 (3)'!F28</f>
        <v>2.4430000000000001</v>
      </c>
      <c r="G28">
        <f>'Sheet1 (3)'!G28</f>
        <v>3.8073333333333337</v>
      </c>
      <c r="H28">
        <f>'Sheet1 (3)'!H28</f>
        <v>84.6</v>
      </c>
      <c r="I28">
        <f>'Sheet1 (3)'!I28</f>
        <v>143.93333333333334</v>
      </c>
      <c r="J28">
        <f>'Sheet1 (3)'!J28</f>
        <v>142.1</v>
      </c>
      <c r="K28">
        <f>'Sheet1 (3)'!K28</f>
        <v>92</v>
      </c>
      <c r="L28">
        <f>'Sheet1 (3)'!L28</f>
        <v>53.733333333333327</v>
      </c>
      <c r="M28">
        <f>'Sheet1 (3)'!M28</f>
        <v>7.0766666666666671</v>
      </c>
      <c r="N28">
        <f>'Sheet1 (3)'!N28</f>
        <v>53.800000000000004</v>
      </c>
      <c r="O28">
        <f>'Sheet1 (3)'!O28</f>
        <v>6.4666666666666659</v>
      </c>
      <c r="P28">
        <f>'Sheet1 (3)'!P28</f>
        <v>3.16</v>
      </c>
      <c r="Q28">
        <f>'Sheet1 (3)'!Q28</f>
        <v>15.93</v>
      </c>
      <c r="R28">
        <f>'Sheet1 (3)'!R28</f>
        <v>38.890000000000008</v>
      </c>
      <c r="S28">
        <f>'Sheet1 (3)'!S28</f>
        <v>2.5846666666666667</v>
      </c>
      <c r="T28">
        <f>'Sheet1 (3)'!T28</f>
        <v>3.82</v>
      </c>
      <c r="U28">
        <f>'Sheet1 (3)'!U28</f>
        <v>0.158</v>
      </c>
      <c r="V28">
        <f>'Sheet1 (3)'!V28</f>
        <v>9.4000000000000014E-2</v>
      </c>
      <c r="W28">
        <f>'Sheet1 (3)'!W28</f>
        <v>6.5066666666666668</v>
      </c>
      <c r="X28">
        <f>'Sheet1 (3)'!X28</f>
        <v>7.1466666666666674</v>
      </c>
      <c r="Y28">
        <f>'Sheet1 (3)'!Y28</f>
        <v>1.2666666666666668</v>
      </c>
      <c r="Z28">
        <f>'Sheet1 (3)'!Z28</f>
        <v>0.3</v>
      </c>
      <c r="AA28">
        <f>'Sheet1 (3)'!AA28</f>
        <v>160.33333333333334</v>
      </c>
      <c r="AB28">
        <f>'Sheet1 (3)'!AB28</f>
        <v>0.10000000000000002</v>
      </c>
      <c r="AC28">
        <f>'Sheet1 (3)'!AC28</f>
        <v>2.7999999999999994</v>
      </c>
      <c r="AD28">
        <f>'Sheet1 (3)'!AD28</f>
        <v>2.8</v>
      </c>
      <c r="AE28">
        <f>'Sheet1 (3)'!AE28</f>
        <v>26.5952275</v>
      </c>
      <c r="AF28">
        <f>'Sheet1 (3)'!AF28</f>
        <v>1.9385514549657084</v>
      </c>
      <c r="AG28">
        <f t="shared" si="13"/>
        <v>0.28003819627250714</v>
      </c>
      <c r="AH28">
        <f t="shared" si="14"/>
        <v>2.0412250763037893E-2</v>
      </c>
      <c r="AI28">
        <f>'Sheet1 (3)'!AG28</f>
        <v>41.157476764800009</v>
      </c>
      <c r="AJ28">
        <f>'Sheet1 (3)'!AH28</f>
        <v>2.3662012619825141</v>
      </c>
      <c r="AK28">
        <f t="shared" si="11"/>
        <v>0.43337345229862073</v>
      </c>
      <c r="AL28">
        <f t="shared" si="12"/>
        <v>2.4915249678661835E-2</v>
      </c>
      <c r="AM28">
        <f>'Sheet1 (3)'!AJ28</f>
        <v>34.731839782756289</v>
      </c>
      <c r="AN28">
        <f>'Sheet1 (3)'!AK28</f>
        <v>14.247745597838906</v>
      </c>
      <c r="AO28">
        <f t="shared" si="0"/>
        <v>1.1214672193334287</v>
      </c>
      <c r="AP28">
        <f t="shared" si="1"/>
        <v>0.46004990629121423</v>
      </c>
      <c r="AR28">
        <f>'Sheet1 (3)'!AX28</f>
        <v>0.76034974254134702</v>
      </c>
      <c r="AS28">
        <f>'Sheet1 (3)'!AY28</f>
        <v>2.2425484107000019E-2</v>
      </c>
      <c r="AT28">
        <f>'Sheet1 (3)'!AL28</f>
        <v>1118.4061930783243</v>
      </c>
      <c r="AU28">
        <f>'Sheet1 (3)'!AM28</f>
        <v>425.66475837411531</v>
      </c>
      <c r="AV28">
        <f>'Sheet1 (3)'!AN28</f>
        <v>32.201179093126882</v>
      </c>
      <c r="AW28">
        <f t="shared" si="2"/>
        <v>12.25575037304675</v>
      </c>
      <c r="AX28">
        <f>'Sheet1 (3)'!AP28</f>
        <v>0.252</v>
      </c>
      <c r="AY28">
        <f>'Sheet1 (3)'!AQ28</f>
        <v>0.36249999999999999</v>
      </c>
      <c r="AZ28">
        <f>'Sheet1 (3)'!AR28</f>
        <v>3.7270000000000003</v>
      </c>
      <c r="BA28">
        <f>'Sheet1 (3)'!AS28</f>
        <v>9.09</v>
      </c>
      <c r="BD28">
        <f>'Sheet1 (3)'!AV28</f>
        <v>3.4949644752931226</v>
      </c>
      <c r="BE28">
        <f>'Sheet1 (3)'!AW28</f>
        <v>3.6359563491862493E-2</v>
      </c>
      <c r="BI28" t="str">
        <f>'Sheet1 (3)'!BC28</f>
        <v>T23</v>
      </c>
      <c r="BJ28" t="str">
        <f>'Sheet1 (3)'!BD28</f>
        <v>MB</v>
      </c>
      <c r="BK28" t="str">
        <f>'Sheet1 (3)'!BE28</f>
        <v>D3</v>
      </c>
      <c r="BL28">
        <f>'Sheet1 (3)'!BF28</f>
        <v>42052</v>
      </c>
      <c r="BM28">
        <f>'Sheet1 (3)'!BG28</f>
        <v>7.8263284780698692</v>
      </c>
      <c r="BN28">
        <f>'Sheet1 (3)'!BH28</f>
        <v>3344.1127514782429</v>
      </c>
      <c r="BO28">
        <f>'Sheet1 (3)'!BI28</f>
        <v>7.9541958881311663</v>
      </c>
      <c r="BP28">
        <f>'Sheet1 (3)'!BJ28</f>
        <v>420.36209453169744</v>
      </c>
      <c r="BQ28">
        <f>'Sheet1 (3)'!BK28</f>
        <v>7.6512940395285307</v>
      </c>
      <c r="BR28">
        <f>'Sheet1 (3)'!BL28</f>
        <v>83.900902942949685</v>
      </c>
      <c r="BS28">
        <f>'Sheet1 (3)'!BM28</f>
        <v>1.5022543051557686</v>
      </c>
      <c r="CF28">
        <f t="shared" si="5"/>
        <v>7.6512940395285307</v>
      </c>
    </row>
    <row r="29" spans="1:84">
      <c r="A29">
        <f>'Sheet1 (3)'!A29</f>
        <v>0</v>
      </c>
      <c r="B29">
        <f>'Sheet1 (3)'!B29</f>
        <v>0</v>
      </c>
      <c r="C29">
        <f>'Sheet1 (3)'!C29</f>
        <v>0</v>
      </c>
      <c r="D29" s="1">
        <f>'Sheet1 (3)'!D29</f>
        <v>42052</v>
      </c>
      <c r="E29">
        <f>'Sheet1 (3)'!E29</f>
        <v>2.7836666666666665</v>
      </c>
      <c r="F29">
        <f>'Sheet1 (3)'!F29</f>
        <v>2.7836666666666665</v>
      </c>
      <c r="G29">
        <f>'Sheet1 (3)'!G29</f>
        <v>4.0153333333333334</v>
      </c>
      <c r="H29">
        <f>'Sheet1 (3)'!H29</f>
        <v>87.2</v>
      </c>
      <c r="I29">
        <f>'Sheet1 (3)'!I29</f>
        <v>147.4</v>
      </c>
      <c r="J29">
        <f>'Sheet1 (3)'!J29</f>
        <v>145.5</v>
      </c>
      <c r="K29">
        <f>'Sheet1 (3)'!K29</f>
        <v>95</v>
      </c>
      <c r="L29">
        <f>'Sheet1 (3)'!L29</f>
        <v>42.79999999999999</v>
      </c>
      <c r="M29">
        <f>'Sheet1 (3)'!M29</f>
        <v>5.6033333333333326</v>
      </c>
      <c r="N29">
        <f>'Sheet1 (3)'!N29</f>
        <v>42.833333333333336</v>
      </c>
      <c r="O29">
        <f>'Sheet1 (3)'!O29</f>
        <v>6.4933333333333332</v>
      </c>
      <c r="P29">
        <f>'Sheet1 (3)'!P29</f>
        <v>4.12</v>
      </c>
      <c r="Q29">
        <f>'Sheet1 (3)'!Q29</f>
        <v>16.260000000000002</v>
      </c>
      <c r="R29">
        <f>'Sheet1 (3)'!R29</f>
        <v>39.676666666666669</v>
      </c>
      <c r="S29">
        <f>'Sheet1 (3)'!S29</f>
        <v>2.8450000000000002</v>
      </c>
      <c r="T29">
        <f>'Sheet1 (3)'!T29</f>
        <v>4.4066666666666672</v>
      </c>
      <c r="U29">
        <f>'Sheet1 (3)'!U29</f>
        <v>0.16700000000000001</v>
      </c>
      <c r="V29">
        <f>'Sheet1 (3)'!V29</f>
        <v>0.10100000000000002</v>
      </c>
      <c r="W29">
        <f>'Sheet1 (3)'!W29</f>
        <v>6.57</v>
      </c>
      <c r="X29">
        <f>'Sheet1 (3)'!X29</f>
        <v>4.2133333333333338</v>
      </c>
      <c r="Y29">
        <f>'Sheet1 (3)'!Y29</f>
        <v>1.5</v>
      </c>
      <c r="Z29">
        <f>'Sheet1 (3)'!Z29</f>
        <v>0.3666666666666667</v>
      </c>
      <c r="AA29">
        <f>'Sheet1 (3)'!AA29</f>
        <v>8.6666666666666661</v>
      </c>
      <c r="AB29">
        <f>'Sheet1 (3)'!AB29</f>
        <v>0</v>
      </c>
      <c r="AC29">
        <f>'Sheet1 (3)'!AC29</f>
        <v>3.5</v>
      </c>
      <c r="AD29">
        <f>'Sheet1 (3)'!AD29</f>
        <v>3.15</v>
      </c>
      <c r="AE29">
        <f>'Sheet1 (3)'!AE29</f>
        <v>54.582955750000004</v>
      </c>
      <c r="AF29">
        <f>'Sheet1 (3)'!AF29</f>
        <v>1.3447478316178532</v>
      </c>
      <c r="AG29">
        <f t="shared" si="13"/>
        <v>0.57473892545014227</v>
      </c>
      <c r="AH29">
        <f t="shared" si="14"/>
        <v>1.4159711820762907E-2</v>
      </c>
      <c r="AI29">
        <f>'Sheet1 (3)'!AG29</f>
        <v>66.107283327360008</v>
      </c>
      <c r="AJ29">
        <f>'Sheet1 (3)'!AH29</f>
        <v>1.5260030446735744</v>
      </c>
      <c r="AK29">
        <f t="shared" si="11"/>
        <v>0.69608595690597042</v>
      </c>
      <c r="AL29">
        <f t="shared" si="12"/>
        <v>1.6068264132605817E-2</v>
      </c>
      <c r="AM29">
        <f>'Sheet1 (3)'!AJ29</f>
        <v>47.325186693822147</v>
      </c>
      <c r="AN29">
        <f>'Sheet1 (3)'!AK29</f>
        <v>12.029936141571573</v>
      </c>
      <c r="AO29">
        <f t="shared" si="0"/>
        <v>1.5280977298618712</v>
      </c>
      <c r="AP29">
        <f t="shared" si="1"/>
        <v>0.38843836427418704</v>
      </c>
      <c r="AR29">
        <f>'Sheet1 (3)'!AX29</f>
        <v>0.75338047520987039</v>
      </c>
      <c r="AS29">
        <f>'Sheet1 (3)'!AY29</f>
        <v>9.6823148611925539E-3</v>
      </c>
      <c r="AT29">
        <f>'Sheet1 (3)'!AL29</f>
        <v>793.84335154826965</v>
      </c>
      <c r="AU29">
        <f>'Sheet1 (3)'!AM29</f>
        <v>16.02582172115412</v>
      </c>
      <c r="AV29">
        <f>'Sheet1 (3)'!AN29</f>
        <v>16.774225460200842</v>
      </c>
      <c r="AW29">
        <f t="shared" si="2"/>
        <v>0.33863198099641384</v>
      </c>
      <c r="AX29">
        <f>'Sheet1 (3)'!AP29</f>
        <v>0.34</v>
      </c>
      <c r="AY29">
        <f>'Sheet1 (3)'!AQ29</f>
        <v>0.23499999999999999</v>
      </c>
      <c r="AZ29">
        <f>'Sheet1 (3)'!AR29</f>
        <v>3.9089999999999998</v>
      </c>
      <c r="BA29">
        <f>'Sheet1 (3)'!AS29</f>
        <v>9.5339999999999989</v>
      </c>
      <c r="BD29">
        <f>'Sheet1 (3)'!AV29</f>
        <v>3.3958295108281402</v>
      </c>
      <c r="BE29">
        <f>'Sheet1 (3)'!AW29</f>
        <v>3.1878613937064031E-2</v>
      </c>
      <c r="BI29" t="str">
        <f>'Sheet1 (3)'!BC29</f>
        <v>T24</v>
      </c>
      <c r="BJ29" t="str">
        <f>'Sheet1 (3)'!BD29</f>
        <v>MB</v>
      </c>
      <c r="BK29" t="str">
        <f>'Sheet1 (3)'!BE29</f>
        <v>D4</v>
      </c>
      <c r="BL29">
        <f>'Sheet1 (3)'!BF29</f>
        <v>42052</v>
      </c>
      <c r="BM29">
        <f>'Sheet1 (3)'!BG29</f>
        <v>6.3686945944178195</v>
      </c>
      <c r="BN29">
        <f>'Sheet1 (3)'!BH29</f>
        <v>3923.6922524948213</v>
      </c>
      <c r="BO29">
        <f>'Sheet1 (3)'!BI29</f>
        <v>12.676939969436315</v>
      </c>
      <c r="BP29">
        <f>'Sheet1 (3)'!BJ29</f>
        <v>920.93446484365177</v>
      </c>
      <c r="BQ29">
        <f>'Sheet1 (3)'!BK29</f>
        <v>16.762549414700615</v>
      </c>
      <c r="BR29">
        <f>'Sheet1 (3)'!BL29</f>
        <v>120.12799132432698</v>
      </c>
      <c r="BS29">
        <f>'Sheet1 (3)'!BM29</f>
        <v>2.1509040523603757</v>
      </c>
      <c r="BU29" t="str">
        <f>'Sheet1 (3)'!BO29</f>
        <v>D16</v>
      </c>
      <c r="BV29" t="str">
        <f>'Sheet1 (3)'!BP29</f>
        <v>MB</v>
      </c>
      <c r="BW29" t="str">
        <f>'Sheet1 (3)'!BQ29</f>
        <v>D4</v>
      </c>
      <c r="BX29">
        <f>'Sheet1 (3)'!BS29</f>
        <v>21.024712103460406</v>
      </c>
      <c r="BY29">
        <f>'Sheet1 (3)'!BT29</f>
        <v>3313.2318597291319</v>
      </c>
      <c r="BZ29">
        <f>'Sheet1 (3)'!BU29</f>
        <v>34.230273027834365</v>
      </c>
      <c r="CA29">
        <f>'Sheet1 (3)'!BV29</f>
        <v>864.33096910002087</v>
      </c>
      <c r="CB29">
        <f>'Sheet1 (3)'!BW29</f>
        <v>15.732271006552983</v>
      </c>
      <c r="CC29">
        <f>'Sheet1 (3)'!BX29</f>
        <v>5.8755643505189301</v>
      </c>
      <c r="CD29">
        <f>'Sheet1 (3)'!BY29</f>
        <v>0.10520258461090295</v>
      </c>
      <c r="CE29">
        <f>'Sheet1 (3)'!BZ29</f>
        <v>2.0457014677494727</v>
      </c>
      <c r="CF29">
        <f t="shared" si="5"/>
        <v>1.0302784081476322</v>
      </c>
    </row>
    <row r="30" spans="1:84">
      <c r="A30">
        <f>'Sheet1 (3)'!A30</f>
        <v>0</v>
      </c>
      <c r="B30">
        <f>'Sheet1 (3)'!B30</f>
        <v>0</v>
      </c>
      <c r="C30">
        <f>'Sheet1 (3)'!C30</f>
        <v>0</v>
      </c>
      <c r="D30" s="1">
        <f>'Sheet1 (3)'!D30</f>
        <v>42052</v>
      </c>
      <c r="E30">
        <f>'Sheet1 (3)'!E30</f>
        <v>3.0947500000000008</v>
      </c>
      <c r="F30">
        <f>'Sheet1 (3)'!F30</f>
        <v>3.0947500000000008</v>
      </c>
      <c r="G30">
        <f>'Sheet1 (3)'!G30</f>
        <v>4.5289999999999999</v>
      </c>
      <c r="H30">
        <f>'Sheet1 (3)'!H30</f>
        <v>95.208333333333329</v>
      </c>
      <c r="I30">
        <f>'Sheet1 (3)'!I30</f>
        <v>158.52500000000001</v>
      </c>
      <c r="J30">
        <f>'Sheet1 (3)'!J30</f>
        <v>156.3666666666667</v>
      </c>
      <c r="K30">
        <f>'Sheet1 (3)'!K30</f>
        <v>101.5</v>
      </c>
      <c r="L30">
        <f>'Sheet1 (3)'!L30</f>
        <v>21.274999999999995</v>
      </c>
      <c r="M30">
        <f>'Sheet1 (3)'!M30</f>
        <v>2.7541666666666664</v>
      </c>
      <c r="N30">
        <f>'Sheet1 (3)'!N30</f>
        <v>21.341666666666669</v>
      </c>
      <c r="O30">
        <f>'Sheet1 (3)'!O30</f>
        <v>6.5625</v>
      </c>
      <c r="P30">
        <f>'Sheet1 (3)'!P30</f>
        <v>24.629166666666663</v>
      </c>
      <c r="Q30">
        <f>'Sheet1 (3)'!Q30</f>
        <v>16.439166666666669</v>
      </c>
      <c r="R30">
        <f>'Sheet1 (3)'!R30</f>
        <v>40.099166666666669</v>
      </c>
      <c r="S30">
        <f>'Sheet1 (3)'!S30</f>
        <v>2.9903333333333335</v>
      </c>
      <c r="T30">
        <f>'Sheet1 (3)'!T30</f>
        <v>4.54</v>
      </c>
      <c r="U30">
        <f>'Sheet1 (3)'!U30</f>
        <v>0.17100000000000001</v>
      </c>
      <c r="V30">
        <f>'Sheet1 (3)'!V30</f>
        <v>0.104</v>
      </c>
      <c r="W30">
        <f>'Sheet1 (3)'!W30</f>
        <v>6.5999999999999988</v>
      </c>
      <c r="X30">
        <f>'Sheet1 (3)'!X30</f>
        <v>2.563333333333333</v>
      </c>
      <c r="Y30">
        <f>'Sheet1 (3)'!Y30</f>
        <v>0.76666666666666661</v>
      </c>
      <c r="Z30">
        <f>'Sheet1 (3)'!Z30</f>
        <v>0.20000000000000004</v>
      </c>
      <c r="AA30">
        <f>'Sheet1 (3)'!AA30</f>
        <v>217.33333333333334</v>
      </c>
      <c r="AB30">
        <f>'Sheet1 (3)'!AB30</f>
        <v>0.10000000000000002</v>
      </c>
      <c r="AC30">
        <f>'Sheet1 (3)'!AC30</f>
        <v>3.7000000000000006</v>
      </c>
      <c r="AD30">
        <f>'Sheet1 (3)'!AD30</f>
        <v>3.3</v>
      </c>
      <c r="AE30">
        <f>'Sheet1 (3)'!AE30</f>
        <v>55.894918500000003</v>
      </c>
      <c r="AF30">
        <f>'Sheet1 (3)'!AF30</f>
        <v>3.2273647498763598</v>
      </c>
      <c r="AG30">
        <f t="shared" si="13"/>
        <v>0.5885534221333053</v>
      </c>
      <c r="AH30">
        <f t="shared" si="14"/>
        <v>3.3982991996170997E-2</v>
      </c>
      <c r="AI30">
        <f>'Sheet1 (3)'!AG30</f>
        <v>81.866022828479998</v>
      </c>
      <c r="AJ30">
        <f>'Sheet1 (3)'!AH30</f>
        <v>13.424031800503679</v>
      </c>
      <c r="AK30">
        <f t="shared" si="11"/>
        <v>0.86201982550784462</v>
      </c>
      <c r="AL30">
        <f t="shared" si="12"/>
        <v>0.14135023481629652</v>
      </c>
      <c r="AM30">
        <f>'Sheet1 (3)'!AJ30</f>
        <v>57.019687712152091</v>
      </c>
      <c r="AN30">
        <f>'Sheet1 (3)'!AK30</f>
        <v>64.316474231754015</v>
      </c>
      <c r="AO30">
        <f t="shared" si="0"/>
        <v>1.8411265002309363</v>
      </c>
      <c r="AP30">
        <f t="shared" si="1"/>
        <v>2.0767347184938334</v>
      </c>
      <c r="AR30">
        <f>'Sheet1 (3)'!AX30</f>
        <v>0.8483759839713485</v>
      </c>
      <c r="AS30">
        <f>'Sheet1 (3)'!AY30</f>
        <v>1.3826511742782596E-2</v>
      </c>
      <c r="AT30">
        <f>'Sheet1 (3)'!AL30</f>
        <v>876.46630236794181</v>
      </c>
      <c r="AU30">
        <f>'Sheet1 (3)'!AM30</f>
        <v>37.123106012293739</v>
      </c>
      <c r="AV30">
        <f>'Sheet1 (3)'!AN30</f>
        <v>15.371292575163446</v>
      </c>
      <c r="AW30">
        <f t="shared" si="2"/>
        <v>0.65105768729740032</v>
      </c>
      <c r="AX30">
        <f>'Sheet1 (3)'!AP30</f>
        <v>0.38650000000000001</v>
      </c>
      <c r="AY30">
        <f>'Sheet1 (3)'!AQ30</f>
        <v>0.17399999999999999</v>
      </c>
      <c r="AZ30">
        <f>'Sheet1 (3)'!AR30</f>
        <v>4.0214999999999996</v>
      </c>
      <c r="BA30">
        <f>'Sheet1 (3)'!AS30</f>
        <v>9.8085000000000004</v>
      </c>
      <c r="BD30">
        <f>'Sheet1 (3)'!AV30</f>
        <v>3.4596965383877283</v>
      </c>
      <c r="BE30">
        <f>'Sheet1 (3)'!AW30</f>
        <v>5.3989568172615181E-2</v>
      </c>
      <c r="BI30" t="str">
        <f>'Sheet1 (3)'!BC30</f>
        <v>T25</v>
      </c>
      <c r="BJ30" t="str">
        <f>'Sheet1 (3)'!BD30</f>
        <v>MB</v>
      </c>
      <c r="BK30" t="str">
        <f>'Sheet1 (3)'!BE30</f>
        <v>D5</v>
      </c>
      <c r="BL30">
        <f>'Sheet1 (3)'!BF30</f>
        <v>42052</v>
      </c>
      <c r="BM30">
        <f>'Sheet1 (3)'!BG30</f>
        <v>7.8113815223827849</v>
      </c>
      <c r="BN30">
        <f>'Sheet1 (3)'!BH30</f>
        <v>4191.12528537449</v>
      </c>
      <c r="BO30">
        <f>'Sheet1 (3)'!BI30</f>
        <v>18.528615233151168</v>
      </c>
      <c r="BP30">
        <f>'Sheet1 (3)'!BJ30</f>
        <v>1259.4955493535592</v>
      </c>
      <c r="BQ30">
        <f>'Sheet1 (3)'!BK30</f>
        <v>22.924928091619208</v>
      </c>
      <c r="BR30">
        <f>'Sheet1 (3)'!BL30</f>
        <v>187.64305018555615</v>
      </c>
      <c r="BS30">
        <f>'Sheet1 (3)'!BM30</f>
        <v>3.3597681322391431</v>
      </c>
      <c r="BU30" t="str">
        <f>'Sheet1 (3)'!BO30</f>
        <v>D17</v>
      </c>
      <c r="BV30" t="str">
        <f>'Sheet1 (3)'!BP30</f>
        <v>MB</v>
      </c>
      <c r="BW30" t="str">
        <f>'Sheet1 (3)'!BQ30</f>
        <v>D5</v>
      </c>
      <c r="BX30">
        <f>'Sheet1 (3)'!BS30</f>
        <v>39.471536311732976</v>
      </c>
      <c r="BY30">
        <f>'Sheet1 (3)'!BT30</f>
        <v>3539.490969347587</v>
      </c>
      <c r="BZ30">
        <f>'Sheet1 (3)'!BU30</f>
        <v>20.719373248936144</v>
      </c>
      <c r="CA30">
        <f>'Sheet1 (3)'!BV30</f>
        <v>1308.0980066528064</v>
      </c>
      <c r="CB30">
        <f>'Sheet1 (3)'!BW30</f>
        <v>23.809574201907651</v>
      </c>
      <c r="CC30">
        <f>'Sheet1 (3)'!BX30</f>
        <v>5.0186525320273034</v>
      </c>
      <c r="CD30">
        <f>'Sheet1 (3)'!BY30</f>
        <v>8.985949027801797E-2</v>
      </c>
      <c r="CE30">
        <f>'Sheet1 (3)'!BZ30</f>
        <v>3.2699086419611252</v>
      </c>
      <c r="CF30">
        <f t="shared" si="5"/>
        <v>-0.88464611028844331</v>
      </c>
    </row>
    <row r="32" spans="1:84">
      <c r="A32" t="str">
        <f>'Sheet1 (3)'!A32</f>
        <v>Missisquoi Bay</v>
      </c>
      <c r="B32" t="str">
        <f>'Sheet1 (3)'!B32</f>
        <v>depth (m)</v>
      </c>
      <c r="C32" t="str">
        <f>'Sheet1 (3)'!C32</f>
        <v>Ice (cm)</v>
      </c>
      <c r="D32" s="1" t="str">
        <f>'Sheet1 (3)'!D32</f>
        <v>Date (MM/DD/YYYY)</v>
      </c>
      <c r="E32" t="str">
        <f>'Sheet1 (3)'!E32</f>
        <v>Depth m</v>
      </c>
      <c r="F32" t="str">
        <f>'Sheet1 (3)'!F32</f>
        <v>Depth(cor-m)</v>
      </c>
      <c r="G32" t="str">
        <f>'Sheet1 (3)'!G32</f>
        <v>Temp °C</v>
      </c>
      <c r="H32" t="str">
        <f>'Sheet1 (3)'!H32</f>
        <v>Cond µS/cm</v>
      </c>
      <c r="I32" t="str">
        <f>'Sheet1 (3)'!I32</f>
        <v>nLF Cond µS/cm</v>
      </c>
      <c r="J32" t="str">
        <f>'Sheet1 (3)'!J32</f>
        <v>SpCond µS/cm</v>
      </c>
      <c r="K32" t="str">
        <f>'Sheet1 (3)'!K32</f>
        <v>TDS mg/L</v>
      </c>
      <c r="L32" t="str">
        <f>'Sheet1 (3)'!L32</f>
        <v>ODO % sat</v>
      </c>
      <c r="M32" t="str">
        <f>'Sheet1 (3)'!M32</f>
        <v>ODO mg/L</v>
      </c>
      <c r="N32" t="str">
        <f>'Sheet1 (3)'!N32</f>
        <v>ODO % EU</v>
      </c>
      <c r="O32" t="str">
        <f>'Sheet1 (3)'!O32</f>
        <v>pH</v>
      </c>
      <c r="P32" t="str">
        <f>'Sheet1 (3)'!P32</f>
        <v>Turbidity FNU</v>
      </c>
      <c r="Q32" t="str">
        <f>'Sheet1 (3)'!Q32</f>
        <v>fDOM RFU</v>
      </c>
      <c r="R32" t="str">
        <f>'Sheet1 (3)'!R32</f>
        <v>fDOM QSU</v>
      </c>
      <c r="S32" t="str">
        <f>'Sheet1 (3)'!S32</f>
        <v>Dep(m)</v>
      </c>
      <c r="T32" t="str">
        <f>'Sheet1 (3)'!T32</f>
        <v>Temp</v>
      </c>
      <c r="U32" t="str">
        <f>'Sheet1 (3)'!U32</f>
        <v>Scon(mS)</v>
      </c>
      <c r="V32" t="str">
        <f>'Sheet1 (3)'!V32</f>
        <v>Con(mS)</v>
      </c>
      <c r="W32" t="str">
        <f>'Sheet1 (3)'!W32</f>
        <v>pH</v>
      </c>
      <c r="X32" t="str">
        <f>'Sheet1 (3)'!X32</f>
        <v>DO(mg/l)</v>
      </c>
      <c r="Y32" t="str">
        <f>'Sheet1 (3)'!Y32</f>
        <v>Chla (ug/l)</v>
      </c>
      <c r="Z32" t="str">
        <f>'Sheet1 (3)'!Z32</f>
        <v>Chl(RFU)</v>
      </c>
      <c r="AA32" t="str">
        <f>'Sheet1 (3)'!AA32</f>
        <v>BGA(cells)</v>
      </c>
      <c r="AB32" t="str">
        <f>'Sheet1 (3)'!AB32</f>
        <v>BGA(RF)</v>
      </c>
      <c r="AC32" t="str">
        <f>'Sheet1 (3)'!AC32</f>
        <v>Turb.</v>
      </c>
      <c r="AR32" t="str">
        <f>'Sheet1 (3)'!AX32</f>
        <v>TDN(mgN/l)</v>
      </c>
      <c r="AS32" t="str">
        <f>'Sheet1 (3)'!AY32</f>
        <v>stdN/l</v>
      </c>
      <c r="AT32" t="str">
        <f>'Sheet1 (3)'!AL32</f>
        <v>TN-ugN/L</v>
      </c>
      <c r="AU32" t="str">
        <f>'Sheet1 (3)'!AM32</f>
        <v>TN-sd</v>
      </c>
      <c r="AV32" t="str">
        <f>'Sheet1 (3)'!AN32</f>
        <v>TN/TP</v>
      </c>
      <c r="AX32" t="str">
        <f>'Sheet1 (3)'!AP32</f>
        <v>Turbidity</v>
      </c>
      <c r="AY32" t="str">
        <f>'Sheet1 (3)'!AQ32</f>
        <v>NO3(mg/l)</v>
      </c>
      <c r="AZ32" t="str">
        <f>'Sheet1 (3)'!AR32</f>
        <v>DOC(mg/l)</v>
      </c>
      <c r="BA32" t="str">
        <f>'Sheet1 (3)'!AS32</f>
        <v>SAC254(/m)</v>
      </c>
      <c r="BD32" t="str">
        <f>'Sheet1 (3)'!AV32</f>
        <v>DOC (mgC/l)</v>
      </c>
      <c r="BE32" t="str">
        <f>'Sheet1 (3)'!AW32</f>
        <v>stdC/l</v>
      </c>
      <c r="BF32" t="str">
        <f>'Sheet1 (3)'!AZ32</f>
        <v>PAR</v>
      </c>
      <c r="BG32">
        <f>'Sheet1 (3)'!BA32</f>
        <v>0</v>
      </c>
      <c r="BI32">
        <f>'Sheet1 (3)'!BC32</f>
        <v>0</v>
      </c>
      <c r="BJ32" t="str">
        <f>'Sheet1 (3)'!BD32</f>
        <v>Sam ID</v>
      </c>
      <c r="BK32" t="str">
        <f>'Sheet1 (3)'!BE32</f>
        <v>Depth</v>
      </c>
      <c r="BL32" t="str">
        <f>'Sheet1 (3)'!BF32</f>
        <v>Col</v>
      </c>
      <c r="BM32">
        <f>'Sheet1 (3)'!BG32</f>
        <v>0</v>
      </c>
      <c r="BN32">
        <f>'Sheet1 (3)'!BH32</f>
        <v>0</v>
      </c>
      <c r="BO32">
        <f>'Sheet1 (3)'!BI32</f>
        <v>0</v>
      </c>
      <c r="BP32">
        <f>'Sheet1 (3)'!BJ32</f>
        <v>0</v>
      </c>
      <c r="BQ32">
        <f>'Sheet1 (3)'!BK32</f>
        <v>0</v>
      </c>
      <c r="BR32">
        <f>'Sheet1 (3)'!BL32</f>
        <v>0</v>
      </c>
      <c r="BS32">
        <f>'Sheet1 (3)'!BM32</f>
        <v>0</v>
      </c>
    </row>
    <row r="33" spans="1:84">
      <c r="A33" t="str">
        <f>'Sheet1 (3)'!A33</f>
        <v>Depth</v>
      </c>
      <c r="B33">
        <f>'Sheet1 (3)'!B33</f>
        <v>3.05</v>
      </c>
      <c r="C33">
        <f>'Sheet1 (3)'!C33</f>
        <v>65</v>
      </c>
      <c r="D33" s="1">
        <f>'Sheet1 (3)'!D33</f>
        <v>42073</v>
      </c>
      <c r="E33">
        <f>'Sheet1 (3)'!E33</f>
        <v>0.83983333333333332</v>
      </c>
      <c r="F33">
        <f>'Sheet1 (3)'!F33</f>
        <v>0.73983333333333334</v>
      </c>
      <c r="G33">
        <f>'Sheet1 (3)'!G33</f>
        <v>0.44516666666666665</v>
      </c>
      <c r="H33">
        <f>'Sheet1 (3)'!H33</f>
        <v>81.416666666666671</v>
      </c>
      <c r="I33">
        <f>'Sheet1 (3)'!I33</f>
        <v>154.01666666666665</v>
      </c>
      <c r="J33">
        <f>'Sheet1 (3)'!J33</f>
        <v>153.33333333333334</v>
      </c>
      <c r="K33">
        <f>'Sheet1 (3)'!K33</f>
        <v>99.5</v>
      </c>
      <c r="L33">
        <f>'Sheet1 (3)'!L33</f>
        <v>92.833333333333329</v>
      </c>
      <c r="M33">
        <f>'Sheet1 (3)'!M33</f>
        <v>13.395000000000001</v>
      </c>
      <c r="N33">
        <f>'Sheet1 (3)'!N33</f>
        <v>92.25</v>
      </c>
      <c r="O33">
        <f>'Sheet1 (3)'!O33</f>
        <v>7.2166666666666659</v>
      </c>
      <c r="P33">
        <f>'Sheet1 (3)'!P33</f>
        <v>25.13666666666667</v>
      </c>
      <c r="Q33">
        <f>'Sheet1 (3)'!Q33</f>
        <v>6.02</v>
      </c>
      <c r="R33">
        <f>'Sheet1 (3)'!R33</f>
        <v>15.391666666666666</v>
      </c>
      <c r="S33">
        <f>'Sheet1 (3)'!S33</f>
        <v>0.49366666666666664</v>
      </c>
      <c r="T33">
        <f>'Sheet1 (3)'!T33</f>
        <v>0.17</v>
      </c>
      <c r="U33">
        <f>'Sheet1 (3)'!U33</f>
        <v>0.17299999999999996</v>
      </c>
      <c r="V33">
        <f>'Sheet1 (3)'!V33</f>
        <v>9.1000000000000011E-2</v>
      </c>
      <c r="W33">
        <f>'Sheet1 (3)'!W33</f>
        <v>5.6466666666666674</v>
      </c>
      <c r="X33">
        <f>'Sheet1 (3)'!X33</f>
        <v>14.049999999999999</v>
      </c>
      <c r="Y33">
        <f>'Sheet1 (3)'!Y33</f>
        <v>0.3666666666666667</v>
      </c>
      <c r="Z33">
        <f>'Sheet1 (3)'!Z33</f>
        <v>6.6666666666666666E-2</v>
      </c>
      <c r="AA33">
        <f>'Sheet1 (3)'!AA33</f>
        <v>169</v>
      </c>
      <c r="AB33">
        <f>'Sheet1 (3)'!AB33</f>
        <v>0.10000000000000002</v>
      </c>
      <c r="AC33">
        <f>'Sheet1 (3)'!AC33</f>
        <v>0.9</v>
      </c>
      <c r="AD33">
        <f>'Sheet1 (3)'!AD33</f>
        <v>0.65</v>
      </c>
      <c r="AE33">
        <f>'Sheet1 (3)'!AE33</f>
        <v>5.923598133333333</v>
      </c>
      <c r="AF33">
        <f>'Sheet1 (3)'!AF33</f>
        <v>1.846980127376463</v>
      </c>
      <c r="AG33">
        <f t="shared" si="13"/>
        <v>6.2373361412375837E-2</v>
      </c>
      <c r="AH33">
        <f t="shared" si="14"/>
        <v>1.944803756319325E-2</v>
      </c>
      <c r="AI33">
        <f>'Sheet1 (3)'!AG33</f>
        <v>14.594722961279999</v>
      </c>
      <c r="AJ33">
        <f>'Sheet1 (3)'!AH33</f>
        <v>4.5459082030100992</v>
      </c>
      <c r="AK33">
        <f t="shared" si="11"/>
        <v>0.1536771923900179</v>
      </c>
      <c r="AL33">
        <f t="shared" si="12"/>
        <v>4.7866781120460139E-2</v>
      </c>
      <c r="AM33">
        <f>'Sheet1 (3)'!AJ33</f>
        <v>8.7372708757637483</v>
      </c>
      <c r="AN33">
        <f>'Sheet1 (3)'!AK33</f>
        <v>6.7206347159616736E-2</v>
      </c>
      <c r="AO33">
        <f t="shared" si="0"/>
        <v>0.28212046741245556</v>
      </c>
      <c r="AP33">
        <f t="shared" si="1"/>
        <v>2.1700467277887226E-3</v>
      </c>
      <c r="AR33">
        <f>'Sheet1 (3)'!AX33</f>
        <v>0.83628739292453069</v>
      </c>
      <c r="AS33">
        <f>'Sheet1 (3)'!AY33</f>
        <v>3.0307562601490451E-2</v>
      </c>
      <c r="AT33">
        <f>'Sheet1 (3)'!AL33</f>
        <v>882.44307832422601</v>
      </c>
      <c r="AU33">
        <f>'Sheet1 (3)'!AM33</f>
        <v>10.548642145569771</v>
      </c>
      <c r="AV33">
        <f>'Sheet1 (3)'!AN33</f>
        <v>100.99756444223658</v>
      </c>
      <c r="AW33">
        <f t="shared" si="2"/>
        <v>1.2073154530244188</v>
      </c>
      <c r="AX33">
        <f>'Sheet1 (3)'!AP33</f>
        <v>0.20950000000000002</v>
      </c>
      <c r="AY33">
        <f>'Sheet1 (3)'!AQ33</f>
        <v>0.66250000000000009</v>
      </c>
      <c r="AZ33">
        <f>'Sheet1 (3)'!AR33</f>
        <v>1.901</v>
      </c>
      <c r="BA33">
        <f>'Sheet1 (3)'!AS33</f>
        <v>4.6370000000000005</v>
      </c>
      <c r="BD33">
        <f>'Sheet1 (3)'!AV33</f>
        <v>1.7311351759102764</v>
      </c>
      <c r="BE33">
        <f>'Sheet1 (3)'!AW33</f>
        <v>9.6919599067919072E-3</v>
      </c>
      <c r="BF33">
        <f>'Sheet1 (3)'!AZ33</f>
        <v>0</v>
      </c>
      <c r="BG33">
        <f>'Sheet1 (3)'!BA33</f>
        <v>4030</v>
      </c>
      <c r="BI33" t="str">
        <f>'Sheet1 (3)'!BC33</f>
        <v>T36</v>
      </c>
      <c r="BJ33" t="str">
        <f>'Sheet1 (3)'!BD33</f>
        <v>MB</v>
      </c>
      <c r="BK33" t="str">
        <f>'Sheet1 (3)'!BE33</f>
        <v>D1</v>
      </c>
      <c r="BL33">
        <f>'Sheet1 (3)'!BF33</f>
        <v>42073</v>
      </c>
      <c r="BM33">
        <f>'Sheet1 (3)'!BG33</f>
        <v>6.5089622306643982</v>
      </c>
      <c r="BN33">
        <f>'Sheet1 (3)'!BH33</f>
        <v>3702.4151637208679</v>
      </c>
      <c r="BO33">
        <f>'Sheet1 (3)'!BI33</f>
        <v>1.5721308221872194</v>
      </c>
      <c r="BP33">
        <f>'Sheet1 (3)'!BJ33</f>
        <v>38.436075445421871</v>
      </c>
      <c r="BQ33">
        <f>'Sheet1 (3)'!BK33</f>
        <v>0.69960093639282617</v>
      </c>
      <c r="BR33">
        <f>'Sheet1 (3)'!BL33</f>
        <v>110.14487052561316</v>
      </c>
      <c r="BS33">
        <f>'Sheet1 (3)'!BM33</f>
        <v>1.9721552466537717</v>
      </c>
      <c r="BU33" t="str">
        <f>'Sheet1 (3)'!BO33</f>
        <v>D24</v>
      </c>
      <c r="BV33" t="str">
        <f>'Sheet1 (3)'!BP33</f>
        <v>MB</v>
      </c>
      <c r="BW33" t="str">
        <f>'Sheet1 (3)'!BQ33</f>
        <v>D1</v>
      </c>
      <c r="BX33">
        <f>'Sheet1 (3)'!BS33</f>
        <v>23.167871111335561</v>
      </c>
      <c r="BY33">
        <f>'Sheet1 (3)'!BT33</f>
        <v>3248.6847091267505</v>
      </c>
      <c r="BZ33">
        <f>'Sheet1 (3)'!BU33</f>
        <v>11.921298931697494</v>
      </c>
      <c r="CA33">
        <f>'Sheet1 (3)'!BV33</f>
        <v>33.567456391288637</v>
      </c>
      <c r="CB33">
        <f>'Sheet1 (3)'!BW33</f>
        <v>0.61098391684180264</v>
      </c>
      <c r="CC33">
        <f>'Sheet1 (3)'!BX33</f>
        <v>3.1118446366143342</v>
      </c>
      <c r="CD33">
        <f>'Sheet1 (3)'!BY33</f>
        <v>5.5717898596496583E-2</v>
      </c>
      <c r="CE33">
        <f>'Sheet1 (3)'!BZ33</f>
        <v>1.9164373480572752</v>
      </c>
      <c r="CF33">
        <f t="shared" si="5"/>
        <v>8.8617019551023524E-2</v>
      </c>
    </row>
    <row r="34" spans="1:84">
      <c r="A34" t="str">
        <f>'Sheet1 (3)'!A34</f>
        <v>Ice thickness</v>
      </c>
      <c r="B34">
        <f>'Sheet1 (3)'!B34</f>
        <v>2.4</v>
      </c>
      <c r="C34">
        <f>'Sheet1 (3)'!C34</f>
        <v>0</v>
      </c>
      <c r="D34" s="1">
        <f>'Sheet1 (3)'!D34</f>
        <v>42073</v>
      </c>
      <c r="E34">
        <f>'Sheet1 (3)'!E34</f>
        <v>1.105</v>
      </c>
      <c r="F34">
        <f>'Sheet1 (3)'!F34</f>
        <v>1.0049999999999999</v>
      </c>
      <c r="G34">
        <f>'Sheet1 (3)'!G34</f>
        <v>0.24933333333333332</v>
      </c>
      <c r="H34">
        <f>'Sheet1 (3)'!H34</f>
        <v>79.599999999999994</v>
      </c>
      <c r="I34">
        <f>'Sheet1 (3)'!I34</f>
        <v>151.56666666666669</v>
      </c>
      <c r="J34">
        <f>'Sheet1 (3)'!J34</f>
        <v>151.03333333333333</v>
      </c>
      <c r="K34">
        <f>'Sheet1 (3)'!K34</f>
        <v>98</v>
      </c>
      <c r="L34">
        <f>'Sheet1 (3)'!L34</f>
        <v>92.5</v>
      </c>
      <c r="M34">
        <f>'Sheet1 (3)'!M34</f>
        <v>13.43</v>
      </c>
      <c r="N34">
        <f>'Sheet1 (3)'!N34</f>
        <v>91.766666666666652</v>
      </c>
      <c r="O34">
        <f>'Sheet1 (3)'!O34</f>
        <v>7.11</v>
      </c>
      <c r="P34">
        <f>'Sheet1 (3)'!P34</f>
        <v>62.20333333333334</v>
      </c>
      <c r="Q34">
        <f>'Sheet1 (3)'!Q34</f>
        <v>4.0333333333333341</v>
      </c>
      <c r="R34">
        <f>'Sheet1 (3)'!R34</f>
        <v>10.676666666666668</v>
      </c>
      <c r="S34">
        <f>'Sheet1 (3)'!S34</f>
        <v>0.99366666666666659</v>
      </c>
      <c r="T34">
        <f>'Sheet1 (3)'!T34</f>
        <v>0.10000000000000002</v>
      </c>
      <c r="U34">
        <f>'Sheet1 (3)'!U34</f>
        <v>0.17100000000000001</v>
      </c>
      <c r="V34">
        <f>'Sheet1 (3)'!V34</f>
        <v>9.0000000000000011E-2</v>
      </c>
      <c r="W34">
        <f>'Sheet1 (3)'!W34</f>
        <v>5.8999999999999995</v>
      </c>
      <c r="X34">
        <f>'Sheet1 (3)'!X34</f>
        <v>13.893333333333333</v>
      </c>
      <c r="Y34">
        <f>'Sheet1 (3)'!Y34</f>
        <v>6.6666666666666666E-2</v>
      </c>
      <c r="Z34">
        <f>'Sheet1 (3)'!Z34</f>
        <v>0</v>
      </c>
      <c r="AA34">
        <f>'Sheet1 (3)'!AA34</f>
        <v>15.666666666666666</v>
      </c>
      <c r="AB34">
        <f>'Sheet1 (3)'!AB34</f>
        <v>0</v>
      </c>
      <c r="AC34">
        <f>'Sheet1 (3)'!AC34</f>
        <v>1.2</v>
      </c>
      <c r="BF34">
        <f>'Sheet1 (3)'!AZ34</f>
        <v>0.5</v>
      </c>
      <c r="BG34">
        <f>'Sheet1 (3)'!BA34</f>
        <v>19.899999999999999</v>
      </c>
    </row>
    <row r="35" spans="1:84">
      <c r="A35" t="str">
        <f>'Sheet1 (3)'!A35</f>
        <v>snow</v>
      </c>
      <c r="B35">
        <f>'Sheet1 (3)'!B35</f>
        <v>0</v>
      </c>
      <c r="C35">
        <f>'Sheet1 (3)'!C35</f>
        <v>0</v>
      </c>
      <c r="D35" s="1">
        <f>'Sheet1 (3)'!D35</f>
        <v>42073</v>
      </c>
      <c r="E35">
        <f>'Sheet1 (3)'!E35</f>
        <v>1.4356666666666669</v>
      </c>
      <c r="F35">
        <f>'Sheet1 (3)'!F35</f>
        <v>1.3356666666666668</v>
      </c>
      <c r="G35">
        <f>'Sheet1 (3)'!G35</f>
        <v>0.27733333333333338</v>
      </c>
      <c r="H35">
        <f>'Sheet1 (3)'!H35</f>
        <v>79.933333333333337</v>
      </c>
      <c r="I35">
        <f>'Sheet1 (3)'!I35</f>
        <v>152.03333333333333</v>
      </c>
      <c r="J35">
        <f>'Sheet1 (3)'!J35</f>
        <v>151.45000000000002</v>
      </c>
      <c r="K35">
        <f>'Sheet1 (3)'!K35</f>
        <v>98.333333333333329</v>
      </c>
      <c r="L35">
        <f>'Sheet1 (3)'!L35</f>
        <v>91.416666666666671</v>
      </c>
      <c r="M35">
        <f>'Sheet1 (3)'!M35</f>
        <v>13.256666666666668</v>
      </c>
      <c r="N35">
        <f>'Sheet1 (3)'!N35</f>
        <v>90.850000000000009</v>
      </c>
      <c r="O35">
        <f>'Sheet1 (3)'!O35</f>
        <v>7.1899999999999986</v>
      </c>
      <c r="P35">
        <f>'Sheet1 (3)'!P35</f>
        <v>25.806666666666672</v>
      </c>
      <c r="Q35">
        <f>'Sheet1 (3)'!Q35</f>
        <v>6.1183333333333332</v>
      </c>
      <c r="R35">
        <f>'Sheet1 (3)'!R35</f>
        <v>15.623333333333335</v>
      </c>
      <c r="S35">
        <f>'Sheet1 (3)'!S35</f>
        <v>1.5016666666666667</v>
      </c>
      <c r="T35">
        <f>'Sheet1 (3)'!T35</f>
        <v>0.88</v>
      </c>
      <c r="U35">
        <f>'Sheet1 (3)'!U35</f>
        <v>0.16866666666666666</v>
      </c>
      <c r="V35">
        <f>'Sheet1 (3)'!V35</f>
        <v>9.1000000000000011E-2</v>
      </c>
      <c r="W35">
        <f>'Sheet1 (3)'!W35</f>
        <v>6.080000000000001</v>
      </c>
      <c r="X35">
        <f>'Sheet1 (3)'!X35</f>
        <v>12.94</v>
      </c>
      <c r="Y35">
        <f>'Sheet1 (3)'!Y35</f>
        <v>0.3666666666666667</v>
      </c>
      <c r="Z35">
        <f>'Sheet1 (3)'!Z35</f>
        <v>6.6666666666666666E-2</v>
      </c>
      <c r="AA35">
        <f>'Sheet1 (3)'!AA35</f>
        <v>52.666666666666664</v>
      </c>
      <c r="AB35">
        <f>'Sheet1 (3)'!AB35</f>
        <v>3.3333333333333333E-2</v>
      </c>
      <c r="AC35">
        <f>'Sheet1 (3)'!AC35</f>
        <v>1.8666666666666665</v>
      </c>
      <c r="BF35">
        <f>'Sheet1 (3)'!AZ35</f>
        <v>1</v>
      </c>
      <c r="BG35">
        <f>'Sheet1 (3)'!BA35</f>
        <v>8.6999999999999993</v>
      </c>
    </row>
    <row r="36" spans="1:84">
      <c r="A36">
        <f>'Sheet1 (3)'!A36</f>
        <v>0</v>
      </c>
      <c r="B36">
        <f>'Sheet1 (3)'!B36</f>
        <v>0</v>
      </c>
      <c r="C36">
        <f>'Sheet1 (3)'!C36</f>
        <v>0</v>
      </c>
      <c r="D36" s="1">
        <f>'Sheet1 (3)'!D36</f>
        <v>42073</v>
      </c>
      <c r="E36">
        <f>'Sheet1 (3)'!E36</f>
        <v>1.7216666666666667</v>
      </c>
      <c r="F36">
        <f>'Sheet1 (3)'!F36</f>
        <v>1.6216666666666666</v>
      </c>
      <c r="G36">
        <f>'Sheet1 (3)'!G36</f>
        <v>0.84399999999999997</v>
      </c>
      <c r="H36">
        <f>'Sheet1 (3)'!H36</f>
        <v>81.13333333333334</v>
      </c>
      <c r="I36">
        <f>'Sheet1 (3)'!I36</f>
        <v>151.5</v>
      </c>
      <c r="J36">
        <f>'Sheet1 (3)'!J36</f>
        <v>150.6</v>
      </c>
      <c r="K36">
        <f>'Sheet1 (3)'!K36</f>
        <v>98</v>
      </c>
      <c r="L36">
        <f>'Sheet1 (3)'!L36</f>
        <v>82.666666666666657</v>
      </c>
      <c r="M36">
        <f>'Sheet1 (3)'!M36</f>
        <v>11.800000000000002</v>
      </c>
      <c r="N36">
        <f>'Sheet1 (3)'!N36</f>
        <v>82.13333333333334</v>
      </c>
      <c r="O36">
        <f>'Sheet1 (3)'!O36</f>
        <v>7.1866666666666674</v>
      </c>
      <c r="P36">
        <f>'Sheet1 (3)'!P36</f>
        <v>2.78</v>
      </c>
      <c r="Q36">
        <f>'Sheet1 (3)'!Q36</f>
        <v>8.5033333333333321</v>
      </c>
      <c r="R36">
        <f>'Sheet1 (3)'!R36</f>
        <v>21.276666666666667</v>
      </c>
      <c r="S36">
        <f>'Sheet1 (3)'!S36</f>
        <v>1.9790000000000001</v>
      </c>
      <c r="T36">
        <f>'Sheet1 (3)'!T36</f>
        <v>2.6466666666666665</v>
      </c>
      <c r="U36">
        <f>'Sheet1 (3)'!U36</f>
        <v>0.16900000000000001</v>
      </c>
      <c r="V36">
        <f>'Sheet1 (3)'!V36</f>
        <v>9.7000000000000017E-2</v>
      </c>
      <c r="W36">
        <f>'Sheet1 (3)'!W36</f>
        <v>6.2666666666666666</v>
      </c>
      <c r="X36">
        <f>'Sheet1 (3)'!X36</f>
        <v>4.6466666666666674</v>
      </c>
      <c r="Y36">
        <f>'Sheet1 (3)'!Y36</f>
        <v>0.70000000000000007</v>
      </c>
      <c r="Z36">
        <f>'Sheet1 (3)'!Z36</f>
        <v>0.13333333333333333</v>
      </c>
      <c r="AA36">
        <f>'Sheet1 (3)'!AA36</f>
        <v>183.33333333333334</v>
      </c>
      <c r="AB36">
        <f>'Sheet1 (3)'!AB36</f>
        <v>0.10000000000000002</v>
      </c>
      <c r="AC36">
        <f>'Sheet1 (3)'!AC36</f>
        <v>3</v>
      </c>
      <c r="BF36">
        <f>'Sheet1 (3)'!AZ36</f>
        <v>1.5</v>
      </c>
      <c r="BG36">
        <f>'Sheet1 (3)'!BA36</f>
        <v>5.65</v>
      </c>
    </row>
    <row r="37" spans="1:84">
      <c r="A37">
        <f>'Sheet1 (3)'!A37</f>
        <v>0</v>
      </c>
      <c r="B37">
        <f>'Sheet1 (3)'!B37</f>
        <v>0</v>
      </c>
      <c r="C37">
        <f>'Sheet1 (3)'!C37</f>
        <v>0</v>
      </c>
      <c r="D37" s="1">
        <f>'Sheet1 (3)'!D37</f>
        <v>42073</v>
      </c>
      <c r="E37">
        <f>'Sheet1 (3)'!E37</f>
        <v>1.9639999999999997</v>
      </c>
      <c r="F37">
        <f>'Sheet1 (3)'!F37</f>
        <v>1.8639999999999997</v>
      </c>
      <c r="G37">
        <f>'Sheet1 (3)'!G37</f>
        <v>1.8636666666666664</v>
      </c>
      <c r="H37">
        <f>'Sheet1 (3)'!H37</f>
        <v>84.13333333333334</v>
      </c>
      <c r="I37">
        <f>'Sheet1 (3)'!I37</f>
        <v>152.03333333333333</v>
      </c>
      <c r="J37">
        <f>'Sheet1 (3)'!J37</f>
        <v>150.73333333333332</v>
      </c>
      <c r="K37">
        <f>'Sheet1 (3)'!K37</f>
        <v>98</v>
      </c>
      <c r="L37">
        <f>'Sheet1 (3)'!L37</f>
        <v>51.699999999999996</v>
      </c>
      <c r="M37">
        <f>'Sheet1 (3)'!M37</f>
        <v>7.169999999999999</v>
      </c>
      <c r="N37">
        <f>'Sheet1 (3)'!N37</f>
        <v>51.300000000000004</v>
      </c>
      <c r="O37">
        <f>'Sheet1 (3)'!O37</f>
        <v>7.0766666666666671</v>
      </c>
      <c r="P37">
        <f>'Sheet1 (3)'!P37</f>
        <v>3.9133333333333336</v>
      </c>
      <c r="Q37">
        <f>'Sheet1 (3)'!Q37</f>
        <v>10.15</v>
      </c>
      <c r="R37">
        <f>'Sheet1 (3)'!R37</f>
        <v>25.193333333333332</v>
      </c>
      <c r="S37">
        <f>'Sheet1 (3)'!S37</f>
        <v>2.3460000000000001</v>
      </c>
      <c r="T37">
        <f>'Sheet1 (3)'!T37</f>
        <v>3.58</v>
      </c>
      <c r="U37">
        <f>'Sheet1 (3)'!U37</f>
        <v>0.17299999999999996</v>
      </c>
      <c r="V37">
        <f>'Sheet1 (3)'!V37</f>
        <v>0.10199999999999999</v>
      </c>
      <c r="W37">
        <f>'Sheet1 (3)'!W37</f>
        <v>6.3499999999999988</v>
      </c>
      <c r="X37">
        <f>'Sheet1 (3)'!X37</f>
        <v>2.7833333333333332</v>
      </c>
      <c r="Y37">
        <f>'Sheet1 (3)'!Y37</f>
        <v>0.76666666666666661</v>
      </c>
      <c r="Z37">
        <f>'Sheet1 (3)'!Z37</f>
        <v>0.20000000000000004</v>
      </c>
      <c r="AA37">
        <f>'Sheet1 (3)'!AA37</f>
        <v>167</v>
      </c>
      <c r="AB37">
        <f>'Sheet1 (3)'!AB37</f>
        <v>0.10000000000000002</v>
      </c>
      <c r="AC37">
        <f>'Sheet1 (3)'!AC37</f>
        <v>3.2000000000000006</v>
      </c>
      <c r="AD37">
        <f>'Sheet1 (3)'!AD37</f>
        <v>2.1</v>
      </c>
      <c r="AE37">
        <f>'Sheet1 (3)'!AE37</f>
        <v>47.588038050000002</v>
      </c>
      <c r="AF37">
        <f>'Sheet1 (3)'!AF37</f>
        <v>2.0802244474801217</v>
      </c>
      <c r="AG37">
        <f t="shared" si="13"/>
        <v>0.50108495366957995</v>
      </c>
      <c r="AH37">
        <f t="shared" si="14"/>
        <v>2.1904016505002864E-2</v>
      </c>
      <c r="AI37">
        <f>'Sheet1 (3)'!AG37</f>
        <v>60.527446858560005</v>
      </c>
      <c r="AJ37">
        <f>'Sheet1 (3)'!AH37</f>
        <v>1.1205105311965169</v>
      </c>
      <c r="AK37">
        <f t="shared" si="11"/>
        <v>0.63733228238980744</v>
      </c>
      <c r="AL37">
        <f t="shared" si="12"/>
        <v>1.1798573562140854E-2</v>
      </c>
      <c r="AM37">
        <f>'Sheet1 (3)'!AJ37</f>
        <v>32.830957230142573</v>
      </c>
      <c r="AN37">
        <f>'Sheet1 (3)'!AK37</f>
        <v>4.0323808295770505</v>
      </c>
      <c r="AO37">
        <f t="shared" si="0"/>
        <v>1.0600890290649847</v>
      </c>
      <c r="AP37">
        <f t="shared" si="1"/>
        <v>0.13020280366732484</v>
      </c>
      <c r="AR37">
        <f>'Sheet1 (3)'!AX37</f>
        <v>0.68711933741985343</v>
      </c>
      <c r="AS37">
        <f>'Sheet1 (3)'!AY37</f>
        <v>2.4157102204364265E-2</v>
      </c>
      <c r="AT37">
        <f>'Sheet1 (3)'!AL37</f>
        <v>742.72996357012755</v>
      </c>
      <c r="AU37">
        <f>'Sheet1 (3)'!AM37</f>
        <v>13.253422182895381</v>
      </c>
      <c r="AV37">
        <f>'Sheet1 (3)'!AN37</f>
        <v>22.622854349437503</v>
      </c>
      <c r="AW37">
        <f t="shared" si="2"/>
        <v>0.40368674266759497</v>
      </c>
      <c r="AX37">
        <f>'Sheet1 (3)'!AP37</f>
        <v>0.28000000000000003</v>
      </c>
      <c r="AY37">
        <f>'Sheet1 (3)'!AQ37</f>
        <v>0.214</v>
      </c>
      <c r="AZ37">
        <f>'Sheet1 (3)'!AR37</f>
        <v>3.1304999999999996</v>
      </c>
      <c r="BA37">
        <f>'Sheet1 (3)'!AS37</f>
        <v>7.6349999999999998</v>
      </c>
      <c r="BD37">
        <f>'Sheet1 (3)'!AV37</f>
        <v>2.6343257921788465</v>
      </c>
      <c r="BE37">
        <f>'Sheet1 (3)'!AW37</f>
        <v>5.9113814842585433E-2</v>
      </c>
      <c r="BF37">
        <f>'Sheet1 (3)'!AZ37</f>
        <v>2</v>
      </c>
      <c r="BG37">
        <f>'Sheet1 (3)'!BA37</f>
        <v>3.8639999999999999</v>
      </c>
      <c r="BI37" t="str">
        <f>'Sheet1 (3)'!BC37</f>
        <v>T37</v>
      </c>
      <c r="BJ37" t="str">
        <f>'Sheet1 (3)'!BD37</f>
        <v>MB</v>
      </c>
      <c r="BK37" t="str">
        <f>'Sheet1 (3)'!BE37</f>
        <v>D2</v>
      </c>
      <c r="BL37">
        <f>'Sheet1 (3)'!BF37</f>
        <v>42073</v>
      </c>
      <c r="BM37">
        <f>'Sheet1 (3)'!BG37</f>
        <v>6.3005554535336374</v>
      </c>
      <c r="BN37">
        <f>'Sheet1 (3)'!BH37</f>
        <v>3939.4626518195241</v>
      </c>
      <c r="BO37">
        <f>'Sheet1 (3)'!BI37</f>
        <v>14.491170317896511</v>
      </c>
      <c r="BP37">
        <f>'Sheet1 (3)'!BJ37</f>
        <v>1213.0021930591472</v>
      </c>
      <c r="BQ37">
        <f>'Sheet1 (3)'!BK37</f>
        <v>22.078671151422412</v>
      </c>
      <c r="BR37">
        <f>'Sheet1 (3)'!BL37</f>
        <v>173.85302114628013</v>
      </c>
      <c r="BS37">
        <f>'Sheet1 (3)'!BM37</f>
        <v>3.1128562425475401</v>
      </c>
      <c r="CF37">
        <f t="shared" si="5"/>
        <v>22.078671151422412</v>
      </c>
    </row>
    <row r="38" spans="1:84">
      <c r="A38">
        <f>'Sheet1 (3)'!A38</f>
        <v>0</v>
      </c>
      <c r="B38">
        <f>'Sheet1 (3)'!B38</f>
        <v>0</v>
      </c>
      <c r="C38">
        <f>'Sheet1 (3)'!C38</f>
        <v>0</v>
      </c>
      <c r="D38" s="1">
        <f>'Sheet1 (3)'!D38</f>
        <v>42073</v>
      </c>
      <c r="E38">
        <f>'Sheet1 (3)'!E38</f>
        <v>2.2109999999999999</v>
      </c>
      <c r="F38">
        <f>'Sheet1 (3)'!F38</f>
        <v>2.1109999999999998</v>
      </c>
      <c r="G38">
        <f>'Sheet1 (3)'!G38</f>
        <v>2.5286666666666666</v>
      </c>
      <c r="H38">
        <f>'Sheet1 (3)'!H38</f>
        <v>85.399999999999991</v>
      </c>
      <c r="I38">
        <f>'Sheet1 (3)'!I38</f>
        <v>151.1</v>
      </c>
      <c r="J38">
        <f>'Sheet1 (3)'!J38</f>
        <v>149.56666666666666</v>
      </c>
      <c r="K38">
        <f>'Sheet1 (3)'!K38</f>
        <v>97</v>
      </c>
      <c r="L38">
        <f>'Sheet1 (3)'!L38</f>
        <v>37.299999999999997</v>
      </c>
      <c r="M38">
        <f>'Sheet1 (3)'!M38</f>
        <v>5.083333333333333</v>
      </c>
      <c r="N38">
        <f>'Sheet1 (3)'!N38</f>
        <v>37.1</v>
      </c>
      <c r="O38">
        <f>'Sheet1 (3)'!O38</f>
        <v>7.03</v>
      </c>
      <c r="P38">
        <f>'Sheet1 (3)'!P38</f>
        <v>3.7633333333333332</v>
      </c>
      <c r="Q38">
        <f>'Sheet1 (3)'!Q38</f>
        <v>12.033333333333333</v>
      </c>
      <c r="R38">
        <f>'Sheet1 (3)'!R38</f>
        <v>29.650000000000002</v>
      </c>
      <c r="S38">
        <f>'Sheet1 (3)'!S38</f>
        <v>2.6006666666666667</v>
      </c>
      <c r="T38">
        <f>'Sheet1 (3)'!T38</f>
        <v>3.8633333333333333</v>
      </c>
      <c r="U38">
        <f>'Sheet1 (3)'!U38</f>
        <v>0.17699999999999996</v>
      </c>
      <c r="V38">
        <f>'Sheet1 (3)'!V38</f>
        <v>0.10533333333333333</v>
      </c>
      <c r="W38">
        <f>'Sheet1 (3)'!W38</f>
        <v>6.413333333333334</v>
      </c>
      <c r="X38">
        <f>'Sheet1 (3)'!X38</f>
        <v>2.27</v>
      </c>
      <c r="Y38">
        <f>'Sheet1 (3)'!Y38</f>
        <v>0.93333333333333324</v>
      </c>
      <c r="Z38">
        <f>'Sheet1 (3)'!Z38</f>
        <v>0.20000000000000004</v>
      </c>
      <c r="AA38">
        <f>'Sheet1 (3)'!AA38</f>
        <v>239.66666666666666</v>
      </c>
      <c r="AB38">
        <f>'Sheet1 (3)'!AB38</f>
        <v>0.10000000000000002</v>
      </c>
      <c r="AC38">
        <f>'Sheet1 (3)'!AC38</f>
        <v>3.2999999999999994</v>
      </c>
    </row>
    <row r="39" spans="1:84">
      <c r="A39">
        <f>'Sheet1 (3)'!A39</f>
        <v>0</v>
      </c>
      <c r="B39">
        <f>'Sheet1 (3)'!B39</f>
        <v>0</v>
      </c>
      <c r="C39">
        <f>'Sheet1 (3)'!C39</f>
        <v>0</v>
      </c>
      <c r="D39" s="1">
        <f>'Sheet1 (3)'!D39</f>
        <v>42073</v>
      </c>
      <c r="E39">
        <f>'Sheet1 (3)'!E39</f>
        <v>2.5289999999999999</v>
      </c>
      <c r="F39">
        <f>'Sheet1 (3)'!F39</f>
        <v>2.4289999999999998</v>
      </c>
      <c r="G39">
        <f>'Sheet1 (3)'!G39</f>
        <v>3.1196666666666668</v>
      </c>
      <c r="H39">
        <f>'Sheet1 (3)'!H39</f>
        <v>88.266666666666666</v>
      </c>
      <c r="I39">
        <f>'Sheet1 (3)'!I39</f>
        <v>153.36666666666667</v>
      </c>
      <c r="J39">
        <f>'Sheet1 (3)'!J39</f>
        <v>151.63333333333333</v>
      </c>
      <c r="K39">
        <f>'Sheet1 (3)'!K39</f>
        <v>99</v>
      </c>
      <c r="L39">
        <f>'Sheet1 (3)'!L39</f>
        <v>26.433333333333337</v>
      </c>
      <c r="M39">
        <f>'Sheet1 (3)'!M39</f>
        <v>3.5466666666666669</v>
      </c>
      <c r="N39">
        <f>'Sheet1 (3)'!N39</f>
        <v>26.3</v>
      </c>
      <c r="O39">
        <f>'Sheet1 (3)'!O39</f>
        <v>7</v>
      </c>
      <c r="P39">
        <f>'Sheet1 (3)'!P39</f>
        <v>3.77</v>
      </c>
      <c r="Q39">
        <f>'Sheet1 (3)'!Q39</f>
        <v>13.396666666666668</v>
      </c>
      <c r="R39">
        <f>'Sheet1 (3)'!R39</f>
        <v>32.883333333333333</v>
      </c>
      <c r="S39">
        <f>'Sheet1 (3)'!S39</f>
        <v>2.8460000000000001</v>
      </c>
      <c r="T39">
        <f>'Sheet1 (3)'!T39</f>
        <v>4.0933333333333328</v>
      </c>
      <c r="U39">
        <f>'Sheet1 (3)'!U39</f>
        <v>0.17800000000000002</v>
      </c>
      <c r="V39">
        <f>'Sheet1 (3)'!V39</f>
        <v>0.107</v>
      </c>
      <c r="W39">
        <f>'Sheet1 (3)'!W39</f>
        <v>6.46</v>
      </c>
      <c r="X39">
        <f>'Sheet1 (3)'!X39</f>
        <v>1.53</v>
      </c>
      <c r="Y39">
        <f>'Sheet1 (3)'!Y39</f>
        <v>0.96666666666666667</v>
      </c>
      <c r="Z39">
        <f>'Sheet1 (3)'!Z39</f>
        <v>0.20000000000000004</v>
      </c>
      <c r="AA39">
        <f>'Sheet1 (3)'!AA39</f>
        <v>152.66666666666666</v>
      </c>
      <c r="AB39">
        <f>'Sheet1 (3)'!AB39</f>
        <v>0.10000000000000002</v>
      </c>
      <c r="AC39">
        <f>'Sheet1 (3)'!AC39</f>
        <v>3.7999999999999994</v>
      </c>
      <c r="AD39">
        <f>'Sheet1 (3)'!AD39</f>
        <v>2.6</v>
      </c>
      <c r="AE39">
        <f>'Sheet1 (3)'!AE39</f>
        <v>32.549133000000005</v>
      </c>
      <c r="AF39">
        <f>'Sheet1 (3)'!AF39</f>
        <v>2.008799179889488</v>
      </c>
      <c r="AG39">
        <f t="shared" si="13"/>
        <v>0.342730683373697</v>
      </c>
      <c r="AH39">
        <f t="shared" si="14"/>
        <v>2.1151934083284068E-2</v>
      </c>
      <c r="AI39">
        <f>'Sheet1 (3)'!AG39</f>
        <v>42.326675086079995</v>
      </c>
      <c r="AJ39">
        <f>'Sheet1 (3)'!AH39</f>
        <v>3.3919536056142552</v>
      </c>
      <c r="AK39">
        <f t="shared" si="11"/>
        <v>0.44568469080846579</v>
      </c>
      <c r="AL39">
        <f t="shared" si="12"/>
        <v>3.5716053549692067E-2</v>
      </c>
      <c r="AM39">
        <f>'Sheet1 (3)'!AJ39</f>
        <v>24.562118126272917</v>
      </c>
      <c r="AN39">
        <f>'Sheet1 (3)'!AK39</f>
        <v>2.2850158034269987</v>
      </c>
      <c r="AO39">
        <f t="shared" si="0"/>
        <v>0.79309390139725278</v>
      </c>
      <c r="AP39">
        <f t="shared" si="1"/>
        <v>7.3781588744817536E-2</v>
      </c>
      <c r="AR39">
        <f>'Sheet1 (3)'!AX39</f>
        <v>0.64787863563175818</v>
      </c>
      <c r="AS39">
        <f>'Sheet1 (3)'!AY39</f>
        <v>2.8788170634901675E-2</v>
      </c>
      <c r="AT39">
        <f>'Sheet1 (3)'!AL39</f>
        <v>699.55373406193075</v>
      </c>
      <c r="AU39">
        <f>'Sheet1 (3)'!AM39</f>
        <v>41.72123207574726</v>
      </c>
      <c r="AV39">
        <f>'Sheet1 (3)'!AN39</f>
        <v>28.481001942322383</v>
      </c>
      <c r="AW39">
        <f t="shared" si="2"/>
        <v>1.698600742055713</v>
      </c>
      <c r="AX39">
        <f>'Sheet1 (3)'!AP39</f>
        <v>0.2155</v>
      </c>
      <c r="AY39">
        <f>'Sheet1 (3)'!AQ39</f>
        <v>0.312</v>
      </c>
      <c r="AZ39">
        <f>'Sheet1 (3)'!AR39</f>
        <v>2.3674999999999997</v>
      </c>
      <c r="BA39">
        <f>'Sheet1 (3)'!AS39</f>
        <v>5.7744999999999997</v>
      </c>
      <c r="BD39">
        <f>'Sheet1 (3)'!AV39</f>
        <v>2.2274809041258825</v>
      </c>
      <c r="BE39">
        <f>'Sheet1 (3)'!AW39</f>
        <v>0.12075127780461727</v>
      </c>
      <c r="BI39" t="str">
        <f>'Sheet1 (3)'!BC39</f>
        <v>T38</v>
      </c>
      <c r="BJ39" t="str">
        <f>'Sheet1 (3)'!BD39</f>
        <v>MB</v>
      </c>
      <c r="BK39" t="str">
        <f>'Sheet1 (3)'!BE39</f>
        <v>D3</v>
      </c>
      <c r="BL39">
        <f>'Sheet1 (3)'!BF39</f>
        <v>42073</v>
      </c>
      <c r="BM39">
        <f>'Sheet1 (3)'!BG39</f>
        <v>5.7866716897823487</v>
      </c>
      <c r="BN39">
        <f>'Sheet1 (3)'!BH39</f>
        <v>3726.3188433320483</v>
      </c>
      <c r="BO39">
        <f>'Sheet1 (3)'!BI39</f>
        <v>5.5059901435225749</v>
      </c>
      <c r="BP39">
        <f>'Sheet1 (3)'!BJ39</f>
        <v>622.04929556800755</v>
      </c>
      <c r="BQ39">
        <f>'Sheet1 (3)'!BK39</f>
        <v>11.322338834510512</v>
      </c>
      <c r="BR39">
        <f>'Sheet1 (3)'!BL39</f>
        <v>122.78724107658643</v>
      </c>
      <c r="BS39">
        <f>'Sheet1 (3)'!BM39</f>
        <v>2.1985181929558895</v>
      </c>
      <c r="CF39">
        <f t="shared" si="5"/>
        <v>11.322338834510512</v>
      </c>
    </row>
    <row r="40" spans="1:84">
      <c r="A40">
        <f>'Sheet1 (3)'!A40</f>
        <v>0</v>
      </c>
      <c r="B40">
        <f>'Sheet1 (3)'!B40</f>
        <v>0</v>
      </c>
      <c r="C40">
        <f>'Sheet1 (3)'!C40</f>
        <v>0</v>
      </c>
      <c r="D40" s="1">
        <f>'Sheet1 (3)'!D40</f>
        <v>42073</v>
      </c>
      <c r="E40">
        <f>'Sheet1 (3)'!E40</f>
        <v>2.7559999999999998</v>
      </c>
      <c r="F40">
        <f>'Sheet1 (3)'!F40</f>
        <v>2.6559999999999997</v>
      </c>
      <c r="G40">
        <f>'Sheet1 (3)'!G40</f>
        <v>3.8693333333333335</v>
      </c>
      <c r="H40">
        <f>'Sheet1 (3)'!H40</f>
        <v>91.533333333333346</v>
      </c>
      <c r="I40">
        <f>'Sheet1 (3)'!I40</f>
        <v>155.46666666666667</v>
      </c>
      <c r="J40">
        <f>'Sheet1 (3)'!J40</f>
        <v>153.5</v>
      </c>
      <c r="K40">
        <f>'Sheet1 (3)'!K40</f>
        <v>100</v>
      </c>
      <c r="L40">
        <f>'Sheet1 (3)'!L40</f>
        <v>16.066666666666666</v>
      </c>
      <c r="M40">
        <f>'Sheet1 (3)'!M40</f>
        <v>2.11</v>
      </c>
      <c r="N40">
        <f>'Sheet1 (3)'!N40</f>
        <v>15.966666666666667</v>
      </c>
      <c r="O40">
        <f>'Sheet1 (3)'!O40</f>
        <v>6.9899999999999993</v>
      </c>
      <c r="P40">
        <f>'Sheet1 (3)'!P40</f>
        <v>3.8066666666666666</v>
      </c>
      <c r="Q40">
        <f>'Sheet1 (3)'!Q40</f>
        <v>13.866666666666667</v>
      </c>
      <c r="R40">
        <f>'Sheet1 (3)'!R40</f>
        <v>33.986666666666665</v>
      </c>
      <c r="AD40">
        <f>'Sheet1 (3)'!AD40</f>
        <v>2.75</v>
      </c>
      <c r="AE40">
        <f>'Sheet1 (3)'!AE40</f>
        <v>45.965409300000005</v>
      </c>
      <c r="AF40">
        <f>'Sheet1 (3)'!AF40</f>
        <v>5.8149486546580409</v>
      </c>
      <c r="AG40">
        <f t="shared" si="13"/>
        <v>0.48399925555438567</v>
      </c>
      <c r="AH40">
        <f t="shared" si="14"/>
        <v>6.1229321413688968E-2</v>
      </c>
      <c r="AI40">
        <f>'Sheet1 (3)'!AG40</f>
        <v>62.452714199040003</v>
      </c>
      <c r="AJ40">
        <f>'Sheet1 (3)'!AH40</f>
        <v>2.5729097675277854</v>
      </c>
      <c r="AK40">
        <f t="shared" si="11"/>
        <v>0.65760465619711495</v>
      </c>
      <c r="AL40">
        <f t="shared" si="12"/>
        <v>2.709181602114126E-2</v>
      </c>
      <c r="AM40">
        <f>'Sheet1 (3)'!AJ40</f>
        <v>31.928038017651055</v>
      </c>
      <c r="AN40">
        <f>'Sheet1 (3)'!AK40</f>
        <v>2.8898729278635575</v>
      </c>
      <c r="AO40">
        <f t="shared" si="0"/>
        <v>1.0309343886874736</v>
      </c>
      <c r="AP40">
        <f t="shared" si="1"/>
        <v>9.3312009294916287E-2</v>
      </c>
      <c r="AR40">
        <f>'Sheet1 (3)'!AX40</f>
        <v>0.67927119706223438</v>
      </c>
      <c r="AS40">
        <f>'Sheet1 (3)'!AY40</f>
        <v>2.3036693198060967E-2</v>
      </c>
      <c r="AT40">
        <f>'Sheet1 (3)'!AL40</f>
        <v>792.60018214936258</v>
      </c>
      <c r="AU40">
        <f>'Sheet1 (3)'!AM40</f>
        <v>41.585993073881006</v>
      </c>
      <c r="AV40">
        <f>'Sheet1 (3)'!AN40</f>
        <v>24.824581507676186</v>
      </c>
      <c r="AW40">
        <f t="shared" si="2"/>
        <v>1.3024913416505788</v>
      </c>
      <c r="AX40">
        <f>'Sheet1 (3)'!AP40</f>
        <v>0.3715</v>
      </c>
      <c r="AY40">
        <f>'Sheet1 (3)'!AQ40</f>
        <v>0.20500000000000002</v>
      </c>
      <c r="AZ40">
        <f>'Sheet1 (3)'!AR40</f>
        <v>3.153</v>
      </c>
      <c r="BA40">
        <f>'Sheet1 (3)'!AS40</f>
        <v>7.6899999999999995</v>
      </c>
      <c r="BD40">
        <f>'Sheet1 (3)'!AV40</f>
        <v>2.6660476089453531</v>
      </c>
      <c r="BE40">
        <f>'Sheet1 (3)'!AW40</f>
        <v>7.9867803782144267E-2</v>
      </c>
      <c r="BI40" t="str">
        <f>'Sheet1 (3)'!BC40</f>
        <v>T39</v>
      </c>
      <c r="BJ40" t="str">
        <f>'Sheet1 (3)'!BD40</f>
        <v>MB</v>
      </c>
      <c r="BK40" t="str">
        <f>'Sheet1 (3)'!BE40</f>
        <v>D4</v>
      </c>
      <c r="BL40">
        <f>'Sheet1 (3)'!BF40</f>
        <v>42073</v>
      </c>
      <c r="BM40">
        <f>'Sheet1 (3)'!BG40</f>
        <v>6.5287859251848577</v>
      </c>
      <c r="BN40">
        <f>'Sheet1 (3)'!BH40</f>
        <v>4052.7506179668949</v>
      </c>
      <c r="BO40">
        <f>'Sheet1 (3)'!BI40</f>
        <v>15.622860651038138</v>
      </c>
      <c r="BP40">
        <f>'Sheet1 (3)'!BJ40</f>
        <v>1306.5313927074312</v>
      </c>
      <c r="BQ40">
        <f>'Sheet1 (3)'!BK40</f>
        <v>23.781059204722084</v>
      </c>
      <c r="BR40">
        <f>'Sheet1 (3)'!BL40</f>
        <v>186.65729449630408</v>
      </c>
      <c r="BS40">
        <f>'Sheet1 (3)'!BM40</f>
        <v>3.3421180751352564</v>
      </c>
      <c r="BU40" t="str">
        <f>'Sheet1 (3)'!BO40</f>
        <v>D25</v>
      </c>
      <c r="BV40" t="str">
        <f>'Sheet1 (3)'!BP40</f>
        <v>MB</v>
      </c>
      <c r="BW40" t="str">
        <f>'Sheet1 (3)'!BQ40</f>
        <v>D4</v>
      </c>
      <c r="BX40">
        <f>'Sheet1 (3)'!BS40</f>
        <v>38.143302187757691</v>
      </c>
      <c r="BY40">
        <f>'Sheet1 (3)'!BT40</f>
        <v>3441.5924406454124</v>
      </c>
      <c r="BZ40">
        <f>'Sheet1 (3)'!BU40</f>
        <v>19.117650589611369</v>
      </c>
      <c r="CA40">
        <f>'Sheet1 (3)'!BV40</f>
        <v>1360.2728487008026</v>
      </c>
      <c r="CB40">
        <f>'Sheet1 (3)'!BW40</f>
        <v>24.75924369677471</v>
      </c>
      <c r="CC40">
        <f>'Sheet1 (3)'!BX40</f>
        <v>4.5359276383909783</v>
      </c>
      <c r="CD40">
        <f>'Sheet1 (3)'!BY40</f>
        <v>8.1216251358835784E-2</v>
      </c>
      <c r="CE40">
        <f>'Sheet1 (3)'!BZ40</f>
        <v>3.2609018237764205</v>
      </c>
      <c r="CF40">
        <f t="shared" si="5"/>
        <v>-0.97818449205262681</v>
      </c>
    </row>
    <row r="41" spans="1:84">
      <c r="A41">
        <f>'Sheet1 (3)'!A41</f>
        <v>0</v>
      </c>
      <c r="B41">
        <f>'Sheet1 (3)'!B41</f>
        <v>0</v>
      </c>
      <c r="C41">
        <f>'Sheet1 (3)'!C41</f>
        <v>0</v>
      </c>
      <c r="D41" s="1">
        <f>'Sheet1 (3)'!D41</f>
        <v>42073</v>
      </c>
      <c r="E41">
        <f>'Sheet1 (3)'!E41</f>
        <v>2.9958749999999998</v>
      </c>
      <c r="F41">
        <f>'Sheet1 (3)'!F41</f>
        <v>2.8958749999999998</v>
      </c>
      <c r="G41">
        <f>'Sheet1 (3)'!G41</f>
        <v>4.3159999999999998</v>
      </c>
      <c r="H41">
        <f>'Sheet1 (3)'!H41</f>
        <v>95.974999999999994</v>
      </c>
      <c r="I41">
        <f>'Sheet1 (3)'!I41</f>
        <v>160.85</v>
      </c>
      <c r="J41">
        <f>'Sheet1 (3)'!J41</f>
        <v>158.66249999999999</v>
      </c>
      <c r="K41">
        <f>'Sheet1 (3)'!K41</f>
        <v>103</v>
      </c>
      <c r="L41">
        <f>'Sheet1 (3)'!L41</f>
        <v>10.3</v>
      </c>
      <c r="M41">
        <f>'Sheet1 (3)'!M41</f>
        <v>1.3412500000000001</v>
      </c>
      <c r="N41">
        <f>'Sheet1 (3)'!N41</f>
        <v>10.275</v>
      </c>
      <c r="O41">
        <f>'Sheet1 (3)'!O41</f>
        <v>6.9800000000000022</v>
      </c>
      <c r="P41">
        <f>'Sheet1 (3)'!P41</f>
        <v>5.9325000000000001</v>
      </c>
      <c r="Q41">
        <f>'Sheet1 (3)'!Q41</f>
        <v>14.60125</v>
      </c>
      <c r="R41">
        <f>'Sheet1 (3)'!R41</f>
        <v>35.741250000000001</v>
      </c>
      <c r="AD41">
        <f>'Sheet1 (3)'!AD41</f>
        <v>3.05</v>
      </c>
      <c r="AE41">
        <f>'Sheet1 (3)'!AE41</f>
        <v>66.757965000000013</v>
      </c>
      <c r="AF41">
        <f>'Sheet1 (3)'!AF41</f>
        <v>2.3490273864375704</v>
      </c>
      <c r="AG41">
        <f t="shared" si="13"/>
        <v>0.70293740128461635</v>
      </c>
      <c r="AH41">
        <f t="shared" si="14"/>
        <v>2.4734414935638313E-2</v>
      </c>
      <c r="AI41">
        <f>'Sheet1 (3)'!AG41</f>
        <v>79.905896231039989</v>
      </c>
      <c r="AJ41">
        <f>'Sheet1 (3)'!AH41</f>
        <v>1.6994017975383859</v>
      </c>
      <c r="AK41">
        <f t="shared" si="11"/>
        <v>0.84138039624133931</v>
      </c>
      <c r="AL41">
        <f t="shared" si="12"/>
        <v>1.7894090739584985E-2</v>
      </c>
      <c r="AM41">
        <f>'Sheet1 (3)'!AJ41</f>
        <v>61.154107264086903</v>
      </c>
      <c r="AN41">
        <f>'Sheet1 (3)'!AK41</f>
        <v>11.962729794411931</v>
      </c>
      <c r="AO41">
        <f t="shared" si="0"/>
        <v>1.9746240640648016</v>
      </c>
      <c r="AP41">
        <f t="shared" si="1"/>
        <v>0.38626831754639757</v>
      </c>
      <c r="AR41">
        <f>'Sheet1 (3)'!AX41</f>
        <v>0.74472575541897534</v>
      </c>
      <c r="AS41">
        <f>'Sheet1 (3)'!AY41</f>
        <v>2.5701282810275349E-2</v>
      </c>
      <c r="AT41">
        <f>'Sheet1 (3)'!AL41</f>
        <v>844.28734061930788</v>
      </c>
      <c r="AU41">
        <f>'Sheet1 (3)'!AM41</f>
        <v>20.015372276209327</v>
      </c>
      <c r="AV41">
        <f>'Sheet1 (3)'!AN41</f>
        <v>13.805897565855243</v>
      </c>
      <c r="AW41">
        <f t="shared" si="2"/>
        <v>0.32729399825550998</v>
      </c>
      <c r="AX41">
        <f>'Sheet1 (3)'!AP41</f>
        <v>0.29649999999999999</v>
      </c>
      <c r="AY41">
        <f>'Sheet1 (3)'!AQ41</f>
        <v>0.104</v>
      </c>
      <c r="AZ41">
        <f>'Sheet1 (3)'!AR41</f>
        <v>3.7465000000000002</v>
      </c>
      <c r="BA41">
        <f>'Sheet1 (3)'!AS41</f>
        <v>9.1385000000000005</v>
      </c>
      <c r="BD41">
        <f>'Sheet1 (3)'!AV41</f>
        <v>2.9857833811156897</v>
      </c>
      <c r="BE41">
        <f>'Sheet1 (3)'!AW41</f>
        <v>6.9395109194150303E-2</v>
      </c>
      <c r="BI41" t="str">
        <f>'Sheet1 (3)'!BC41</f>
        <v>T40</v>
      </c>
      <c r="BJ41" t="str">
        <f>'Sheet1 (3)'!BD41</f>
        <v>MB</v>
      </c>
      <c r="BK41" t="str">
        <f>'Sheet1 (3)'!BE41</f>
        <v>D5</v>
      </c>
      <c r="BL41">
        <f>'Sheet1 (3)'!BF41</f>
        <v>42073</v>
      </c>
      <c r="BM41">
        <f>'Sheet1 (3)'!BG41</f>
        <v>5.3867106342418483</v>
      </c>
      <c r="BN41">
        <f>'Sheet1 (3)'!BH41</f>
        <v>4335.9473066939836</v>
      </c>
      <c r="BO41">
        <f>'Sheet1 (3)'!BI41</f>
        <v>20.045314321730011</v>
      </c>
      <c r="BP41">
        <f>'Sheet1 (3)'!BJ41</f>
        <v>1872.5176156623597</v>
      </c>
      <c r="BQ41">
        <f>'Sheet1 (3)'!BK41</f>
        <v>34.082956237028753</v>
      </c>
      <c r="BR41">
        <f>'Sheet1 (3)'!BL41</f>
        <v>222.5183166209404</v>
      </c>
      <c r="BS41">
        <f>'Sheet1 (3)'!BM41</f>
        <v>3.9842133683248058</v>
      </c>
      <c r="BU41" t="str">
        <f>'Sheet1 (3)'!BO41</f>
        <v>D26</v>
      </c>
      <c r="BV41" t="str">
        <f>'Sheet1 (3)'!BP41</f>
        <v>MB</v>
      </c>
      <c r="BW41" t="str">
        <f>'Sheet1 (3)'!BQ41</f>
        <v>D5</v>
      </c>
      <c r="BX41">
        <f>'Sheet1 (3)'!BS41</f>
        <v>38.252965979684696</v>
      </c>
      <c r="BY41">
        <f>'Sheet1 (3)'!BT41</f>
        <v>3874.6443415943122</v>
      </c>
      <c r="BZ41">
        <f>'Sheet1 (3)'!BU41</f>
        <v>23.934088013577178</v>
      </c>
      <c r="CA41">
        <f>'Sheet1 (3)'!BV41</f>
        <v>2119.0517175546161</v>
      </c>
      <c r="CB41">
        <f>'Sheet1 (3)'!BW41</f>
        <v>38.570289726148822</v>
      </c>
      <c r="CC41">
        <f>'Sheet1 (3)'!BX41</f>
        <v>5.7525842813969739</v>
      </c>
      <c r="CD41">
        <f>'Sheet1 (3)'!BY41</f>
        <v>0.10300061381194223</v>
      </c>
      <c r="CE41">
        <f>'Sheet1 (3)'!BZ41</f>
        <v>3.8812127545128634</v>
      </c>
      <c r="CF41">
        <f t="shared" si="5"/>
        <v>-4.4873334891200685</v>
      </c>
    </row>
    <row r="43" spans="1:84">
      <c r="A43" t="str">
        <f>'Sheet1 (3)'!A43</f>
        <v>Missisquoi Bay</v>
      </c>
      <c r="B43" t="str">
        <f>'Sheet1 (3)'!B43</f>
        <v>depth (m)</v>
      </c>
      <c r="C43" t="str">
        <f>'Sheet1 (3)'!C43</f>
        <v>Ice (cm)</v>
      </c>
      <c r="D43" s="1" t="str">
        <f>'Sheet1 (3)'!D43</f>
        <v>Date (MM/DD/YYYY)</v>
      </c>
      <c r="E43" t="str">
        <f>'Sheet1 (3)'!E43</f>
        <v>Depth m</v>
      </c>
      <c r="F43" t="str">
        <f>'Sheet1 (3)'!F43</f>
        <v>Depth(cor-m)</v>
      </c>
      <c r="G43" t="str">
        <f>'Sheet1 (3)'!G43</f>
        <v>Temp °C</v>
      </c>
      <c r="H43" t="str">
        <f>'Sheet1 (3)'!H43</f>
        <v>Cond µS/cm</v>
      </c>
      <c r="I43" t="str">
        <f>'Sheet1 (3)'!I43</f>
        <v>nLF Cond µS/cm</v>
      </c>
      <c r="J43" t="str">
        <f>'Sheet1 (3)'!J43</f>
        <v>SpCond µS/cm</v>
      </c>
      <c r="K43" t="str">
        <f>'Sheet1 (3)'!K43</f>
        <v>TDS mg/L</v>
      </c>
      <c r="L43" t="str">
        <f>'Sheet1 (3)'!L43</f>
        <v>ODO % sat</v>
      </c>
      <c r="M43" t="str">
        <f>'Sheet1 (3)'!M43</f>
        <v>ODO mg/L</v>
      </c>
      <c r="N43" t="str">
        <f>'Sheet1 (3)'!N43</f>
        <v>ODO % EU</v>
      </c>
      <c r="O43" t="str">
        <f>'Sheet1 (3)'!O43</f>
        <v>pH</v>
      </c>
      <c r="P43" t="str">
        <f>'Sheet1 (3)'!P43</f>
        <v>Turbidity FNU</v>
      </c>
      <c r="Q43" t="str">
        <f>'Sheet1 (3)'!Q43</f>
        <v>fDOM RFU</v>
      </c>
      <c r="R43" t="str">
        <f>'Sheet1 (3)'!R43</f>
        <v>fDOM QSU</v>
      </c>
      <c r="S43" t="str">
        <f>'Sheet1 (3)'!S43</f>
        <v>Dep(m)</v>
      </c>
      <c r="T43" t="str">
        <f>'Sheet1 (3)'!T43</f>
        <v>Temp</v>
      </c>
      <c r="U43" t="str">
        <f>'Sheet1 (3)'!U43</f>
        <v>Scon(mS)</v>
      </c>
      <c r="V43" t="str">
        <f>'Sheet1 (3)'!V43</f>
        <v>Con(mS)</v>
      </c>
      <c r="W43" t="str">
        <f>'Sheet1 (3)'!W43</f>
        <v>pH</v>
      </c>
      <c r="X43" t="str">
        <f>'Sheet1 (3)'!X43</f>
        <v>DO(mg/l)</v>
      </c>
      <c r="Y43" t="str">
        <f>'Sheet1 (3)'!Y43</f>
        <v>Chla (ug/l)</v>
      </c>
      <c r="Z43" t="str">
        <f>'Sheet1 (3)'!Z43</f>
        <v>Chl(RFU)</v>
      </c>
      <c r="AA43" t="str">
        <f>'Sheet1 (3)'!AA43</f>
        <v>BGA(cells)</v>
      </c>
      <c r="AB43" t="str">
        <f>'Sheet1 (3)'!AB43</f>
        <v>BGA(RF)</v>
      </c>
      <c r="AC43" t="str">
        <f>'Sheet1 (3)'!AC43</f>
        <v>Turb.</v>
      </c>
      <c r="AR43" t="str">
        <f>'Sheet1 (3)'!AX43</f>
        <v>TDN(mgN/l)</v>
      </c>
      <c r="AS43" t="str">
        <f>'Sheet1 (3)'!AY43</f>
        <v>stdN/l</v>
      </c>
      <c r="AT43" t="str">
        <f>'Sheet1 (3)'!AL43</f>
        <v>TN-ugN/L</v>
      </c>
      <c r="AU43" t="str">
        <f>'Sheet1 (3)'!AM43</f>
        <v>TN-sd</v>
      </c>
      <c r="AV43" t="str">
        <f>'Sheet1 (3)'!AN43</f>
        <v>TN/TP</v>
      </c>
      <c r="AX43" t="str">
        <f>'Sheet1 (3)'!AP43</f>
        <v>Turbidity</v>
      </c>
      <c r="AY43" t="str">
        <f>'Sheet1 (3)'!AQ43</f>
        <v>NO3(mg/l)</v>
      </c>
      <c r="AZ43" t="str">
        <f>'Sheet1 (3)'!AR43</f>
        <v>DOC(mg/l)</v>
      </c>
      <c r="BA43" t="str">
        <f>'Sheet1 (3)'!AS43</f>
        <v>SAC254(/m)</v>
      </c>
      <c r="BD43" t="str">
        <f>'Sheet1 (3)'!AV43</f>
        <v>DOC (mgC/l)</v>
      </c>
      <c r="BE43" t="str">
        <f>'Sheet1 (3)'!AW43</f>
        <v>stdC/l</v>
      </c>
      <c r="BF43" t="str">
        <f>'Sheet1 (3)'!AZ43</f>
        <v>Depth</v>
      </c>
      <c r="BG43" t="str">
        <f>'Sheet1 (3)'!BA43</f>
        <v>PAR</v>
      </c>
      <c r="BI43">
        <f>'Sheet1 (3)'!BC43</f>
        <v>0</v>
      </c>
      <c r="BJ43" t="str">
        <f>'Sheet1 (3)'!BD43</f>
        <v>Sam ID</v>
      </c>
      <c r="BK43" t="str">
        <f>'Sheet1 (3)'!BE43</f>
        <v>Depth</v>
      </c>
      <c r="BL43" t="str">
        <f>'Sheet1 (3)'!BF43</f>
        <v>Col</v>
      </c>
      <c r="BM43">
        <f>'Sheet1 (3)'!BG43</f>
        <v>0</v>
      </c>
      <c r="BN43">
        <f>'Sheet1 (3)'!BH43</f>
        <v>0</v>
      </c>
      <c r="BO43">
        <f>'Sheet1 (3)'!BI43</f>
        <v>0</v>
      </c>
      <c r="BP43">
        <f>'Sheet1 (3)'!BJ43</f>
        <v>0</v>
      </c>
      <c r="BQ43">
        <f>'Sheet1 (3)'!BK43</f>
        <v>0</v>
      </c>
      <c r="BR43">
        <f>'Sheet1 (3)'!BL43</f>
        <v>0</v>
      </c>
      <c r="BS43">
        <f>'Sheet1 (3)'!BM43</f>
        <v>0</v>
      </c>
    </row>
    <row r="44" spans="1:84">
      <c r="A44" t="str">
        <f>'Sheet1 (3)'!A44</f>
        <v>Depth</v>
      </c>
      <c r="B44">
        <f>'Sheet1 (3)'!B44</f>
        <v>3.1</v>
      </c>
      <c r="C44">
        <f>'Sheet1 (3)'!C44</f>
        <v>67</v>
      </c>
      <c r="D44" s="1">
        <f>'Sheet1 (3)'!D44</f>
        <v>42082</v>
      </c>
      <c r="E44">
        <f>'Sheet1 (3)'!E44</f>
        <v>0.69174999999999998</v>
      </c>
      <c r="F44">
        <f>'Sheet1 (3)'!F44</f>
        <v>0.59175</v>
      </c>
      <c r="G44">
        <f>'Sheet1 (3)'!G44</f>
        <v>1.4359999999999999</v>
      </c>
      <c r="H44">
        <f>'Sheet1 (3)'!H44</f>
        <v>93.2</v>
      </c>
      <c r="I44">
        <f>'Sheet1 (3)'!I44</f>
        <v>170.77499999999998</v>
      </c>
      <c r="J44">
        <f>'Sheet1 (3)'!J44</f>
        <v>169.47499999999999</v>
      </c>
      <c r="K44">
        <f>'Sheet1 (3)'!K44</f>
        <v>110</v>
      </c>
      <c r="L44">
        <f>'Sheet1 (3)'!L44</f>
        <v>91.3</v>
      </c>
      <c r="M44">
        <f>'Sheet1 (3)'!M44</f>
        <v>12.8225</v>
      </c>
      <c r="N44">
        <f>'Sheet1 (3)'!N44</f>
        <v>90.474999999999994</v>
      </c>
      <c r="O44">
        <f>'Sheet1 (3)'!O44</f>
        <v>6.86</v>
      </c>
      <c r="P44">
        <f>'Sheet1 (3)'!P44</f>
        <v>5.5024999999999995</v>
      </c>
      <c r="Q44">
        <f>'Sheet1 (3)'!Q44</f>
        <v>10.022500000000001</v>
      </c>
      <c r="R44">
        <f>'Sheet1 (3)'!R44</f>
        <v>24.88</v>
      </c>
      <c r="S44">
        <f>'Sheet1 (3)'!S44</f>
        <v>0.5003333333333333</v>
      </c>
      <c r="T44">
        <f>'Sheet1 (3)'!T44</f>
        <v>0.66666666666666663</v>
      </c>
      <c r="U44">
        <f>'Sheet1 (3)'!U44</f>
        <v>0.14833333333333332</v>
      </c>
      <c r="V44">
        <f>'Sheet1 (3)'!V44</f>
        <v>7.9666666666666663E-2</v>
      </c>
      <c r="W44">
        <f>'Sheet1 (3)'!W44</f>
        <v>4.5</v>
      </c>
      <c r="X44">
        <f>'Sheet1 (3)'!X44</f>
        <v>13.016666666666667</v>
      </c>
      <c r="Y44">
        <f>'Sheet1 (3)'!Y44</f>
        <v>1.1666666666666667</v>
      </c>
      <c r="Z44">
        <f>'Sheet1 (3)'!Z44</f>
        <v>0.26666666666666666</v>
      </c>
      <c r="AA44">
        <f>'Sheet1 (3)'!AA44</f>
        <v>3</v>
      </c>
      <c r="AB44">
        <f>'Sheet1 (3)'!AB44</f>
        <v>3.3333333333333333E-2</v>
      </c>
      <c r="AC44">
        <f>'Sheet1 (3)'!AC44</f>
        <v>3.3666666666666667</v>
      </c>
      <c r="AD44">
        <f>'Sheet1 (3)'!AD44</f>
        <v>0.7</v>
      </c>
      <c r="AE44">
        <f>'Sheet1 (3)'!AE44</f>
        <v>98.115253249999995</v>
      </c>
      <c r="AF44">
        <f>'Sheet1 (3)'!AF44</f>
        <v>1.0250038028093316</v>
      </c>
      <c r="AG44">
        <f t="shared" si="13"/>
        <v>1.0331183873854901</v>
      </c>
      <c r="AH44">
        <f t="shared" si="14"/>
        <v>1.0792922004941892E-2</v>
      </c>
      <c r="AI44">
        <f>'Sheet1 (3)'!AG44</f>
        <v>129.66277483104002</v>
      </c>
      <c r="AJ44">
        <f>'Sheet1 (3)'!AH44</f>
        <v>0.97148968200713015</v>
      </c>
      <c r="AK44">
        <f t="shared" si="11"/>
        <v>1.3653024621568919</v>
      </c>
      <c r="AL44">
        <f t="shared" si="12"/>
        <v>1.0229437527715384E-2</v>
      </c>
      <c r="AM44">
        <f>'Sheet1 (3)'!AJ44</f>
        <v>62.674813306177882</v>
      </c>
      <c r="AN44">
        <f>'Sheet1 (3)'!AK44</f>
        <v>2.6882538863847087</v>
      </c>
      <c r="AO44">
        <f t="shared" si="0"/>
        <v>2.0237266162795571</v>
      </c>
      <c r="AP44">
        <f t="shared" si="1"/>
        <v>8.6801869111550176E-2</v>
      </c>
      <c r="AR44">
        <f>'Sheet1 (3)'!AX44</f>
        <v>1.1103850296321232</v>
      </c>
      <c r="AS44">
        <f>'Sheet1 (3)'!AY44</f>
        <v>1.0285941511307769E-2</v>
      </c>
      <c r="AT44">
        <f>'Sheet1 (3)'!AL44</f>
        <v>1348.8706739526415</v>
      </c>
      <c r="AU44">
        <f>'Sheet1 (3)'!AM44</f>
        <v>32.254501945107549</v>
      </c>
      <c r="AV44">
        <f>'Sheet1 (3)'!AN44</f>
        <v>21.521734215037267</v>
      </c>
      <c r="AW44">
        <f t="shared" si="2"/>
        <v>0.51463259710943898</v>
      </c>
      <c r="AX44">
        <f>'Sheet1 (3)'!AP44</f>
        <v>0.34750000000000003</v>
      </c>
      <c r="AY44">
        <f>'Sheet1 (3)'!AQ44</f>
        <v>0.75800000000000001</v>
      </c>
      <c r="AZ44">
        <f>'Sheet1 (3)'!AR44</f>
        <v>3.3745000000000003</v>
      </c>
      <c r="BA44">
        <f>'Sheet1 (3)'!AS44</f>
        <v>8.23</v>
      </c>
      <c r="BD44">
        <f>'Sheet1 (3)'!AV44</f>
        <v>3.3907400657896951</v>
      </c>
      <c r="BE44">
        <f>'Sheet1 (3)'!AW44</f>
        <v>0.17336408159618386</v>
      </c>
      <c r="BF44">
        <f>'Sheet1 (3)'!AZ44</f>
        <v>0</v>
      </c>
      <c r="BG44">
        <f>'Sheet1 (3)'!BA44</f>
        <v>3301</v>
      </c>
      <c r="BI44" t="str">
        <f>'Sheet1 (3)'!BC44</f>
        <v>T41</v>
      </c>
      <c r="BJ44" t="str">
        <f>'Sheet1 (3)'!BD44</f>
        <v>MB</v>
      </c>
      <c r="BK44" t="str">
        <f>'Sheet1 (3)'!BE44</f>
        <v>D1</v>
      </c>
      <c r="BL44">
        <f>'Sheet1 (3)'!BF44</f>
        <v>42082</v>
      </c>
      <c r="BM44">
        <f>'Sheet1 (3)'!BG44</f>
        <v>10.062071999999555</v>
      </c>
      <c r="BN44">
        <f>'Sheet1 (3)'!BH44</f>
        <v>3317.9296876701328</v>
      </c>
      <c r="BO44">
        <f>'Sheet1 (3)'!BI44</f>
        <v>18.861433719806652</v>
      </c>
      <c r="BP44">
        <f>'Sheet1 (3)'!BJ44</f>
        <v>49.214985733285218</v>
      </c>
      <c r="BQ44">
        <f>'Sheet1 (3)'!BK44</f>
        <v>0.89579515349991301</v>
      </c>
      <c r="BR44">
        <f>'Sheet1 (3)'!BL44</f>
        <v>133.25443925460863</v>
      </c>
      <c r="BS44">
        <f>'Sheet1 (3)'!BM44</f>
        <v>2.3859344539768776</v>
      </c>
      <c r="BU44" t="str">
        <f>'Sheet1 (3)'!BO44</f>
        <v>D30</v>
      </c>
      <c r="BV44" t="str">
        <f>'Sheet1 (3)'!BP44</f>
        <v>MB</v>
      </c>
      <c r="BW44" t="str">
        <f>'Sheet1 (3)'!BQ44</f>
        <v>D1</v>
      </c>
      <c r="BX44">
        <f>'Sheet1 (3)'!BS44</f>
        <v>43.892133976474618</v>
      </c>
      <c r="BY44">
        <f>'Sheet1 (3)'!BT44</f>
        <v>2654.4778110857151</v>
      </c>
      <c r="BZ44">
        <f>'Sheet1 (3)'!BU44</f>
        <v>46.62329957680209</v>
      </c>
      <c r="CA44">
        <f>'Sheet1 (3)'!BV44</f>
        <v>48.395432071663421</v>
      </c>
      <c r="CB44">
        <f>'Sheet1 (3)'!BW44</f>
        <v>0.88087790447148573</v>
      </c>
      <c r="CC44">
        <f>'Sheet1 (3)'!BX44</f>
        <v>23.209980116761756</v>
      </c>
      <c r="CD44">
        <f>'Sheet1 (3)'!BY44</f>
        <v>0.4155770835588497</v>
      </c>
      <c r="CE44">
        <f>'Sheet1 (3)'!BZ44</f>
        <v>1.9703573704180279</v>
      </c>
      <c r="CF44">
        <f t="shared" si="5"/>
        <v>1.4917249028427282E-2</v>
      </c>
    </row>
    <row r="45" spans="1:84">
      <c r="A45" t="str">
        <f>'Sheet1 (3)'!A45</f>
        <v>Ice thickness</v>
      </c>
      <c r="B45">
        <f>'Sheet1 (3)'!B45</f>
        <v>2.4300000000000002</v>
      </c>
      <c r="C45">
        <f>'Sheet1 (3)'!C45</f>
        <v>0</v>
      </c>
      <c r="D45" s="1">
        <f>'Sheet1 (3)'!D45</f>
        <v>42082</v>
      </c>
      <c r="E45">
        <f>'Sheet1 (3)'!E45</f>
        <v>1.0956666666666666</v>
      </c>
      <c r="F45">
        <f>'Sheet1 (3)'!F45</f>
        <v>0.99566666666666659</v>
      </c>
      <c r="G45">
        <f>'Sheet1 (3)'!G45</f>
        <v>0.76400000000000012</v>
      </c>
      <c r="H45">
        <f>'Sheet1 (3)'!H45</f>
        <v>92.8</v>
      </c>
      <c r="I45">
        <f>'Sheet1 (3)'!I45</f>
        <v>173.66666666666666</v>
      </c>
      <c r="J45">
        <f>'Sheet1 (3)'!J45</f>
        <v>172.70000000000002</v>
      </c>
      <c r="K45">
        <f>'Sheet1 (3)'!K45</f>
        <v>112</v>
      </c>
      <c r="L45">
        <f>'Sheet1 (3)'!L45</f>
        <v>90.633333333333326</v>
      </c>
      <c r="M45">
        <f>'Sheet1 (3)'!M45</f>
        <v>12.963333333333333</v>
      </c>
      <c r="N45">
        <f>'Sheet1 (3)'!N45</f>
        <v>89.766666666666666</v>
      </c>
      <c r="O45">
        <f>'Sheet1 (3)'!O45</f>
        <v>6.87</v>
      </c>
      <c r="P45">
        <f>'Sheet1 (3)'!P45</f>
        <v>7.23</v>
      </c>
      <c r="Q45">
        <f>'Sheet1 (3)'!Q45</f>
        <v>10.813333333333333</v>
      </c>
      <c r="R45">
        <f>'Sheet1 (3)'!R45</f>
        <v>26.753333333333334</v>
      </c>
      <c r="S45">
        <f>'Sheet1 (3)'!S45</f>
        <v>0.997</v>
      </c>
      <c r="T45">
        <f>'Sheet1 (3)'!T45</f>
        <v>0.83333333333333337</v>
      </c>
      <c r="U45">
        <f>'Sheet1 (3)'!U45</f>
        <v>0.18099999999999997</v>
      </c>
      <c r="V45">
        <f>'Sheet1 (3)'!V45</f>
        <v>9.7000000000000017E-2</v>
      </c>
      <c r="W45">
        <f>'Sheet1 (3)'!W45</f>
        <v>4.9366666666666665</v>
      </c>
      <c r="X45">
        <f>'Sheet1 (3)'!X45</f>
        <v>13.21</v>
      </c>
      <c r="Y45">
        <f>'Sheet1 (3)'!Y45</f>
        <v>1.6333333333333335</v>
      </c>
      <c r="Z45">
        <f>'Sheet1 (3)'!Z45</f>
        <v>0.3666666666666667</v>
      </c>
      <c r="AA45">
        <f>'Sheet1 (3)'!AA45</f>
        <v>-142.33333333333334</v>
      </c>
      <c r="AB45">
        <f>'Sheet1 (3)'!AB45</f>
        <v>-6.6666666666666666E-2</v>
      </c>
      <c r="AC45">
        <f>'Sheet1 (3)'!AC45</f>
        <v>6.6333333333333329</v>
      </c>
      <c r="BF45">
        <f>'Sheet1 (3)'!AZ45</f>
        <v>0.8</v>
      </c>
      <c r="BG45">
        <f>'Sheet1 (3)'!BA45</f>
        <v>110</v>
      </c>
    </row>
    <row r="46" spans="1:84">
      <c r="A46" t="str">
        <f>'Sheet1 (3)'!A46</f>
        <v>snow</v>
      </c>
      <c r="B46">
        <f>'Sheet1 (3)'!B46</f>
        <v>0</v>
      </c>
      <c r="C46">
        <f>'Sheet1 (3)'!C46</f>
        <v>0</v>
      </c>
      <c r="D46" s="1">
        <f>'Sheet1 (3)'!D46</f>
        <v>42082</v>
      </c>
      <c r="E46">
        <f>'Sheet1 (3)'!E46</f>
        <v>1.3939999999999999</v>
      </c>
      <c r="F46">
        <f>'Sheet1 (3)'!F46</f>
        <v>1.2939999999999998</v>
      </c>
      <c r="G46">
        <f>'Sheet1 (3)'!G46</f>
        <v>0.47575000000000001</v>
      </c>
      <c r="H46">
        <f>'Sheet1 (3)'!H46</f>
        <v>93.2</v>
      </c>
      <c r="I46">
        <f>'Sheet1 (3)'!I46</f>
        <v>176.125</v>
      </c>
      <c r="J46">
        <f>'Sheet1 (3)'!J46</f>
        <v>175.32500000000002</v>
      </c>
      <c r="K46">
        <f>'Sheet1 (3)'!K46</f>
        <v>114</v>
      </c>
      <c r="L46">
        <f>'Sheet1 (3)'!L46</f>
        <v>90.474999999999994</v>
      </c>
      <c r="M46">
        <f>'Sheet1 (3)'!M46</f>
        <v>13.047499999999999</v>
      </c>
      <c r="N46">
        <f>'Sheet1 (3)'!N46</f>
        <v>89.6</v>
      </c>
      <c r="O46">
        <f>'Sheet1 (3)'!O46</f>
        <v>6.9</v>
      </c>
      <c r="P46">
        <f>'Sheet1 (3)'!P46</f>
        <v>7.3649999999999993</v>
      </c>
      <c r="Q46">
        <f>'Sheet1 (3)'!Q46</f>
        <v>10.985000000000001</v>
      </c>
      <c r="R46">
        <f>'Sheet1 (3)'!R46</f>
        <v>27.167500000000004</v>
      </c>
      <c r="S46">
        <f>'Sheet1 (3)'!S46</f>
        <v>1.5043333333333333</v>
      </c>
      <c r="T46">
        <f>'Sheet1 (3)'!T46</f>
        <v>0.84</v>
      </c>
      <c r="U46">
        <f>'Sheet1 (3)'!U46</f>
        <v>0.18299999999999997</v>
      </c>
      <c r="V46">
        <f>'Sheet1 (3)'!V46</f>
        <v>9.9000000000000019E-2</v>
      </c>
      <c r="W46">
        <f>'Sheet1 (3)'!W46</f>
        <v>5.2666666666666666</v>
      </c>
      <c r="X46">
        <f>'Sheet1 (3)'!X46</f>
        <v>13.336666666666668</v>
      </c>
      <c r="Y46">
        <f>'Sheet1 (3)'!Y46</f>
        <v>1.3333333333333333</v>
      </c>
      <c r="Z46">
        <f>'Sheet1 (3)'!Z46</f>
        <v>0.33333333333333331</v>
      </c>
      <c r="AA46">
        <f>'Sheet1 (3)'!AA46</f>
        <v>105.33333333333333</v>
      </c>
      <c r="AB46">
        <f>'Sheet1 (3)'!AB46</f>
        <v>3.3333333333333333E-2</v>
      </c>
      <c r="AC46">
        <f>'Sheet1 (3)'!AC46</f>
        <v>6.7666666666666666</v>
      </c>
      <c r="BF46">
        <f>'Sheet1 (3)'!AZ46</f>
        <v>1.25</v>
      </c>
      <c r="BG46">
        <f>'Sheet1 (3)'!BA46</f>
        <v>64.44</v>
      </c>
    </row>
    <row r="47" spans="1:84">
      <c r="A47">
        <f>'Sheet1 (3)'!A47</f>
        <v>0</v>
      </c>
      <c r="B47">
        <f>'Sheet1 (3)'!B47</f>
        <v>0</v>
      </c>
      <c r="C47">
        <f>'Sheet1 (3)'!C47</f>
        <v>0</v>
      </c>
      <c r="D47" s="1">
        <f>'Sheet1 (3)'!D47</f>
        <v>42082</v>
      </c>
      <c r="E47">
        <f>'Sheet1 (3)'!E47</f>
        <v>1.6363333333333332</v>
      </c>
      <c r="F47">
        <f>'Sheet1 (3)'!F47</f>
        <v>1.5363333333333331</v>
      </c>
      <c r="G47">
        <f>'Sheet1 (3)'!G47</f>
        <v>0.55233333333333334</v>
      </c>
      <c r="H47">
        <f>'Sheet1 (3)'!H47</f>
        <v>93.983333333333334</v>
      </c>
      <c r="I47">
        <f>'Sheet1 (3)'!I47</f>
        <v>177.18333333333331</v>
      </c>
      <c r="J47">
        <f>'Sheet1 (3)'!J47</f>
        <v>176.33333333333334</v>
      </c>
      <c r="K47">
        <f>'Sheet1 (3)'!K47</f>
        <v>114.5</v>
      </c>
      <c r="L47">
        <f>'Sheet1 (3)'!L47</f>
        <v>90.166666666666671</v>
      </c>
      <c r="M47">
        <f>'Sheet1 (3)'!M47</f>
        <v>12.976666666666665</v>
      </c>
      <c r="N47">
        <f>'Sheet1 (3)'!N47</f>
        <v>89.316666666666663</v>
      </c>
      <c r="O47">
        <f>'Sheet1 (3)'!O47</f>
        <v>7.0083333333333329</v>
      </c>
      <c r="P47">
        <f>'Sheet1 (3)'!P47</f>
        <v>7.458333333333333</v>
      </c>
      <c r="Q47">
        <f>'Sheet1 (3)'!Q47</f>
        <v>0.31833333333333336</v>
      </c>
      <c r="R47">
        <f>'Sheet1 (3)'!R47</f>
        <v>1.8716666666666668</v>
      </c>
      <c r="S47">
        <f>'Sheet1 (3)'!S47</f>
        <v>1.9193333333333333</v>
      </c>
      <c r="T47">
        <f>'Sheet1 (3)'!T47</f>
        <v>1.0033333333333332</v>
      </c>
      <c r="U47">
        <f>'Sheet1 (3)'!U47</f>
        <v>0.19200000000000003</v>
      </c>
      <c r="V47">
        <f>'Sheet1 (3)'!V47</f>
        <v>0.104</v>
      </c>
      <c r="W47">
        <f>'Sheet1 (3)'!W47</f>
        <v>5.7033333333333331</v>
      </c>
      <c r="X47">
        <f>'Sheet1 (3)'!X47</f>
        <v>12.863333333333335</v>
      </c>
      <c r="Y47">
        <f>'Sheet1 (3)'!Y47</f>
        <v>1.2666666666666666</v>
      </c>
      <c r="Z47">
        <f>'Sheet1 (3)'!Z47</f>
        <v>0.3</v>
      </c>
      <c r="AA47">
        <f>'Sheet1 (3)'!AA47</f>
        <v>-39</v>
      </c>
      <c r="AB47">
        <f>'Sheet1 (3)'!AB47</f>
        <v>0</v>
      </c>
      <c r="AC47">
        <f>'Sheet1 (3)'!AC47</f>
        <v>7.333333333333333</v>
      </c>
      <c r="BF47">
        <f>'Sheet1 (3)'!AZ47</f>
        <v>1.5</v>
      </c>
      <c r="BG47">
        <f>'Sheet1 (3)'!BA47</f>
        <v>39.869999999999997</v>
      </c>
    </row>
    <row r="48" spans="1:84">
      <c r="A48">
        <f>'Sheet1 (3)'!A48</f>
        <v>0</v>
      </c>
      <c r="B48">
        <f>'Sheet1 (3)'!B48</f>
        <v>0</v>
      </c>
      <c r="C48">
        <f>'Sheet1 (3)'!C48</f>
        <v>0</v>
      </c>
      <c r="D48" s="1">
        <f>'Sheet1 (3)'!D48</f>
        <v>42082</v>
      </c>
      <c r="E48">
        <f>'Sheet1 (3)'!E48</f>
        <v>1.905</v>
      </c>
      <c r="F48">
        <f>'Sheet1 (3)'!F48</f>
        <v>1.7550000000000001</v>
      </c>
      <c r="G48">
        <f>'Sheet1 (3)'!G48</f>
        <v>0.623</v>
      </c>
      <c r="H48">
        <f>'Sheet1 (3)'!H48</f>
        <v>94.2</v>
      </c>
      <c r="I48">
        <f>'Sheet1 (3)'!I48</f>
        <v>177.23333333333335</v>
      </c>
      <c r="J48">
        <f>'Sheet1 (3)'!J48</f>
        <v>176.33333333333334</v>
      </c>
      <c r="K48">
        <f>'Sheet1 (3)'!K48</f>
        <v>115</v>
      </c>
      <c r="L48">
        <f>'Sheet1 (3)'!L48</f>
        <v>90.466666666666654</v>
      </c>
      <c r="M48">
        <f>'Sheet1 (3)'!M48</f>
        <v>12.996666666666668</v>
      </c>
      <c r="N48">
        <f>'Sheet1 (3)'!N48</f>
        <v>89.566666666666663</v>
      </c>
      <c r="O48">
        <f>'Sheet1 (3)'!O48</f>
        <v>7.07</v>
      </c>
      <c r="P48">
        <f>'Sheet1 (3)'!P48</f>
        <v>8.18</v>
      </c>
      <c r="Q48">
        <f>'Sheet1 (3)'!Q48</f>
        <v>1.26</v>
      </c>
      <c r="R48">
        <f>'Sheet1 (3)'!R48</f>
        <v>4.1033333333333335</v>
      </c>
      <c r="S48">
        <f>'Sheet1 (3)'!S48</f>
        <v>2.3976666666666664</v>
      </c>
      <c r="T48">
        <f>'Sheet1 (3)'!T48</f>
        <v>3.2033333333333331</v>
      </c>
      <c r="U48">
        <f>'Sheet1 (3)'!U48</f>
        <v>0.17100000000000001</v>
      </c>
      <c r="V48">
        <f>'Sheet1 (3)'!V48</f>
        <v>0.10000000000000002</v>
      </c>
      <c r="W48">
        <f>'Sheet1 (3)'!W48</f>
        <v>6.04</v>
      </c>
      <c r="X48">
        <f>'Sheet1 (3)'!X48</f>
        <v>6.2766666666666664</v>
      </c>
      <c r="Y48">
        <f>'Sheet1 (3)'!Y48</f>
        <v>0.23333333333333331</v>
      </c>
      <c r="Z48">
        <f>'Sheet1 (3)'!Z48</f>
        <v>6.6666666666666666E-2</v>
      </c>
      <c r="AA48">
        <f>'Sheet1 (3)'!AA48</f>
        <v>-126.66666666666667</v>
      </c>
      <c r="AB48">
        <f>'Sheet1 (3)'!AB48</f>
        <v>-6.6666666666666666E-2</v>
      </c>
      <c r="AC48">
        <f>'Sheet1 (3)'!AC48</f>
        <v>4.5333333333333332</v>
      </c>
      <c r="BF48">
        <f>'Sheet1 (3)'!AZ48</f>
        <v>1.75</v>
      </c>
      <c r="BG48">
        <f>'Sheet1 (3)'!BA48</f>
        <v>28.88</v>
      </c>
    </row>
    <row r="49" spans="1:84">
      <c r="A49">
        <f>'Sheet1 (3)'!A49</f>
        <v>0</v>
      </c>
      <c r="B49">
        <f>'Sheet1 (3)'!B49</f>
        <v>0</v>
      </c>
      <c r="C49">
        <f>'Sheet1 (3)'!C49</f>
        <v>0</v>
      </c>
      <c r="D49" s="1">
        <f>'Sheet1 (3)'!D49</f>
        <v>42082</v>
      </c>
      <c r="E49">
        <f>'Sheet1 (3)'!E49</f>
        <v>2.367</v>
      </c>
      <c r="F49">
        <f>'Sheet1 (3)'!F49</f>
        <v>2.2170000000000001</v>
      </c>
      <c r="G49">
        <f>'Sheet1 (3)'!G49</f>
        <v>1.7416666666666669</v>
      </c>
      <c r="H49">
        <f>'Sheet1 (3)'!H49</f>
        <v>96.666666666666671</v>
      </c>
      <c r="I49">
        <f>'Sheet1 (3)'!I49</f>
        <v>175.33333333333334</v>
      </c>
      <c r="J49">
        <f>'Sheet1 (3)'!J49</f>
        <v>173.93333333333331</v>
      </c>
      <c r="K49">
        <f>'Sheet1 (3)'!K49</f>
        <v>113</v>
      </c>
      <c r="L49">
        <f>'Sheet1 (3)'!L49</f>
        <v>68.533333333333346</v>
      </c>
      <c r="M49">
        <f>'Sheet1 (3)'!M49</f>
        <v>9.5399999999999991</v>
      </c>
      <c r="N49">
        <f>'Sheet1 (3)'!N49</f>
        <v>67.833333333333329</v>
      </c>
      <c r="O49">
        <f>'Sheet1 (3)'!O49</f>
        <v>6.9466666666666663</v>
      </c>
      <c r="P49">
        <f>'Sheet1 (3)'!P49</f>
        <v>7.18</v>
      </c>
      <c r="Q49">
        <f>'Sheet1 (3)'!Q49</f>
        <v>0.69</v>
      </c>
      <c r="R49">
        <f>'Sheet1 (3)'!R49</f>
        <v>2.7566666666666664</v>
      </c>
      <c r="S49">
        <f>'Sheet1 (3)'!S49</f>
        <v>2.6476666666666664</v>
      </c>
      <c r="T49">
        <f>'Sheet1 (3)'!T49</f>
        <v>3.67</v>
      </c>
      <c r="U49">
        <f>'Sheet1 (3)'!U49</f>
        <v>0.17</v>
      </c>
      <c r="V49">
        <f>'Sheet1 (3)'!V49</f>
        <v>0.10100000000000002</v>
      </c>
      <c r="W49">
        <f>'Sheet1 (3)'!W49</f>
        <v>6.18</v>
      </c>
      <c r="X49">
        <f>'Sheet1 (3)'!X49</f>
        <v>3.3699999999999997</v>
      </c>
      <c r="Y49">
        <f>'Sheet1 (3)'!Y49</f>
        <v>1.4333333333333333</v>
      </c>
      <c r="Z49">
        <f>'Sheet1 (3)'!Z49</f>
        <v>0.33333333333333331</v>
      </c>
      <c r="AA49">
        <f>'Sheet1 (3)'!AA49</f>
        <v>-187.33333333333334</v>
      </c>
      <c r="AB49">
        <f>'Sheet1 (3)'!AB49</f>
        <v>-0.10000000000000002</v>
      </c>
      <c r="AC49">
        <f>'Sheet1 (3)'!AC49</f>
        <v>4.7</v>
      </c>
      <c r="AD49">
        <f>'Sheet1 (3)'!AD49</f>
        <v>2.1</v>
      </c>
      <c r="AE49">
        <f>'Sheet1 (3)'!AE49</f>
        <v>85.699728249999993</v>
      </c>
      <c r="AF49">
        <f>'Sheet1 (3)'!AF49</f>
        <v>0.92964842028850303</v>
      </c>
      <c r="AG49">
        <f t="shared" si="13"/>
        <v>0.90238736706328315</v>
      </c>
      <c r="AH49">
        <f t="shared" si="14"/>
        <v>9.7888640653733087E-3</v>
      </c>
      <c r="AI49">
        <f>'Sheet1 (3)'!AG49</f>
        <v>108.18146433599999</v>
      </c>
      <c r="AJ49">
        <f>'Sheet1 (3)'!AH49</f>
        <v>7.9341010300959169</v>
      </c>
      <c r="AK49">
        <f t="shared" si="11"/>
        <v>1.1391119757397072</v>
      </c>
      <c r="AL49">
        <f t="shared" si="12"/>
        <v>8.3543235022595752E-2</v>
      </c>
      <c r="AM49">
        <f>'Sheet1 (3)'!AJ49</f>
        <v>51.792260692464367</v>
      </c>
      <c r="AN49">
        <f>'Sheet1 (3)'!AK49</f>
        <v>6.720634715962287E-2</v>
      </c>
      <c r="AO49">
        <f t="shared" si="0"/>
        <v>1.6723364769927145</v>
      </c>
      <c r="AP49">
        <f t="shared" si="1"/>
        <v>2.1700467277889204E-3</v>
      </c>
      <c r="AR49">
        <f>'Sheet1 (3)'!AX49</f>
        <v>0.98972654522246994</v>
      </c>
      <c r="AS49">
        <f>'Sheet1 (3)'!AY49</f>
        <v>7.2204625099608941E-2</v>
      </c>
      <c r="AT49">
        <f>'Sheet1 (3)'!AL49</f>
        <v>1126.8693078324227</v>
      </c>
      <c r="AU49">
        <f>'Sheet1 (3)'!AM49</f>
        <v>17.581070242616235</v>
      </c>
      <c r="AV49">
        <f>'Sheet1 (3)'!AN49</f>
        <v>21.757484472894983</v>
      </c>
      <c r="AW49">
        <f t="shared" si="2"/>
        <v>0.33945361734662088</v>
      </c>
      <c r="AX49">
        <f>'Sheet1 (3)'!AP49</f>
        <v>0.373</v>
      </c>
      <c r="AY49">
        <f>'Sheet1 (3)'!AQ49</f>
        <v>0.62749999999999995</v>
      </c>
      <c r="AZ49">
        <f>'Sheet1 (3)'!AR49</f>
        <v>2.9260000000000002</v>
      </c>
      <c r="BA49">
        <f>'Sheet1 (3)'!AS49</f>
        <v>7.1355000000000004</v>
      </c>
      <c r="BD49">
        <f>'Sheet1 (3)'!AV49</f>
        <v>2.7350299723899769</v>
      </c>
      <c r="BE49">
        <f>'Sheet1 (3)'!AW49</f>
        <v>0.12801940930201772</v>
      </c>
      <c r="BF49">
        <f>'Sheet1 (3)'!AZ49</f>
        <v>2</v>
      </c>
      <c r="BG49">
        <f>'Sheet1 (3)'!BA49</f>
        <v>18.63</v>
      </c>
      <c r="BI49" t="str">
        <f>'Sheet1 (3)'!BC49</f>
        <v>T42</v>
      </c>
      <c r="BJ49" t="str">
        <f>'Sheet1 (3)'!BD49</f>
        <v>MB</v>
      </c>
      <c r="BK49" t="str">
        <f>'Sheet1 (3)'!BE49</f>
        <v>D2</v>
      </c>
      <c r="BL49">
        <f>'Sheet1 (3)'!BF49</f>
        <v>42082</v>
      </c>
      <c r="BM49">
        <f>'Sheet1 (3)'!BG49</f>
        <v>8.0412403260762382</v>
      </c>
      <c r="BN49">
        <f>'Sheet1 (3)'!BH49</f>
        <v>3505.1369972588586</v>
      </c>
      <c r="BO49">
        <f>'Sheet1 (3)'!BI49</f>
        <v>24.991834621384321</v>
      </c>
      <c r="BP49">
        <f>'Sheet1 (3)'!BJ49</f>
        <v>221.92587152309429</v>
      </c>
      <c r="BQ49">
        <f>'Sheet1 (3)'!BK49</f>
        <v>4.039422488589266</v>
      </c>
      <c r="BR49">
        <f>'Sheet1 (3)'!BL49</f>
        <v>123.89759975956588</v>
      </c>
      <c r="BS49">
        <f>'Sheet1 (3)'!BM49</f>
        <v>2.218399279490884</v>
      </c>
      <c r="CF49">
        <f t="shared" si="5"/>
        <v>4.039422488589266</v>
      </c>
    </row>
    <row r="50" spans="1:84">
      <c r="A50">
        <f>'Sheet1 (3)'!A50</f>
        <v>0</v>
      </c>
      <c r="B50">
        <f>'Sheet1 (3)'!B50</f>
        <v>0</v>
      </c>
      <c r="C50">
        <f>'Sheet1 (3)'!C50</f>
        <v>0</v>
      </c>
      <c r="D50" s="1">
        <f>'Sheet1 (3)'!D50</f>
        <v>42082</v>
      </c>
      <c r="E50">
        <f>'Sheet1 (3)'!E50</f>
        <v>2.7040000000000002</v>
      </c>
      <c r="F50">
        <f>'Sheet1 (3)'!F50</f>
        <v>2.5540000000000003</v>
      </c>
      <c r="G50">
        <f>'Sheet1 (3)'!G50</f>
        <v>3.0310000000000001</v>
      </c>
      <c r="H50">
        <f>'Sheet1 (3)'!H50</f>
        <v>94.633333333333326</v>
      </c>
      <c r="I50">
        <f>'Sheet1 (3)'!I50</f>
        <v>164.86666666666667</v>
      </c>
      <c r="J50">
        <f>'Sheet1 (3)'!J50</f>
        <v>163.03333333333333</v>
      </c>
      <c r="K50">
        <f>'Sheet1 (3)'!K50</f>
        <v>106</v>
      </c>
      <c r="L50">
        <f>'Sheet1 (3)'!L50</f>
        <v>38.266666666666673</v>
      </c>
      <c r="M50">
        <f>'Sheet1 (3)'!M50</f>
        <v>5.1433333333333335</v>
      </c>
      <c r="N50">
        <f>'Sheet1 (3)'!N50</f>
        <v>37.9</v>
      </c>
      <c r="O50">
        <f>'Sheet1 (3)'!O50</f>
        <v>6.8933333333333335</v>
      </c>
      <c r="P50">
        <f>'Sheet1 (3)'!P50</f>
        <v>5.580000000000001</v>
      </c>
      <c r="Q50">
        <f>'Sheet1 (3)'!Q50</f>
        <v>0.86</v>
      </c>
      <c r="R50">
        <f>'Sheet1 (3)'!R50</f>
        <v>3.1566666666666663</v>
      </c>
      <c r="S50">
        <f>'Sheet1 (3)'!S50</f>
        <v>2.863666666666667</v>
      </c>
      <c r="T50">
        <f>'Sheet1 (3)'!T50</f>
        <v>3.98</v>
      </c>
      <c r="U50">
        <f>'Sheet1 (3)'!U50</f>
        <v>0.17100000000000001</v>
      </c>
      <c r="V50">
        <f>'Sheet1 (3)'!V50</f>
        <v>0.10299999999999999</v>
      </c>
      <c r="W50">
        <f>'Sheet1 (3)'!W50</f>
        <v>6.27</v>
      </c>
      <c r="X50">
        <f>'Sheet1 (3)'!X50</f>
        <v>2.0433333333333334</v>
      </c>
      <c r="Y50">
        <f>'Sheet1 (3)'!Y50</f>
        <v>0.26666666666666666</v>
      </c>
      <c r="Z50">
        <f>'Sheet1 (3)'!Z50</f>
        <v>6.6666666666666666E-2</v>
      </c>
      <c r="AA50">
        <f>'Sheet1 (3)'!AA50</f>
        <v>8</v>
      </c>
      <c r="AB50">
        <f>'Sheet1 (3)'!AB50</f>
        <v>0</v>
      </c>
      <c r="AC50">
        <f>'Sheet1 (3)'!AC50</f>
        <v>4.8</v>
      </c>
      <c r="AD50">
        <f>'Sheet1 (3)'!AD50</f>
        <v>2.6</v>
      </c>
      <c r="AE50">
        <f>'Sheet1 (3)'!AE50</f>
        <v>53.25128325</v>
      </c>
      <c r="AF50">
        <f>'Sheet1 (3)'!AF50</f>
        <v>4.1788182684442736</v>
      </c>
      <c r="AG50">
        <f t="shared" si="13"/>
        <v>0.5607168921764768</v>
      </c>
      <c r="AH50">
        <f t="shared" si="14"/>
        <v>4.4001455917071434E-2</v>
      </c>
      <c r="AI50">
        <f>'Sheet1 (3)'!AG50</f>
        <v>72.735252860160003</v>
      </c>
      <c r="AJ50">
        <f>'Sheet1 (3)'!AH50</f>
        <v>5.5063841764696591</v>
      </c>
      <c r="AK50">
        <f t="shared" si="11"/>
        <v>0.765876096242603</v>
      </c>
      <c r="AL50">
        <f t="shared" si="12"/>
        <v>5.7980248251760132E-2</v>
      </c>
      <c r="AM50">
        <f>'Sheet1 (3)'!AJ50</f>
        <v>37.535641547861516</v>
      </c>
      <c r="AN50">
        <f>'Sheet1 (3)'!AK50</f>
        <v>1.6801586789904392</v>
      </c>
      <c r="AO50">
        <f t="shared" si="0"/>
        <v>1.2120000499793839</v>
      </c>
      <c r="AP50">
        <f t="shared" si="1"/>
        <v>5.4251168194718744E-2</v>
      </c>
      <c r="AR50">
        <f>'Sheet1 (3)'!AX50</f>
        <v>0.70938242945473196</v>
      </c>
      <c r="AS50">
        <f>'Sheet1 (3)'!AY50</f>
        <v>2.7629222212716242E-2</v>
      </c>
      <c r="AT50">
        <f>'Sheet1 (3)'!AL50</f>
        <v>793.03051001821495</v>
      </c>
      <c r="AU50">
        <f>'Sheet1 (3)'!AM50</f>
        <v>0.13523900186625695</v>
      </c>
      <c r="AV50">
        <f>'Sheet1 (3)'!AN50</f>
        <v>21.127399914212884</v>
      </c>
      <c r="AW50">
        <f t="shared" si="2"/>
        <v>3.6029489916620809E-3</v>
      </c>
      <c r="AX50">
        <f>'Sheet1 (3)'!AP50</f>
        <v>0.35799999999999998</v>
      </c>
      <c r="AY50">
        <f>'Sheet1 (3)'!AQ50</f>
        <v>0.25850000000000001</v>
      </c>
      <c r="AZ50">
        <f>'Sheet1 (3)'!AR50</f>
        <v>2.5735000000000001</v>
      </c>
      <c r="BA50">
        <f>'Sheet1 (3)'!AS50</f>
        <v>6.2759999999999998</v>
      </c>
      <c r="BD50">
        <f>'Sheet1 (3)'!AV50</f>
        <v>2.1946261653320014</v>
      </c>
      <c r="BE50">
        <f>'Sheet1 (3)'!AW50</f>
        <v>1.7203180476929758E-2</v>
      </c>
      <c r="BI50" t="str">
        <f>'Sheet1 (3)'!BC50</f>
        <v>T43</v>
      </c>
      <c r="BJ50" t="str">
        <f>'Sheet1 (3)'!BD50</f>
        <v>MB</v>
      </c>
      <c r="BK50" t="str">
        <f>'Sheet1 (3)'!BE50</f>
        <v>D3</v>
      </c>
      <c r="BL50">
        <f>'Sheet1 (3)'!BF50</f>
        <v>42082</v>
      </c>
      <c r="BM50">
        <f>'Sheet1 (3)'!BG50</f>
        <v>4.7295121258826276</v>
      </c>
      <c r="BN50">
        <f>'Sheet1 (3)'!BH50</f>
        <v>4204.789039663593</v>
      </c>
      <c r="BO50">
        <f>'Sheet1 (3)'!BI50</f>
        <v>13.789006876890401</v>
      </c>
      <c r="BP50">
        <f>'Sheet1 (3)'!BJ50</f>
        <v>1237.0960196705655</v>
      </c>
      <c r="BQ50">
        <f>'Sheet1 (3)'!BK50</f>
        <v>22.517219142165374</v>
      </c>
      <c r="BR50">
        <f>'Sheet1 (3)'!BL50</f>
        <v>175.13802137470867</v>
      </c>
      <c r="BS50">
        <f>'Sheet1 (3)'!BM50</f>
        <v>3.1358643039339062</v>
      </c>
      <c r="CF50">
        <f t="shared" si="5"/>
        <v>22.517219142165374</v>
      </c>
    </row>
    <row r="51" spans="1:84">
      <c r="A51">
        <f>'Sheet1 (3)'!A51</f>
        <v>0</v>
      </c>
      <c r="B51">
        <f>'Sheet1 (3)'!B51</f>
        <v>0</v>
      </c>
      <c r="C51">
        <f>'Sheet1 (3)'!C51</f>
        <v>0</v>
      </c>
      <c r="D51" s="1">
        <f>'Sheet1 (3)'!D51</f>
        <v>42082</v>
      </c>
      <c r="E51">
        <f>'Sheet1 (3)'!E51</f>
        <v>3.0343333333333331</v>
      </c>
      <c r="F51">
        <f>'Sheet1 (3)'!F51</f>
        <v>2.8843333333333332</v>
      </c>
      <c r="G51">
        <f>'Sheet1 (3)'!G51</f>
        <v>3.6980000000000004</v>
      </c>
      <c r="H51">
        <f>'Sheet1 (3)'!H51</f>
        <v>97.5</v>
      </c>
      <c r="I51">
        <f>'Sheet1 (3)'!I51</f>
        <v>166.5</v>
      </c>
      <c r="J51">
        <f>'Sheet1 (3)'!J51</f>
        <v>164.46666666666667</v>
      </c>
      <c r="K51">
        <f>'Sheet1 (3)'!K51</f>
        <v>107</v>
      </c>
      <c r="L51">
        <f>'Sheet1 (3)'!L51</f>
        <v>16.066666666666666</v>
      </c>
      <c r="M51">
        <f>'Sheet1 (3)'!M51</f>
        <v>2.1199999999999997</v>
      </c>
      <c r="N51">
        <f>'Sheet1 (3)'!N51</f>
        <v>15.9</v>
      </c>
      <c r="O51">
        <f>'Sheet1 (3)'!O51</f>
        <v>6.89</v>
      </c>
      <c r="P51">
        <f>'Sheet1 (3)'!P51</f>
        <v>6.0166666666666666</v>
      </c>
      <c r="Q51">
        <f>'Sheet1 (3)'!Q51</f>
        <v>0.98999999999999988</v>
      </c>
      <c r="R51">
        <f>'Sheet1 (3)'!R51</f>
        <v>3.4666666666666668</v>
      </c>
      <c r="AD51">
        <f>'Sheet1 (3)'!AD51</f>
        <v>2.85</v>
      </c>
      <c r="AE51">
        <f>'Sheet1 (3)'!AE51</f>
        <v>57.289844500000001</v>
      </c>
      <c r="AF51">
        <f>'Sheet1 (3)'!AF51</f>
        <v>2.2432413406196372</v>
      </c>
      <c r="AG51">
        <f t="shared" si="13"/>
        <v>0.60324149205012112</v>
      </c>
      <c r="AH51">
        <f t="shared" si="14"/>
        <v>2.3620525856793063E-2</v>
      </c>
      <c r="AI51">
        <f>'Sheet1 (3)'!AG51</f>
        <v>68.938420277760002</v>
      </c>
      <c r="AJ51">
        <f>'Sheet1 (3)'!AH51</f>
        <v>4.794656839962574</v>
      </c>
      <c r="AK51">
        <f t="shared" si="11"/>
        <v>0.72589681244350857</v>
      </c>
      <c r="AL51">
        <f t="shared" si="12"/>
        <v>5.0486014951696051E-2</v>
      </c>
      <c r="AM51">
        <f>'Sheet1 (3)'!AJ51</f>
        <v>42.953156822810598</v>
      </c>
      <c r="AN51">
        <f>'Sheet1 (3)'!AK51</f>
        <v>1.1425079017134956</v>
      </c>
      <c r="AO51">
        <f t="shared" si="0"/>
        <v>1.3869278922444495</v>
      </c>
      <c r="AP51">
        <f t="shared" si="1"/>
        <v>3.6890794372408643E-2</v>
      </c>
      <c r="AR51">
        <f>'Sheet1 (3)'!AX51</f>
        <v>0.71007648268363688</v>
      </c>
      <c r="AS51">
        <f>'Sheet1 (3)'!AY51</f>
        <v>2.2639129754279279E-2</v>
      </c>
      <c r="AT51">
        <f>'Sheet1 (3)'!AL51</f>
        <v>849.92941712204015</v>
      </c>
      <c r="AU51">
        <f>'Sheet1 (3)'!AM51</f>
        <v>12.441988171697682</v>
      </c>
      <c r="AV51">
        <f>'Sheet1 (3)'!AN51</f>
        <v>19.787356273443415</v>
      </c>
      <c r="AW51">
        <f t="shared" si="2"/>
        <v>0.28966411532970887</v>
      </c>
      <c r="AX51">
        <f>'Sheet1 (3)'!AP51</f>
        <v>0.53200000000000003</v>
      </c>
      <c r="AY51">
        <f>'Sheet1 (3)'!AQ51</f>
        <v>0.23099999999999998</v>
      </c>
      <c r="AZ51">
        <f>'Sheet1 (3)'!AR51</f>
        <v>2.6174999999999997</v>
      </c>
      <c r="BA51">
        <f>'Sheet1 (3)'!AS51</f>
        <v>6.3840000000000003</v>
      </c>
      <c r="BD51">
        <f>'Sheet1 (3)'!AV51</f>
        <v>2.3275556832106923</v>
      </c>
      <c r="BE51">
        <f>'Sheet1 (3)'!AW51</f>
        <v>0.15170141348918073</v>
      </c>
      <c r="BI51" t="str">
        <f>'Sheet1 (3)'!BC51</f>
        <v>T44</v>
      </c>
      <c r="BJ51" t="str">
        <f>'Sheet1 (3)'!BD51</f>
        <v>MB</v>
      </c>
      <c r="BK51" t="str">
        <f>'Sheet1 (3)'!BE51</f>
        <v>D4</v>
      </c>
      <c r="BL51">
        <f>'Sheet1 (3)'!BF51</f>
        <v>42082</v>
      </c>
      <c r="BM51">
        <f>'Sheet1 (3)'!BG51</f>
        <v>4.2288497500417348</v>
      </c>
      <c r="BN51">
        <f>'Sheet1 (3)'!BH51</f>
        <v>4116.4631379905841</v>
      </c>
      <c r="BO51">
        <f>'Sheet1 (3)'!BI51</f>
        <v>17.909334254886705</v>
      </c>
      <c r="BP51">
        <f>'Sheet1 (3)'!BJ51</f>
        <v>1271.1790379763706</v>
      </c>
      <c r="BQ51">
        <f>'Sheet1 (3)'!BK51</f>
        <v>23.13758714918767</v>
      </c>
      <c r="BR51">
        <f>'Sheet1 (3)'!BL51</f>
        <v>179.05118461070228</v>
      </c>
      <c r="BS51">
        <f>'Sheet1 (3)'!BM51</f>
        <v>3.205929894551518</v>
      </c>
      <c r="BU51" t="str">
        <f>'Sheet1 (3)'!BO51</f>
        <v>D31</v>
      </c>
      <c r="BV51" t="str">
        <f>'Sheet1 (3)'!BP51</f>
        <v>MB</v>
      </c>
      <c r="BW51" t="str">
        <f>'Sheet1 (3)'!BQ51</f>
        <v>D4</v>
      </c>
      <c r="BX51">
        <f>'Sheet1 (3)'!BS51</f>
        <v>36.681248447713436</v>
      </c>
      <c r="BY51">
        <f>'Sheet1 (3)'!BT51</f>
        <v>3701.9672831767398</v>
      </c>
      <c r="BZ51">
        <f>'Sheet1 (3)'!BU51</f>
        <v>19.86991053508093</v>
      </c>
      <c r="CA51">
        <f>'Sheet1 (3)'!BV51</f>
        <v>1323.7227403023255</v>
      </c>
      <c r="CB51">
        <f>'Sheet1 (3)'!BW51</f>
        <v>24.093970518790055</v>
      </c>
      <c r="CC51">
        <f>'Sheet1 (3)'!BX51</f>
        <v>4.2365129590423436</v>
      </c>
      <c r="CD51">
        <f>'Sheet1 (3)'!BY51</f>
        <v>7.5855200699057185E-2</v>
      </c>
      <c r="CE51">
        <f>'Sheet1 (3)'!BZ51</f>
        <v>3.1300746938524608</v>
      </c>
      <c r="CF51">
        <f t="shared" si="5"/>
        <v>-0.9563833696023849</v>
      </c>
    </row>
    <row r="52" spans="1:84">
      <c r="A52">
        <f>'Sheet1 (3)'!A52</f>
        <v>0</v>
      </c>
      <c r="B52">
        <f>'Sheet1 (3)'!B52</f>
        <v>0</v>
      </c>
      <c r="C52">
        <f>'Sheet1 (3)'!C52</f>
        <v>0</v>
      </c>
      <c r="D52" s="1">
        <f>'Sheet1 (3)'!D52</f>
        <v>42082</v>
      </c>
      <c r="E52">
        <f>'Sheet1 (3)'!E52</f>
        <v>3.1949999999999998</v>
      </c>
      <c r="F52">
        <f>'Sheet1 (3)'!F52</f>
        <v>3.0449999999999999</v>
      </c>
      <c r="G52">
        <f>'Sheet1 (3)'!G52</f>
        <v>3.9236666666666671</v>
      </c>
      <c r="H52">
        <f>'Sheet1 (3)'!H52</f>
        <v>99.066666666666663</v>
      </c>
      <c r="I52">
        <f>'Sheet1 (3)'!I52</f>
        <v>168</v>
      </c>
      <c r="J52">
        <f>'Sheet1 (3)'!J52</f>
        <v>165.8</v>
      </c>
      <c r="K52">
        <f>'Sheet1 (3)'!K52</f>
        <v>108</v>
      </c>
      <c r="L52">
        <f>'Sheet1 (3)'!L52</f>
        <v>12.333333333333334</v>
      </c>
      <c r="M52">
        <f>'Sheet1 (3)'!M52</f>
        <v>1.6233333333333333</v>
      </c>
      <c r="N52">
        <f>'Sheet1 (3)'!N52</f>
        <v>12.233333333333333</v>
      </c>
      <c r="O52">
        <f>'Sheet1 (3)'!O52</f>
        <v>6.91</v>
      </c>
      <c r="P52">
        <f>'Sheet1 (3)'!P52</f>
        <v>5.47</v>
      </c>
      <c r="Q52">
        <f>'Sheet1 (3)'!Q52</f>
        <v>1.3466666666666667</v>
      </c>
      <c r="R52">
        <f>'Sheet1 (3)'!R52</f>
        <v>4.3099999999999996</v>
      </c>
      <c r="AD52">
        <f>'Sheet1 (3)'!AD52</f>
        <v>3.1</v>
      </c>
      <c r="AE52">
        <f>'Sheet1 (3)'!AE52</f>
        <v>61.779059500000002</v>
      </c>
      <c r="AF52">
        <f>'Sheet1 (3)'!AF52</f>
        <v>1.8006855935975226</v>
      </c>
      <c r="AG52">
        <f t="shared" si="13"/>
        <v>0.65051131409918928</v>
      </c>
      <c r="AH52">
        <f t="shared" si="14"/>
        <v>1.8960572745051307E-2</v>
      </c>
      <c r="AI52">
        <f>'Sheet1 (3)'!AG52</f>
        <v>82.181640425279994</v>
      </c>
      <c r="AJ52">
        <f>'Sheet1 (3)'!AH52</f>
        <v>7.1698571077095599</v>
      </c>
      <c r="AK52">
        <f t="shared" si="11"/>
        <v>0.86534316547625567</v>
      </c>
      <c r="AL52">
        <f t="shared" si="12"/>
        <v>7.5496020929867957E-2</v>
      </c>
      <c r="AM52">
        <f>'Sheet1 (3)'!AJ52</f>
        <v>40.529531568228116</v>
      </c>
      <c r="AN52">
        <f>'Sheet1 (3)'!AK52</f>
        <v>1.4785396375115853</v>
      </c>
      <c r="AO52">
        <f t="shared" si="0"/>
        <v>1.3086706996521833</v>
      </c>
      <c r="AP52">
        <f t="shared" si="1"/>
        <v>4.7741028011352452E-2</v>
      </c>
      <c r="AR52">
        <f>'Sheet1 (3)'!AX52</f>
        <v>0.73362090375649391</v>
      </c>
      <c r="AS52">
        <f>'Sheet1 (3)'!AY52</f>
        <v>1.2562171714307627E-2</v>
      </c>
      <c r="AT52">
        <f>'Sheet1 (3)'!AL52</f>
        <v>783.8023679417123</v>
      </c>
      <c r="AU52">
        <f>'Sheet1 (3)'!AM52</f>
        <v>32.524979948840297</v>
      </c>
      <c r="AV52">
        <f>'Sheet1 (3)'!AN52</f>
        <v>19.33904334971762</v>
      </c>
      <c r="AW52">
        <f t="shared" si="2"/>
        <v>0.80250076155178807</v>
      </c>
      <c r="AX52">
        <f>'Sheet1 (3)'!AP52</f>
        <v>0.39250000000000002</v>
      </c>
      <c r="AY52">
        <f>'Sheet1 (3)'!AQ52</f>
        <v>0.189</v>
      </c>
      <c r="AZ52">
        <f>'Sheet1 (3)'!AR52</f>
        <v>2.7164999999999999</v>
      </c>
      <c r="BA52">
        <f>'Sheet1 (3)'!AS52</f>
        <v>6.625</v>
      </c>
      <c r="BD52">
        <f>'Sheet1 (3)'!AV52</f>
        <v>2.3684667564214639</v>
      </c>
      <c r="BE52">
        <f>'Sheet1 (3)'!AW52</f>
        <v>0.10671825269759649</v>
      </c>
      <c r="BI52" t="str">
        <f>'Sheet1 (3)'!BC52</f>
        <v>T45</v>
      </c>
      <c r="BJ52" t="str">
        <f>'Sheet1 (3)'!BD52</f>
        <v>MB</v>
      </c>
      <c r="BK52" t="str">
        <f>'Sheet1 (3)'!BE52</f>
        <v>D5</v>
      </c>
      <c r="BL52">
        <f>'Sheet1 (3)'!BF52</f>
        <v>42082</v>
      </c>
      <c r="BM52">
        <f>'Sheet1 (3)'!BG52</f>
        <v>4.2861271326328474</v>
      </c>
      <c r="BN52">
        <f>'Sheet1 (3)'!BH52</f>
        <v>4264.1022811498196</v>
      </c>
      <c r="BO52">
        <f>'Sheet1 (3)'!BI52</f>
        <v>14.577596425335621</v>
      </c>
      <c r="BP52">
        <f>'Sheet1 (3)'!BJ52</f>
        <v>1399.2905871398157</v>
      </c>
      <c r="BQ52">
        <f>'Sheet1 (3)'!BK52</f>
        <v>25.469431873677024</v>
      </c>
      <c r="BR52">
        <f>'Sheet1 (3)'!BL52</f>
        <v>195.95139036849955</v>
      </c>
      <c r="BS52">
        <f>'Sheet1 (3)'!BM52</f>
        <v>3.5085298185944414</v>
      </c>
      <c r="BU52" t="str">
        <f>'Sheet1 (3)'!BO52</f>
        <v>D32</v>
      </c>
      <c r="BV52" t="str">
        <f>'Sheet1 (3)'!BP52</f>
        <v>MB</v>
      </c>
      <c r="BW52" t="str">
        <f>'Sheet1 (3)'!BQ52</f>
        <v>D5</v>
      </c>
      <c r="BX52">
        <f>'Sheet1 (3)'!BS52</f>
        <v>52.506446292167901</v>
      </c>
      <c r="BY52">
        <f>'Sheet1 (3)'!BT52</f>
        <v>3815.6934042510466</v>
      </c>
      <c r="BZ52">
        <f>'Sheet1 (3)'!BU52</f>
        <v>21.904612860785331</v>
      </c>
      <c r="CA52">
        <f>'Sheet1 (3)'!BV52</f>
        <v>1444.0476092938384</v>
      </c>
      <c r="CB52">
        <f>'Sheet1 (3)'!BW52</f>
        <v>26.284084624933353</v>
      </c>
      <c r="CC52">
        <f>'Sheet1 (3)'!BX52</f>
        <v>3.4370881379097429</v>
      </c>
      <c r="CD52">
        <f>'Sheet1 (3)'!BY52</f>
        <v>6.1541416972421534E-2</v>
      </c>
      <c r="CE52">
        <f>'Sheet1 (3)'!BZ52</f>
        <v>3.4469884016220198</v>
      </c>
      <c r="CF52">
        <f t="shared" si="5"/>
        <v>-0.81465275125632886</v>
      </c>
    </row>
    <row r="54" spans="1:84">
      <c r="A54" t="str">
        <f>'Sheet1 (3)'!A54</f>
        <v>Missisquoi Bay</v>
      </c>
      <c r="B54" t="str">
        <f>'Sheet1 (3)'!B54</f>
        <v>depth (m)</v>
      </c>
      <c r="C54" t="str">
        <f>'Sheet1 (3)'!C54</f>
        <v>Ice (cm)</v>
      </c>
      <c r="D54" s="1" t="str">
        <f>'Sheet1 (3)'!D54</f>
        <v>Date (MM/DD/YYYY)</v>
      </c>
      <c r="E54" t="str">
        <f>'Sheet1 (3)'!E54</f>
        <v>Depth m</v>
      </c>
      <c r="F54" t="str">
        <f>'Sheet1 (3)'!F54</f>
        <v>Depth(cor-m)</v>
      </c>
      <c r="G54" t="str">
        <f>'Sheet1 (3)'!G54</f>
        <v>Temp °C</v>
      </c>
      <c r="H54" t="str">
        <f>'Sheet1 (3)'!H54</f>
        <v>Cond µS/cm</v>
      </c>
      <c r="I54" t="str">
        <f>'Sheet1 (3)'!I54</f>
        <v>nLF Cond µS/cm</v>
      </c>
      <c r="J54" t="str">
        <f>'Sheet1 (3)'!J54</f>
        <v>SpCond µS/cm</v>
      </c>
      <c r="K54" t="str">
        <f>'Sheet1 (3)'!K54</f>
        <v>TDS mg/L</v>
      </c>
      <c r="L54" t="str">
        <f>'Sheet1 (3)'!L54</f>
        <v>ODO % sat</v>
      </c>
      <c r="M54" t="str">
        <f>'Sheet1 (3)'!M54</f>
        <v>ODO mg/L</v>
      </c>
      <c r="N54" t="str">
        <f>'Sheet1 (3)'!N54</f>
        <v>ODO % EU</v>
      </c>
      <c r="O54" t="str">
        <f>'Sheet1 (3)'!O54</f>
        <v>pH</v>
      </c>
      <c r="P54" t="str">
        <f>'Sheet1 (3)'!P54</f>
        <v>Turbidity FNU</v>
      </c>
      <c r="Q54" t="str">
        <f>'Sheet1 (3)'!Q54</f>
        <v>fDOM RFU</v>
      </c>
      <c r="R54" t="str">
        <f>'Sheet1 (3)'!R54</f>
        <v>fDOM QSU</v>
      </c>
      <c r="S54" t="str">
        <f>'Sheet1 (3)'!S54</f>
        <v>Dep(m)</v>
      </c>
      <c r="T54" t="str">
        <f>'Sheet1 (3)'!T54</f>
        <v>Temp</v>
      </c>
      <c r="U54" t="str">
        <f>'Sheet1 (3)'!U54</f>
        <v>Scon(mS)</v>
      </c>
      <c r="V54" t="str">
        <f>'Sheet1 (3)'!V54</f>
        <v>Con(mS)</v>
      </c>
      <c r="W54" t="str">
        <f>'Sheet1 (3)'!W54</f>
        <v>pH</v>
      </c>
      <c r="X54" t="str">
        <f>'Sheet1 (3)'!X54</f>
        <v>DO(mg/l)</v>
      </c>
      <c r="Y54" t="str">
        <f>'Sheet1 (3)'!Y54</f>
        <v>Chla (ug/l)</v>
      </c>
      <c r="Z54" t="str">
        <f>'Sheet1 (3)'!Z54</f>
        <v>Chl(RFU)</v>
      </c>
      <c r="AA54" t="str">
        <f>'Sheet1 (3)'!AA54</f>
        <v>BGA(cells)</v>
      </c>
      <c r="AB54" t="str">
        <f>'Sheet1 (3)'!AB54</f>
        <v>BGA(RF)</v>
      </c>
      <c r="AC54" t="str">
        <f>'Sheet1 (3)'!AC54</f>
        <v>Turb.</v>
      </c>
      <c r="AD54" t="str">
        <f>'Sheet1 (3)'!AD54</f>
        <v>Depth (m)</v>
      </c>
      <c r="AE54">
        <f>'Sheet1 (3)'!AE54</f>
        <v>0</v>
      </c>
      <c r="AR54" t="str">
        <f>'Sheet1 (3)'!AX54</f>
        <v>TDN(mgN/l)</v>
      </c>
      <c r="AS54" t="str">
        <f>'Sheet1 (3)'!AY54</f>
        <v>stdN/l</v>
      </c>
      <c r="AT54" t="str">
        <f>'Sheet1 (3)'!AL54</f>
        <v>TN-ugN/L</v>
      </c>
      <c r="AU54" t="str">
        <f>'Sheet1 (3)'!AM54</f>
        <v>TN-sd</v>
      </c>
      <c r="AV54" t="str">
        <f>'Sheet1 (3)'!AN54</f>
        <v>TN/TP</v>
      </c>
      <c r="AX54" t="str">
        <f>'Sheet1 (3)'!AP54</f>
        <v>Turbidity</v>
      </c>
      <c r="AY54" t="str">
        <f>'Sheet1 (3)'!AQ54</f>
        <v>NO3(mg/l)</v>
      </c>
      <c r="AZ54" t="str">
        <f>'Sheet1 (3)'!AR54</f>
        <v>DOC(mg/l)</v>
      </c>
      <c r="BA54" t="str">
        <f>'Sheet1 (3)'!AS54</f>
        <v>SAC254(/m)</v>
      </c>
      <c r="BD54" t="str">
        <f>'Sheet1 (3)'!AV54</f>
        <v>DOC (mgC/l)</v>
      </c>
      <c r="BE54" t="str">
        <f>'Sheet1 (3)'!AW54</f>
        <v>stdC/l</v>
      </c>
      <c r="BF54">
        <f>'Sheet1 (3)'!AZ54</f>
        <v>0</v>
      </c>
      <c r="BG54" t="str">
        <f>'Sheet1 (3)'!BA54</f>
        <v>PAR</v>
      </c>
      <c r="BI54">
        <f>'Sheet1 (3)'!BC54</f>
        <v>0</v>
      </c>
      <c r="BJ54" t="str">
        <f>'Sheet1 (3)'!BD54</f>
        <v>Sam ID</v>
      </c>
      <c r="BK54" t="str">
        <f>'Sheet1 (3)'!BE54</f>
        <v>Depth</v>
      </c>
      <c r="BL54" t="str">
        <f>'Sheet1 (3)'!BF54</f>
        <v>Col</v>
      </c>
      <c r="BM54">
        <f>'Sheet1 (3)'!BG54</f>
        <v>0</v>
      </c>
      <c r="BN54">
        <f>'Sheet1 (3)'!BH54</f>
        <v>0</v>
      </c>
      <c r="BO54">
        <f>'Sheet1 (3)'!BI54</f>
        <v>0</v>
      </c>
      <c r="BP54">
        <f>'Sheet1 (3)'!BJ54</f>
        <v>0</v>
      </c>
      <c r="BQ54">
        <f>'Sheet1 (3)'!BK54</f>
        <v>0</v>
      </c>
      <c r="BR54">
        <f>'Sheet1 (3)'!BL54</f>
        <v>0</v>
      </c>
      <c r="BS54">
        <f>'Sheet1 (3)'!BM54</f>
        <v>0</v>
      </c>
    </row>
    <row r="55" spans="1:84">
      <c r="A55" t="str">
        <f>'Sheet1 (3)'!A55</f>
        <v>Depth</v>
      </c>
      <c r="B55">
        <f>'Sheet1 (3)'!B55</f>
        <v>3.05</v>
      </c>
      <c r="C55">
        <f>'Sheet1 (3)'!C55</f>
        <v>70</v>
      </c>
      <c r="D55" s="1">
        <f>'Sheet1 (3)'!D55</f>
        <v>42088</v>
      </c>
      <c r="E55">
        <f>'Sheet1 (3)'!E55</f>
        <v>0.72866666666666668</v>
      </c>
      <c r="F55">
        <f>'Sheet1 (3)'!F55</f>
        <v>0.7</v>
      </c>
      <c r="G55">
        <f>'Sheet1 (3)'!G55</f>
        <v>1.4793333333333332</v>
      </c>
      <c r="H55">
        <f>'Sheet1 (3)'!H55</f>
        <v>93.566666666666663</v>
      </c>
      <c r="I55">
        <f>'Sheet1 (3)'!I55</f>
        <v>171.16666666666666</v>
      </c>
      <c r="J55">
        <f>'Sheet1 (3)'!J55</f>
        <v>169.86666666666667</v>
      </c>
      <c r="K55">
        <f>'Sheet1 (3)'!K55</f>
        <v>110.33333333333333</v>
      </c>
      <c r="L55">
        <f>'Sheet1 (3)'!L55</f>
        <v>94</v>
      </c>
      <c r="M55">
        <f>'Sheet1 (3)'!M55</f>
        <v>13.183333333333332</v>
      </c>
      <c r="N55">
        <f>'Sheet1 (3)'!N55</f>
        <v>93</v>
      </c>
      <c r="O55">
        <f>'Sheet1 (3)'!O55</f>
        <v>7.3133333333333326</v>
      </c>
      <c r="P55">
        <f>'Sheet1 (3)'!P55</f>
        <v>2.9433333333333334</v>
      </c>
      <c r="Q55">
        <f>'Sheet1 (3)'!Q55</f>
        <v>9.9533333333333331</v>
      </c>
      <c r="R55">
        <f>'Sheet1 (3)'!R55</f>
        <v>24.716666666666669</v>
      </c>
      <c r="S55">
        <f>'Sheet1 (3)'!S55</f>
        <v>0.50900000000000001</v>
      </c>
      <c r="T55">
        <f>'Sheet1 (3)'!T55</f>
        <v>1.5750000000000002</v>
      </c>
      <c r="U55">
        <f>'Sheet1 (3)'!U55</f>
        <v>0.18</v>
      </c>
      <c r="V55">
        <f>'Sheet1 (3)'!V55</f>
        <v>9.9000000000000005E-2</v>
      </c>
      <c r="W55">
        <f>'Sheet1 (3)'!W55</f>
        <v>6.1050000000000004</v>
      </c>
      <c r="X55">
        <f>'Sheet1 (3)'!X55</f>
        <v>13.18</v>
      </c>
      <c r="Y55">
        <f>'Sheet1 (3)'!Y55</f>
        <v>0.95000000000000007</v>
      </c>
      <c r="Z55">
        <f>'Sheet1 (3)'!Z55</f>
        <v>0.25</v>
      </c>
      <c r="AA55">
        <f>'Sheet1 (3)'!AA55</f>
        <v>138.5</v>
      </c>
      <c r="AB55">
        <f>'Sheet1 (3)'!AB55</f>
        <v>0.05</v>
      </c>
      <c r="AC55">
        <f>'Sheet1 (3)'!AC55</f>
        <v>1.9</v>
      </c>
      <c r="AD55">
        <f>'Sheet1 (3)'!AD55</f>
        <v>0.7</v>
      </c>
      <c r="AE55">
        <f>'Sheet1 (3)'!AE55</f>
        <v>52.059413999999997</v>
      </c>
      <c r="AF55">
        <f>'Sheet1 (3)'!AF55</f>
        <v>3.167629750239128</v>
      </c>
      <c r="AG55">
        <f t="shared" si="13"/>
        <v>0.54816693692745078</v>
      </c>
      <c r="AH55">
        <f t="shared" si="14"/>
        <v>3.3354003898485085E-2</v>
      </c>
      <c r="AI55">
        <f>'Sheet1 (3)'!AG55</f>
        <v>78.031033491839992</v>
      </c>
      <c r="AJ55">
        <f>'Sheet1 (3)'!AH55</f>
        <v>4.9569075707609418</v>
      </c>
      <c r="AK55">
        <f t="shared" si="11"/>
        <v>0.82163876478719589</v>
      </c>
      <c r="AL55">
        <f t="shared" si="12"/>
        <v>5.2194456889132795E-2</v>
      </c>
      <c r="AM55">
        <f>'Sheet1 (3)'!AJ55</f>
        <v>35.20706042090972</v>
      </c>
      <c r="AN55">
        <f>'Sheet1 (3)'!AK55</f>
        <v>2.0161904147885239</v>
      </c>
      <c r="AO55">
        <f t="shared" si="0"/>
        <v>1.13681176690054</v>
      </c>
      <c r="AP55">
        <f t="shared" si="1"/>
        <v>6.5101401833662392E-2</v>
      </c>
      <c r="AR55">
        <f>'Sheet1 (3)'!AX55</f>
        <v>1.0513371164652752</v>
      </c>
      <c r="AS55">
        <f>'Sheet1 (3)'!AY55</f>
        <v>1.5129271477470297E-2</v>
      </c>
      <c r="AT55">
        <f>'Sheet1 (3)'!AL55</f>
        <v>1219.4854280510019</v>
      </c>
      <c r="AU55">
        <f>'Sheet1 (3)'!AM55</f>
        <v>79.723391600171908</v>
      </c>
      <c r="AV55">
        <f>'Sheet1 (3)'!AN55</f>
        <v>34.637524788259263</v>
      </c>
      <c r="AW55">
        <f t="shared" si="2"/>
        <v>2.264414882897285</v>
      </c>
      <c r="AX55">
        <f>'Sheet1 (3)'!AP55</f>
        <v>0.61450000000000005</v>
      </c>
      <c r="AY55">
        <f>'Sheet1 (3)'!AQ55</f>
        <v>0.71599999999999997</v>
      </c>
      <c r="AZ55">
        <f>'Sheet1 (3)'!AR55</f>
        <v>3.3525</v>
      </c>
      <c r="BA55">
        <f>'Sheet1 (3)'!AS55</f>
        <v>8.1765000000000008</v>
      </c>
      <c r="BD55">
        <f>'Sheet1 (3)'!AV55</f>
        <v>3.1392313757123991</v>
      </c>
      <c r="BE55">
        <f>'Sheet1 (3)'!AW55</f>
        <v>0.10234958764859006</v>
      </c>
      <c r="BF55">
        <f>'Sheet1 (3)'!AZ55</f>
        <v>0</v>
      </c>
      <c r="BG55">
        <f>'Sheet1 (3)'!BA55</f>
        <v>3400</v>
      </c>
      <c r="BI55" t="str">
        <f>'Sheet1 (3)'!BC55</f>
        <v>T51</v>
      </c>
      <c r="BJ55" t="str">
        <f>'Sheet1 (3)'!BD55</f>
        <v>MB</v>
      </c>
      <c r="BK55" t="str">
        <f>'Sheet1 (3)'!BE55</f>
        <v>D1</v>
      </c>
      <c r="BL55">
        <f>'Sheet1 (3)'!BF55</f>
        <v>42088</v>
      </c>
      <c r="BM55">
        <f>'Sheet1 (3)'!BG55</f>
        <v>9.2941806819103494</v>
      </c>
      <c r="BN55">
        <f>'Sheet1 (3)'!BH55</f>
        <v>3198.1863472187683</v>
      </c>
      <c r="BO55">
        <f>'Sheet1 (3)'!BI55</f>
        <v>19.716633239877677</v>
      </c>
      <c r="BP55">
        <f>'Sheet1 (3)'!BJ55</f>
        <v>46.284846911113114</v>
      </c>
      <c r="BQ55">
        <f>'Sheet1 (3)'!BK55</f>
        <v>0.84246172026052268</v>
      </c>
      <c r="BR55">
        <f>'Sheet1 (3)'!BL55</f>
        <v>167.18630073152545</v>
      </c>
      <c r="BS55">
        <f>'Sheet1 (3)'!BM55</f>
        <v>2.9934879271535442</v>
      </c>
      <c r="BU55" t="str">
        <f>'Sheet1 (3)'!BO55</f>
        <v>D33</v>
      </c>
      <c r="BV55" t="str">
        <f>'Sheet1 (3)'!BP55</f>
        <v>MB</v>
      </c>
      <c r="BW55" t="str">
        <f>'Sheet1 (3)'!BQ55</f>
        <v>D1</v>
      </c>
      <c r="BX55">
        <f>'Sheet1 (3)'!BS55</f>
        <v>46.683627601729462</v>
      </c>
      <c r="BY55">
        <f>'Sheet1 (3)'!BT55</f>
        <v>2893.3691012954268</v>
      </c>
      <c r="BZ55">
        <f>'Sheet1 (3)'!BU55</f>
        <v>28.258012637820965</v>
      </c>
      <c r="CA55">
        <f>'Sheet1 (3)'!BV55</f>
        <v>43.77761303435728</v>
      </c>
      <c r="CB55">
        <f>'Sheet1 (3)'!BW55</f>
        <v>0.7968258652049014</v>
      </c>
      <c r="CC55">
        <f>'Sheet1 (3)'!BX55</f>
        <v>7.2957272951729566</v>
      </c>
      <c r="CD55">
        <f>'Sheet1 (3)'!BY55</f>
        <v>0.13063074834687477</v>
      </c>
      <c r="CE55">
        <f>'Sheet1 (3)'!BZ55</f>
        <v>2.8628571788066695</v>
      </c>
      <c r="CF55">
        <f t="shared" si="5"/>
        <v>4.5635855055621288E-2</v>
      </c>
    </row>
    <row r="56" spans="1:84">
      <c r="A56" t="str">
        <f>'Sheet1 (3)'!A56</f>
        <v>ICE</v>
      </c>
      <c r="B56">
        <f>'Sheet1 (3)'!B56</f>
        <v>2.3499999999999996</v>
      </c>
      <c r="C56">
        <f>'Sheet1 (3)'!C56</f>
        <v>0</v>
      </c>
      <c r="D56" s="1">
        <f>'Sheet1 (3)'!D56</f>
        <v>42088</v>
      </c>
      <c r="E56">
        <f>'Sheet1 (3)'!E56</f>
        <v>1.038</v>
      </c>
      <c r="F56">
        <f>'Sheet1 (3)'!F56</f>
        <v>0.90800000000000003</v>
      </c>
      <c r="G56">
        <f>'Sheet1 (3)'!G56</f>
        <v>1.2786666666666668</v>
      </c>
      <c r="H56">
        <f>'Sheet1 (3)'!H56</f>
        <v>92.90000000000002</v>
      </c>
      <c r="I56">
        <f>'Sheet1 (3)'!I56</f>
        <v>171.1</v>
      </c>
      <c r="J56">
        <f>'Sheet1 (3)'!J56</f>
        <v>169.93333333333331</v>
      </c>
      <c r="K56">
        <f>'Sheet1 (3)'!K56</f>
        <v>110</v>
      </c>
      <c r="L56">
        <f>'Sheet1 (3)'!L56</f>
        <v>94</v>
      </c>
      <c r="M56">
        <f>'Sheet1 (3)'!M56</f>
        <v>13.26</v>
      </c>
      <c r="N56">
        <f>'Sheet1 (3)'!N56</f>
        <v>93</v>
      </c>
      <c r="O56">
        <f>'Sheet1 (3)'!O56</f>
        <v>7.2766666666666673</v>
      </c>
      <c r="P56">
        <f>'Sheet1 (3)'!P56</f>
        <v>3.3299999999999996</v>
      </c>
      <c r="Q56">
        <f>'Sheet1 (3)'!Q56</f>
        <v>10.393333333333333</v>
      </c>
      <c r="R56">
        <f>'Sheet1 (3)'!R56</f>
        <v>25.763333333333332</v>
      </c>
      <c r="S56">
        <f>'Sheet1 (3)'!S56</f>
        <v>1</v>
      </c>
      <c r="T56">
        <f>'Sheet1 (3)'!T56</f>
        <v>1.3533333333333335</v>
      </c>
      <c r="U56">
        <f>'Sheet1 (3)'!U56</f>
        <v>0.18000000000000002</v>
      </c>
      <c r="V56">
        <f>'Sheet1 (3)'!V56</f>
        <v>9.9000000000000019E-2</v>
      </c>
      <c r="W56">
        <f>'Sheet1 (3)'!W56</f>
        <v>6.2833333333333341</v>
      </c>
      <c r="X56">
        <f>'Sheet1 (3)'!X56</f>
        <v>13.506666666666666</v>
      </c>
      <c r="Y56">
        <f>'Sheet1 (3)'!Y56</f>
        <v>1.2666666666666666</v>
      </c>
      <c r="Z56">
        <f>'Sheet1 (3)'!Z56</f>
        <v>0.3</v>
      </c>
      <c r="AA56">
        <f>'Sheet1 (3)'!AA56</f>
        <v>115</v>
      </c>
      <c r="AB56">
        <f>'Sheet1 (3)'!AB56</f>
        <v>3.3333333333333333E-2</v>
      </c>
      <c r="AC56">
        <f>'Sheet1 (3)'!AC56</f>
        <v>2.2999999999999998</v>
      </c>
      <c r="BF56">
        <f>'Sheet1 (3)'!AZ56</f>
        <v>0.7</v>
      </c>
      <c r="BG56">
        <f>'Sheet1 (3)'!BA56</f>
        <v>214.5</v>
      </c>
    </row>
    <row r="57" spans="1:84">
      <c r="A57">
        <f>'Sheet1 (3)'!A57</f>
        <v>0</v>
      </c>
      <c r="B57">
        <f>'Sheet1 (3)'!B57</f>
        <v>0</v>
      </c>
      <c r="C57">
        <f>'Sheet1 (3)'!C57</f>
        <v>0</v>
      </c>
      <c r="D57" s="1">
        <f>'Sheet1 (3)'!D57</f>
        <v>42088</v>
      </c>
      <c r="E57">
        <f>'Sheet1 (3)'!E57</f>
        <v>1.42</v>
      </c>
      <c r="F57">
        <f>'Sheet1 (3)'!F57</f>
        <v>1.29</v>
      </c>
      <c r="G57">
        <f>'Sheet1 (3)'!G57</f>
        <v>1.2496666666666667</v>
      </c>
      <c r="H57">
        <f>'Sheet1 (3)'!H57</f>
        <v>93.3</v>
      </c>
      <c r="I57">
        <f>'Sheet1 (3)'!I57</f>
        <v>171.9</v>
      </c>
      <c r="J57">
        <f>'Sheet1 (3)'!J57</f>
        <v>170.73333333333335</v>
      </c>
      <c r="K57">
        <f>'Sheet1 (3)'!K57</f>
        <v>111</v>
      </c>
      <c r="L57">
        <f>'Sheet1 (3)'!L57</f>
        <v>94.366666666666674</v>
      </c>
      <c r="M57">
        <f>'Sheet1 (3)'!M57</f>
        <v>13.316666666666668</v>
      </c>
      <c r="N57">
        <f>'Sheet1 (3)'!N57</f>
        <v>93.333333333333329</v>
      </c>
      <c r="O57">
        <f>'Sheet1 (3)'!O57</f>
        <v>7.2600000000000007</v>
      </c>
      <c r="P57">
        <f>'Sheet1 (3)'!P57</f>
        <v>3.4433333333333334</v>
      </c>
      <c r="Q57">
        <f>'Sheet1 (3)'!Q57</f>
        <v>10.576666666666666</v>
      </c>
      <c r="R57">
        <f>'Sheet1 (3)'!R57</f>
        <v>26.2</v>
      </c>
      <c r="S57">
        <f>'Sheet1 (3)'!S57</f>
        <v>1.5086666666666666</v>
      </c>
      <c r="T57">
        <f>'Sheet1 (3)'!T57</f>
        <v>1.43</v>
      </c>
      <c r="U57">
        <f>'Sheet1 (3)'!U57</f>
        <v>0.18000000000000002</v>
      </c>
      <c r="V57">
        <f>'Sheet1 (3)'!V57</f>
        <v>9.9000000000000019E-2</v>
      </c>
      <c r="W57">
        <f>'Sheet1 (3)'!W57</f>
        <v>6.4066666666666663</v>
      </c>
      <c r="X57">
        <f>'Sheet1 (3)'!X57</f>
        <v>13.566666666666668</v>
      </c>
      <c r="Y57">
        <f>'Sheet1 (3)'!Y57</f>
        <v>1.0666666666666667</v>
      </c>
      <c r="Z57">
        <f>'Sheet1 (3)'!Z57</f>
        <v>0.26666666666666666</v>
      </c>
      <c r="AA57">
        <f>'Sheet1 (3)'!AA57</f>
        <v>-36</v>
      </c>
      <c r="AB57">
        <f>'Sheet1 (3)'!AB57</f>
        <v>0</v>
      </c>
      <c r="AC57">
        <f>'Sheet1 (3)'!AC57</f>
        <v>2.6666666666666665</v>
      </c>
      <c r="BF57">
        <f>'Sheet1 (3)'!AZ57</f>
        <v>1</v>
      </c>
      <c r="BG57">
        <f>'Sheet1 (3)'!BA57</f>
        <v>157</v>
      </c>
    </row>
    <row r="58" spans="1:84">
      <c r="A58">
        <f>'Sheet1 (3)'!A58</f>
        <v>0</v>
      </c>
      <c r="B58">
        <f>'Sheet1 (3)'!B58</f>
        <v>0</v>
      </c>
      <c r="C58">
        <f>'Sheet1 (3)'!C58</f>
        <v>0</v>
      </c>
      <c r="D58" s="1">
        <f>'Sheet1 (3)'!D58</f>
        <v>42088</v>
      </c>
      <c r="E58">
        <f>'Sheet1 (3)'!E58</f>
        <v>1.7030000000000001</v>
      </c>
      <c r="F58">
        <f>'Sheet1 (3)'!F58</f>
        <v>1.573</v>
      </c>
      <c r="G58">
        <f>'Sheet1 (3)'!G58</f>
        <v>1.3029999999999999</v>
      </c>
      <c r="H58">
        <f>'Sheet1 (3)'!H58</f>
        <v>93.633333333333326</v>
      </c>
      <c r="I58">
        <f>'Sheet1 (3)'!I58</f>
        <v>172.26666666666665</v>
      </c>
      <c r="J58">
        <f>'Sheet1 (3)'!J58</f>
        <v>171.06666666666669</v>
      </c>
      <c r="K58">
        <f>'Sheet1 (3)'!K58</f>
        <v>111</v>
      </c>
      <c r="L58">
        <f>'Sheet1 (3)'!L58</f>
        <v>94.5</v>
      </c>
      <c r="M58">
        <f>'Sheet1 (3)'!M58</f>
        <v>13.316666666666668</v>
      </c>
      <c r="N58">
        <f>'Sheet1 (3)'!N58</f>
        <v>93.433333333333337</v>
      </c>
      <c r="O58">
        <f>'Sheet1 (3)'!O58</f>
        <v>7.2600000000000007</v>
      </c>
      <c r="P58">
        <f>'Sheet1 (3)'!P58</f>
        <v>3.4599999999999995</v>
      </c>
      <c r="Q58">
        <f>'Sheet1 (3)'!Q58</f>
        <v>10.596666666666666</v>
      </c>
      <c r="R58">
        <f>'Sheet1 (3)'!R58</f>
        <v>26.246666666666666</v>
      </c>
      <c r="S58">
        <f>'Sheet1 (3)'!S58</f>
        <v>2.0059999999999998</v>
      </c>
      <c r="T58">
        <f>'Sheet1 (3)'!T58</f>
        <v>2.56</v>
      </c>
      <c r="U58">
        <f>'Sheet1 (3)'!U58</f>
        <v>0.17800000000000002</v>
      </c>
      <c r="V58">
        <f>'Sheet1 (3)'!V58</f>
        <v>0.10199999999999999</v>
      </c>
      <c r="W58">
        <f>'Sheet1 (3)'!W58</f>
        <v>6.4899999999999993</v>
      </c>
      <c r="X58">
        <f>'Sheet1 (3)'!X58</f>
        <v>9.08</v>
      </c>
      <c r="Y58">
        <f>'Sheet1 (3)'!Y58</f>
        <v>1.3333333333333333</v>
      </c>
      <c r="Z58">
        <f>'Sheet1 (3)'!Z58</f>
        <v>0.33333333333333331</v>
      </c>
      <c r="AA58">
        <f>'Sheet1 (3)'!AA58</f>
        <v>-112.66666666666667</v>
      </c>
      <c r="AB58">
        <f>'Sheet1 (3)'!AB58</f>
        <v>-6.6666666666666666E-2</v>
      </c>
      <c r="AC58">
        <f>'Sheet1 (3)'!AC58</f>
        <v>4.3</v>
      </c>
      <c r="BF58">
        <f>'Sheet1 (3)'!AZ58</f>
        <v>1.5</v>
      </c>
      <c r="BG58">
        <f>'Sheet1 (3)'!BA58</f>
        <v>90.7</v>
      </c>
    </row>
    <row r="59" spans="1:84">
      <c r="A59">
        <f>'Sheet1 (3)'!A59</f>
        <v>0</v>
      </c>
      <c r="B59">
        <f>'Sheet1 (3)'!B59</f>
        <v>0</v>
      </c>
      <c r="C59">
        <f>'Sheet1 (3)'!C59</f>
        <v>0</v>
      </c>
      <c r="D59" s="1">
        <f>'Sheet1 (3)'!D59</f>
        <v>42088</v>
      </c>
      <c r="E59">
        <f>'Sheet1 (3)'!E59</f>
        <v>1.94425</v>
      </c>
      <c r="F59">
        <f>'Sheet1 (3)'!F59</f>
        <v>1.8142499999999999</v>
      </c>
      <c r="G59">
        <f>'Sheet1 (3)'!G59</f>
        <v>1.5312499999999998</v>
      </c>
      <c r="H59">
        <f>'Sheet1 (3)'!H59</f>
        <v>94.875</v>
      </c>
      <c r="I59">
        <f>'Sheet1 (3)'!I59</f>
        <v>173.25</v>
      </c>
      <c r="J59">
        <f>'Sheet1 (3)'!J59</f>
        <v>171.9</v>
      </c>
      <c r="K59">
        <f>'Sheet1 (3)'!K59</f>
        <v>112</v>
      </c>
      <c r="L59">
        <f>'Sheet1 (3)'!L59</f>
        <v>91.15</v>
      </c>
      <c r="M59">
        <f>'Sheet1 (3)'!M59</f>
        <v>12.762500000000001</v>
      </c>
      <c r="N59">
        <f>'Sheet1 (3)'!N59</f>
        <v>90.125</v>
      </c>
      <c r="O59">
        <f>'Sheet1 (3)'!O59</f>
        <v>7.21</v>
      </c>
      <c r="P59">
        <f>'Sheet1 (3)'!P59</f>
        <v>4.4575000000000005</v>
      </c>
      <c r="Q59">
        <f>'Sheet1 (3)'!Q59</f>
        <v>11.297500000000001</v>
      </c>
      <c r="R59">
        <f>'Sheet1 (3)'!R59</f>
        <v>27.905000000000001</v>
      </c>
      <c r="S59">
        <f>'Sheet1 (3)'!S59</f>
        <v>2.3566666666666669</v>
      </c>
      <c r="T59">
        <f>'Sheet1 (3)'!T59</f>
        <v>4.0533333333333337</v>
      </c>
      <c r="U59">
        <f>'Sheet1 (3)'!U59</f>
        <v>0.17400000000000002</v>
      </c>
      <c r="V59">
        <f>'Sheet1 (3)'!V59</f>
        <v>0.104</v>
      </c>
      <c r="W59">
        <f>'Sheet1 (3)'!W59</f>
        <v>6.5066666666666668</v>
      </c>
      <c r="X59">
        <f>'Sheet1 (3)'!X59</f>
        <v>2.7099999999999995</v>
      </c>
      <c r="Y59">
        <f>'Sheet1 (3)'!Y59</f>
        <v>1.2</v>
      </c>
      <c r="Z59">
        <f>'Sheet1 (3)'!Z59</f>
        <v>0.3</v>
      </c>
      <c r="AA59">
        <f>'Sheet1 (3)'!AA59</f>
        <v>86.333333333333329</v>
      </c>
      <c r="AB59">
        <f>'Sheet1 (3)'!AB59</f>
        <v>3.3333333333333333E-2</v>
      </c>
      <c r="AC59">
        <f>'Sheet1 (3)'!AC59</f>
        <v>4.4000000000000004</v>
      </c>
      <c r="BF59">
        <f>'Sheet1 (3)'!AZ59</f>
        <v>2.5</v>
      </c>
      <c r="BG59">
        <f>'Sheet1 (3)'!BA59</f>
        <v>37</v>
      </c>
    </row>
    <row r="60" spans="1:84">
      <c r="A60">
        <f>'Sheet1 (3)'!A60</f>
        <v>0</v>
      </c>
      <c r="B60">
        <f>'Sheet1 (3)'!B60</f>
        <v>0</v>
      </c>
      <c r="C60">
        <f>'Sheet1 (3)'!C60</f>
        <v>0</v>
      </c>
      <c r="D60" s="1">
        <f>'Sheet1 (3)'!D60</f>
        <v>42088</v>
      </c>
      <c r="E60">
        <f>'Sheet1 (3)'!E60</f>
        <v>2.2023333333333333</v>
      </c>
      <c r="F60">
        <f>'Sheet1 (3)'!F60</f>
        <v>2.0723333333333334</v>
      </c>
      <c r="G60">
        <f>'Sheet1 (3)'!G60</f>
        <v>2.222</v>
      </c>
      <c r="H60">
        <f>'Sheet1 (3)'!H60</f>
        <v>95.966666666666654</v>
      </c>
      <c r="I60">
        <f>'Sheet1 (3)'!I60</f>
        <v>171.46666666666667</v>
      </c>
      <c r="J60">
        <f>'Sheet1 (3)'!J60</f>
        <v>169.86666666666667</v>
      </c>
      <c r="K60">
        <f>'Sheet1 (3)'!K60</f>
        <v>110</v>
      </c>
      <c r="L60">
        <f>'Sheet1 (3)'!L60</f>
        <v>63.833333333333336</v>
      </c>
      <c r="M60">
        <f>'Sheet1 (3)'!M60</f>
        <v>8.7733333333333334</v>
      </c>
      <c r="N60">
        <f>'Sheet1 (3)'!N60</f>
        <v>63.133333333333333</v>
      </c>
      <c r="O60">
        <f>'Sheet1 (3)'!O60</f>
        <v>7.07</v>
      </c>
      <c r="P60">
        <f>'Sheet1 (3)'!P60</f>
        <v>5.1566666666666663</v>
      </c>
      <c r="Q60">
        <f>'Sheet1 (3)'!Q60</f>
        <v>10.716666666666669</v>
      </c>
      <c r="R60">
        <f>'Sheet1 (3)'!R60</f>
        <v>26.526666666666667</v>
      </c>
      <c r="S60">
        <f>'Sheet1 (3)'!S60</f>
        <v>2.6076666666666668</v>
      </c>
      <c r="T60">
        <f>'Sheet1 (3)'!T60</f>
        <v>4.09</v>
      </c>
      <c r="U60">
        <f>'Sheet1 (3)'!U60</f>
        <v>0.17499999999999996</v>
      </c>
      <c r="V60">
        <f>'Sheet1 (3)'!V60</f>
        <v>0.105</v>
      </c>
      <c r="W60">
        <f>'Sheet1 (3)'!W60</f>
        <v>6.5266666666666673</v>
      </c>
      <c r="X60">
        <f>'Sheet1 (3)'!X60</f>
        <v>2.1966666666666668</v>
      </c>
      <c r="Y60">
        <f>'Sheet1 (3)'!Y60</f>
        <v>1</v>
      </c>
      <c r="Z60">
        <f>'Sheet1 (3)'!Z60</f>
        <v>0.23333333333333331</v>
      </c>
      <c r="AA60">
        <f>'Sheet1 (3)'!AA60</f>
        <v>-50</v>
      </c>
      <c r="AB60">
        <f>'Sheet1 (3)'!AB60</f>
        <v>0</v>
      </c>
      <c r="AC60">
        <f>'Sheet1 (3)'!AC60</f>
        <v>4.3</v>
      </c>
      <c r="AD60">
        <f>'Sheet1 (3)'!AD60</f>
        <v>2.1</v>
      </c>
      <c r="AE60">
        <f>'Sheet1 (3)'!AE60</f>
        <v>71.065977250000003</v>
      </c>
      <c r="AF60">
        <f>'Sheet1 (3)'!AF60</f>
        <v>0.87471589807562533</v>
      </c>
      <c r="AG60">
        <f t="shared" si="13"/>
        <v>0.74829922343898081</v>
      </c>
      <c r="AH60">
        <f t="shared" si="14"/>
        <v>9.210444330584662E-3</v>
      </c>
      <c r="AI60">
        <f>'Sheet1 (3)'!AG60</f>
        <v>101.11681194912001</v>
      </c>
      <c r="AJ60">
        <f>'Sheet1 (3)'!AH60</f>
        <v>6.6855225586541804</v>
      </c>
      <c r="AK60">
        <f t="shared" si="11"/>
        <v>1.0647237227452881</v>
      </c>
      <c r="AL60">
        <f t="shared" si="12"/>
        <v>7.0396152033844181E-2</v>
      </c>
      <c r="AM60">
        <f>'Sheet1 (3)'!AJ60</f>
        <v>49.653767820773936</v>
      </c>
      <c r="AN60">
        <f>'Sheet1 (3)'!AK60</f>
        <v>1.0753015545538824</v>
      </c>
      <c r="AO60">
        <f t="shared" si="0"/>
        <v>1.6032860129407147</v>
      </c>
      <c r="AP60">
        <f t="shared" si="1"/>
        <v>3.4720747644620034E-2</v>
      </c>
      <c r="AR60">
        <f>'Sheet1 (3)'!AX60</f>
        <v>0.8718442737284372</v>
      </c>
      <c r="AS60">
        <f>'Sheet1 (3)'!AY60</f>
        <v>3.1008427455356938E-2</v>
      </c>
      <c r="AT60">
        <f>'Sheet1 (3)'!AL60</f>
        <v>1070.3529143897999</v>
      </c>
      <c r="AU60">
        <f>'Sheet1 (3)'!AM60</f>
        <v>32.592599449773417</v>
      </c>
      <c r="AV60">
        <f>'Sheet1 (3)'!AN60</f>
        <v>21.556328177415576</v>
      </c>
      <c r="AW60">
        <f t="shared" si="2"/>
        <v>0.65639730639207339</v>
      </c>
      <c r="AX60">
        <f>'Sheet1 (3)'!AP60</f>
        <v>0.75849999999999995</v>
      </c>
      <c r="AY60">
        <f>'Sheet1 (3)'!AQ60</f>
        <v>0.5555000000000001</v>
      </c>
      <c r="AZ60">
        <f>'Sheet1 (3)'!AR60</f>
        <v>3.0510000000000002</v>
      </c>
      <c r="BA60">
        <f>'Sheet1 (3)'!AS60</f>
        <v>7.4405000000000001</v>
      </c>
      <c r="BD60">
        <f>'Sheet1 (3)'!AV60</f>
        <v>2.7556743293332584</v>
      </c>
      <c r="BE60">
        <f>'Sheet1 (3)'!AW60</f>
        <v>6.1521672640889653E-2</v>
      </c>
      <c r="BF60">
        <f>'Sheet1 (3)'!AZ60</f>
        <v>3</v>
      </c>
      <c r="BG60">
        <f>'Sheet1 (3)'!BA60</f>
        <v>25</v>
      </c>
      <c r="BI60" t="str">
        <f>'Sheet1 (3)'!BC60</f>
        <v>T52</v>
      </c>
      <c r="BJ60" t="str">
        <f>'Sheet1 (3)'!BD60</f>
        <v>MB</v>
      </c>
      <c r="BK60" t="str">
        <f>'Sheet1 (3)'!BE60</f>
        <v>D2</v>
      </c>
      <c r="BL60">
        <f>'Sheet1 (3)'!BF60</f>
        <v>42088</v>
      </c>
      <c r="BM60">
        <f>'Sheet1 (3)'!BG60</f>
        <v>7.8002270820322188</v>
      </c>
      <c r="BN60">
        <f>'Sheet1 (3)'!BH60</f>
        <v>3641.3217336319121</v>
      </c>
      <c r="BO60">
        <f>'Sheet1 (3)'!BI60</f>
        <v>17.403377890799824</v>
      </c>
      <c r="BP60">
        <f>'Sheet1 (3)'!BJ60</f>
        <v>370.99291461494914</v>
      </c>
      <c r="BQ60">
        <f>'Sheet1 (3)'!BK60</f>
        <v>6.7526922936830935</v>
      </c>
      <c r="BR60">
        <f>'Sheet1 (3)'!BL60</f>
        <v>139.48166255170415</v>
      </c>
      <c r="BS60">
        <f>'Sheet1 (3)'!BM60</f>
        <v>2.49743352823105</v>
      </c>
      <c r="CF60">
        <f t="shared" si="5"/>
        <v>6.7526922936830935</v>
      </c>
    </row>
    <row r="61" spans="1:84">
      <c r="A61">
        <f>'Sheet1 (3)'!A61</f>
        <v>0</v>
      </c>
      <c r="B61">
        <f>'Sheet1 (3)'!B61</f>
        <v>0</v>
      </c>
      <c r="C61">
        <f>'Sheet1 (3)'!C61</f>
        <v>0</v>
      </c>
      <c r="D61" s="1">
        <f>'Sheet1 (3)'!D61</f>
        <v>42088</v>
      </c>
      <c r="E61">
        <f>'Sheet1 (3)'!E61</f>
        <v>2.5052499999999998</v>
      </c>
      <c r="F61">
        <f>'Sheet1 (3)'!F61</f>
        <v>2.3752499999999999</v>
      </c>
      <c r="G61">
        <f>'Sheet1 (3)'!G61</f>
        <v>3.0907499999999999</v>
      </c>
      <c r="H61">
        <f>'Sheet1 (3)'!H61</f>
        <v>96.924999999999997</v>
      </c>
      <c r="I61">
        <f>'Sheet1 (3)'!I61</f>
        <v>168.57500000000002</v>
      </c>
      <c r="J61">
        <f>'Sheet1 (3)'!J61</f>
        <v>166.67499999999998</v>
      </c>
      <c r="K61">
        <f>'Sheet1 (3)'!K61</f>
        <v>108</v>
      </c>
      <c r="L61">
        <f>'Sheet1 (3)'!L61</f>
        <v>38.625</v>
      </c>
      <c r="M61">
        <f>'Sheet1 (3)'!M61</f>
        <v>5.1849999999999996</v>
      </c>
      <c r="N61">
        <f>'Sheet1 (3)'!N61</f>
        <v>38.200000000000003</v>
      </c>
      <c r="O61">
        <f>'Sheet1 (3)'!O61</f>
        <v>7.0324999999999998</v>
      </c>
      <c r="P61">
        <f>'Sheet1 (3)'!P61</f>
        <v>4.9550000000000001</v>
      </c>
      <c r="Q61">
        <f>'Sheet1 (3)'!Q61</f>
        <v>10.887499999999999</v>
      </c>
      <c r="R61">
        <f>'Sheet1 (3)'!R61</f>
        <v>26.934999999999999</v>
      </c>
      <c r="S61">
        <f>'Sheet1 (3)'!S61</f>
        <v>2.8183333333333334</v>
      </c>
      <c r="T61">
        <f>'Sheet1 (3)'!T61</f>
        <v>4.2033333333333331</v>
      </c>
      <c r="U61">
        <f>'Sheet1 (3)'!U61</f>
        <v>0.17499999999999996</v>
      </c>
      <c r="V61">
        <f>'Sheet1 (3)'!V61</f>
        <v>0.105</v>
      </c>
      <c r="W61">
        <f>'Sheet1 (3)'!W61</f>
        <v>6.54</v>
      </c>
      <c r="X61">
        <f>'Sheet1 (3)'!X61</f>
        <v>1.82</v>
      </c>
      <c r="Y61">
        <f>'Sheet1 (3)'!Y61</f>
        <v>1.5999999999999999</v>
      </c>
      <c r="Z61">
        <f>'Sheet1 (3)'!Z61</f>
        <v>0.3666666666666667</v>
      </c>
      <c r="AA61">
        <f>'Sheet1 (3)'!AA61</f>
        <v>-142</v>
      </c>
      <c r="AB61">
        <f>'Sheet1 (3)'!AB61</f>
        <v>-6.6666666666666666E-2</v>
      </c>
      <c r="AC61">
        <f>'Sheet1 (3)'!AC61</f>
        <v>4.9000000000000004</v>
      </c>
      <c r="AD61">
        <f>'Sheet1 (3)'!AD61</f>
        <v>2.6</v>
      </c>
      <c r="AE61">
        <f>'Sheet1 (3)'!AE61</f>
        <v>56.069533750000005</v>
      </c>
      <c r="AF61">
        <f>'Sheet1 (3)'!AF61</f>
        <v>1.8810640409286743</v>
      </c>
      <c r="AG61">
        <f t="shared" si="13"/>
        <v>0.59039205801832162</v>
      </c>
      <c r="AH61">
        <f t="shared" si="14"/>
        <v>1.9806928934702265E-2</v>
      </c>
      <c r="AI61">
        <f>'Sheet1 (3)'!AG61</f>
        <v>70.36953409728001</v>
      </c>
      <c r="AJ61">
        <f>'Sheet1 (3)'!AH61</f>
        <v>3.9522424495922324</v>
      </c>
      <c r="AK61">
        <f t="shared" si="11"/>
        <v>0.7409659271062442</v>
      </c>
      <c r="AL61">
        <f t="shared" si="12"/>
        <v>4.1615693899044251E-2</v>
      </c>
      <c r="AM61">
        <f>'Sheet1 (3)'!AJ61</f>
        <v>39.81670061099797</v>
      </c>
      <c r="AN61">
        <f>'Sheet1 (3)'!AK61</f>
        <v>0.87368251307502864</v>
      </c>
      <c r="AO61">
        <f t="shared" si="0"/>
        <v>1.2856538783015166</v>
      </c>
      <c r="AP61">
        <f t="shared" si="1"/>
        <v>2.8210607461253749E-2</v>
      </c>
      <c r="AR61">
        <f>'Sheet1 (3)'!AX61</f>
        <v>0.69688947133444035</v>
      </c>
      <c r="AS61">
        <f>'Sheet1 (3)'!AY61</f>
        <v>2.0110556877850769E-2</v>
      </c>
      <c r="AT61">
        <f>'Sheet1 (3)'!AL61</f>
        <v>845.33925318761396</v>
      </c>
      <c r="AU61">
        <f>'Sheet1 (3)'!AM61</f>
        <v>8.6552961194418589</v>
      </c>
      <c r="AV61">
        <f>'Sheet1 (3)'!AN61</f>
        <v>21.230771013561043</v>
      </c>
      <c r="AW61">
        <f t="shared" si="2"/>
        <v>0.21737853681053462</v>
      </c>
      <c r="AX61">
        <f>'Sheet1 (3)'!AP61</f>
        <v>0.38900000000000001</v>
      </c>
      <c r="AY61">
        <f>'Sheet1 (3)'!AQ61</f>
        <v>0.28300000000000003</v>
      </c>
      <c r="AZ61">
        <f>'Sheet1 (3)'!AR61</f>
        <v>2.5994999999999999</v>
      </c>
      <c r="BA61">
        <f>'Sheet1 (3)'!AS61</f>
        <v>6.34</v>
      </c>
      <c r="BD61">
        <f>'Sheet1 (3)'!AV61</f>
        <v>2.3127018166295512</v>
      </c>
      <c r="BE61">
        <f>'Sheet1 (3)'!AW61</f>
        <v>4.4605529490683422E-2</v>
      </c>
      <c r="BI61" t="str">
        <f>'Sheet1 (3)'!BC61</f>
        <v>T53</v>
      </c>
      <c r="BJ61" t="str">
        <f>'Sheet1 (3)'!BD61</f>
        <v>MB</v>
      </c>
      <c r="BK61" t="str">
        <f>'Sheet1 (3)'!BE61</f>
        <v>D3</v>
      </c>
      <c r="BL61">
        <f>'Sheet1 (3)'!BF61</f>
        <v>42088</v>
      </c>
      <c r="BM61">
        <f>'Sheet1 (3)'!BG61</f>
        <v>4.2756074655404319</v>
      </c>
      <c r="BN61">
        <f>'Sheet1 (3)'!BH61</f>
        <v>4252.2145475879097</v>
      </c>
      <c r="BO61">
        <f>'Sheet1 (3)'!BI61</f>
        <v>12.685653531994479</v>
      </c>
      <c r="BP61">
        <f>'Sheet1 (3)'!BJ61</f>
        <v>1163.596467063167</v>
      </c>
      <c r="BQ61">
        <f>'Sheet1 (3)'!BK61</f>
        <v>21.179404205736567</v>
      </c>
      <c r="BR61">
        <f>'Sheet1 (3)'!BL61</f>
        <v>161.70206901415031</v>
      </c>
      <c r="BS61">
        <f>'Sheet1 (3)'!BM61</f>
        <v>2.8952921936284746</v>
      </c>
      <c r="CF61">
        <f t="shared" si="5"/>
        <v>21.179404205736567</v>
      </c>
    </row>
    <row r="62" spans="1:84">
      <c r="A62">
        <f>'Sheet1 (3)'!A62</f>
        <v>0</v>
      </c>
      <c r="B62">
        <f>'Sheet1 (3)'!B62</f>
        <v>0</v>
      </c>
      <c r="C62">
        <f>'Sheet1 (3)'!C62</f>
        <v>0</v>
      </c>
      <c r="D62" s="1">
        <f>'Sheet1 (3)'!D62</f>
        <v>42088</v>
      </c>
      <c r="E62">
        <f>'Sheet1 (3)'!E62</f>
        <v>2.6760000000000002</v>
      </c>
      <c r="F62">
        <f>'Sheet1 (3)'!F62</f>
        <v>2.5460000000000003</v>
      </c>
      <c r="G62">
        <f>'Sheet1 (3)'!G62</f>
        <v>3.5003333333333333</v>
      </c>
      <c r="H62">
        <f>'Sheet1 (3)'!H62</f>
        <v>97.833333333333329</v>
      </c>
      <c r="I62">
        <f>'Sheet1 (3)'!I62</f>
        <v>168</v>
      </c>
      <c r="J62">
        <f>'Sheet1 (3)'!J62</f>
        <v>166</v>
      </c>
      <c r="K62">
        <f>'Sheet1 (3)'!K62</f>
        <v>108</v>
      </c>
      <c r="L62">
        <f>'Sheet1 (3)'!L62</f>
        <v>29.366666666666664</v>
      </c>
      <c r="M62">
        <f>'Sheet1 (3)'!M62</f>
        <v>3.8966666666666665</v>
      </c>
      <c r="N62">
        <f>'Sheet1 (3)'!N62</f>
        <v>29.033333333333331</v>
      </c>
      <c r="O62">
        <f>'Sheet1 (3)'!O62</f>
        <v>7.02</v>
      </c>
      <c r="P62">
        <f>'Sheet1 (3)'!P62</f>
        <v>5.126666666666666</v>
      </c>
      <c r="Q62">
        <f>'Sheet1 (3)'!Q62</f>
        <v>11.030000000000001</v>
      </c>
      <c r="R62">
        <f>'Sheet1 (3)'!R62</f>
        <v>27.266666666666666</v>
      </c>
    </row>
    <row r="63" spans="1:84">
      <c r="A63">
        <f>'Sheet1 (3)'!A63</f>
        <v>0</v>
      </c>
      <c r="B63">
        <f>'Sheet1 (3)'!B63</f>
        <v>0</v>
      </c>
      <c r="C63">
        <f>'Sheet1 (3)'!C63</f>
        <v>0</v>
      </c>
      <c r="D63" s="1">
        <f>'Sheet1 (3)'!D63</f>
        <v>42088</v>
      </c>
      <c r="E63">
        <f>'Sheet1 (3)'!E63</f>
        <v>2.9750000000000001</v>
      </c>
      <c r="F63">
        <f>'Sheet1 (3)'!F63</f>
        <v>2.8450000000000002</v>
      </c>
      <c r="G63">
        <f>'Sheet1 (3)'!G63</f>
        <v>3.9693333333333336</v>
      </c>
      <c r="H63">
        <f>'Sheet1 (3)'!H63</f>
        <v>99.366666666666674</v>
      </c>
      <c r="I63">
        <f>'Sheet1 (3)'!I63</f>
        <v>168.2</v>
      </c>
      <c r="J63">
        <f>'Sheet1 (3)'!J63</f>
        <v>166.06666666666666</v>
      </c>
      <c r="K63">
        <f>'Sheet1 (3)'!K63</f>
        <v>108</v>
      </c>
      <c r="L63">
        <f>'Sheet1 (3)'!L63</f>
        <v>15.133333333333335</v>
      </c>
      <c r="M63">
        <f>'Sheet1 (3)'!M63</f>
        <v>1.9799999999999998</v>
      </c>
      <c r="N63">
        <f>'Sheet1 (3)'!N63</f>
        <v>14.933333333333335</v>
      </c>
      <c r="O63">
        <f>'Sheet1 (3)'!O63</f>
        <v>7.0100000000000007</v>
      </c>
      <c r="P63">
        <f>'Sheet1 (3)'!P63</f>
        <v>5.123333333333334</v>
      </c>
      <c r="Q63">
        <f>'Sheet1 (3)'!Q63</f>
        <v>11.21</v>
      </c>
      <c r="R63">
        <f>'Sheet1 (3)'!R63</f>
        <v>27.693333333333332</v>
      </c>
      <c r="AD63">
        <f>'Sheet1 (3)'!AD63</f>
        <v>2.85</v>
      </c>
      <c r="AE63">
        <f>'Sheet1 (3)'!AE63</f>
        <v>52.124370999999996</v>
      </c>
      <c r="AF63">
        <f>'Sheet1 (3)'!AF63</f>
        <v>1.2197359496194249</v>
      </c>
      <c r="AG63">
        <f t="shared" si="13"/>
        <v>0.54885091081394122</v>
      </c>
      <c r="AH63">
        <f t="shared" si="14"/>
        <v>1.2843381590180319E-2</v>
      </c>
      <c r="AI63">
        <f>'Sheet1 (3)'!AG63</f>
        <v>67.129507484159987</v>
      </c>
      <c r="AJ63">
        <f>'Sheet1 (3)'!AH63</f>
        <v>9.3441243512228152</v>
      </c>
      <c r="AK63">
        <f t="shared" si="11"/>
        <v>0.70684961023649562</v>
      </c>
      <c r="AL63">
        <f t="shared" si="12"/>
        <v>9.8390274310022272E-2</v>
      </c>
      <c r="AM63">
        <f>'Sheet1 (3)'!AJ63</f>
        <v>39.436524100475225</v>
      </c>
      <c r="AN63">
        <f>'Sheet1 (3)'!AK63</f>
        <v>1.6801586789904444</v>
      </c>
      <c r="AO63">
        <f t="shared" si="0"/>
        <v>1.2733782402478278</v>
      </c>
      <c r="AP63">
        <f t="shared" si="1"/>
        <v>5.4251168194718896E-2</v>
      </c>
      <c r="AR63">
        <f>'Sheet1 (3)'!AX63</f>
        <v>0.66805956797992139</v>
      </c>
      <c r="AS63">
        <f>'Sheet1 (3)'!AY63</f>
        <v>8.4300756051146793E-3</v>
      </c>
      <c r="AT63">
        <f>'Sheet1 (3)'!AL63</f>
        <v>855.33242258652103</v>
      </c>
      <c r="AU63">
        <f>'Sheet1 (3)'!AM63</f>
        <v>40.639320060817049</v>
      </c>
      <c r="AV63">
        <f>'Sheet1 (3)'!AN63</f>
        <v>21.68883901652514</v>
      </c>
      <c r="AW63">
        <f t="shared" si="2"/>
        <v>1.0304995429434241</v>
      </c>
      <c r="AX63">
        <f>'Sheet1 (3)'!AP63</f>
        <v>0.628</v>
      </c>
      <c r="AY63">
        <f>'Sheet1 (3)'!AQ63</f>
        <v>0.27</v>
      </c>
      <c r="AZ63">
        <f>'Sheet1 (3)'!AR63</f>
        <v>2.5975000000000001</v>
      </c>
      <c r="BA63">
        <f>'Sheet1 (3)'!AS63</f>
        <v>6.3354999999999997</v>
      </c>
      <c r="BD63">
        <f>'Sheet1 (3)'!AV63</f>
        <v>2.2712872225177239</v>
      </c>
      <c r="BE63">
        <f>'Sheet1 (3)'!AW63</f>
        <v>4.615442705138708E-2</v>
      </c>
      <c r="BI63" t="str">
        <f>'Sheet1 (3)'!BC63</f>
        <v>T54</v>
      </c>
      <c r="BJ63" t="str">
        <f>'Sheet1 (3)'!BD63</f>
        <v>MB</v>
      </c>
      <c r="BK63" t="str">
        <f>'Sheet1 (3)'!BE63</f>
        <v>D4</v>
      </c>
      <c r="BL63">
        <f>'Sheet1 (3)'!BF63</f>
        <v>42088</v>
      </c>
      <c r="BM63">
        <f>'Sheet1 (3)'!BG63</f>
        <v>5.3077064644787626</v>
      </c>
      <c r="BN63">
        <f>'Sheet1 (3)'!BH63</f>
        <v>4251.0068084461618</v>
      </c>
      <c r="BO63">
        <f>'Sheet1 (3)'!BI63</f>
        <v>13.578999015456189</v>
      </c>
      <c r="BP63">
        <f>'Sheet1 (3)'!BJ63</f>
        <v>1054.0258805716387</v>
      </c>
      <c r="BQ63">
        <f>'Sheet1 (3)'!BK63</f>
        <v>19.185036049720399</v>
      </c>
      <c r="BR63">
        <f>'Sheet1 (3)'!BL63</f>
        <v>163.03784584950029</v>
      </c>
      <c r="BS63">
        <f>'Sheet1 (3)'!BM63</f>
        <v>2.919209415389441</v>
      </c>
      <c r="BU63" t="str">
        <f>'Sheet1 (3)'!BO63</f>
        <v>D34</v>
      </c>
      <c r="BV63" t="str">
        <f>'Sheet1 (3)'!BP63</f>
        <v>MB</v>
      </c>
      <c r="BW63" t="str">
        <f>'Sheet1 (3)'!BQ63</f>
        <v>D4</v>
      </c>
      <c r="BX63">
        <f>'Sheet1 (3)'!BS63</f>
        <v>49.344888667123634</v>
      </c>
      <c r="BY63">
        <f>'Sheet1 (3)'!BT63</f>
        <v>3736.1473756535861</v>
      </c>
      <c r="BZ63">
        <f>'Sheet1 (3)'!BU63</f>
        <v>24.543493821311809</v>
      </c>
      <c r="CA63">
        <f>'Sheet1 (3)'!BV63</f>
        <v>1042.9544451916049</v>
      </c>
      <c r="CB63">
        <f>'Sheet1 (3)'!BW63</f>
        <v>18.983517386086731</v>
      </c>
      <c r="CC63">
        <f>'Sheet1 (3)'!BX63</f>
        <v>6.2310979083544851</v>
      </c>
      <c r="CD63">
        <f>'Sheet1 (3)'!BY63</f>
        <v>0.11156844956767206</v>
      </c>
      <c r="CE63">
        <f>'Sheet1 (3)'!BZ63</f>
        <v>2.8076409658217689</v>
      </c>
      <c r="CF63">
        <f t="shared" si="5"/>
        <v>0.20151866363366722</v>
      </c>
    </row>
    <row r="64" spans="1:84">
      <c r="A64">
        <f>'Sheet1 (3)'!A64</f>
        <v>0</v>
      </c>
      <c r="B64">
        <f>'Sheet1 (3)'!B64</f>
        <v>0</v>
      </c>
      <c r="C64">
        <f>'Sheet1 (3)'!C64</f>
        <v>0</v>
      </c>
      <c r="D64" s="1">
        <f>'Sheet1 (3)'!D64</f>
        <v>42088</v>
      </c>
      <c r="E64">
        <f>'Sheet1 (3)'!E64</f>
        <v>3.1190000000000002</v>
      </c>
      <c r="F64">
        <f>'Sheet1 (3)'!F64</f>
        <v>2.9890000000000003</v>
      </c>
      <c r="G64">
        <f>'Sheet1 (3)'!G64</f>
        <v>4.1165000000000003</v>
      </c>
      <c r="H64">
        <f>'Sheet1 (3)'!H64</f>
        <v>99.9</v>
      </c>
      <c r="I64">
        <f>'Sheet1 (3)'!I64</f>
        <v>168.32499999999999</v>
      </c>
      <c r="J64">
        <f>'Sheet1 (3)'!J64</f>
        <v>166.125</v>
      </c>
      <c r="K64">
        <f>'Sheet1 (3)'!K64</f>
        <v>108</v>
      </c>
      <c r="L64">
        <f>'Sheet1 (3)'!L64</f>
        <v>13.9</v>
      </c>
      <c r="M64">
        <f>'Sheet1 (3)'!M64</f>
        <v>1.8125</v>
      </c>
      <c r="N64">
        <f>'Sheet1 (3)'!N64</f>
        <v>13.725000000000001</v>
      </c>
      <c r="O64">
        <f>'Sheet1 (3)'!O64</f>
        <v>7.0174999999999992</v>
      </c>
      <c r="P64">
        <f>'Sheet1 (3)'!P64</f>
        <v>5.8825000000000003</v>
      </c>
      <c r="Q64">
        <f>'Sheet1 (3)'!Q64</f>
        <v>-0.375</v>
      </c>
      <c r="R64">
        <f>'Sheet1 (3)'!R64</f>
        <v>0.22749999999999998</v>
      </c>
      <c r="AD64">
        <f>'Sheet1 (3)'!AD64</f>
        <v>3.05</v>
      </c>
      <c r="AE64">
        <f>'Sheet1 (3)'!AE64</f>
        <v>58.8632895</v>
      </c>
      <c r="AF64">
        <f>'Sheet1 (3)'!AF64</f>
        <v>2.4360406484508825</v>
      </c>
      <c r="AG64">
        <f t="shared" si="13"/>
        <v>0.61980930293776981</v>
      </c>
      <c r="AH64">
        <f t="shared" si="14"/>
        <v>2.5650633341590845E-2</v>
      </c>
      <c r="AI64">
        <f>'Sheet1 (3)'!AG64</f>
        <v>71.846341807680005</v>
      </c>
      <c r="AJ64">
        <f>'Sheet1 (3)'!AH64</f>
        <v>0.80306052934060634</v>
      </c>
      <c r="AK64">
        <f t="shared" si="11"/>
        <v>0.75651618203306314</v>
      </c>
      <c r="AL64">
        <f t="shared" si="12"/>
        <v>8.4559390264357832E-3</v>
      </c>
      <c r="AM64">
        <f>'Sheet1 (3)'!AJ64</f>
        <v>45.756958587915825</v>
      </c>
      <c r="AN64">
        <f>'Sheet1 (3)'!AK64</f>
        <v>1.6129523318308263</v>
      </c>
      <c r="AO64">
        <f t="shared" si="0"/>
        <v>1.4774607228904044</v>
      </c>
      <c r="AP64">
        <f t="shared" si="1"/>
        <v>5.2081121466930141E-2</v>
      </c>
      <c r="AR64">
        <f>'Sheet1 (3)'!AX64</f>
        <v>0.68840066645783182</v>
      </c>
      <c r="AS64">
        <f>'Sheet1 (3)'!AY64</f>
        <v>1.359306331021916E-2</v>
      </c>
      <c r="AT64">
        <f>'Sheet1 (3)'!AL64</f>
        <v>845.91302367941728</v>
      </c>
      <c r="AU64">
        <f>'Sheet1 (3)'!AM64</f>
        <v>103.45783642770377</v>
      </c>
      <c r="AV64">
        <f>'Sheet1 (3)'!AN64</f>
        <v>18.487090265278656</v>
      </c>
      <c r="AW64">
        <f t="shared" si="2"/>
        <v>2.261029570593585</v>
      </c>
      <c r="AX64">
        <f>'Sheet1 (3)'!AP64</f>
        <v>0.56600000000000006</v>
      </c>
      <c r="AY64">
        <f>'Sheet1 (3)'!AQ64</f>
        <v>0.18099999999999999</v>
      </c>
      <c r="AZ64">
        <f>'Sheet1 (3)'!AR64</f>
        <v>2.7095000000000002</v>
      </c>
      <c r="BA64">
        <f>'Sheet1 (3)'!AS64</f>
        <v>6.609</v>
      </c>
      <c r="BD64">
        <f>'Sheet1 (3)'!AV64</f>
        <v>2.3296956470401793</v>
      </c>
      <c r="BE64">
        <f>'Sheet1 (3)'!AW64</f>
        <v>2.6977045668533622E-2</v>
      </c>
      <c r="BI64" t="str">
        <f>'Sheet1 (3)'!BC64</f>
        <v>T55</v>
      </c>
      <c r="BJ64" t="str">
        <f>'Sheet1 (3)'!BD64</f>
        <v>MB</v>
      </c>
      <c r="BK64" t="str">
        <f>'Sheet1 (3)'!BE64</f>
        <v>D5</v>
      </c>
      <c r="BL64">
        <f>'Sheet1 (3)'!BF64</f>
        <v>42088</v>
      </c>
      <c r="BM64">
        <f>'Sheet1 (3)'!BG64</f>
        <v>4.1539539763239457</v>
      </c>
      <c r="BN64">
        <f>'Sheet1 (3)'!BH64</f>
        <v>4447.1388039847716</v>
      </c>
      <c r="BO64">
        <f>'Sheet1 (3)'!BI64</f>
        <v>14.907656842605022</v>
      </c>
      <c r="BP64">
        <f>'Sheet1 (3)'!BJ64</f>
        <v>1372.8097048697218</v>
      </c>
      <c r="BQ64">
        <f>'Sheet1 (3)'!BK64</f>
        <v>24.987435472692425</v>
      </c>
      <c r="BR64">
        <f>'Sheet1 (3)'!BL64</f>
        <v>195.37706650357518</v>
      </c>
      <c r="BS64">
        <f>'Sheet1 (3)'!BM64</f>
        <v>3.4982464906638349</v>
      </c>
      <c r="BU64" t="str">
        <f>'Sheet1 (3)'!BO64</f>
        <v>D35</v>
      </c>
      <c r="BV64" t="str">
        <f>'Sheet1 (3)'!BP64</f>
        <v>MB</v>
      </c>
      <c r="BW64" t="str">
        <f>'Sheet1 (3)'!BQ64</f>
        <v>D5</v>
      </c>
      <c r="BX64">
        <f>'Sheet1 (3)'!BS64</f>
        <v>21.996585941539237</v>
      </c>
      <c r="BY64">
        <f>'Sheet1 (3)'!BT64</f>
        <v>3956.6803455930785</v>
      </c>
      <c r="BZ64">
        <f>'Sheet1 (3)'!BU64</f>
        <v>29.125933851556169</v>
      </c>
      <c r="CA64">
        <f>'Sheet1 (3)'!BV64</f>
        <v>1328.0916712374024</v>
      </c>
      <c r="CB64">
        <f>'Sheet1 (3)'!BW64</f>
        <v>24.173492377819482</v>
      </c>
      <c r="CC64">
        <f>'Sheet1 (3)'!BX64</f>
        <v>3.5643647459792049</v>
      </c>
      <c r="CD64">
        <f>'Sheet1 (3)'!BY64</f>
        <v>6.3820317743584695E-2</v>
      </c>
      <c r="CE64">
        <f>'Sheet1 (3)'!BZ64</f>
        <v>3.4344261729202503</v>
      </c>
      <c r="CF64">
        <f t="shared" si="5"/>
        <v>0.81394309487294336</v>
      </c>
    </row>
    <row r="66" spans="1:84">
      <c r="A66" t="str">
        <f>'Sheet1 (3)'!A66</f>
        <v>Missisquoi Bay</v>
      </c>
      <c r="B66" t="str">
        <f>'Sheet1 (3)'!B66</f>
        <v>depth (m)</v>
      </c>
      <c r="C66" t="str">
        <f>'Sheet1 (3)'!C66</f>
        <v>Ice (cm)</v>
      </c>
      <c r="D66" s="1" t="str">
        <f>'Sheet1 (3)'!D66</f>
        <v>Date (MM/DD/YYYY)</v>
      </c>
      <c r="E66" t="str">
        <f>'Sheet1 (3)'!E66</f>
        <v>Depth m</v>
      </c>
      <c r="F66" t="str">
        <f>'Sheet1 (3)'!F66</f>
        <v>Depth(cor-m)</v>
      </c>
      <c r="G66" t="str">
        <f>'Sheet1 (3)'!G66</f>
        <v>Temp °C</v>
      </c>
      <c r="H66" t="str">
        <f>'Sheet1 (3)'!H66</f>
        <v>Cond µS/cm</v>
      </c>
      <c r="I66" t="str">
        <f>'Sheet1 (3)'!I66</f>
        <v>nLF Cond µS/cm</v>
      </c>
      <c r="J66" t="str">
        <f>'Sheet1 (3)'!J66</f>
        <v>SpCond µS/cm</v>
      </c>
      <c r="K66" t="str">
        <f>'Sheet1 (3)'!K66</f>
        <v>TDS mg/L</v>
      </c>
      <c r="L66" t="str">
        <f>'Sheet1 (3)'!L66</f>
        <v>ODO % sat</v>
      </c>
      <c r="M66" t="str">
        <f>'Sheet1 (3)'!M66</f>
        <v>ODO mg/L</v>
      </c>
      <c r="N66" t="str">
        <f>'Sheet1 (3)'!N66</f>
        <v>ODO % EU</v>
      </c>
      <c r="O66" t="str">
        <f>'Sheet1 (3)'!O66</f>
        <v>pH</v>
      </c>
      <c r="P66" t="str">
        <f>'Sheet1 (3)'!P66</f>
        <v>Turbidity FNU</v>
      </c>
      <c r="Q66" t="str">
        <f>'Sheet1 (3)'!Q66</f>
        <v>fDOM RFU</v>
      </c>
      <c r="R66" t="str">
        <f>'Sheet1 (3)'!R66</f>
        <v>fDOM QSU</v>
      </c>
      <c r="S66" t="str">
        <f>'Sheet1 (3)'!S66</f>
        <v>Dep(m)</v>
      </c>
      <c r="T66" t="str">
        <f>'Sheet1 (3)'!T66</f>
        <v>Temp</v>
      </c>
      <c r="U66" t="str">
        <f>'Sheet1 (3)'!U66</f>
        <v>Scon(mS)</v>
      </c>
      <c r="V66" t="str">
        <f>'Sheet1 (3)'!V66</f>
        <v>Con(mS)</v>
      </c>
      <c r="W66" t="str">
        <f>'Sheet1 (3)'!W66</f>
        <v>pH</v>
      </c>
      <c r="X66" t="str">
        <f>'Sheet1 (3)'!X66</f>
        <v>DO(mg/l)</v>
      </c>
      <c r="Y66" t="str">
        <f>'Sheet1 (3)'!Y66</f>
        <v>Chla (ug/l)</v>
      </c>
      <c r="Z66" t="str">
        <f>'Sheet1 (3)'!Z66</f>
        <v>Chl(RFU)</v>
      </c>
      <c r="AA66" t="str">
        <f>'Sheet1 (3)'!AA66</f>
        <v>BGA(cells)</v>
      </c>
      <c r="AB66" t="str">
        <f>'Sheet1 (3)'!AB66</f>
        <v>BGA(RF)</v>
      </c>
      <c r="AC66" t="str">
        <f>'Sheet1 (3)'!AC66</f>
        <v>Turb.</v>
      </c>
      <c r="AD66" t="str">
        <f>'Sheet1 (3)'!AD66</f>
        <v>Depth (m)</v>
      </c>
      <c r="AR66" t="str">
        <f>'Sheet1 (3)'!AX66</f>
        <v>TDN(mgN/l)</v>
      </c>
      <c r="AS66" t="str">
        <f>'Sheet1 (3)'!AY66</f>
        <v>stdN/l</v>
      </c>
      <c r="AT66" t="str">
        <f>'Sheet1 (3)'!AL66</f>
        <v>TN-ugN/L</v>
      </c>
      <c r="AU66" t="str">
        <f>'Sheet1 (3)'!AM66</f>
        <v>TN-sd</v>
      </c>
      <c r="AV66" t="str">
        <f>'Sheet1 (3)'!AN66</f>
        <v>TN/TP</v>
      </c>
      <c r="AX66" t="str">
        <f>'Sheet1 (3)'!AP66</f>
        <v>Turbidity</v>
      </c>
      <c r="AY66" t="str">
        <f>'Sheet1 (3)'!AQ66</f>
        <v>NO3(mg/l)</v>
      </c>
      <c r="AZ66" t="str">
        <f>'Sheet1 (3)'!AR66</f>
        <v>DOC(mg/l)</v>
      </c>
      <c r="BA66" t="str">
        <f>'Sheet1 (3)'!AS66</f>
        <v>SAC254(/m)</v>
      </c>
      <c r="BD66" t="str">
        <f>'Sheet1 (3)'!AV66</f>
        <v>DOC (mgC/l)</v>
      </c>
      <c r="BE66" t="str">
        <f>'Sheet1 (3)'!AW66</f>
        <v>stdC/l</v>
      </c>
      <c r="BF66" t="str">
        <f>'Sheet1 (3)'!AZ66</f>
        <v>Par</v>
      </c>
      <c r="BG66">
        <f>'Sheet1 (3)'!BA66</f>
        <v>0</v>
      </c>
      <c r="BI66">
        <f>'Sheet1 (3)'!BC66</f>
        <v>0</v>
      </c>
      <c r="BJ66" t="str">
        <f>'Sheet1 (3)'!BD66</f>
        <v>Sam ID</v>
      </c>
      <c r="BK66" t="str">
        <f>'Sheet1 (3)'!BE66</f>
        <v>Depth</v>
      </c>
      <c r="BL66" t="str">
        <f>'Sheet1 (3)'!BF66</f>
        <v>Col</v>
      </c>
      <c r="BM66">
        <f>'Sheet1 (3)'!BG66</f>
        <v>0</v>
      </c>
      <c r="BN66">
        <f>'Sheet1 (3)'!BH66</f>
        <v>0</v>
      </c>
      <c r="BO66">
        <f>'Sheet1 (3)'!BI66</f>
        <v>0</v>
      </c>
      <c r="BP66">
        <f>'Sheet1 (3)'!BJ66</f>
        <v>0</v>
      </c>
      <c r="BQ66">
        <f>'Sheet1 (3)'!BK66</f>
        <v>0</v>
      </c>
      <c r="BR66">
        <f>'Sheet1 (3)'!BL66</f>
        <v>0</v>
      </c>
      <c r="BS66">
        <f>'Sheet1 (3)'!BM66</f>
        <v>0</v>
      </c>
    </row>
    <row r="67" spans="1:84">
      <c r="A67" t="str">
        <f>'Sheet1 (3)'!A67</f>
        <v>Depth</v>
      </c>
      <c r="B67">
        <f>'Sheet1 (3)'!B67</f>
        <v>3.12</v>
      </c>
      <c r="C67">
        <f>'Sheet1 (3)'!C67</f>
        <v>69</v>
      </c>
      <c r="D67" s="1">
        <f>'Sheet1 (3)'!D67</f>
        <v>42091</v>
      </c>
      <c r="E67">
        <f>'Sheet1 (3)'!E67</f>
        <v>0.70499999999999996</v>
      </c>
      <c r="F67">
        <f>'Sheet1 (3)'!F67</f>
        <v>0.70499999999999996</v>
      </c>
      <c r="G67">
        <f>'Sheet1 (3)'!G67</f>
        <v>0.19666666666666668</v>
      </c>
      <c r="H67">
        <f>'Sheet1 (3)'!H67</f>
        <v>83.633333333333326</v>
      </c>
      <c r="I67">
        <f>'Sheet1 (3)'!I67</f>
        <v>159.5</v>
      </c>
      <c r="J67">
        <f>'Sheet1 (3)'!J67</f>
        <v>158.96666666666667</v>
      </c>
      <c r="K67">
        <f>'Sheet1 (3)'!K67</f>
        <v>103</v>
      </c>
      <c r="L67">
        <f>'Sheet1 (3)'!L67</f>
        <v>92.3</v>
      </c>
      <c r="M67">
        <f>'Sheet1 (3)'!M67</f>
        <v>13.409999999999998</v>
      </c>
      <c r="N67">
        <f>'Sheet1 (3)'!N67</f>
        <v>92.2</v>
      </c>
      <c r="O67">
        <f>'Sheet1 (3)'!O67</f>
        <v>7.34</v>
      </c>
      <c r="P67">
        <f>'Sheet1 (3)'!P67</f>
        <v>15.64</v>
      </c>
      <c r="Q67">
        <f>'Sheet1 (3)'!Q67</f>
        <v>11.563333333333334</v>
      </c>
      <c r="R67">
        <f>'Sheet1 (3)'!R67</f>
        <v>28.540000000000003</v>
      </c>
      <c r="S67">
        <f>'Sheet1 (3)'!S67</f>
        <v>0.5043333333333333</v>
      </c>
      <c r="T67">
        <f>'Sheet1 (3)'!T67</f>
        <v>0.24666666666666667</v>
      </c>
      <c r="U67">
        <f>'Sheet1 (3)'!U67</f>
        <v>0.16300000000000001</v>
      </c>
      <c r="V67">
        <f>'Sheet1 (3)'!V67</f>
        <v>8.6000000000000007E-2</v>
      </c>
      <c r="W67">
        <f>'Sheet1 (3)'!W67</f>
        <v>6.34</v>
      </c>
      <c r="X67">
        <f>'Sheet1 (3)'!X67</f>
        <v>13.96</v>
      </c>
      <c r="Y67">
        <f>'Sheet1 (3)'!Y67</f>
        <v>1.8</v>
      </c>
      <c r="Z67">
        <f>'Sheet1 (3)'!Z67</f>
        <v>0.43333333333333335</v>
      </c>
      <c r="AA67">
        <f>'Sheet1 (3)'!AA67</f>
        <v>181</v>
      </c>
      <c r="AB67">
        <f>'Sheet1 (3)'!AB67</f>
        <v>6.6666666666666666E-2</v>
      </c>
      <c r="AC67">
        <f>'Sheet1 (3)'!AC67</f>
        <v>14.633333333333333</v>
      </c>
      <c r="AD67">
        <f>'Sheet1 (3)'!AD67</f>
        <v>0.7</v>
      </c>
      <c r="AE67">
        <f>'Sheet1 (3)'!AE67</f>
        <v>117.53477775</v>
      </c>
      <c r="AF67">
        <f>'Sheet1 (3)'!AF67</f>
        <v>2.6995644912864969</v>
      </c>
      <c r="AG67">
        <f t="shared" si="13"/>
        <v>1.2375990075813417</v>
      </c>
      <c r="AH67">
        <f t="shared" si="14"/>
        <v>2.8425444785579627E-2</v>
      </c>
      <c r="AI67">
        <f>'Sheet1 (3)'!AG67</f>
        <v>135.49557644832004</v>
      </c>
      <c r="AJ67">
        <f>'Sheet1 (3)'!AH67</f>
        <v>5.8134920373723791</v>
      </c>
      <c r="AK67">
        <f t="shared" si="11"/>
        <v>1.4267197688566922</v>
      </c>
      <c r="AL67">
        <f t="shared" si="12"/>
        <v>6.1213983756685054E-2</v>
      </c>
      <c r="AM67">
        <f>'Sheet1 (3)'!AJ67</f>
        <v>74.820327901579631</v>
      </c>
      <c r="AN67">
        <f>'Sheet1 (3)'!AK67</f>
        <v>0.47554532360885893</v>
      </c>
      <c r="AO67">
        <f t="shared" si="0"/>
        <v>2.4158969293374115</v>
      </c>
      <c r="AP67">
        <f t="shared" si="1"/>
        <v>1.5355031437160445E-2</v>
      </c>
      <c r="AR67">
        <f>'Sheet1 (3)'!AX67</f>
        <v>0.94333175630566102</v>
      </c>
      <c r="AS67">
        <f>'Sheet1 (3)'!AY67</f>
        <v>1.7311481627223142E-2</v>
      </c>
      <c r="AT67">
        <f>'Sheet1 (3)'!AL67</f>
        <v>1115.1496925955628</v>
      </c>
      <c r="AU67">
        <f>'Sheet1 (3)'!AM67</f>
        <v>35.790074583713718</v>
      </c>
      <c r="AV67">
        <f>'Sheet1 (3)'!AN67</f>
        <v>14.904367888663307</v>
      </c>
      <c r="AW67">
        <f t="shared" si="2"/>
        <v>0.47834693575244419</v>
      </c>
      <c r="AX67">
        <f>'Sheet1 (3)'!AP67</f>
        <v>0.82850000000000001</v>
      </c>
      <c r="AY67">
        <f>'Sheet1 (3)'!AQ67</f>
        <v>0.60199999999999998</v>
      </c>
      <c r="AZ67">
        <f>'Sheet1 (3)'!AR67</f>
        <v>3.3875000000000002</v>
      </c>
      <c r="BA67">
        <f>'Sheet1 (3)'!AS67</f>
        <v>8.2620000000000005</v>
      </c>
      <c r="BD67">
        <f>'Sheet1 (3)'!AV67</f>
        <v>3.2281028147487203</v>
      </c>
      <c r="BE67">
        <f>'Sheet1 (3)'!AW67</f>
        <v>5.120265396011555E-2</v>
      </c>
      <c r="BF67">
        <f>'Sheet1 (3)'!AZ67</f>
        <v>0</v>
      </c>
      <c r="BG67">
        <f>'Sheet1 (3)'!BA67</f>
        <v>4524</v>
      </c>
      <c r="BI67" t="str">
        <f>'Sheet1 (3)'!BC67</f>
        <v>T66</v>
      </c>
      <c r="BJ67" t="str">
        <f>'Sheet1 (3)'!BD67</f>
        <v>MB</v>
      </c>
      <c r="BK67" t="str">
        <f>'Sheet1 (3)'!BE67</f>
        <v>D1</v>
      </c>
      <c r="BL67">
        <f>'Sheet1 (3)'!BF67</f>
        <v>42091</v>
      </c>
      <c r="BM67">
        <f>'Sheet1 (3)'!BG67</f>
        <v>11.796117113115427</v>
      </c>
      <c r="BN67">
        <f>'Sheet1 (3)'!BH67</f>
        <v>3683.9721359423493</v>
      </c>
      <c r="BO67">
        <f>'Sheet1 (3)'!BI67</f>
        <v>21.90050703458704</v>
      </c>
      <c r="BP67">
        <f>'Sheet1 (3)'!BJ67</f>
        <v>60.150289167464344</v>
      </c>
      <c r="BQ67">
        <f>'Sheet1 (3)'!BK67</f>
        <v>1.0948359877587248</v>
      </c>
      <c r="BR67">
        <f>'Sheet1 (3)'!BL67</f>
        <v>166.21510372654586</v>
      </c>
      <c r="BS67">
        <f>'Sheet1 (3)'!BM67</f>
        <v>2.9760985447904362</v>
      </c>
      <c r="BU67" t="str">
        <f>'Sheet1 (3)'!BO67</f>
        <v>D104</v>
      </c>
      <c r="BV67" t="str">
        <f>'Sheet1 (3)'!BP67</f>
        <v>MB</v>
      </c>
      <c r="BW67" t="str">
        <f>'Sheet1 (3)'!BQ67</f>
        <v>D1</v>
      </c>
      <c r="BX67">
        <f>'Sheet1 (3)'!BS67</f>
        <v>52.673460091855382</v>
      </c>
      <c r="BY67">
        <f>'Sheet1 (3)'!BT67</f>
        <v>2894.5129072943128</v>
      </c>
      <c r="BZ67">
        <f>'Sheet1 (3)'!BU67</f>
        <v>47.779410860536842</v>
      </c>
      <c r="CA67">
        <f>'Sheet1 (3)'!BV67</f>
        <v>49.925741012216925</v>
      </c>
      <c r="CB67">
        <f>'Sheet1 (3)'!BW67</f>
        <v>0.90873208977460729</v>
      </c>
      <c r="CC67">
        <f>'Sheet1 (3)'!BX67</f>
        <v>6.0872621610528252</v>
      </c>
      <c r="CD67">
        <f>'Sheet1 (3)'!BY67</f>
        <v>0.10899305570372113</v>
      </c>
      <c r="CE67">
        <f>'Sheet1 (3)'!BZ67</f>
        <v>2.8671054890867151</v>
      </c>
      <c r="CF67">
        <f t="shared" si="5"/>
        <v>0.18610389798411753</v>
      </c>
    </row>
    <row r="68" spans="1:84">
      <c r="A68" t="str">
        <f>'Sheet1 (3)'!A68</f>
        <v>ICE</v>
      </c>
      <c r="B68">
        <f>'Sheet1 (3)'!B68</f>
        <v>2.4300000000000002</v>
      </c>
      <c r="C68">
        <f>'Sheet1 (3)'!C68</f>
        <v>0</v>
      </c>
      <c r="D68" s="1">
        <f>'Sheet1 (3)'!D68</f>
        <v>42091</v>
      </c>
      <c r="E68">
        <f>'Sheet1 (3)'!E68</f>
        <v>0.98</v>
      </c>
      <c r="F68">
        <f>'Sheet1 (3)'!F68</f>
        <v>0.98</v>
      </c>
      <c r="G68">
        <f>'Sheet1 (3)'!G68</f>
        <v>0.25666666666666665</v>
      </c>
      <c r="H68">
        <f>'Sheet1 (3)'!H68</f>
        <v>83.733333333333334</v>
      </c>
      <c r="I68">
        <f>'Sheet1 (3)'!I68</f>
        <v>159.36666666666667</v>
      </c>
      <c r="J68">
        <f>'Sheet1 (3)'!J68</f>
        <v>158.76666666666668</v>
      </c>
      <c r="K68">
        <f>'Sheet1 (3)'!K68</f>
        <v>103</v>
      </c>
      <c r="L68">
        <f>'Sheet1 (3)'!L68</f>
        <v>92.40000000000002</v>
      </c>
      <c r="M68">
        <f>'Sheet1 (3)'!M68</f>
        <v>13.410000000000002</v>
      </c>
      <c r="N68">
        <f>'Sheet1 (3)'!N68</f>
        <v>92.366666666666674</v>
      </c>
      <c r="O68">
        <f>'Sheet1 (3)'!O68</f>
        <v>7.3499999999999988</v>
      </c>
      <c r="P68">
        <f>'Sheet1 (3)'!P68</f>
        <v>15.969999999999999</v>
      </c>
      <c r="Q68">
        <f>'Sheet1 (3)'!Q68</f>
        <v>11.573333333333332</v>
      </c>
      <c r="R68">
        <f>'Sheet1 (3)'!R68</f>
        <v>28.556666666666661</v>
      </c>
      <c r="S68">
        <f>'Sheet1 (3)'!S68</f>
        <v>1.0053333333333334</v>
      </c>
      <c r="T68">
        <f>'Sheet1 (3)'!T68</f>
        <v>0.13</v>
      </c>
      <c r="U68">
        <f>'Sheet1 (3)'!U68</f>
        <v>0.16800000000000001</v>
      </c>
      <c r="V68">
        <f>'Sheet1 (3)'!V68</f>
        <v>8.8000000000000009E-2</v>
      </c>
      <c r="W68">
        <f>'Sheet1 (3)'!W68</f>
        <v>6.5100000000000007</v>
      </c>
      <c r="X68">
        <f>'Sheet1 (3)'!X68</f>
        <v>13.833333333333334</v>
      </c>
      <c r="Y68">
        <f>'Sheet1 (3)'!Y68</f>
        <v>2.0333333333333332</v>
      </c>
      <c r="Z68">
        <f>'Sheet1 (3)'!Z68</f>
        <v>0.5</v>
      </c>
      <c r="AA68">
        <f>'Sheet1 (3)'!AA68</f>
        <v>242.66666666666666</v>
      </c>
      <c r="AB68">
        <f>'Sheet1 (3)'!AB68</f>
        <v>0.10000000000000002</v>
      </c>
      <c r="AC68">
        <f>'Sheet1 (3)'!AC68</f>
        <v>19.133333333333333</v>
      </c>
      <c r="BF68">
        <f>'Sheet1 (3)'!AZ68</f>
        <v>0.7</v>
      </c>
      <c r="BG68">
        <f>'Sheet1 (3)'!BA68</f>
        <v>508.4</v>
      </c>
    </row>
    <row r="69" spans="1:84">
      <c r="A69">
        <f>'Sheet1 (3)'!A69</f>
        <v>0</v>
      </c>
      <c r="B69">
        <f>'Sheet1 (3)'!B69</f>
        <v>0</v>
      </c>
      <c r="C69">
        <f>'Sheet1 (3)'!C69</f>
        <v>0</v>
      </c>
      <c r="D69" s="1">
        <f>'Sheet1 (3)'!D69</f>
        <v>42091</v>
      </c>
      <c r="E69">
        <f>'Sheet1 (3)'!E69</f>
        <v>1.3116666666666668</v>
      </c>
      <c r="F69">
        <f>'Sheet1 (3)'!F69</f>
        <v>1.2116666666666667</v>
      </c>
      <c r="G69">
        <f>'Sheet1 (3)'!G69</f>
        <v>0.18699999999999997</v>
      </c>
      <c r="H69">
        <f>'Sheet1 (3)'!H69</f>
        <v>83.8</v>
      </c>
      <c r="I69">
        <f>'Sheet1 (3)'!I69</f>
        <v>159.9</v>
      </c>
      <c r="J69">
        <f>'Sheet1 (3)'!J69</f>
        <v>159.30000000000001</v>
      </c>
      <c r="K69">
        <f>'Sheet1 (3)'!K69</f>
        <v>104</v>
      </c>
      <c r="L69">
        <f>'Sheet1 (3)'!L69</f>
        <v>92.7</v>
      </c>
      <c r="M69">
        <f>'Sheet1 (3)'!M69</f>
        <v>13.479999999999999</v>
      </c>
      <c r="N69">
        <f>'Sheet1 (3)'!N69</f>
        <v>92.59999999999998</v>
      </c>
      <c r="O69">
        <f>'Sheet1 (3)'!O69</f>
        <v>7.330000000000001</v>
      </c>
      <c r="P69">
        <f>'Sheet1 (3)'!P69</f>
        <v>15.403333333333334</v>
      </c>
      <c r="Q69">
        <f>'Sheet1 (3)'!Q69</f>
        <v>11.586666666666666</v>
      </c>
      <c r="R69">
        <f>'Sheet1 (3)'!R69</f>
        <v>28.59</v>
      </c>
      <c r="S69">
        <f>'Sheet1 (3)'!S69</f>
        <v>1.494</v>
      </c>
      <c r="T69">
        <f>'Sheet1 (3)'!T69</f>
        <v>0.13666666666666669</v>
      </c>
      <c r="U69">
        <f>'Sheet1 (3)'!U69</f>
        <v>0.16800000000000001</v>
      </c>
      <c r="V69">
        <f>'Sheet1 (3)'!V69</f>
        <v>8.8000000000000009E-2</v>
      </c>
      <c r="W69">
        <f>'Sheet1 (3)'!W69</f>
        <v>6.64</v>
      </c>
      <c r="X69">
        <f>'Sheet1 (3)'!X69</f>
        <v>13.81</v>
      </c>
      <c r="Y69">
        <f>'Sheet1 (3)'!Y69</f>
        <v>1.6666666666666667</v>
      </c>
      <c r="Z69">
        <f>'Sheet1 (3)'!Z69</f>
        <v>0.40000000000000008</v>
      </c>
      <c r="AA69">
        <f>'Sheet1 (3)'!AA69</f>
        <v>66.666666666666671</v>
      </c>
      <c r="AB69">
        <f>'Sheet1 (3)'!AB69</f>
        <v>0</v>
      </c>
      <c r="AC69">
        <f>'Sheet1 (3)'!AC69</f>
        <v>16.7</v>
      </c>
      <c r="BF69">
        <f>'Sheet1 (3)'!AZ69</f>
        <v>1</v>
      </c>
      <c r="BG69">
        <f>'Sheet1 (3)'!BA69</f>
        <v>234.1</v>
      </c>
    </row>
    <row r="70" spans="1:84">
      <c r="A70">
        <f>'Sheet1 (3)'!A70</f>
        <v>0</v>
      </c>
      <c r="B70">
        <f>'Sheet1 (3)'!B70</f>
        <v>0</v>
      </c>
      <c r="C70">
        <f>'Sheet1 (3)'!C70</f>
        <v>0</v>
      </c>
      <c r="D70" s="1">
        <f>'Sheet1 (3)'!D70</f>
        <v>42091</v>
      </c>
      <c r="E70">
        <f>'Sheet1 (3)'!E70</f>
        <v>1.5209999999999999</v>
      </c>
      <c r="F70">
        <f>'Sheet1 (3)'!F70</f>
        <v>1.4209999999999998</v>
      </c>
      <c r="G70">
        <f>'Sheet1 (3)'!G70</f>
        <v>0.19033333333333333</v>
      </c>
      <c r="H70">
        <f>'Sheet1 (3)'!H70</f>
        <v>83.8</v>
      </c>
      <c r="I70">
        <f>'Sheet1 (3)'!I70</f>
        <v>159.86666666666667</v>
      </c>
      <c r="J70">
        <f>'Sheet1 (3)'!J70</f>
        <v>159.30000000000001</v>
      </c>
      <c r="K70">
        <f>'Sheet1 (3)'!K70</f>
        <v>104</v>
      </c>
      <c r="L70">
        <f>'Sheet1 (3)'!L70</f>
        <v>92.8</v>
      </c>
      <c r="M70">
        <f>'Sheet1 (3)'!M70</f>
        <v>13.49</v>
      </c>
      <c r="N70">
        <f>'Sheet1 (3)'!N70</f>
        <v>92.766666666666666</v>
      </c>
      <c r="O70">
        <f>'Sheet1 (3)'!O70</f>
        <v>7.3499999999999988</v>
      </c>
      <c r="P70">
        <f>'Sheet1 (3)'!P70</f>
        <v>16.516666666666666</v>
      </c>
      <c r="Q70">
        <f>'Sheet1 (3)'!Q70</f>
        <v>11.556666666666667</v>
      </c>
      <c r="R70">
        <f>'Sheet1 (3)'!R70</f>
        <v>28.52333333333333</v>
      </c>
      <c r="S70">
        <f>'Sheet1 (3)'!S70</f>
        <v>1.9986666666666668</v>
      </c>
      <c r="T70">
        <f>'Sheet1 (3)'!T70</f>
        <v>0.88</v>
      </c>
      <c r="U70">
        <f>'Sheet1 (3)'!U70</f>
        <v>0.16800000000000001</v>
      </c>
      <c r="V70">
        <f>'Sheet1 (3)'!V70</f>
        <v>9.0333333333333335E-2</v>
      </c>
      <c r="W70">
        <f>'Sheet1 (3)'!W70</f>
        <v>6.73</v>
      </c>
      <c r="X70">
        <f>'Sheet1 (3)'!X70</f>
        <v>13.046666666666667</v>
      </c>
      <c r="Y70">
        <f>'Sheet1 (3)'!Y70</f>
        <v>2.5</v>
      </c>
      <c r="Z70">
        <f>'Sheet1 (3)'!Z70</f>
        <v>0.6</v>
      </c>
      <c r="AA70">
        <f>'Sheet1 (3)'!AA70</f>
        <v>315</v>
      </c>
      <c r="AB70">
        <f>'Sheet1 (3)'!AB70</f>
        <v>0.16666666666666666</v>
      </c>
      <c r="AC70">
        <f>'Sheet1 (3)'!AC70</f>
        <v>13.433333333333332</v>
      </c>
      <c r="BF70">
        <f>'Sheet1 (3)'!AZ70</f>
        <v>1.5</v>
      </c>
      <c r="BG70">
        <f>'Sheet1 (3)'!BA70</f>
        <v>80.900000000000006</v>
      </c>
    </row>
    <row r="71" spans="1:84">
      <c r="A71">
        <f>'Sheet1 (3)'!A71</f>
        <v>0</v>
      </c>
      <c r="B71">
        <f>'Sheet1 (3)'!B71</f>
        <v>0</v>
      </c>
      <c r="C71">
        <f>'Sheet1 (3)'!C71</f>
        <v>0</v>
      </c>
      <c r="D71" s="1">
        <f>'Sheet1 (3)'!D71</f>
        <v>42091</v>
      </c>
      <c r="E71">
        <f>'Sheet1 (3)'!E71</f>
        <v>1.7990000000000002</v>
      </c>
      <c r="F71">
        <f>'Sheet1 (3)'!F71</f>
        <v>1.5990000000000002</v>
      </c>
      <c r="G71">
        <f>'Sheet1 (3)'!G71</f>
        <v>0.19833333333333333</v>
      </c>
      <c r="H71">
        <f>'Sheet1 (3)'!H71</f>
        <v>83.86666666666666</v>
      </c>
      <c r="I71">
        <f>'Sheet1 (3)'!I71</f>
        <v>159.93333333333331</v>
      </c>
      <c r="J71">
        <f>'Sheet1 (3)'!J71</f>
        <v>159.33333333333334</v>
      </c>
      <c r="K71">
        <f>'Sheet1 (3)'!K71</f>
        <v>104</v>
      </c>
      <c r="L71">
        <f>'Sheet1 (3)'!L71</f>
        <v>92.90000000000002</v>
      </c>
      <c r="M71">
        <f>'Sheet1 (3)'!M71</f>
        <v>13.493333333333334</v>
      </c>
      <c r="N71">
        <f>'Sheet1 (3)'!N71</f>
        <v>92.8</v>
      </c>
      <c r="O71">
        <f>'Sheet1 (3)'!O71</f>
        <v>7.3499999999999988</v>
      </c>
      <c r="P71">
        <f>'Sheet1 (3)'!P71</f>
        <v>15.520000000000001</v>
      </c>
      <c r="Q71">
        <f>'Sheet1 (3)'!Q71</f>
        <v>11.553333333333335</v>
      </c>
      <c r="R71">
        <f>'Sheet1 (3)'!R71</f>
        <v>28.516666666666669</v>
      </c>
      <c r="S71">
        <f>'Sheet1 (3)'!S71</f>
        <v>2.4003333333333337</v>
      </c>
      <c r="T71">
        <f>'Sheet1 (3)'!T71</f>
        <v>2.67</v>
      </c>
      <c r="U71">
        <f>'Sheet1 (3)'!U71</f>
        <v>0.17100000000000001</v>
      </c>
      <c r="V71">
        <f>'Sheet1 (3)'!V71</f>
        <v>9.8000000000000018E-2</v>
      </c>
      <c r="W71">
        <f>'Sheet1 (3)'!W71</f>
        <v>6.66</v>
      </c>
      <c r="X71">
        <f>'Sheet1 (3)'!X71</f>
        <v>7.6099999999999994</v>
      </c>
      <c r="Y71">
        <f>'Sheet1 (3)'!Y71</f>
        <v>1.3333333333333333</v>
      </c>
      <c r="Z71">
        <f>'Sheet1 (3)'!Z71</f>
        <v>0.33333333333333331</v>
      </c>
      <c r="AA71">
        <f>'Sheet1 (3)'!AA71</f>
        <v>0</v>
      </c>
      <c r="AB71">
        <f>'Sheet1 (3)'!AB71</f>
        <v>-0.10000000000000002</v>
      </c>
      <c r="AC71">
        <f>'Sheet1 (3)'!AC71</f>
        <v>5.2</v>
      </c>
      <c r="BF71">
        <f>'Sheet1 (3)'!AZ71</f>
        <v>2</v>
      </c>
      <c r="BG71">
        <f>'Sheet1 (3)'!BA71</f>
        <v>28</v>
      </c>
    </row>
    <row r="72" spans="1:84">
      <c r="A72">
        <f>'Sheet1 (3)'!A72</f>
        <v>0</v>
      </c>
      <c r="B72">
        <f>'Sheet1 (3)'!B72</f>
        <v>0</v>
      </c>
      <c r="C72">
        <f>'Sheet1 (3)'!C72</f>
        <v>0</v>
      </c>
      <c r="D72" s="1">
        <f>'Sheet1 (3)'!D72</f>
        <v>42091</v>
      </c>
      <c r="E72">
        <f>'Sheet1 (3)'!E72</f>
        <v>2.0126666666666666</v>
      </c>
      <c r="F72">
        <f>'Sheet1 (3)'!F72</f>
        <v>1.8126666666666666</v>
      </c>
      <c r="G72">
        <f>'Sheet1 (3)'!G72</f>
        <v>0.45433333333333331</v>
      </c>
      <c r="H72">
        <f>'Sheet1 (3)'!H72</f>
        <v>84.566666666666663</v>
      </c>
      <c r="I72">
        <f>'Sheet1 (3)'!I72</f>
        <v>159.86666666666667</v>
      </c>
      <c r="J72">
        <f>'Sheet1 (3)'!J72</f>
        <v>159.16666666666666</v>
      </c>
      <c r="K72">
        <f>'Sheet1 (3)'!K72</f>
        <v>103</v>
      </c>
      <c r="L72">
        <f>'Sheet1 (3)'!L72</f>
        <v>92.366666666666674</v>
      </c>
      <c r="M72">
        <f>'Sheet1 (3)'!M72</f>
        <v>13.326666666666666</v>
      </c>
      <c r="N72">
        <f>'Sheet1 (3)'!N72</f>
        <v>92.266666666666666</v>
      </c>
      <c r="O72">
        <f>'Sheet1 (3)'!O72</f>
        <v>7.3499999999999988</v>
      </c>
      <c r="P72">
        <f>'Sheet1 (3)'!P72</f>
        <v>14.88</v>
      </c>
      <c r="Q72">
        <f>'Sheet1 (3)'!Q72</f>
        <v>11.526666666666666</v>
      </c>
      <c r="R72">
        <f>'Sheet1 (3)'!R72</f>
        <v>28.446666666666669</v>
      </c>
      <c r="S72">
        <f>'Sheet1 (3)'!S72</f>
        <v>2.6446666666666663</v>
      </c>
      <c r="T72">
        <f>'Sheet1 (3)'!T72</f>
        <v>3.5400000000000005</v>
      </c>
      <c r="U72">
        <f>'Sheet1 (3)'!U72</f>
        <v>0.17499999999999996</v>
      </c>
      <c r="V72">
        <f>'Sheet1 (3)'!V72</f>
        <v>0.10299999999999999</v>
      </c>
      <c r="W72">
        <f>'Sheet1 (3)'!W72</f>
        <v>6.5966666666666667</v>
      </c>
      <c r="X72">
        <f>'Sheet1 (3)'!X72</f>
        <v>4.58</v>
      </c>
      <c r="Y72">
        <f>'Sheet1 (3)'!Y72</f>
        <v>0.76666666666666661</v>
      </c>
      <c r="Z72">
        <f>'Sheet1 (3)'!Z72</f>
        <v>0.16666666666666666</v>
      </c>
      <c r="AA72">
        <f>'Sheet1 (3)'!AA72</f>
        <v>0</v>
      </c>
      <c r="AB72">
        <f>'Sheet1 (3)'!AB72</f>
        <v>0</v>
      </c>
      <c r="AC72">
        <f>'Sheet1 (3)'!AC72</f>
        <v>5.1000000000000005</v>
      </c>
      <c r="BF72">
        <f>'Sheet1 (3)'!AZ72</f>
        <v>2.5</v>
      </c>
      <c r="BG72">
        <f>'Sheet1 (3)'!BA72</f>
        <v>12.32</v>
      </c>
    </row>
    <row r="73" spans="1:84">
      <c r="A73">
        <f>'Sheet1 (3)'!A73</f>
        <v>0</v>
      </c>
      <c r="B73">
        <f>'Sheet1 (3)'!B73</f>
        <v>0</v>
      </c>
      <c r="C73">
        <f>'Sheet1 (3)'!C73</f>
        <v>0</v>
      </c>
      <c r="D73" s="1">
        <f>'Sheet1 (3)'!D73</f>
        <v>42091</v>
      </c>
      <c r="E73">
        <f>'Sheet1 (3)'!E73</f>
        <v>2.331</v>
      </c>
      <c r="F73">
        <f>'Sheet1 (3)'!F73</f>
        <v>2.1309999999999998</v>
      </c>
      <c r="G73">
        <f>'Sheet1 (3)'!G73</f>
        <v>2.0079999999999996</v>
      </c>
      <c r="H73">
        <f>'Sheet1 (3)'!H73</f>
        <v>89.7</v>
      </c>
      <c r="I73">
        <f>'Sheet1 (3)'!I73</f>
        <v>161.4</v>
      </c>
      <c r="J73">
        <f>'Sheet1 (3)'!J73</f>
        <v>160</v>
      </c>
      <c r="K73">
        <f>'Sheet1 (3)'!K73</f>
        <v>104</v>
      </c>
      <c r="L73">
        <f>'Sheet1 (3)'!L73</f>
        <v>71.733333333333334</v>
      </c>
      <c r="M73">
        <f>'Sheet1 (3)'!M73</f>
        <v>9.913333333333334</v>
      </c>
      <c r="N73">
        <f>'Sheet1 (3)'!N73</f>
        <v>71.666666666666671</v>
      </c>
      <c r="O73">
        <f>'Sheet1 (3)'!O73</f>
        <v>7.169999999999999</v>
      </c>
      <c r="P73">
        <f>'Sheet1 (3)'!P73</f>
        <v>6.206666666666667</v>
      </c>
      <c r="Q73">
        <f>'Sheet1 (3)'!Q73</f>
        <v>10.770000000000001</v>
      </c>
      <c r="R73">
        <f>'Sheet1 (3)'!R73</f>
        <v>26.656666666666666</v>
      </c>
      <c r="S73">
        <f>'Sheet1 (3)'!S73</f>
        <v>2.9260000000000002</v>
      </c>
      <c r="T73">
        <f>'Sheet1 (3)'!T73</f>
        <v>3.75</v>
      </c>
      <c r="U73">
        <f>'Sheet1 (3)'!U73</f>
        <v>0.17600000000000002</v>
      </c>
      <c r="V73">
        <f>'Sheet1 (3)'!V73</f>
        <v>0.104</v>
      </c>
      <c r="W73">
        <f>'Sheet1 (3)'!W73</f>
        <v>6.5999999999999988</v>
      </c>
      <c r="X73">
        <f>'Sheet1 (3)'!X73</f>
        <v>3.2833333333333332</v>
      </c>
      <c r="Y73">
        <f>'Sheet1 (3)'!Y73</f>
        <v>0.23333333333333331</v>
      </c>
      <c r="Z73">
        <f>'Sheet1 (3)'!Z73</f>
        <v>6.6666666666666666E-2</v>
      </c>
      <c r="AA73">
        <f>'Sheet1 (3)'!AA73</f>
        <v>61.333333333333336</v>
      </c>
      <c r="AB73">
        <f>'Sheet1 (3)'!AB73</f>
        <v>0</v>
      </c>
      <c r="AC73">
        <f>'Sheet1 (3)'!AC73</f>
        <v>5.833333333333333</v>
      </c>
    </row>
    <row r="74" spans="1:84">
      <c r="A74">
        <f>'Sheet1 (3)'!A74</f>
        <v>0</v>
      </c>
      <c r="B74">
        <f>'Sheet1 (3)'!B74</f>
        <v>0</v>
      </c>
      <c r="C74">
        <f>'Sheet1 (3)'!C74</f>
        <v>0</v>
      </c>
      <c r="D74" s="1">
        <f>'Sheet1 (3)'!D74</f>
        <v>42091</v>
      </c>
      <c r="E74">
        <f>'Sheet1 (3)'!E74</f>
        <v>2.5356666666666663</v>
      </c>
      <c r="F74">
        <f>'Sheet1 (3)'!F74</f>
        <v>2.3356666666666661</v>
      </c>
      <c r="G74">
        <f>'Sheet1 (3)'!G74</f>
        <v>2.6280000000000001</v>
      </c>
      <c r="H74">
        <f>'Sheet1 (3)'!H74</f>
        <v>92.8</v>
      </c>
      <c r="I74">
        <f>'Sheet1 (3)'!I74</f>
        <v>163.73333333333335</v>
      </c>
      <c r="J74">
        <f>'Sheet1 (3)'!J74</f>
        <v>162.03333333333333</v>
      </c>
      <c r="K74">
        <f>'Sheet1 (3)'!K74</f>
        <v>105</v>
      </c>
      <c r="L74">
        <f>'Sheet1 (3)'!L74</f>
        <v>56.4</v>
      </c>
      <c r="M74">
        <f>'Sheet1 (3)'!M74</f>
        <v>7.666666666666667</v>
      </c>
      <c r="N74">
        <f>'Sheet1 (3)'!N74</f>
        <v>56.366666666666667</v>
      </c>
      <c r="O74">
        <f>'Sheet1 (3)'!O74</f>
        <v>7.0999999999999988</v>
      </c>
      <c r="P74">
        <f>'Sheet1 (3)'!P74</f>
        <v>5.9466666666666663</v>
      </c>
      <c r="Q74">
        <f>'Sheet1 (3)'!Q74</f>
        <v>10.443333333333333</v>
      </c>
      <c r="R74">
        <f>'Sheet1 (3)'!R74</f>
        <v>25.88</v>
      </c>
      <c r="AD74">
        <f>'Sheet1 (3)'!AD74</f>
        <v>2.1</v>
      </c>
      <c r="AE74">
        <f>'Sheet1 (3)'!AE74</f>
        <v>111.4031825</v>
      </c>
      <c r="AF74">
        <f>'Sheet1 (3)'!AF74</f>
        <v>2.4603185571549511</v>
      </c>
      <c r="AG74">
        <f t="shared" si="13"/>
        <v>1.1730355112140676</v>
      </c>
      <c r="AH74">
        <f t="shared" si="14"/>
        <v>2.5906271003000431E-2</v>
      </c>
      <c r="AI74">
        <f>'Sheet1 (3)'!AG74</f>
        <v>137.7788577792</v>
      </c>
      <c r="AJ74">
        <f>'Sheet1 (3)'!AH74</f>
        <v>0.8477869311252525</v>
      </c>
      <c r="AK74">
        <f t="shared" si="11"/>
        <v>1.4507619014341371</v>
      </c>
      <c r="AL74">
        <f t="shared" si="12"/>
        <v>8.9268919777324672E-3</v>
      </c>
      <c r="AM74">
        <f>'Sheet1 (3)'!AJ74</f>
        <v>73.907618596062207</v>
      </c>
      <c r="AN74">
        <f>'Sheet1 (3)'!AK74</f>
        <v>0.40761027737902328</v>
      </c>
      <c r="AO74">
        <f t="shared" ref="AO74:AO130" si="15">AM74/AO$1</f>
        <v>2.3864261735893515</v>
      </c>
      <c r="AP74">
        <f t="shared" ref="AP74:AP130" si="16">AO74*AN74/AM74</f>
        <v>1.316145551756614E-2</v>
      </c>
      <c r="AR74">
        <f>'Sheet1 (3)'!AX74</f>
        <v>0.98065046453678806</v>
      </c>
      <c r="AS74">
        <f>'Sheet1 (3)'!AY74</f>
        <v>1.4306580475829235E-2</v>
      </c>
      <c r="AT74">
        <f>'Sheet1 (3)'!AL74</f>
        <v>1098.3560545308744</v>
      </c>
      <c r="AU74">
        <f>'Sheet1 (3)'!AM74</f>
        <v>13.628013612282837</v>
      </c>
      <c r="AV74">
        <f>'Sheet1 (3)'!AN74</f>
        <v>14.861202070843001</v>
      </c>
      <c r="AW74">
        <f t="shared" ref="AW74:AW130" si="17">AV74*AU74/AT74</f>
        <v>0.18439254127190802</v>
      </c>
      <c r="AX74">
        <f>'Sheet1 (3)'!AP74</f>
        <v>0.86199999999999999</v>
      </c>
      <c r="AY74">
        <f>'Sheet1 (3)'!AQ74</f>
        <v>0.58749999999999991</v>
      </c>
      <c r="AZ74">
        <f>'Sheet1 (3)'!AR74</f>
        <v>3.4664999999999999</v>
      </c>
      <c r="BA74">
        <f>'Sheet1 (3)'!AS74</f>
        <v>8.4544999999999995</v>
      </c>
      <c r="BD74">
        <f>'Sheet1 (3)'!AV74</f>
        <v>3.8192363525880531</v>
      </c>
      <c r="BE74">
        <f>'Sheet1 (3)'!AW74</f>
        <v>6.6714904303283196E-2</v>
      </c>
      <c r="BI74" t="str">
        <f>'Sheet1 (3)'!BC74</f>
        <v>T67</v>
      </c>
      <c r="BJ74" t="str">
        <f>'Sheet1 (3)'!BD74</f>
        <v>MB</v>
      </c>
      <c r="BK74" t="str">
        <f>'Sheet1 (3)'!BE74</f>
        <v>D2</v>
      </c>
      <c r="BL74">
        <f>'Sheet1 (3)'!BF74</f>
        <v>42091</v>
      </c>
      <c r="BM74">
        <f>'Sheet1 (3)'!BG74</f>
        <v>10.043289355755926</v>
      </c>
      <c r="BN74">
        <f>'Sheet1 (3)'!BH74</f>
        <v>3478.2411325560292</v>
      </c>
      <c r="BO74">
        <f>'Sheet1 (3)'!BI74</f>
        <v>20.30399259019191</v>
      </c>
      <c r="BP74">
        <f>'Sheet1 (3)'!BJ74</f>
        <v>73.692076879148573</v>
      </c>
      <c r="BQ74">
        <f>'Sheet1 (3)'!BK74</f>
        <v>1.3413192005669563</v>
      </c>
      <c r="BR74">
        <f>'Sheet1 (3)'!BL74</f>
        <v>178.76610299461785</v>
      </c>
      <c r="BS74">
        <f>'Sheet1 (3)'!BM74</f>
        <v>3.200825478865136</v>
      </c>
      <c r="CF74">
        <f t="shared" ref="CF74:CF135" si="18">BQ74-CB74</f>
        <v>1.3413192005669563</v>
      </c>
    </row>
    <row r="75" spans="1:84">
      <c r="A75">
        <f>'Sheet1 (3)'!A75</f>
        <v>0</v>
      </c>
      <c r="B75">
        <f>'Sheet1 (3)'!B75</f>
        <v>0</v>
      </c>
      <c r="C75">
        <f>'Sheet1 (3)'!C75</f>
        <v>0</v>
      </c>
      <c r="D75" s="1">
        <f>'Sheet1 (3)'!D75</f>
        <v>42091</v>
      </c>
      <c r="E75">
        <f>'Sheet1 (3)'!E75</f>
        <v>2.8239999999999998</v>
      </c>
      <c r="F75">
        <f>'Sheet1 (3)'!F75</f>
        <v>2.6239999999999997</v>
      </c>
      <c r="G75">
        <f>'Sheet1 (3)'!G75</f>
        <v>3.4466666666666668</v>
      </c>
      <c r="H75">
        <f>'Sheet1 (3)'!H75</f>
        <v>96.600000000000009</v>
      </c>
      <c r="I75">
        <f>'Sheet1 (3)'!I75</f>
        <v>166.20000000000002</v>
      </c>
      <c r="J75">
        <f>'Sheet1 (3)'!J75</f>
        <v>164.23333333333335</v>
      </c>
      <c r="K75">
        <f>'Sheet1 (3)'!K75</f>
        <v>107</v>
      </c>
      <c r="L75">
        <f>'Sheet1 (3)'!L75</f>
        <v>32.833333333333336</v>
      </c>
      <c r="M75">
        <f>'Sheet1 (3)'!M75</f>
        <v>4.3633333333333342</v>
      </c>
      <c r="N75">
        <f>'Sheet1 (3)'!N75</f>
        <v>32.800000000000004</v>
      </c>
      <c r="O75">
        <f>'Sheet1 (3)'!O75</f>
        <v>7.0333333333333341</v>
      </c>
      <c r="P75">
        <f>'Sheet1 (3)'!P75</f>
        <v>5.9066666666666663</v>
      </c>
      <c r="Q75">
        <f>'Sheet1 (3)'!Q75</f>
        <v>10.18</v>
      </c>
      <c r="R75">
        <f>'Sheet1 (3)'!R75</f>
        <v>25.256666666666671</v>
      </c>
      <c r="AD75">
        <f>'Sheet1 (3)'!AD75</f>
        <v>2.6</v>
      </c>
      <c r="AE75">
        <f>'Sheet1 (3)'!AE75</f>
        <v>54.900625499999997</v>
      </c>
      <c r="AF75">
        <f>'Sheet1 (3)'!AF75</f>
        <v>1.6916344176144167</v>
      </c>
      <c r="AG75">
        <f t="shared" si="13"/>
        <v>0.57808387385490156</v>
      </c>
      <c r="AH75">
        <f t="shared" si="14"/>
        <v>1.7812303017946896E-2</v>
      </c>
      <c r="AI75">
        <f>'Sheet1 (3)'!AG75</f>
        <v>62.502176658240003</v>
      </c>
      <c r="AJ75">
        <f>'Sheet1 (3)'!AH75</f>
        <v>7.0736886281966225</v>
      </c>
      <c r="AK75">
        <f t="shared" si="11"/>
        <v>0.65812547813246292</v>
      </c>
      <c r="AL75">
        <f t="shared" si="12"/>
        <v>7.4483401370923685E-2</v>
      </c>
      <c r="AM75">
        <f>'Sheet1 (3)'!AJ75</f>
        <v>41.146158261173362</v>
      </c>
      <c r="AN75">
        <f>'Sheet1 (3)'!AK75</f>
        <v>1.3587009245967165</v>
      </c>
      <c r="AO75">
        <f t="shared" si="15"/>
        <v>1.3285811514747614</v>
      </c>
      <c r="AP75">
        <f t="shared" si="16"/>
        <v>4.387151839188623E-2</v>
      </c>
      <c r="AR75">
        <f>'Sheet1 (3)'!AX75</f>
        <v>0.75657804902027748</v>
      </c>
      <c r="AS75">
        <f>'Sheet1 (3)'!AY75</f>
        <v>3.2823298964102951E-2</v>
      </c>
      <c r="AT75">
        <f>'Sheet1 (3)'!AL75</f>
        <v>863.43223736968741</v>
      </c>
      <c r="AU75">
        <f>'Sheet1 (3)'!AM75</f>
        <v>29.769932648190686</v>
      </c>
      <c r="AV75">
        <f>'Sheet1 (3)'!AN75</f>
        <v>20.98451651036509</v>
      </c>
      <c r="AW75">
        <f t="shared" si="17"/>
        <v>0.72351670013096714</v>
      </c>
      <c r="AX75">
        <f>'Sheet1 (3)'!AP75</f>
        <v>0.44750000000000001</v>
      </c>
      <c r="AY75">
        <f>'Sheet1 (3)'!AQ75</f>
        <v>0.39800000000000002</v>
      </c>
      <c r="AZ75">
        <f>'Sheet1 (3)'!AR75</f>
        <v>2.8660000000000001</v>
      </c>
      <c r="BA75">
        <f>'Sheet1 (3)'!AS75</f>
        <v>6.99</v>
      </c>
      <c r="BD75">
        <f>'Sheet1 (3)'!AV75</f>
        <v>2.7317570865331149</v>
      </c>
      <c r="BE75">
        <f>'Sheet1 (3)'!AW75</f>
        <v>0.1844961837121728</v>
      </c>
      <c r="BI75" t="str">
        <f>'Sheet1 (3)'!BC75</f>
        <v>T68</v>
      </c>
      <c r="BJ75" t="str">
        <f>'Sheet1 (3)'!BD75</f>
        <v>MB</v>
      </c>
      <c r="BK75" t="str">
        <f>'Sheet1 (3)'!BE75</f>
        <v>D3</v>
      </c>
      <c r="BL75">
        <f>'Sheet1 (3)'!BF75</f>
        <v>42091</v>
      </c>
      <c r="BM75">
        <f>'Sheet1 (3)'!BG75</f>
        <v>7.5148265768427143</v>
      </c>
      <c r="BN75">
        <f>'Sheet1 (3)'!BH75</f>
        <v>3556.893656722842</v>
      </c>
      <c r="BO75">
        <f>'Sheet1 (3)'!BI75</f>
        <v>17.937037077873217</v>
      </c>
      <c r="BP75">
        <f>'Sheet1 (3)'!BJ75</f>
        <v>517.56369209041873</v>
      </c>
      <c r="BQ75">
        <f>'Sheet1 (3)'!BK75</f>
        <v>9.4205258844269881</v>
      </c>
      <c r="BR75">
        <f>'Sheet1 (3)'!BL75</f>
        <v>168.1901743447138</v>
      </c>
      <c r="BS75">
        <f>'Sheet1 (3)'!BM75</f>
        <v>3.0114623875508291</v>
      </c>
      <c r="CF75">
        <f t="shared" si="18"/>
        <v>9.4205258844269881</v>
      </c>
    </row>
    <row r="76" spans="1:84">
      <c r="A76">
        <f>'Sheet1 (3)'!A76</f>
        <v>0</v>
      </c>
      <c r="B76">
        <f>'Sheet1 (3)'!B76</f>
        <v>0</v>
      </c>
      <c r="C76">
        <f>'Sheet1 (3)'!C76</f>
        <v>0</v>
      </c>
      <c r="D76" s="1">
        <f>'Sheet1 (3)'!D76</f>
        <v>42091</v>
      </c>
      <c r="E76">
        <f>'Sheet1 (3)'!E76</f>
        <v>3.032</v>
      </c>
      <c r="F76">
        <f>'Sheet1 (3)'!F76</f>
        <v>2.8319999999999999</v>
      </c>
      <c r="G76">
        <f>'Sheet1 (3)'!G76</f>
        <v>3.6539999999999999</v>
      </c>
      <c r="H76">
        <f>'Sheet1 (3)'!H76</f>
        <v>98.933333333333337</v>
      </c>
      <c r="I76">
        <f>'Sheet1 (3)'!I76</f>
        <v>169.1</v>
      </c>
      <c r="J76">
        <f>'Sheet1 (3)'!J76</f>
        <v>167.03333333333333</v>
      </c>
      <c r="K76">
        <f>'Sheet1 (3)'!K76</f>
        <v>109</v>
      </c>
      <c r="L76">
        <f>'Sheet1 (3)'!L76</f>
        <v>21.133333333333336</v>
      </c>
      <c r="M76">
        <f>'Sheet1 (3)'!M76</f>
        <v>2.7933333333333334</v>
      </c>
      <c r="N76">
        <f>'Sheet1 (3)'!N76</f>
        <v>21.133333333333336</v>
      </c>
      <c r="O76">
        <f>'Sheet1 (3)'!O76</f>
        <v>7.02</v>
      </c>
      <c r="P76">
        <f>'Sheet1 (3)'!P76</f>
        <v>6.4733333333333336</v>
      </c>
      <c r="Q76">
        <f>'Sheet1 (3)'!Q76</f>
        <v>10.14</v>
      </c>
      <c r="R76">
        <f>'Sheet1 (3)'!R76</f>
        <v>25.163333333333338</v>
      </c>
      <c r="AD76">
        <f>'Sheet1 (3)'!AD76</f>
        <v>2.85</v>
      </c>
      <c r="AE76">
        <f>'Sheet1 (3)'!AE76</f>
        <v>47.069686500000003</v>
      </c>
      <c r="AF76">
        <f>'Sheet1 (3)'!AF76</f>
        <v>3.0830785115474546</v>
      </c>
      <c r="AG76">
        <f t="shared" si="13"/>
        <v>0.49562689796777937</v>
      </c>
      <c r="AH76">
        <f t="shared" si="14"/>
        <v>3.2463709714093444E-2</v>
      </c>
      <c r="AI76">
        <f>'Sheet1 (3)'!AG76</f>
        <v>58.755277606079986</v>
      </c>
      <c r="AJ76">
        <f>'Sheet1 (3)'!AH76</f>
        <v>2.840730924160193</v>
      </c>
      <c r="AK76">
        <f t="shared" si="11"/>
        <v>0.6186719764776244</v>
      </c>
      <c r="AL76">
        <f t="shared" si="12"/>
        <v>2.9911876636413533E-2</v>
      </c>
      <c r="AM76">
        <f>'Sheet1 (3)'!AJ76</f>
        <v>45.901854116237871</v>
      </c>
      <c r="AN76">
        <f>'Sheet1 (3)'!AK76</f>
        <v>3.6005574501812956</v>
      </c>
      <c r="AO76">
        <f t="shared" si="15"/>
        <v>1.4821392998462342</v>
      </c>
      <c r="AP76">
        <f t="shared" si="16"/>
        <v>0.1162595237384984</v>
      </c>
      <c r="AR76">
        <f>'Sheet1 (3)'!AX76</f>
        <v>0.72433126823114902</v>
      </c>
      <c r="AS76">
        <f>'Sheet1 (3)'!AY76</f>
        <v>1.1736145151353636E-2</v>
      </c>
      <c r="AT76">
        <f>'Sheet1 (3)'!AL76</f>
        <v>855.47981823041982</v>
      </c>
      <c r="AU76">
        <f>'Sheet1 (3)'!AM76</f>
        <v>22.625148812624882</v>
      </c>
      <c r="AV76">
        <f>'Sheet1 (3)'!AN76</f>
        <v>18.637151694658716</v>
      </c>
      <c r="AW76">
        <f t="shared" si="17"/>
        <v>0.49290272143105412</v>
      </c>
      <c r="AX76">
        <f>'Sheet1 (3)'!AP76</f>
        <v>0.46900000000000003</v>
      </c>
      <c r="AY76">
        <f>'Sheet1 (3)'!AQ76</f>
        <v>0.41199999999999998</v>
      </c>
      <c r="AZ76">
        <f>'Sheet1 (3)'!AR76</f>
        <v>2.9350000000000001</v>
      </c>
      <c r="BA76">
        <f>'Sheet1 (3)'!AS76</f>
        <v>7.1594999999999995</v>
      </c>
      <c r="BD76">
        <f>'Sheet1 (3)'!AV76</f>
        <v>2.5765467687827108</v>
      </c>
      <c r="BE76">
        <f>'Sheet1 (3)'!AW76</f>
        <v>0.15325599749494759</v>
      </c>
      <c r="BI76" t="str">
        <f>'Sheet1 (3)'!BC76</f>
        <v>T69</v>
      </c>
      <c r="BJ76" t="str">
        <f>'Sheet1 (3)'!BD76</f>
        <v>MB</v>
      </c>
      <c r="BK76" t="str">
        <f>'Sheet1 (3)'!BE76</f>
        <v>D4</v>
      </c>
      <c r="BL76">
        <f>'Sheet1 (3)'!BF76</f>
        <v>42091</v>
      </c>
      <c r="BM76">
        <f>'Sheet1 (3)'!BG76</f>
        <v>8.3270034928600385</v>
      </c>
      <c r="BN76">
        <f>'Sheet1 (3)'!BH76</f>
        <v>3632.1969425174361</v>
      </c>
      <c r="BO76">
        <f>'Sheet1 (3)'!BI76</f>
        <v>14.217630292910249</v>
      </c>
      <c r="BP76">
        <f>'Sheet1 (3)'!BJ76</f>
        <v>467.95284629400629</v>
      </c>
      <c r="BQ76">
        <f>'Sheet1 (3)'!BK76</f>
        <v>8.517525414889084</v>
      </c>
      <c r="BR76">
        <f>'Sheet1 (3)'!BL76</f>
        <v>180.39605301883273</v>
      </c>
      <c r="BS76">
        <f>'Sheet1 (3)'!BM76</f>
        <v>3.2300099018591357</v>
      </c>
      <c r="BU76" t="str">
        <f>'Sheet1 (3)'!BO76</f>
        <v>D41</v>
      </c>
      <c r="BV76" t="str">
        <f>'Sheet1 (3)'!BP76</f>
        <v>MB</v>
      </c>
      <c r="BW76" t="str">
        <f>'Sheet1 (3)'!BQ76</f>
        <v>D4</v>
      </c>
      <c r="BX76">
        <f>'Sheet1 (3)'!BS76</f>
        <v>34.376420428936576</v>
      </c>
      <c r="BY76">
        <f>'Sheet1 (3)'!BT76</f>
        <v>3126.5779729090514</v>
      </c>
      <c r="BZ76">
        <f>'Sheet1 (3)'!BU76</f>
        <v>23.510678828342851</v>
      </c>
      <c r="CA76">
        <f>'Sheet1 (3)'!BV76</f>
        <v>474.15387348791899</v>
      </c>
      <c r="CB76">
        <f>'Sheet1 (3)'!BW76</f>
        <v>8.6303944937735526</v>
      </c>
      <c r="CC76">
        <f>'Sheet1 (3)'!BX76</f>
        <v>4.4304157479168298</v>
      </c>
      <c r="CD76">
        <f>'Sheet1 (3)'!BY76</f>
        <v>7.9327050096988899E-2</v>
      </c>
      <c r="CE76">
        <f>'Sheet1 (3)'!BZ76</f>
        <v>3.1506828517621468</v>
      </c>
      <c r="CF76">
        <f t="shared" si="18"/>
        <v>-0.11286907888446862</v>
      </c>
    </row>
    <row r="77" spans="1:84">
      <c r="A77">
        <f>'Sheet1 (3)'!A77</f>
        <v>0</v>
      </c>
      <c r="B77">
        <f>'Sheet1 (3)'!B77</f>
        <v>0</v>
      </c>
      <c r="C77">
        <f>'Sheet1 (3)'!C77</f>
        <v>0</v>
      </c>
      <c r="D77" s="1">
        <f>'Sheet1 (3)'!D77</f>
        <v>42091</v>
      </c>
      <c r="E77">
        <f>'Sheet1 (3)'!E77</f>
        <v>3.1779999999999999</v>
      </c>
      <c r="F77">
        <f>'Sheet1 (3)'!F77</f>
        <v>2.9779999999999998</v>
      </c>
      <c r="G77">
        <f>'Sheet1 (3)'!G77</f>
        <v>3.8832499999999999</v>
      </c>
      <c r="H77">
        <f>'Sheet1 (3)'!H77</f>
        <v>99.9</v>
      </c>
      <c r="I77">
        <f>'Sheet1 (3)'!I77</f>
        <v>169.6</v>
      </c>
      <c r="J77">
        <f>'Sheet1 (3)'!J77</f>
        <v>167.45</v>
      </c>
      <c r="K77">
        <f>'Sheet1 (3)'!K77</f>
        <v>109</v>
      </c>
      <c r="L77">
        <f>'Sheet1 (3)'!L77</f>
        <v>18.049999999999997</v>
      </c>
      <c r="M77">
        <f>'Sheet1 (3)'!M77</f>
        <v>2.3725000000000001</v>
      </c>
      <c r="N77">
        <f>'Sheet1 (3)'!N77</f>
        <v>18.049999999999997</v>
      </c>
      <c r="O77">
        <f>'Sheet1 (3)'!O77</f>
        <v>7.02</v>
      </c>
      <c r="P77">
        <f>'Sheet1 (3)'!P77</f>
        <v>6.21</v>
      </c>
      <c r="Q77">
        <f>'Sheet1 (3)'!Q77</f>
        <v>10.095000000000001</v>
      </c>
      <c r="R77">
        <f>'Sheet1 (3)'!R77</f>
        <v>25.057499999999997</v>
      </c>
      <c r="AD77">
        <f>'Sheet1 (3)'!AD77</f>
        <v>3.12</v>
      </c>
      <c r="AE77">
        <f>'Sheet1 (3)'!AE77</f>
        <v>55.273185749999996</v>
      </c>
      <c r="AF77">
        <f>'Sheet1 (3)'!AF77</f>
        <v>1.7221973233831971</v>
      </c>
      <c r="AG77">
        <f t="shared" si="13"/>
        <v>0.5820067995156365</v>
      </c>
      <c r="AH77">
        <f t="shared" si="14"/>
        <v>1.8134119441752101E-2</v>
      </c>
      <c r="AI77">
        <f>'Sheet1 (3)'!AG77</f>
        <v>57.234189217919997</v>
      </c>
      <c r="AJ77">
        <f>'Sheet1 (3)'!AH77</f>
        <v>4.8117146568594213</v>
      </c>
      <c r="AK77">
        <f t="shared" si="11"/>
        <v>0.60265546191344632</v>
      </c>
      <c r="AL77">
        <f t="shared" si="12"/>
        <v>5.0665627638827225E-2</v>
      </c>
      <c r="AM77">
        <f>'Sheet1 (3)'!AJ77</f>
        <v>43.115688867816246</v>
      </c>
      <c r="AN77">
        <f>'Sheet1 (3)'!AK77</f>
        <v>2.785336895423264</v>
      </c>
      <c r="AO77">
        <f t="shared" si="15"/>
        <v>1.3921759401942604</v>
      </c>
      <c r="AP77">
        <f t="shared" si="16"/>
        <v>8.99366127033666E-2</v>
      </c>
      <c r="AR77">
        <f>'Sheet1 (3)'!AX77</f>
        <v>0.71760429078176136</v>
      </c>
      <c r="AS77">
        <f>'Sheet1 (3)'!AY77</f>
        <v>2.3357252456993677E-2</v>
      </c>
      <c r="AT77">
        <f>'Sheet1 (3)'!AL77</f>
        <v>800.23389468056678</v>
      </c>
      <c r="AU77">
        <f>'Sheet1 (3)'!AM77</f>
        <v>0.99233108827308303</v>
      </c>
      <c r="AV77">
        <f>'Sheet1 (3)'!AN77</f>
        <v>18.560155611427614</v>
      </c>
      <c r="AW77">
        <f t="shared" si="17"/>
        <v>2.3015545253500747E-2</v>
      </c>
      <c r="AX77">
        <f>'Sheet1 (3)'!AP77</f>
        <v>0.46750000000000003</v>
      </c>
      <c r="AY77">
        <f>'Sheet1 (3)'!AQ77</f>
        <v>0.2455</v>
      </c>
      <c r="AZ77">
        <f>'Sheet1 (3)'!AR77</f>
        <v>2.6094999999999997</v>
      </c>
      <c r="BA77">
        <f>'Sheet1 (3)'!AS77</f>
        <v>6.3639999999999999</v>
      </c>
      <c r="BD77">
        <f>'Sheet1 (3)'!AV77</f>
        <v>2.248125261069164</v>
      </c>
      <c r="BE77">
        <f>'Sheet1 (3)'!AW77</f>
        <v>3.5731806504262179E-2</v>
      </c>
      <c r="BI77" t="str">
        <f>'Sheet1 (3)'!BC77</f>
        <v>T70</v>
      </c>
      <c r="BJ77" t="str">
        <f>'Sheet1 (3)'!BD77</f>
        <v>MB</v>
      </c>
      <c r="BK77" t="str">
        <f>'Sheet1 (3)'!BE77</f>
        <v>D5</v>
      </c>
      <c r="BL77">
        <f>'Sheet1 (3)'!BF77</f>
        <v>42091</v>
      </c>
      <c r="BM77">
        <f>'Sheet1 (3)'!BG77</f>
        <v>4.8878896963430316</v>
      </c>
      <c r="BN77">
        <f>'Sheet1 (3)'!BH77</f>
        <v>3907.6661150282334</v>
      </c>
      <c r="BO77">
        <f>'Sheet1 (3)'!BI77</f>
        <v>17.24158183673152</v>
      </c>
      <c r="BP77">
        <f>'Sheet1 (3)'!BJ77</f>
        <v>888.18304366488655</v>
      </c>
      <c r="BQ77">
        <f>'Sheet1 (3)'!BK77</f>
        <v>16.166418705221815</v>
      </c>
      <c r="BR77">
        <f>'Sheet1 (3)'!BL77</f>
        <v>168.7264240630528</v>
      </c>
      <c r="BS77">
        <f>'Sheet1 (3)'!BM77</f>
        <v>3.0210639939669255</v>
      </c>
      <c r="BU77" t="str">
        <f>'Sheet1 (3)'!BO77</f>
        <v>D42</v>
      </c>
      <c r="BV77" t="str">
        <f>'Sheet1 (3)'!BP77</f>
        <v>MB</v>
      </c>
      <c r="BW77" t="str">
        <f>'Sheet1 (3)'!BQ77</f>
        <v>D5</v>
      </c>
      <c r="BX77">
        <f>'Sheet1 (3)'!BS77</f>
        <v>19.717121693917772</v>
      </c>
      <c r="BY77">
        <f>'Sheet1 (3)'!BT77</f>
        <v>3506.5193123859099</v>
      </c>
      <c r="BZ77">
        <f>'Sheet1 (3)'!BU77</f>
        <v>28.989970541363814</v>
      </c>
      <c r="CA77">
        <f>'Sheet1 (3)'!BV77</f>
        <v>916.21385116629119</v>
      </c>
      <c r="CB77">
        <f>'Sheet1 (3)'!BW77</f>
        <v>16.676626340849857</v>
      </c>
      <c r="CC77">
        <f>'Sheet1 (3)'!BX77</f>
        <v>3.6727468682526374</v>
      </c>
      <c r="CD77">
        <f>'Sheet1 (3)'!BY77</f>
        <v>6.5760910801300573E-2</v>
      </c>
      <c r="CE77">
        <f>'Sheet1 (3)'!BZ77</f>
        <v>2.9553030831656248</v>
      </c>
      <c r="CF77">
        <f t="shared" si="18"/>
        <v>-0.51020763562804206</v>
      </c>
    </row>
    <row r="79" spans="1:84">
      <c r="A79" t="str">
        <f>'Sheet1 (3)'!A79</f>
        <v>Missisquoi Bay</v>
      </c>
      <c r="B79" t="str">
        <f>'Sheet1 (3)'!B79</f>
        <v>depth (m)</v>
      </c>
      <c r="C79" t="str">
        <f>'Sheet1 (3)'!C79</f>
        <v>Ice (cm)</v>
      </c>
      <c r="D79" s="1" t="str">
        <f>'Sheet1 (3)'!D79</f>
        <v>Date (MM/DD/YYYY)</v>
      </c>
      <c r="E79" t="str">
        <f>'Sheet1 (3)'!E79</f>
        <v>Depth m</v>
      </c>
      <c r="F79">
        <f>'Sheet1 (3)'!F79</f>
        <v>0</v>
      </c>
      <c r="G79" t="str">
        <f>'Sheet1 (3)'!G79</f>
        <v>Temp °C</v>
      </c>
      <c r="H79" t="str">
        <f>'Sheet1 (3)'!H79</f>
        <v>Cond µS/cm</v>
      </c>
      <c r="I79" t="str">
        <f>'Sheet1 (3)'!I79</f>
        <v>nLF Cond µS/cm</v>
      </c>
      <c r="J79" t="str">
        <f>'Sheet1 (3)'!J79</f>
        <v>SpCond µS/cm</v>
      </c>
      <c r="K79" t="str">
        <f>'Sheet1 (3)'!K79</f>
        <v>TDS mg/L</v>
      </c>
      <c r="L79" t="str">
        <f>'Sheet1 (3)'!L79</f>
        <v>ODO % sat</v>
      </c>
      <c r="M79" t="str">
        <f>'Sheet1 (3)'!M79</f>
        <v>ODO mg/L</v>
      </c>
      <c r="N79" t="str">
        <f>'Sheet1 (3)'!N79</f>
        <v>ODO % EU</v>
      </c>
      <c r="O79" t="str">
        <f>'Sheet1 (3)'!O79</f>
        <v>pH</v>
      </c>
      <c r="P79" t="str">
        <f>'Sheet1 (3)'!P79</f>
        <v>Turbidity FNU</v>
      </c>
      <c r="Q79" t="str">
        <f>'Sheet1 (3)'!Q79</f>
        <v>fDOM RFU</v>
      </c>
      <c r="R79" t="str">
        <f>'Sheet1 (3)'!R79</f>
        <v>fDOM QSU</v>
      </c>
      <c r="S79" t="str">
        <f>'Sheet1 (3)'!S79</f>
        <v>Dep(m)</v>
      </c>
      <c r="T79" t="str">
        <f>'Sheet1 (3)'!T79</f>
        <v>Temp</v>
      </c>
      <c r="U79" t="str">
        <f>'Sheet1 (3)'!U79</f>
        <v>Scon(mS)</v>
      </c>
      <c r="V79" t="str">
        <f>'Sheet1 (3)'!V79</f>
        <v>Con(mS)</v>
      </c>
      <c r="W79" t="str">
        <f>'Sheet1 (3)'!W79</f>
        <v>pH</v>
      </c>
      <c r="X79" t="str">
        <f>'Sheet1 (3)'!X79</f>
        <v>DO(mg/l)</v>
      </c>
      <c r="Y79" t="str">
        <f>'Sheet1 (3)'!Y79</f>
        <v>Chla (ug/l)</v>
      </c>
      <c r="Z79" t="str">
        <f>'Sheet1 (3)'!Z79</f>
        <v>Chl(RFU)</v>
      </c>
      <c r="AA79" t="str">
        <f>'Sheet1 (3)'!AA79</f>
        <v>BGA(cells)</v>
      </c>
      <c r="AB79" t="str">
        <f>'Sheet1 (3)'!AB79</f>
        <v>BGA(RF)</v>
      </c>
      <c r="AC79" t="str">
        <f>'Sheet1 (3)'!AC79</f>
        <v>Turb.</v>
      </c>
      <c r="AD79" t="str">
        <f>'Sheet1 (3)'!AD79</f>
        <v>Depth (m)</v>
      </c>
      <c r="AR79" t="str">
        <f>'Sheet1 (3)'!AX79</f>
        <v>TDN(mgN/l)</v>
      </c>
      <c r="AS79" t="str">
        <f>'Sheet1 (3)'!AY79</f>
        <v>stdN/l</v>
      </c>
      <c r="AT79" t="str">
        <f>'Sheet1 (3)'!AL79</f>
        <v>TN-ugN/L</v>
      </c>
      <c r="AU79" t="str">
        <f>'Sheet1 (3)'!AM79</f>
        <v>TN-sd</v>
      </c>
      <c r="AV79" t="str">
        <f>'Sheet1 (3)'!AN79</f>
        <v>TN/TP</v>
      </c>
      <c r="AX79" t="str">
        <f>'Sheet1 (3)'!AP79</f>
        <v>Turbidity</v>
      </c>
      <c r="AY79" t="str">
        <f>'Sheet1 (3)'!AQ79</f>
        <v>NO3(mg/l)</v>
      </c>
      <c r="AZ79" t="str">
        <f>'Sheet1 (3)'!AR79</f>
        <v>DOC(mg/l)</v>
      </c>
      <c r="BA79" t="str">
        <f>'Sheet1 (3)'!AS79</f>
        <v>SAC254(/m)</v>
      </c>
      <c r="BD79" t="str">
        <f>'Sheet1 (3)'!AV79</f>
        <v>DOC (mgC/l)</v>
      </c>
      <c r="BE79" t="str">
        <f>'Sheet1 (3)'!AW79</f>
        <v>stdC/l</v>
      </c>
      <c r="BF79" t="str">
        <f>'Sheet1 (3)'!AZ79</f>
        <v>PAR dep(m)</v>
      </c>
      <c r="BI79">
        <f>'Sheet1 (3)'!BC79</f>
        <v>0</v>
      </c>
      <c r="BJ79" t="str">
        <f>'Sheet1 (3)'!BD79</f>
        <v>Sam ID</v>
      </c>
      <c r="BK79" t="str">
        <f>'Sheet1 (3)'!BE79</f>
        <v>Depth</v>
      </c>
      <c r="BL79" t="str">
        <f>'Sheet1 (3)'!BF79</f>
        <v>Col</v>
      </c>
      <c r="BM79">
        <f>'Sheet1 (3)'!BG79</f>
        <v>0</v>
      </c>
      <c r="BN79">
        <f>'Sheet1 (3)'!BH79</f>
        <v>0</v>
      </c>
      <c r="BO79">
        <f>'Sheet1 (3)'!BI79</f>
        <v>0</v>
      </c>
      <c r="BP79">
        <f>'Sheet1 (3)'!BJ79</f>
        <v>0</v>
      </c>
      <c r="BQ79">
        <f>'Sheet1 (3)'!BK79</f>
        <v>0</v>
      </c>
      <c r="BR79">
        <f>'Sheet1 (3)'!BL79</f>
        <v>0</v>
      </c>
      <c r="BS79">
        <f>'Sheet1 (3)'!BM79</f>
        <v>0</v>
      </c>
    </row>
    <row r="80" spans="1:84">
      <c r="A80">
        <f>'Sheet1 (3)'!A80</f>
        <v>0</v>
      </c>
      <c r="B80">
        <f>'Sheet1 (3)'!B80</f>
        <v>3.38</v>
      </c>
      <c r="C80">
        <f>'Sheet1 (3)'!C80</f>
        <v>60</v>
      </c>
      <c r="D80" s="1">
        <f>'Sheet1 (3)'!D80</f>
        <v>42100</v>
      </c>
      <c r="E80">
        <f>'Sheet1 (3)'!E80</f>
        <v>0.755</v>
      </c>
      <c r="F80">
        <f>'Sheet1 (3)'!F80</f>
        <v>0.755</v>
      </c>
      <c r="G80">
        <f>'Sheet1 (3)'!G80</f>
        <v>0.38166666666666665</v>
      </c>
      <c r="H80">
        <f>'Sheet1 (3)'!H80</f>
        <v>44</v>
      </c>
      <c r="I80">
        <f>'Sheet1 (3)'!I80</f>
        <v>83.433333333333337</v>
      </c>
      <c r="J80">
        <f>'Sheet1 (3)'!J80</f>
        <v>83.033333333333331</v>
      </c>
      <c r="K80">
        <f>'Sheet1 (3)'!K80</f>
        <v>54</v>
      </c>
      <c r="L80">
        <f>'Sheet1 (3)'!L80</f>
        <v>98.633333333333326</v>
      </c>
      <c r="M80">
        <f>'Sheet1 (3)'!M80</f>
        <v>14.263333333333334</v>
      </c>
      <c r="N80">
        <f>'Sheet1 (3)'!N80</f>
        <v>97.766666666666666</v>
      </c>
      <c r="O80">
        <f>'Sheet1 (3)'!O80</f>
        <v>7.3933333333333335</v>
      </c>
      <c r="P80">
        <f>'Sheet1 (3)'!P80</f>
        <v>27.066666666666663</v>
      </c>
      <c r="Q80">
        <f>'Sheet1 (3)'!Q80</f>
        <v>14.083333333333334</v>
      </c>
      <c r="R80">
        <f>'Sheet1 (3)'!R80</f>
        <v>34.51</v>
      </c>
      <c r="S80">
        <f>'Sheet1 (3)'!S80</f>
        <v>0.5063333333333333</v>
      </c>
      <c r="T80">
        <f>'Sheet1 (3)'!T80</f>
        <v>0.24333333333333332</v>
      </c>
      <c r="U80">
        <f>'Sheet1 (3)'!U80</f>
        <v>8.8000000000000009E-2</v>
      </c>
      <c r="V80">
        <f>'Sheet1 (3)'!V80</f>
        <v>4.6000000000000006E-2</v>
      </c>
      <c r="W80">
        <f>'Sheet1 (3)'!W80</f>
        <v>6.7666666666666657</v>
      </c>
      <c r="X80">
        <f>'Sheet1 (3)'!X80</f>
        <v>14.583333333333334</v>
      </c>
      <c r="Y80">
        <f>'Sheet1 (3)'!Y80</f>
        <v>2.9666666666666668</v>
      </c>
      <c r="Z80">
        <f>'Sheet1 (3)'!Z80</f>
        <v>0.73333333333333339</v>
      </c>
      <c r="AA80">
        <f>'Sheet1 (3)'!AA80</f>
        <v>168.66666666666666</v>
      </c>
      <c r="AB80">
        <f>'Sheet1 (3)'!AB80</f>
        <v>0.10000000000000002</v>
      </c>
      <c r="AC80">
        <f>'Sheet1 (3)'!AC80</f>
        <v>29.600000000000005</v>
      </c>
      <c r="AD80">
        <f>'Sheet1 (3)'!AD80</f>
        <v>0.6</v>
      </c>
      <c r="AE80">
        <f>'Sheet1 (3)'!AE80</f>
        <v>41.1179025</v>
      </c>
      <c r="AF80">
        <f>'Sheet1 (3)'!AF80</f>
        <v>2.3944071037742272</v>
      </c>
      <c r="AG80">
        <f t="shared" si="13"/>
        <v>0.43295674949984209</v>
      </c>
      <c r="AH80">
        <f t="shared" si="14"/>
        <v>2.5212247065117696E-2</v>
      </c>
      <c r="AI80">
        <f>'Sheet1 (3)'!AG80</f>
        <v>77.238220931520004</v>
      </c>
      <c r="AJ80">
        <f>'Sheet1 (3)'!AH80</f>
        <v>1.494237897460148</v>
      </c>
      <c r="AK80">
        <f t="shared" si="11"/>
        <v>0.81329073319490375</v>
      </c>
      <c r="AL80">
        <f t="shared" si="12"/>
        <v>1.5733788538066212E-2</v>
      </c>
      <c r="AM80">
        <f>'Sheet1 (3)'!AJ80</f>
        <v>72.418461308112711</v>
      </c>
      <c r="AN80">
        <f>'Sheet1 (3)'!AK80</f>
        <v>0.33967523114917791</v>
      </c>
      <c r="AO80">
        <f t="shared" si="15"/>
        <v>2.3383423089477788</v>
      </c>
      <c r="AP80">
        <f t="shared" si="16"/>
        <v>1.0967879597971518E-2</v>
      </c>
      <c r="AR80">
        <f>'Sheet1 (3)'!AX80</f>
        <v>0.89986066155522948</v>
      </c>
      <c r="AS80">
        <f>'Sheet1 (3)'!AY80</f>
        <v>1.6721178338920267E-2</v>
      </c>
      <c r="AT80">
        <f>'Sheet1 (3)'!AL80</f>
        <v>1049.8930767174554</v>
      </c>
      <c r="AU80">
        <f>'Sheet1 (3)'!AM80</f>
        <v>26.99140560102629</v>
      </c>
      <c r="AV80">
        <f>'Sheet1 (3)'!AN80</f>
        <v>14.497588843410577</v>
      </c>
      <c r="AW80">
        <f t="shared" si="17"/>
        <v>0.37271443100935597</v>
      </c>
      <c r="AX80">
        <f>'Sheet1 (3)'!AP80</f>
        <v>0.76449999999999996</v>
      </c>
      <c r="AY80">
        <f>'Sheet1 (3)'!AQ80</f>
        <v>0.46100000000000002</v>
      </c>
      <c r="AZ80">
        <f>'Sheet1 (3)'!AR80</f>
        <v>4.2389999999999999</v>
      </c>
      <c r="BA80">
        <f>'Sheet1 (3)'!AS80</f>
        <v>10.3385</v>
      </c>
      <c r="BD80">
        <f>'Sheet1 (3)'!AV80</f>
        <v>3.9270287641450317</v>
      </c>
      <c r="BE80">
        <f>'Sheet1 (3)'!AW80</f>
        <v>2.9934903874940674E-2</v>
      </c>
      <c r="BF80">
        <f>'Sheet1 (3)'!AZ80</f>
        <v>0</v>
      </c>
      <c r="BG80">
        <f>'Sheet1 (3)'!BA80</f>
        <v>2020</v>
      </c>
      <c r="BI80" t="str">
        <f>'Sheet1 (3)'!BC80</f>
        <v>T72</v>
      </c>
      <c r="BJ80" t="str">
        <f>'Sheet1 (3)'!BD80</f>
        <v>MB</v>
      </c>
      <c r="BK80" t="str">
        <f>'Sheet1 (3)'!BE80</f>
        <v>D1</v>
      </c>
      <c r="BL80">
        <f>'Sheet1 (3)'!BF80</f>
        <v>42100</v>
      </c>
      <c r="BM80">
        <f>'Sheet1 (3)'!BG80</f>
        <v>25.172141727444092</v>
      </c>
      <c r="BN80">
        <f>'Sheet1 (3)'!BH80</f>
        <v>2258.9544452313794</v>
      </c>
      <c r="BO80">
        <f>'Sheet1 (3)'!BI80</f>
        <v>15.082889626097785</v>
      </c>
      <c r="BP80">
        <f>'Sheet1 (3)'!BJ80</f>
        <v>41.146886654075438</v>
      </c>
      <c r="BQ80">
        <f>'Sheet1 (3)'!BK80</f>
        <v>0.74894223979023367</v>
      </c>
      <c r="BR80">
        <f>'Sheet1 (3)'!BL80</f>
        <v>99.869697154451231</v>
      </c>
      <c r="BS80">
        <f>'Sheet1 (3)'!BM80</f>
        <v>1.7881772095694042</v>
      </c>
      <c r="CF80">
        <f t="shared" si="18"/>
        <v>0.74894223979023367</v>
      </c>
    </row>
    <row r="81" spans="1:84">
      <c r="A81">
        <f>'Sheet1 (3)'!A81</f>
        <v>0</v>
      </c>
      <c r="B81">
        <f>'Sheet1 (3)'!B81</f>
        <v>2.78</v>
      </c>
      <c r="C81">
        <f>'Sheet1 (3)'!C81</f>
        <v>0</v>
      </c>
      <c r="D81" s="1">
        <f>'Sheet1 (3)'!D81</f>
        <v>42100</v>
      </c>
      <c r="E81">
        <f>'Sheet1 (3)'!E81</f>
        <v>1.0229999999999999</v>
      </c>
      <c r="F81">
        <f>'Sheet1 (3)'!F81</f>
        <v>1.0229999999999999</v>
      </c>
      <c r="G81">
        <f>'Sheet1 (3)'!G81</f>
        <v>0.22900000000000001</v>
      </c>
      <c r="H81">
        <f>'Sheet1 (3)'!H81</f>
        <v>43.9</v>
      </c>
      <c r="I81">
        <f>'Sheet1 (3)'!I81</f>
        <v>83.7</v>
      </c>
      <c r="J81">
        <f>'Sheet1 (3)'!J81</f>
        <v>83.36666666666666</v>
      </c>
      <c r="K81">
        <f>'Sheet1 (3)'!K81</f>
        <v>54</v>
      </c>
      <c r="L81">
        <f>'Sheet1 (3)'!L81</f>
        <v>99.066666666666663</v>
      </c>
      <c r="M81">
        <f>'Sheet1 (3)'!M81</f>
        <v>14.386666666666668</v>
      </c>
      <c r="N81">
        <f>'Sheet1 (3)'!N81</f>
        <v>98.2</v>
      </c>
      <c r="O81">
        <f>'Sheet1 (3)'!O81</f>
        <v>7.3499999999999988</v>
      </c>
      <c r="P81">
        <f>'Sheet1 (3)'!P81</f>
        <v>30.693333333333332</v>
      </c>
      <c r="Q81">
        <f>'Sheet1 (3)'!Q81</f>
        <v>14.043333333333331</v>
      </c>
      <c r="R81">
        <f>'Sheet1 (3)'!R81</f>
        <v>34.413333333333334</v>
      </c>
      <c r="S81">
        <f>'Sheet1 (3)'!S81</f>
        <v>0.97399999999999987</v>
      </c>
      <c r="T81">
        <f>'Sheet1 (3)'!T81</f>
        <v>0.27</v>
      </c>
      <c r="U81">
        <f>'Sheet1 (3)'!U81</f>
        <v>8.8000000000000009E-2</v>
      </c>
      <c r="V81">
        <f>'Sheet1 (3)'!V81</f>
        <v>4.6666666666666669E-2</v>
      </c>
      <c r="W81">
        <f>'Sheet1 (3)'!W81</f>
        <v>6.793333333333333</v>
      </c>
      <c r="X81">
        <f>'Sheet1 (3)'!X81</f>
        <v>14.593333333333334</v>
      </c>
      <c r="Y81">
        <f>'Sheet1 (3)'!Y81</f>
        <v>2.9333333333333331</v>
      </c>
      <c r="Z81">
        <f>'Sheet1 (3)'!Z81</f>
        <v>0.69999999999999984</v>
      </c>
      <c r="AA81">
        <f>'Sheet1 (3)'!AA81</f>
        <v>392.66666666666669</v>
      </c>
      <c r="AB81">
        <f>'Sheet1 (3)'!AB81</f>
        <v>0.20000000000000004</v>
      </c>
      <c r="AC81">
        <f>'Sheet1 (3)'!AC81</f>
        <v>30.833333333333332</v>
      </c>
      <c r="BF81">
        <f>'Sheet1 (3)'!AZ81</f>
        <v>0.6</v>
      </c>
      <c r="BG81">
        <f>'Sheet1 (3)'!BA81</f>
        <v>76</v>
      </c>
    </row>
    <row r="82" spans="1:84">
      <c r="A82">
        <f>'Sheet1 (3)'!A82</f>
        <v>0</v>
      </c>
      <c r="B82">
        <f>'Sheet1 (3)'!B82</f>
        <v>0</v>
      </c>
      <c r="C82">
        <f>'Sheet1 (3)'!C82</f>
        <v>0</v>
      </c>
      <c r="D82" s="1">
        <f>'Sheet1 (3)'!D82</f>
        <v>42100</v>
      </c>
      <c r="E82">
        <f>'Sheet1 (3)'!E82</f>
        <v>1.3036666666666668</v>
      </c>
      <c r="F82">
        <f>'Sheet1 (3)'!F82</f>
        <v>1.3036666666666668</v>
      </c>
      <c r="G82">
        <f>'Sheet1 (3)'!G82</f>
        <v>0.22033333333333335</v>
      </c>
      <c r="H82">
        <f>'Sheet1 (3)'!H82</f>
        <v>43.9</v>
      </c>
      <c r="I82">
        <f>'Sheet1 (3)'!I82</f>
        <v>83.7</v>
      </c>
      <c r="J82">
        <f>'Sheet1 (3)'!J82</f>
        <v>83.4</v>
      </c>
      <c r="K82">
        <f>'Sheet1 (3)'!K82</f>
        <v>54</v>
      </c>
      <c r="L82">
        <f>'Sheet1 (3)'!L82</f>
        <v>99.3</v>
      </c>
      <c r="M82">
        <f>'Sheet1 (3)'!M82</f>
        <v>14.43</v>
      </c>
      <c r="N82">
        <f>'Sheet1 (3)'!N82</f>
        <v>98.40000000000002</v>
      </c>
      <c r="O82">
        <f>'Sheet1 (3)'!O82</f>
        <v>7.3499999999999988</v>
      </c>
      <c r="P82">
        <f>'Sheet1 (3)'!P82</f>
        <v>27.033333333333331</v>
      </c>
      <c r="Q82">
        <f>'Sheet1 (3)'!Q82</f>
        <v>14.126666666666667</v>
      </c>
      <c r="R82">
        <f>'Sheet1 (3)'!R82</f>
        <v>34.616666666666667</v>
      </c>
      <c r="S82">
        <f>'Sheet1 (3)'!S82</f>
        <v>1.4916666666666665</v>
      </c>
      <c r="T82">
        <f>'Sheet1 (3)'!T82</f>
        <v>0.23</v>
      </c>
      <c r="U82">
        <f>'Sheet1 (3)'!U82</f>
        <v>8.8000000000000009E-2</v>
      </c>
      <c r="V82">
        <f>'Sheet1 (3)'!V82</f>
        <v>4.6666666666666669E-2</v>
      </c>
      <c r="W82">
        <f>'Sheet1 (3)'!W82</f>
        <v>6.78</v>
      </c>
      <c r="X82">
        <f>'Sheet1 (3)'!X82</f>
        <v>14.646666666666667</v>
      </c>
      <c r="Y82">
        <f>'Sheet1 (3)'!Y82</f>
        <v>2.6666666666666665</v>
      </c>
      <c r="Z82">
        <f>'Sheet1 (3)'!Z82</f>
        <v>0.66666666666666663</v>
      </c>
      <c r="AA82">
        <f>'Sheet1 (3)'!AA82</f>
        <v>416.33333333333331</v>
      </c>
      <c r="AB82">
        <f>'Sheet1 (3)'!AB82</f>
        <v>0.20000000000000004</v>
      </c>
      <c r="AC82">
        <f>'Sheet1 (3)'!AC82</f>
        <v>29.366666666666664</v>
      </c>
      <c r="BF82">
        <f>'Sheet1 (3)'!AZ82</f>
        <v>1</v>
      </c>
      <c r="BG82">
        <f>'Sheet1 (3)'!BA82</f>
        <v>16.2</v>
      </c>
    </row>
    <row r="83" spans="1:84">
      <c r="A83">
        <f>'Sheet1 (3)'!A83</f>
        <v>0</v>
      </c>
      <c r="B83">
        <f>'Sheet1 (3)'!B83</f>
        <v>0</v>
      </c>
      <c r="C83">
        <f>'Sheet1 (3)'!C83</f>
        <v>0</v>
      </c>
      <c r="D83" s="1">
        <f>'Sheet1 (3)'!D83</f>
        <v>42100</v>
      </c>
      <c r="E83">
        <f>'Sheet1 (3)'!E83</f>
        <v>1.5599999999999998</v>
      </c>
      <c r="F83">
        <f>'Sheet1 (3)'!F83</f>
        <v>1.5599999999999998</v>
      </c>
      <c r="G83">
        <f>'Sheet1 (3)'!G83</f>
        <v>0.25166666666666665</v>
      </c>
      <c r="H83">
        <f>'Sheet1 (3)'!H83</f>
        <v>43.966666666666669</v>
      </c>
      <c r="I83">
        <f>'Sheet1 (3)'!I83</f>
        <v>83.7</v>
      </c>
      <c r="J83">
        <f>'Sheet1 (3)'!J83</f>
        <v>83.36666666666666</v>
      </c>
      <c r="K83">
        <f>'Sheet1 (3)'!K83</f>
        <v>54</v>
      </c>
      <c r="L83">
        <f>'Sheet1 (3)'!L83</f>
        <v>99.433333333333337</v>
      </c>
      <c r="M83">
        <f>'Sheet1 (3)'!M83</f>
        <v>14.433333333333332</v>
      </c>
      <c r="N83">
        <f>'Sheet1 (3)'!N83</f>
        <v>98.59999999999998</v>
      </c>
      <c r="O83">
        <f>'Sheet1 (3)'!O83</f>
        <v>7.36</v>
      </c>
      <c r="P83">
        <f>'Sheet1 (3)'!P83</f>
        <v>29.143333333333331</v>
      </c>
      <c r="Q83">
        <f>'Sheet1 (3)'!Q83</f>
        <v>13.953333333333333</v>
      </c>
      <c r="R83">
        <f>'Sheet1 (3)'!R83</f>
        <v>34.20333333333334</v>
      </c>
      <c r="S83">
        <f>'Sheet1 (3)'!S83</f>
        <v>2.093</v>
      </c>
      <c r="T83">
        <f>'Sheet1 (3)'!T83</f>
        <v>0.23</v>
      </c>
      <c r="U83">
        <f>'Sheet1 (3)'!U83</f>
        <v>8.8000000000000009E-2</v>
      </c>
      <c r="V83">
        <f>'Sheet1 (3)'!V83</f>
        <v>4.7000000000000007E-2</v>
      </c>
      <c r="W83">
        <f>'Sheet1 (3)'!W83</f>
        <v>6.82</v>
      </c>
      <c r="X83">
        <f>'Sheet1 (3)'!X83</f>
        <v>14.643333333333333</v>
      </c>
      <c r="Y83">
        <f>'Sheet1 (3)'!Y83</f>
        <v>3</v>
      </c>
      <c r="Z83">
        <f>'Sheet1 (3)'!Z83</f>
        <v>0.69999999999999984</v>
      </c>
      <c r="AA83">
        <f>'Sheet1 (3)'!AA83</f>
        <v>225.33333333333334</v>
      </c>
      <c r="AB83">
        <f>'Sheet1 (3)'!AB83</f>
        <v>0.10000000000000002</v>
      </c>
      <c r="AC83">
        <f>'Sheet1 (3)'!AC83</f>
        <v>31.366666666666664</v>
      </c>
      <c r="BF83">
        <f>'Sheet1 (3)'!AZ83</f>
        <v>1.5</v>
      </c>
      <c r="BG83">
        <f>'Sheet1 (3)'!BA83</f>
        <v>3.2</v>
      </c>
    </row>
    <row r="84" spans="1:84">
      <c r="A84">
        <f>'Sheet1 (3)'!A84</f>
        <v>0</v>
      </c>
      <c r="B84">
        <f>'Sheet1 (3)'!B84</f>
        <v>0</v>
      </c>
      <c r="C84">
        <f>'Sheet1 (3)'!C84</f>
        <v>0</v>
      </c>
      <c r="D84" s="1">
        <f>'Sheet1 (3)'!D84</f>
        <v>42100</v>
      </c>
      <c r="E84">
        <f>'Sheet1 (3)'!E84</f>
        <v>1.8029999999999999</v>
      </c>
      <c r="F84">
        <f>'Sheet1 (3)'!F84</f>
        <v>1.8029999999999999</v>
      </c>
      <c r="G84">
        <f>'Sheet1 (3)'!G84</f>
        <v>0.218</v>
      </c>
      <c r="H84">
        <f>'Sheet1 (3)'!H84</f>
        <v>44</v>
      </c>
      <c r="I84">
        <f>'Sheet1 (3)'!I84</f>
        <v>83.8</v>
      </c>
      <c r="J84">
        <f>'Sheet1 (3)'!J84</f>
        <v>83.5</v>
      </c>
      <c r="K84">
        <f>'Sheet1 (3)'!K84</f>
        <v>54</v>
      </c>
      <c r="L84">
        <f>'Sheet1 (3)'!L84</f>
        <v>99.40000000000002</v>
      </c>
      <c r="M84">
        <f>'Sheet1 (3)'!M84</f>
        <v>14.44</v>
      </c>
      <c r="N84">
        <f>'Sheet1 (3)'!N84</f>
        <v>98.5</v>
      </c>
      <c r="O84">
        <f>'Sheet1 (3)'!O84</f>
        <v>7.3499999999999988</v>
      </c>
      <c r="P84">
        <f>'Sheet1 (3)'!P84</f>
        <v>29.216666666666669</v>
      </c>
      <c r="Q84">
        <f>'Sheet1 (3)'!Q84</f>
        <v>14.103333333333333</v>
      </c>
      <c r="R84">
        <f>'Sheet1 (3)'!R84</f>
        <v>34.57</v>
      </c>
      <c r="S84">
        <f>'Sheet1 (3)'!S84</f>
        <v>2.5963333333333334</v>
      </c>
      <c r="T84">
        <f>'Sheet1 (3)'!T84</f>
        <v>0.28333333333333338</v>
      </c>
      <c r="U84">
        <f>'Sheet1 (3)'!U84</f>
        <v>8.8000000000000009E-2</v>
      </c>
      <c r="V84">
        <f>'Sheet1 (3)'!V84</f>
        <v>4.7000000000000007E-2</v>
      </c>
      <c r="W84">
        <f>'Sheet1 (3)'!W84</f>
        <v>6.830000000000001</v>
      </c>
      <c r="X84">
        <f>'Sheet1 (3)'!X84</f>
        <v>14.593333333333334</v>
      </c>
      <c r="Y84">
        <f>'Sheet1 (3)'!Y84</f>
        <v>2.2000000000000002</v>
      </c>
      <c r="Z84">
        <f>'Sheet1 (3)'!Z84</f>
        <v>0.5</v>
      </c>
      <c r="AA84">
        <f>'Sheet1 (3)'!AA84</f>
        <v>221.33333333333334</v>
      </c>
      <c r="AB84">
        <f>'Sheet1 (3)'!AB84</f>
        <v>0.10000000000000002</v>
      </c>
      <c r="AC84">
        <f>'Sheet1 (3)'!AC84</f>
        <v>31.700000000000003</v>
      </c>
      <c r="BF84">
        <f>'Sheet1 (3)'!AZ84</f>
        <v>2</v>
      </c>
      <c r="BG84">
        <f>'Sheet1 (3)'!BA84</f>
        <v>0.6</v>
      </c>
    </row>
    <row r="85" spans="1:84">
      <c r="A85">
        <f>'Sheet1 (3)'!A85</f>
        <v>0</v>
      </c>
      <c r="B85">
        <f>'Sheet1 (3)'!B85</f>
        <v>0</v>
      </c>
      <c r="C85">
        <f>'Sheet1 (3)'!C85</f>
        <v>0</v>
      </c>
      <c r="D85" s="1">
        <f>'Sheet1 (3)'!D85</f>
        <v>42100</v>
      </c>
      <c r="E85">
        <f>'Sheet1 (3)'!E85</f>
        <v>2.0696666666666665</v>
      </c>
      <c r="F85">
        <f>'Sheet1 (3)'!F85</f>
        <v>2.0696666666666665</v>
      </c>
      <c r="G85">
        <f>'Sheet1 (3)'!G85</f>
        <v>0.215</v>
      </c>
      <c r="H85">
        <f>'Sheet1 (3)'!H85</f>
        <v>44</v>
      </c>
      <c r="I85">
        <f>'Sheet1 (3)'!I85</f>
        <v>83.8</v>
      </c>
      <c r="J85">
        <f>'Sheet1 (3)'!J85</f>
        <v>83.5</v>
      </c>
      <c r="K85">
        <f>'Sheet1 (3)'!K85</f>
        <v>54</v>
      </c>
      <c r="L85">
        <f>'Sheet1 (3)'!L85</f>
        <v>99.3</v>
      </c>
      <c r="M85">
        <f>'Sheet1 (3)'!M85</f>
        <v>14.42</v>
      </c>
      <c r="N85">
        <f>'Sheet1 (3)'!N85</f>
        <v>98.40000000000002</v>
      </c>
      <c r="O85">
        <f>'Sheet1 (3)'!O85</f>
        <v>7.36</v>
      </c>
      <c r="P85">
        <f>'Sheet1 (3)'!P85</f>
        <v>25.676666666666666</v>
      </c>
      <c r="Q85">
        <f>'Sheet1 (3)'!Q85</f>
        <v>14.166666666666666</v>
      </c>
      <c r="R85">
        <f>'Sheet1 (3)'!R85</f>
        <v>34.706666666666671</v>
      </c>
      <c r="S85">
        <f>'Sheet1 (3)'!S85</f>
        <v>2.8606666666666669</v>
      </c>
      <c r="T85">
        <f>'Sheet1 (3)'!T85</f>
        <v>0.3833333333333333</v>
      </c>
      <c r="U85">
        <f>'Sheet1 (3)'!U85</f>
        <v>8.8000000000000009E-2</v>
      </c>
      <c r="V85">
        <f>'Sheet1 (3)'!V85</f>
        <v>4.7000000000000007E-2</v>
      </c>
      <c r="W85">
        <f>'Sheet1 (3)'!W85</f>
        <v>6.8533333333333326</v>
      </c>
      <c r="X85">
        <f>'Sheet1 (3)'!X85</f>
        <v>14.443333333333333</v>
      </c>
      <c r="Y85">
        <f>'Sheet1 (3)'!Y85</f>
        <v>2.9</v>
      </c>
      <c r="Z85">
        <f>'Sheet1 (3)'!Z85</f>
        <v>0.69999999999999984</v>
      </c>
      <c r="AA85">
        <f>'Sheet1 (3)'!AA85</f>
        <v>373.66666666666669</v>
      </c>
      <c r="AB85">
        <f>'Sheet1 (3)'!AB85</f>
        <v>0.16666666666666666</v>
      </c>
      <c r="AC85">
        <f>'Sheet1 (3)'!AC85</f>
        <v>36.733333333333327</v>
      </c>
      <c r="BF85">
        <f>'Sheet1 (3)'!AZ85</f>
        <v>2.5</v>
      </c>
      <c r="BG85">
        <f>'Sheet1 (3)'!BA85</f>
        <v>0.11</v>
      </c>
    </row>
    <row r="86" spans="1:84">
      <c r="A86">
        <f>'Sheet1 (3)'!A86</f>
        <v>0</v>
      </c>
      <c r="B86">
        <f>'Sheet1 (3)'!B86</f>
        <v>0</v>
      </c>
      <c r="C86">
        <f>'Sheet1 (3)'!C86</f>
        <v>0</v>
      </c>
      <c r="D86" s="1">
        <f>'Sheet1 (3)'!D86</f>
        <v>42100</v>
      </c>
      <c r="E86">
        <f>'Sheet1 (3)'!E86</f>
        <v>2.2876666666666665</v>
      </c>
      <c r="F86">
        <f>'Sheet1 (3)'!F86</f>
        <v>2.2876666666666665</v>
      </c>
      <c r="G86">
        <f>'Sheet1 (3)'!G86</f>
        <v>0.21433333333333335</v>
      </c>
      <c r="H86">
        <f>'Sheet1 (3)'!H86</f>
        <v>44</v>
      </c>
      <c r="I86">
        <f>'Sheet1 (3)'!I86</f>
        <v>83.866666666666674</v>
      </c>
      <c r="J86">
        <f>'Sheet1 (3)'!J86</f>
        <v>83.533333333333331</v>
      </c>
      <c r="K86">
        <f>'Sheet1 (3)'!K86</f>
        <v>54</v>
      </c>
      <c r="L86">
        <f>'Sheet1 (3)'!L86</f>
        <v>99.2</v>
      </c>
      <c r="M86">
        <f>'Sheet1 (3)'!M86</f>
        <v>14.410000000000002</v>
      </c>
      <c r="N86">
        <f>'Sheet1 (3)'!N86</f>
        <v>98.3</v>
      </c>
      <c r="O86">
        <f>'Sheet1 (3)'!O86</f>
        <v>7.36</v>
      </c>
      <c r="P86">
        <f>'Sheet1 (3)'!P86</f>
        <v>28.376666666666665</v>
      </c>
      <c r="Q86">
        <f>'Sheet1 (3)'!Q86</f>
        <v>14.173333333333334</v>
      </c>
      <c r="R86">
        <f>'Sheet1 (3)'!R86</f>
        <v>34.729999999999997</v>
      </c>
      <c r="S86">
        <f>'Sheet1 (3)'!S86</f>
        <v>3.0503333333333331</v>
      </c>
      <c r="T86">
        <f>'Sheet1 (3)'!T86</f>
        <v>0.61</v>
      </c>
      <c r="U86">
        <f>'Sheet1 (3)'!U86</f>
        <v>8.900000000000001E-2</v>
      </c>
      <c r="V86">
        <f>'Sheet1 (3)'!V86</f>
        <v>4.7000000000000007E-2</v>
      </c>
      <c r="W86">
        <f>'Sheet1 (3)'!W86</f>
        <v>6.8633333333333333</v>
      </c>
      <c r="X86">
        <f>'Sheet1 (3)'!X86</f>
        <v>14.223333333333334</v>
      </c>
      <c r="Y86">
        <f>'Sheet1 (3)'!Y86</f>
        <v>3.1999999999999997</v>
      </c>
      <c r="Z86">
        <f>'Sheet1 (3)'!Z86</f>
        <v>0.73333333333333339</v>
      </c>
      <c r="AA86">
        <f>'Sheet1 (3)'!AA86</f>
        <v>306.66666666666669</v>
      </c>
      <c r="AB86">
        <f>'Sheet1 (3)'!AB86</f>
        <v>0.13333333333333333</v>
      </c>
      <c r="AC86">
        <f>'Sheet1 (3)'!AC86</f>
        <v>35.966666666666669</v>
      </c>
    </row>
    <row r="87" spans="1:84">
      <c r="A87">
        <f>'Sheet1 (3)'!A87</f>
        <v>0</v>
      </c>
      <c r="B87">
        <f>'Sheet1 (3)'!B87</f>
        <v>0</v>
      </c>
      <c r="C87">
        <f>'Sheet1 (3)'!C87</f>
        <v>0</v>
      </c>
      <c r="D87" s="1">
        <f>'Sheet1 (3)'!D87</f>
        <v>42100</v>
      </c>
      <c r="E87">
        <f>'Sheet1 (3)'!E87</f>
        <v>2.5369999999999999</v>
      </c>
      <c r="F87">
        <f>'Sheet1 (3)'!F87</f>
        <v>2.5369999999999999</v>
      </c>
      <c r="G87">
        <f>'Sheet1 (3)'!G87</f>
        <v>0.22966666666666669</v>
      </c>
      <c r="H87">
        <f>'Sheet1 (3)'!H87</f>
        <v>44</v>
      </c>
      <c r="I87">
        <f>'Sheet1 (3)'!I87</f>
        <v>83.9</v>
      </c>
      <c r="J87">
        <f>'Sheet1 (3)'!J87</f>
        <v>83.6</v>
      </c>
      <c r="K87">
        <f>'Sheet1 (3)'!K87</f>
        <v>54</v>
      </c>
      <c r="L87">
        <f>'Sheet1 (3)'!L87</f>
        <v>99.2</v>
      </c>
      <c r="M87">
        <f>'Sheet1 (3)'!M87</f>
        <v>14.4</v>
      </c>
      <c r="N87">
        <f>'Sheet1 (3)'!N87</f>
        <v>98.3</v>
      </c>
      <c r="O87">
        <f>'Sheet1 (3)'!O87</f>
        <v>7.3499999999999988</v>
      </c>
      <c r="P87">
        <f>'Sheet1 (3)'!P87</f>
        <v>27.076666666666668</v>
      </c>
      <c r="Q87">
        <f>'Sheet1 (3)'!Q87</f>
        <v>14.160000000000002</v>
      </c>
      <c r="R87">
        <f>'Sheet1 (3)'!R87</f>
        <v>34.69</v>
      </c>
      <c r="AD87">
        <f>'Sheet1 (3)'!AD87</f>
        <v>2.38</v>
      </c>
      <c r="AE87">
        <f>'Sheet1 (3)'!AE87</f>
        <v>33.233437000000002</v>
      </c>
      <c r="AF87">
        <f>'Sheet1 (3)'!AF87</f>
        <v>0.48409095925455797</v>
      </c>
      <c r="AG87">
        <f t="shared" ref="AG87:AG149" si="19">AE87*AF$1</f>
        <v>0.34993615878698542</v>
      </c>
      <c r="AH87">
        <f t="shared" ref="AH87:AH149" si="20">AG87*AF87/AE87</f>
        <v>5.09730398288468E-3</v>
      </c>
      <c r="AI87">
        <f>'Sheet1 (3)'!AG87</f>
        <v>45.819666847680004</v>
      </c>
      <c r="AJ87">
        <f>'Sheet1 (3)'!AH87</f>
        <v>5.6940201623349971</v>
      </c>
      <c r="AK87">
        <f t="shared" ref="AK87:AK144" si="21">AI87*AF$1</f>
        <v>0.48246463986185117</v>
      </c>
      <c r="AL87">
        <f t="shared" ref="AL87:AL144" si="22">AK87*AJ87/AI87</f>
        <v>5.9955987810203192E-2</v>
      </c>
      <c r="AM87">
        <f>'Sheet1 (3)'!AJ87</f>
        <v>72.850797294936754</v>
      </c>
      <c r="AN87">
        <f>'Sheet1 (3)'!AK87</f>
        <v>6.2500242531448933</v>
      </c>
      <c r="AO87">
        <f t="shared" si="15"/>
        <v>2.3523021406179128</v>
      </c>
      <c r="AP87">
        <f t="shared" si="16"/>
        <v>0.2018089846026766</v>
      </c>
      <c r="AR87">
        <f>'Sheet1 (3)'!AX87</f>
        <v>0.94512950611373969</v>
      </c>
      <c r="AS87">
        <f>'Sheet1 (3)'!AY87</f>
        <v>2.2633094238311717E-2</v>
      </c>
      <c r="AT87">
        <f>'Sheet1 (3)'!AL87</f>
        <v>970.74311681368636</v>
      </c>
      <c r="AU87">
        <f>'Sheet1 (3)'!AM87</f>
        <v>8.8648243885722735</v>
      </c>
      <c r="AV87">
        <f>'Sheet1 (3)'!AN87</f>
        <v>13.325085693758831</v>
      </c>
      <c r="AW87">
        <f t="shared" si="17"/>
        <v>0.12168465847646108</v>
      </c>
      <c r="AX87">
        <f>'Sheet1 (3)'!AP87</f>
        <v>0.59899999999999998</v>
      </c>
      <c r="AY87">
        <f>'Sheet1 (3)'!AQ87</f>
        <v>0.46150000000000002</v>
      </c>
      <c r="AZ87">
        <f>'Sheet1 (3)'!AR87</f>
        <v>4.3365</v>
      </c>
      <c r="BA87">
        <f>'Sheet1 (3)'!AS87</f>
        <v>10.576499999999999</v>
      </c>
      <c r="BD87">
        <f>'Sheet1 (3)'!AV87</f>
        <v>4.1167061411744079</v>
      </c>
      <c r="BE87">
        <f>'Sheet1 (3)'!AW87</f>
        <v>2.9848242313502527E-2</v>
      </c>
    </row>
    <row r="88" spans="1:84">
      <c r="A88">
        <f>'Sheet1 (3)'!A88</f>
        <v>0</v>
      </c>
      <c r="B88">
        <f>'Sheet1 (3)'!B88</f>
        <v>0</v>
      </c>
      <c r="C88">
        <f>'Sheet1 (3)'!C88</f>
        <v>0</v>
      </c>
      <c r="D88" s="1">
        <f>'Sheet1 (3)'!D88</f>
        <v>42100</v>
      </c>
      <c r="E88">
        <f>'Sheet1 (3)'!E88</f>
        <v>2.7959999999999998</v>
      </c>
      <c r="F88">
        <f>'Sheet1 (3)'!F88</f>
        <v>2.7959999999999998</v>
      </c>
      <c r="G88">
        <f>'Sheet1 (3)'!G88</f>
        <v>0.30499999999999999</v>
      </c>
      <c r="H88">
        <f>'Sheet1 (3)'!H88</f>
        <v>44.2</v>
      </c>
      <c r="I88">
        <f>'Sheet1 (3)'!I88</f>
        <v>84</v>
      </c>
      <c r="J88">
        <f>'Sheet1 (3)'!J88</f>
        <v>83.6</v>
      </c>
      <c r="K88">
        <f>'Sheet1 (3)'!K88</f>
        <v>54</v>
      </c>
      <c r="L88">
        <f>'Sheet1 (3)'!L88</f>
        <v>99.1</v>
      </c>
      <c r="M88">
        <f>'Sheet1 (3)'!M88</f>
        <v>14.36</v>
      </c>
      <c r="N88">
        <f>'Sheet1 (3)'!N88</f>
        <v>98.2</v>
      </c>
      <c r="O88">
        <f>'Sheet1 (3)'!O88</f>
        <v>7.35</v>
      </c>
      <c r="P88">
        <f>'Sheet1 (3)'!P88</f>
        <v>27.41</v>
      </c>
      <c r="Q88">
        <f>'Sheet1 (3)'!Q88</f>
        <v>14.14</v>
      </c>
      <c r="R88">
        <f>'Sheet1 (3)'!R88</f>
        <v>34.659999999999997</v>
      </c>
      <c r="AD88">
        <f>'Sheet1 (3)'!AD88</f>
        <v>2.88</v>
      </c>
      <c r="AE88">
        <f>'Sheet1 (3)'!AE88</f>
        <v>42.497411</v>
      </c>
      <c r="AF88">
        <f>'Sheet1 (3)'!AF88</f>
        <v>2.268095912344096</v>
      </c>
      <c r="AG88">
        <f t="shared" si="19"/>
        <v>0.44748247867747709</v>
      </c>
      <c r="AH88">
        <f t="shared" si="20"/>
        <v>2.38822355727503E-2</v>
      </c>
      <c r="AI88">
        <f>'Sheet1 (3)'!AG88</f>
        <v>72.404089919040004</v>
      </c>
      <c r="AJ88">
        <f>'Sheet1 (3)'!AH88</f>
        <v>2.1870941845656033</v>
      </c>
      <c r="AK88">
        <f t="shared" si="21"/>
        <v>0.76238906938022544</v>
      </c>
      <c r="AL88">
        <f t="shared" si="22"/>
        <v>2.3029316463784387E-2</v>
      </c>
      <c r="AM88">
        <f>'Sheet1 (3)'!AJ88</f>
        <v>77.126119831307875</v>
      </c>
      <c r="AN88">
        <f>'Sheet1 (3)'!AK88</f>
        <v>1.0190256934475337</v>
      </c>
      <c r="AO88">
        <f t="shared" si="15"/>
        <v>2.490349364911459</v>
      </c>
      <c r="AP88">
        <f t="shared" si="16"/>
        <v>3.2903638793914558E-2</v>
      </c>
      <c r="AR88">
        <f>'Sheet1 (3)'!AX88</f>
        <v>0.96208177800111527</v>
      </c>
      <c r="AS88">
        <f>'Sheet1 (3)'!AY88</f>
        <v>1.1986079777652496E-2</v>
      </c>
      <c r="AT88">
        <f>'Sheet1 (3)'!AL88</f>
        <v>984.63646083934793</v>
      </c>
      <c r="AU88">
        <f>'Sheet1 (3)'!AM88</f>
        <v>65.030763984825413</v>
      </c>
      <c r="AV88">
        <f>'Sheet1 (3)'!AN88</f>
        <v>12.766575875889631</v>
      </c>
      <c r="AW88">
        <f t="shared" si="17"/>
        <v>0.8431743244320119</v>
      </c>
      <c r="AX88">
        <f>'Sheet1 (3)'!AP88</f>
        <v>1.3959999999999999</v>
      </c>
      <c r="AY88">
        <f>'Sheet1 (3)'!AQ88</f>
        <v>0.44550000000000001</v>
      </c>
      <c r="AZ88">
        <f>'Sheet1 (3)'!AR88</f>
        <v>4.2795000000000005</v>
      </c>
      <c r="BA88">
        <f>'Sheet1 (3)'!AS88</f>
        <v>10.437999999999999</v>
      </c>
      <c r="BD88">
        <f>'Sheet1 (3)'!AV88</f>
        <v>4.8705422616468095</v>
      </c>
      <c r="BE88">
        <f>'Sheet1 (3)'!AW88</f>
        <v>4.3882982519315335E-2</v>
      </c>
      <c r="BI88" t="str">
        <f>'Sheet1 (3)'!BC88</f>
        <v>T73</v>
      </c>
      <c r="BJ88" t="str">
        <f>'Sheet1 (3)'!BD88</f>
        <v>MB</v>
      </c>
      <c r="BK88" t="str">
        <f>'Sheet1 (3)'!BE88</f>
        <v>D3</v>
      </c>
      <c r="BL88">
        <f>'Sheet1 (3)'!BF88</f>
        <v>42100</v>
      </c>
      <c r="BM88">
        <f>'Sheet1 (3)'!BG88</f>
        <v>26.188317700190964</v>
      </c>
      <c r="BN88">
        <f>'Sheet1 (3)'!BH88</f>
        <v>2231.363948724902</v>
      </c>
      <c r="BO88">
        <f>'Sheet1 (3)'!BI88</f>
        <v>16.284272951240233</v>
      </c>
      <c r="BP88">
        <f>'Sheet1 (3)'!BJ88</f>
        <v>40.723504857118108</v>
      </c>
      <c r="BQ88">
        <f>'Sheet1 (3)'!BK88</f>
        <v>0.74123598210990371</v>
      </c>
      <c r="BR88">
        <f>'Sheet1 (3)'!BL88</f>
        <v>102.99760235727781</v>
      </c>
      <c r="BS88">
        <f>'Sheet1 (3)'!BM88</f>
        <v>1.8441826742574361</v>
      </c>
      <c r="CF88">
        <f t="shared" si="18"/>
        <v>0.74123598210990371</v>
      </c>
    </row>
    <row r="89" spans="1:84">
      <c r="A89">
        <f>'Sheet1 (3)'!A89</f>
        <v>0</v>
      </c>
      <c r="B89">
        <f>'Sheet1 (3)'!B89</f>
        <v>0</v>
      </c>
      <c r="C89">
        <f>'Sheet1 (3)'!C89</f>
        <v>0</v>
      </c>
      <c r="D89" s="1">
        <f>'Sheet1 (3)'!D89</f>
        <v>42100</v>
      </c>
      <c r="E89">
        <f>'Sheet1 (3)'!E89</f>
        <v>3.0489999999999999</v>
      </c>
      <c r="F89">
        <f>'Sheet1 (3)'!F89</f>
        <v>3.0489999999999999</v>
      </c>
      <c r="G89">
        <f>'Sheet1 (3)'!G89</f>
        <v>0.7</v>
      </c>
      <c r="H89">
        <f>'Sheet1 (3)'!H89</f>
        <v>45</v>
      </c>
      <c r="I89">
        <f>'Sheet1 (3)'!I89</f>
        <v>84.4</v>
      </c>
      <c r="J89">
        <f>'Sheet1 (3)'!J89</f>
        <v>84</v>
      </c>
      <c r="K89">
        <f>'Sheet1 (3)'!K89</f>
        <v>55</v>
      </c>
      <c r="L89">
        <f>'Sheet1 (3)'!L89</f>
        <v>97.5</v>
      </c>
      <c r="M89">
        <f>'Sheet1 (3)'!M89</f>
        <v>13.97</v>
      </c>
      <c r="N89">
        <f>'Sheet1 (3)'!N89</f>
        <v>96.7</v>
      </c>
      <c r="O89">
        <f>'Sheet1 (3)'!O89</f>
        <v>7.32</v>
      </c>
      <c r="P89">
        <f>'Sheet1 (3)'!P89</f>
        <v>30.86</v>
      </c>
      <c r="Q89">
        <f>'Sheet1 (3)'!Q89</f>
        <v>13.77</v>
      </c>
      <c r="R89">
        <f>'Sheet1 (3)'!R89</f>
        <v>33.770000000000003</v>
      </c>
      <c r="AD89">
        <f>'Sheet1 (3)'!AD89</f>
        <v>3.13</v>
      </c>
      <c r="AE89">
        <f>'Sheet1 (3)'!AE89</f>
        <v>33.450025500000002</v>
      </c>
      <c r="AF89">
        <f>'Sheet1 (3)'!AF89</f>
        <v>1.7258376421623496</v>
      </c>
      <c r="AG89">
        <f t="shared" si="19"/>
        <v>0.35221675792355484</v>
      </c>
      <c r="AH89">
        <f t="shared" si="20"/>
        <v>1.8172450691400964E-2</v>
      </c>
      <c r="AI89">
        <f>'Sheet1 (3)'!AG89</f>
        <v>96.040550422080017</v>
      </c>
      <c r="AJ89">
        <f>'Sheet1 (3)'!AH89</f>
        <v>10.806127004153481</v>
      </c>
      <c r="AK89">
        <f t="shared" si="21"/>
        <v>1.0112725115518588</v>
      </c>
      <c r="AL89">
        <f t="shared" si="22"/>
        <v>0.11378463729760432</v>
      </c>
      <c r="AM89">
        <f>'Sheet1 (3)'!AJ89</f>
        <v>108.59057220572457</v>
      </c>
      <c r="AN89">
        <f>'Sheet1 (3)'!AK89</f>
        <v>23.233785810603887</v>
      </c>
      <c r="AO89">
        <f t="shared" si="15"/>
        <v>3.5063148920156464</v>
      </c>
      <c r="AP89">
        <f t="shared" si="16"/>
        <v>0.75020296450125556</v>
      </c>
      <c r="AR89">
        <f>'Sheet1 (3)'!AX89</f>
        <v>0.92736101372808322</v>
      </c>
      <c r="AS89">
        <f>'Sheet1 (3)'!AY89</f>
        <v>9.71219391500335E-3</v>
      </c>
      <c r="AT89">
        <f>'Sheet1 (3)'!AL89</f>
        <v>999.37182571504957</v>
      </c>
      <c r="AU89">
        <f>'Sheet1 (3)'!AM89</f>
        <v>66.155405884868173</v>
      </c>
      <c r="AV89">
        <f>'Sheet1 (3)'!AN89</f>
        <v>9.2031177791543648</v>
      </c>
      <c r="AW89">
        <f t="shared" si="17"/>
        <v>0.60921868759966491</v>
      </c>
      <c r="AX89">
        <f>'Sheet1 (3)'!AP89</f>
        <v>0.81800000000000006</v>
      </c>
      <c r="AY89">
        <f>'Sheet1 (3)'!AQ89</f>
        <v>0.45100000000000001</v>
      </c>
      <c r="AZ89">
        <f>'Sheet1 (3)'!AR89</f>
        <v>4.2460000000000004</v>
      </c>
      <c r="BA89">
        <f>'Sheet1 (3)'!AS89</f>
        <v>10.355499999999999</v>
      </c>
      <c r="BD89">
        <f>'Sheet1 (3)'!AV89</f>
        <v>4.186600779768737</v>
      </c>
      <c r="BE89">
        <f>'Sheet1 (3)'!AW89</f>
        <v>4.5904201424040877E-2</v>
      </c>
      <c r="BI89" t="str">
        <f>'Sheet1 (3)'!BC89</f>
        <v>T74</v>
      </c>
      <c r="BJ89" t="str">
        <f>'Sheet1 (3)'!BD89</f>
        <v>MB</v>
      </c>
      <c r="BK89" t="str">
        <f>'Sheet1 (3)'!BE89</f>
        <v>D4</v>
      </c>
      <c r="BL89">
        <f>'Sheet1 (3)'!BF89</f>
        <v>42100</v>
      </c>
      <c r="BM89">
        <f>'Sheet1 (3)'!BG89</f>
        <v>24.221207911439066</v>
      </c>
      <c r="BN89">
        <f>'Sheet1 (3)'!BH89</f>
        <v>2334.2310052850517</v>
      </c>
      <c r="BO89">
        <f>'Sheet1 (3)'!BI89</f>
        <v>16.542200167131877</v>
      </c>
      <c r="BP89">
        <f>'Sheet1 (3)'!BJ89</f>
        <v>50.981334188646763</v>
      </c>
      <c r="BQ89">
        <f>'Sheet1 (3)'!BK89</f>
        <v>0.92794565323346856</v>
      </c>
      <c r="BR89">
        <f>'Sheet1 (3)'!BL89</f>
        <v>104.21011301330131</v>
      </c>
      <c r="BS89">
        <f>'Sheet1 (3)'!BM89</f>
        <v>1.8658928023867736</v>
      </c>
      <c r="CF89">
        <f t="shared" si="18"/>
        <v>0.92794565323346856</v>
      </c>
    </row>
    <row r="90" spans="1:84">
      <c r="A90">
        <f>'Sheet1 (3)'!A90</f>
        <v>0</v>
      </c>
      <c r="B90">
        <f>'Sheet1 (3)'!B90</f>
        <v>0</v>
      </c>
      <c r="C90">
        <f>'Sheet1 (3)'!C90</f>
        <v>0</v>
      </c>
      <c r="D90" s="1">
        <f>'Sheet1 (3)'!D90</f>
        <v>42100</v>
      </c>
      <c r="E90">
        <f>'Sheet1 (3)'!E90</f>
        <v>3.234</v>
      </c>
      <c r="F90">
        <f>'Sheet1 (3)'!F90</f>
        <v>3.234</v>
      </c>
      <c r="G90">
        <f>'Sheet1 (3)'!G90</f>
        <v>0.85299999999999998</v>
      </c>
      <c r="H90">
        <f>'Sheet1 (3)'!H90</f>
        <v>45.6</v>
      </c>
      <c r="I90">
        <f>'Sheet1 (3)'!I90</f>
        <v>85.1</v>
      </c>
      <c r="J90">
        <f>'Sheet1 (3)'!J90</f>
        <v>84.6</v>
      </c>
      <c r="K90">
        <f>'Sheet1 (3)'!K90</f>
        <v>55</v>
      </c>
      <c r="L90">
        <f>'Sheet1 (3)'!L90</f>
        <v>95.7</v>
      </c>
      <c r="M90">
        <f>'Sheet1 (3)'!M90</f>
        <v>13.66</v>
      </c>
      <c r="N90">
        <f>'Sheet1 (3)'!N90</f>
        <v>94.9</v>
      </c>
      <c r="O90">
        <f>'Sheet1 (3)'!O90</f>
        <v>7.25</v>
      </c>
      <c r="P90">
        <f>'Sheet1 (3)'!P90</f>
        <v>30.37</v>
      </c>
      <c r="Q90">
        <f>'Sheet1 (3)'!Q90</f>
        <v>13.67</v>
      </c>
      <c r="R90">
        <f>'Sheet1 (3)'!R90</f>
        <v>33.53</v>
      </c>
      <c r="AD90">
        <f>'Sheet1 (3)'!AD90</f>
        <v>3.38</v>
      </c>
      <c r="AE90">
        <f>'Sheet1 (3)'!AE90</f>
        <v>27.579396000000003</v>
      </c>
      <c r="AF90">
        <f>'Sheet1 (3)'!AF90</f>
        <v>0.89653078837148747</v>
      </c>
      <c r="AG90">
        <f t="shared" si="19"/>
        <v>0.29040113720122146</v>
      </c>
      <c r="AH90">
        <f t="shared" si="20"/>
        <v>9.4401472925290872E-3</v>
      </c>
      <c r="AI90">
        <f>'Sheet1 (3)'!AG90</f>
        <v>87.819418631999994</v>
      </c>
      <c r="AJ90">
        <f>'Sheet1 (3)'!AH90</f>
        <v>22.186511458247775</v>
      </c>
      <c r="AK90">
        <f t="shared" si="21"/>
        <v>0.92470694568811207</v>
      </c>
      <c r="AL90">
        <f t="shared" si="22"/>
        <v>0.23361599934977126</v>
      </c>
      <c r="AM90">
        <f>'Sheet1 (3)'!AJ90</f>
        <v>85.19639158535675</v>
      </c>
      <c r="AN90">
        <f>'Sheet1 (3)'!AK90</f>
        <v>3.6005574501812951</v>
      </c>
      <c r="AO90">
        <f t="shared" si="15"/>
        <v>2.7509328894206249</v>
      </c>
      <c r="AP90">
        <f t="shared" si="16"/>
        <v>0.11625952373849839</v>
      </c>
      <c r="AR90">
        <f>'Sheet1 (3)'!AX90</f>
        <v>0.90400455023881021</v>
      </c>
      <c r="AS90">
        <f>'Sheet1 (3)'!AY90</f>
        <v>2.0071460218459562E-2</v>
      </c>
      <c r="AT90">
        <f>'Sheet1 (3)'!AL90</f>
        <v>954.65116279069787</v>
      </c>
      <c r="AU90">
        <f>'Sheet1 (3)'!AM90</f>
        <v>20.375865012539332</v>
      </c>
      <c r="AV90">
        <f>'Sheet1 (3)'!AN90</f>
        <v>11.205300424422903</v>
      </c>
      <c r="AW90">
        <f t="shared" si="17"/>
        <v>0.23916347433711574</v>
      </c>
      <c r="AX90">
        <f>'Sheet1 (3)'!AP90</f>
        <v>0.747</v>
      </c>
      <c r="AY90">
        <f>'Sheet1 (3)'!AQ90</f>
        <v>0.45100000000000001</v>
      </c>
      <c r="AZ90">
        <f>'Sheet1 (3)'!AR90</f>
        <v>4.1120000000000001</v>
      </c>
      <c r="BA90">
        <f>'Sheet1 (3)'!AS90</f>
        <v>10.030000000000001</v>
      </c>
      <c r="BD90">
        <f>'Sheet1 (3)'!AV90</f>
        <v>4.1923718967168924</v>
      </c>
      <c r="BE90">
        <f>'Sheet1 (3)'!AW90</f>
        <v>4.0161396545337479E-2</v>
      </c>
      <c r="BI90" t="str">
        <f>'Sheet1 (3)'!BC90</f>
        <v>T75</v>
      </c>
      <c r="BJ90" t="str">
        <f>'Sheet1 (3)'!BD90</f>
        <v>MB</v>
      </c>
      <c r="BK90" t="str">
        <f>'Sheet1 (3)'!BE90</f>
        <v>D5</v>
      </c>
      <c r="BL90">
        <f>'Sheet1 (3)'!BF90</f>
        <v>42100</v>
      </c>
      <c r="BM90">
        <f>'Sheet1 (3)'!BG90</f>
        <v>27.732036855934144</v>
      </c>
      <c r="BN90">
        <f>'Sheet1 (3)'!BH90</f>
        <v>2327.7530559153515</v>
      </c>
      <c r="BO90">
        <f>'Sheet1 (3)'!BI90</f>
        <v>15.620531536221522</v>
      </c>
      <c r="BP90">
        <f>'Sheet1 (3)'!BJ90</f>
        <v>61.375533093472797</v>
      </c>
      <c r="BQ90">
        <f>'Sheet1 (3)'!BK90</f>
        <v>1.1171374789492683</v>
      </c>
      <c r="BR90">
        <f>'Sheet1 (3)'!BL90</f>
        <v>106.53085772515783</v>
      </c>
      <c r="BS90">
        <f>'Sheet1 (3)'!BM90</f>
        <v>1.9074459753833093</v>
      </c>
      <c r="CF90">
        <f t="shared" si="18"/>
        <v>1.1171374789492683</v>
      </c>
    </row>
    <row r="92" spans="1:84">
      <c r="A92" t="str">
        <f>'Sheet1 (3)'!A92</f>
        <v>Missisquoi River</v>
      </c>
      <c r="B92">
        <f>'Sheet1 (3)'!B92</f>
        <v>0</v>
      </c>
      <c r="C92">
        <f>'Sheet1 (3)'!C92</f>
        <v>0</v>
      </c>
      <c r="D92" s="1" t="str">
        <f>'Sheet1 (3)'!D92</f>
        <v>Date (MM/DD/YYYY)</v>
      </c>
      <c r="E92" t="str">
        <f>'Sheet1 (3)'!E92</f>
        <v>Depth m</v>
      </c>
      <c r="F92" t="str">
        <f>'Sheet1 (3)'!F92</f>
        <v>Depth(cor-m)</v>
      </c>
      <c r="G92" t="str">
        <f>'Sheet1 (3)'!G92</f>
        <v>Temp °C</v>
      </c>
      <c r="H92" t="str">
        <f>'Sheet1 (3)'!H92</f>
        <v>Cond µS/cm</v>
      </c>
      <c r="I92" t="str">
        <f>'Sheet1 (3)'!I92</f>
        <v>nLF Cond µS/cm</v>
      </c>
      <c r="J92" t="str">
        <f>'Sheet1 (3)'!J92</f>
        <v>SpCond µS/cm</v>
      </c>
      <c r="K92" t="str">
        <f>'Sheet1 (3)'!K92</f>
        <v>TDS mg/L</v>
      </c>
      <c r="L92" t="str">
        <f>'Sheet1 (3)'!L92</f>
        <v>ODO % sat</v>
      </c>
      <c r="M92" t="str">
        <f>'Sheet1 (3)'!M92</f>
        <v>ODO mg/L</v>
      </c>
      <c r="N92" t="str">
        <f>'Sheet1 (3)'!N92</f>
        <v>ODO % EU</v>
      </c>
      <c r="O92" t="str">
        <f>'Sheet1 (3)'!O92</f>
        <v>pH</v>
      </c>
      <c r="P92" t="str">
        <f>'Sheet1 (3)'!P92</f>
        <v>Turbidity FNU</v>
      </c>
      <c r="Q92" t="str">
        <f>'Sheet1 (3)'!Q92</f>
        <v>fDOM RFU</v>
      </c>
      <c r="R92" t="str">
        <f>'Sheet1 (3)'!R92</f>
        <v>fDOM QSU</v>
      </c>
      <c r="AD92" t="str">
        <f>'Sheet1 (3)'!AD92</f>
        <v>Depth (m)</v>
      </c>
      <c r="AR92" t="str">
        <f>'Sheet1 (3)'!AX92</f>
        <v>TDN(mgN/l)</v>
      </c>
      <c r="AS92" t="str">
        <f>'Sheet1 (3)'!AY92</f>
        <v>stdN/l</v>
      </c>
      <c r="AT92" t="str">
        <f>'Sheet1 (3)'!AL92</f>
        <v>TN-ugN/L</v>
      </c>
      <c r="AU92" t="str">
        <f>'Sheet1 (3)'!AM92</f>
        <v>TN-sd</v>
      </c>
      <c r="AV92" t="str">
        <f>'Sheet1 (3)'!AN92</f>
        <v>TN/TP</v>
      </c>
      <c r="AX92" t="str">
        <f>'Sheet1 (3)'!AP92</f>
        <v>Turbidity</v>
      </c>
      <c r="AY92" t="str">
        <f>'Sheet1 (3)'!AQ92</f>
        <v>NO3(mg/l)</v>
      </c>
      <c r="AZ92" t="str">
        <f>'Sheet1 (3)'!AR92</f>
        <v>DOC(mg/l)</v>
      </c>
      <c r="BA92" t="str">
        <f>'Sheet1 (3)'!AS92</f>
        <v>SAC254(/m)</v>
      </c>
      <c r="BD92" t="str">
        <f>'Sheet1 (3)'!AV92</f>
        <v>DOC (mgC/l)</v>
      </c>
      <c r="BE92" t="str">
        <f>'Sheet1 (3)'!AW92</f>
        <v>stdC/l</v>
      </c>
      <c r="BI92">
        <f>'Sheet1 (3)'!BC92</f>
        <v>0</v>
      </c>
      <c r="BJ92" t="str">
        <f>'Sheet1 (3)'!BD92</f>
        <v>Sam ID</v>
      </c>
      <c r="BK92" t="str">
        <f>'Sheet1 (3)'!BE92</f>
        <v>Depth</v>
      </c>
      <c r="BL92" t="str">
        <f>'Sheet1 (3)'!BF92</f>
        <v>Col</v>
      </c>
      <c r="BM92">
        <f>'Sheet1 (3)'!BG92</f>
        <v>0</v>
      </c>
      <c r="BN92">
        <f>'Sheet1 (3)'!BH92</f>
        <v>0</v>
      </c>
      <c r="BO92">
        <f>'Sheet1 (3)'!BI92</f>
        <v>0</v>
      </c>
      <c r="BP92">
        <f>'Sheet1 (3)'!BJ92</f>
        <v>0</v>
      </c>
      <c r="BQ92">
        <f>'Sheet1 (3)'!BK92</f>
        <v>0</v>
      </c>
      <c r="BR92">
        <f>'Sheet1 (3)'!BL92</f>
        <v>0</v>
      </c>
      <c r="BS92">
        <f>'Sheet1 (3)'!BM92</f>
        <v>0</v>
      </c>
    </row>
    <row r="93" spans="1:84">
      <c r="A93">
        <f>'Sheet1 (3)'!A93</f>
        <v>0</v>
      </c>
      <c r="B93">
        <f>'Sheet1 (3)'!B93</f>
        <v>0</v>
      </c>
      <c r="C93">
        <f>'Sheet1 (3)'!C93</f>
        <v>0</v>
      </c>
      <c r="D93" s="1">
        <f>'Sheet1 (3)'!D93</f>
        <v>42091</v>
      </c>
      <c r="E93">
        <f>'Sheet1 (3)'!E93</f>
        <v>0.16500000000000001</v>
      </c>
      <c r="F93">
        <f>'Sheet1 (3)'!F93</f>
        <v>0.16500000000000001</v>
      </c>
      <c r="G93">
        <f>'Sheet1 (3)'!G93</f>
        <v>0.32466666666666666</v>
      </c>
      <c r="H93">
        <f>'Sheet1 (3)'!H93</f>
        <v>80.5</v>
      </c>
      <c r="I93">
        <f>'Sheet1 (3)'!I93</f>
        <v>152.9</v>
      </c>
      <c r="J93">
        <f>'Sheet1 (3)'!J93</f>
        <v>152.30000000000001</v>
      </c>
      <c r="K93">
        <f>'Sheet1 (3)'!K93</f>
        <v>99</v>
      </c>
      <c r="L93">
        <f>'Sheet1 (3)'!L93</f>
        <v>96.333333333333329</v>
      </c>
      <c r="M93">
        <f>'Sheet1 (3)'!M93</f>
        <v>13.949999999999998</v>
      </c>
      <c r="N93">
        <f>'Sheet1 (3)'!N93</f>
        <v>96.40000000000002</v>
      </c>
      <c r="O93">
        <f>'Sheet1 (3)'!O93</f>
        <v>7.4433333333333342</v>
      </c>
      <c r="P93">
        <f>'Sheet1 (3)'!P93</f>
        <v>18.003333333333334</v>
      </c>
      <c r="Q93">
        <f>'Sheet1 (3)'!Q93</f>
        <v>14.310000000000002</v>
      </c>
      <c r="R93">
        <f>'Sheet1 (3)'!R93</f>
        <v>35.050000000000004</v>
      </c>
      <c r="AD93">
        <f>'Sheet1 (3)'!AD93</f>
        <v>0</v>
      </c>
      <c r="AE93">
        <f>'Sheet1 (3)'!AE93</f>
        <v>271.96725449999997</v>
      </c>
      <c r="AF93">
        <f>'Sheet1 (3)'!AF93</f>
        <v>0.9683636912873429</v>
      </c>
      <c r="AG93">
        <f t="shared" si="19"/>
        <v>2.8637175371169841</v>
      </c>
      <c r="AH93">
        <f t="shared" si="20"/>
        <v>1.0196521967856618E-2</v>
      </c>
      <c r="AI93">
        <f>'Sheet1 (3)'!AG93</f>
        <v>316.18694482268802</v>
      </c>
      <c r="AJ93">
        <f>'Sheet1 (3)'!AH93</f>
        <v>0.4777401077007658</v>
      </c>
      <c r="AK93">
        <f t="shared" si="21"/>
        <v>3.3293349986594509</v>
      </c>
      <c r="AL93">
        <f t="shared" si="22"/>
        <v>5.0304317963648084E-3</v>
      </c>
      <c r="AR93">
        <f>'Sheet1 (3)'!AX93</f>
        <v>1.4461005334817731</v>
      </c>
      <c r="AS93">
        <f>'Sheet1 (3)'!AY93</f>
        <v>1.0364286971576283E-2</v>
      </c>
      <c r="AX93">
        <f>'Sheet1 (3)'!AP93</f>
        <v>0.80449999999999999</v>
      </c>
      <c r="AY93">
        <f>'Sheet1 (3)'!AQ93</f>
        <v>0.65250000000000008</v>
      </c>
      <c r="AZ93">
        <f>'Sheet1 (3)'!AR93</f>
        <v>4.3179999999999996</v>
      </c>
      <c r="BA93">
        <f>'Sheet1 (3)'!AS93</f>
        <v>10.532</v>
      </c>
      <c r="BD93">
        <f>'Sheet1 (3)'!AV93</f>
        <v>4.7616605218916099</v>
      </c>
      <c r="BE93">
        <f>'Sheet1 (3)'!AW93</f>
        <v>1.4957146470792205E-2</v>
      </c>
      <c r="BI93" t="str">
        <f>'Sheet1 (3)'!BC93</f>
        <v>T71</v>
      </c>
      <c r="BJ93" t="str">
        <f>'Sheet1 (3)'!BD93</f>
        <v>MB</v>
      </c>
      <c r="BK93" t="str">
        <f>'Sheet1 (3)'!BE93</f>
        <v>River</v>
      </c>
      <c r="BL93" t="str">
        <f>'Sheet1 (3)'!BF93</f>
        <v>3/27(8?)/2015</v>
      </c>
      <c r="BM93">
        <f>'Sheet1 (3)'!BG93</f>
        <v>14.6023287226656</v>
      </c>
      <c r="BN93">
        <f>'Sheet1 (3)'!BH93</f>
        <v>3353.9520468953815</v>
      </c>
      <c r="BO93">
        <f>'Sheet1 (3)'!BI93</f>
        <v>108.5827206955138</v>
      </c>
      <c r="BP93">
        <f>'Sheet1 (3)'!BJ93</f>
        <v>57.803387208926338</v>
      </c>
      <c r="BQ93">
        <f>'Sheet1 (3)'!BK93</f>
        <v>1.0521184420991325</v>
      </c>
      <c r="BR93">
        <f>'Sheet1 (3)'!BL93</f>
        <v>134.81348479665763</v>
      </c>
      <c r="BS93">
        <f>'Sheet1 (3)'!BM93</f>
        <v>2.413849324917773</v>
      </c>
      <c r="CF93">
        <f t="shared" si="18"/>
        <v>1.0521184420991325</v>
      </c>
    </row>
    <row r="95" spans="1:84">
      <c r="A95" t="str">
        <f>'Sheet1 (3)'!A95</f>
        <v>Missisquoi River</v>
      </c>
      <c r="B95">
        <f>'Sheet1 (3)'!B95</f>
        <v>0</v>
      </c>
      <c r="C95">
        <f>'Sheet1 (3)'!C95</f>
        <v>0</v>
      </c>
      <c r="D95" s="1" t="str">
        <f>'Sheet1 (3)'!D95</f>
        <v>Date (MM/DD/YYYY)</v>
      </c>
      <c r="E95" t="str">
        <f>'Sheet1 (3)'!E95</f>
        <v>Depth m</v>
      </c>
      <c r="F95">
        <f>'Sheet1 (3)'!F95</f>
        <v>0</v>
      </c>
      <c r="G95" t="str">
        <f>'Sheet1 (3)'!G95</f>
        <v>Temp °C</v>
      </c>
      <c r="H95" t="str">
        <f>'Sheet1 (3)'!H95</f>
        <v>Cond µS/cm</v>
      </c>
      <c r="I95" t="str">
        <f>'Sheet1 (3)'!I95</f>
        <v>nLF Cond µS/cm</v>
      </c>
      <c r="J95" t="str">
        <f>'Sheet1 (3)'!J95</f>
        <v>SpCond µS/cm</v>
      </c>
      <c r="K95" t="str">
        <f>'Sheet1 (3)'!K95</f>
        <v>TDS mg/L</v>
      </c>
      <c r="L95" t="str">
        <f>'Sheet1 (3)'!L95</f>
        <v>ODO % sat</v>
      </c>
      <c r="M95" t="str">
        <f>'Sheet1 (3)'!M95</f>
        <v>ODO mg/L</v>
      </c>
      <c r="N95" t="str">
        <f>'Sheet1 (3)'!N95</f>
        <v>ODO % EU</v>
      </c>
      <c r="O95" t="str">
        <f>'Sheet1 (3)'!O95</f>
        <v>pH</v>
      </c>
      <c r="P95" t="str">
        <f>'Sheet1 (3)'!P95</f>
        <v>Turbidity FNU</v>
      </c>
      <c r="Q95" t="str">
        <f>'Sheet1 (3)'!Q95</f>
        <v>fDOM RFU</v>
      </c>
      <c r="R95" t="str">
        <f>'Sheet1 (3)'!R95</f>
        <v>fDOM QSU</v>
      </c>
      <c r="AD95" t="str">
        <f>'Sheet1 (3)'!AD95</f>
        <v>Depth (m)</v>
      </c>
      <c r="AR95" t="str">
        <f>'Sheet1 (3)'!AX95</f>
        <v>TDN(mgN/l)</v>
      </c>
      <c r="AS95" t="str">
        <f>'Sheet1 (3)'!AY95</f>
        <v>stdN/l</v>
      </c>
      <c r="AT95" t="str">
        <f>'Sheet1 (3)'!AL95</f>
        <v>TN-ugN/L</v>
      </c>
      <c r="AU95" t="str">
        <f>'Sheet1 (3)'!AM95</f>
        <v>TN-sd</v>
      </c>
      <c r="AX95" t="str">
        <f>'Sheet1 (3)'!AP95</f>
        <v>Turbidity</v>
      </c>
      <c r="AY95" t="str">
        <f>'Sheet1 (3)'!AQ95</f>
        <v>NO3(mg/l)</v>
      </c>
      <c r="AZ95" t="str">
        <f>'Sheet1 (3)'!AR95</f>
        <v>DOC(mg/l)</v>
      </c>
      <c r="BA95" t="str">
        <f>'Sheet1 (3)'!AS95</f>
        <v>SAC254(/m)</v>
      </c>
      <c r="BD95" t="str">
        <f>'Sheet1 (3)'!AV95</f>
        <v>DOC (mgC/l)</v>
      </c>
      <c r="BE95" t="str">
        <f>'Sheet1 (3)'!AW95</f>
        <v>stdC/l</v>
      </c>
      <c r="BF95" t="str">
        <f>'Sheet1 (3)'!AZ95</f>
        <v>PAR dep(m)</v>
      </c>
      <c r="BG95">
        <f>'Sheet1 (3)'!BA95</f>
        <v>0</v>
      </c>
      <c r="BI95">
        <f>'Sheet1 (3)'!BC95</f>
        <v>0</v>
      </c>
      <c r="BJ95" t="str">
        <f>'Sheet1 (3)'!BD95</f>
        <v>Sam ID</v>
      </c>
      <c r="BK95" t="str">
        <f>'Sheet1 (3)'!BE95</f>
        <v>Depth</v>
      </c>
      <c r="BL95" t="str">
        <f>'Sheet1 (3)'!BF95</f>
        <v>Col</v>
      </c>
      <c r="BM95">
        <f>'Sheet1 (3)'!BG95</f>
        <v>0</v>
      </c>
      <c r="BN95">
        <f>'Sheet1 (3)'!BH95</f>
        <v>0</v>
      </c>
      <c r="BO95">
        <f>'Sheet1 (3)'!BI95</f>
        <v>0</v>
      </c>
      <c r="BP95">
        <f>'Sheet1 (3)'!BJ95</f>
        <v>0</v>
      </c>
      <c r="BQ95">
        <f>'Sheet1 (3)'!BK95</f>
        <v>0</v>
      </c>
      <c r="BR95">
        <f>'Sheet1 (3)'!BL95</f>
        <v>0</v>
      </c>
      <c r="BS95">
        <f>'Sheet1 (3)'!BM95</f>
        <v>0</v>
      </c>
    </row>
    <row r="96" spans="1:84">
      <c r="A96">
        <f>'Sheet1 (3)'!A96</f>
        <v>0</v>
      </c>
      <c r="B96">
        <f>'Sheet1 (3)'!B96</f>
        <v>0</v>
      </c>
      <c r="C96">
        <f>'Sheet1 (3)'!C96</f>
        <v>0</v>
      </c>
      <c r="D96" s="1">
        <f>'Sheet1 (3)'!D96</f>
        <v>42100</v>
      </c>
      <c r="E96">
        <f>'Sheet1 (3)'!E96</f>
        <v>0.29699999999999999</v>
      </c>
      <c r="F96">
        <f>'Sheet1 (3)'!F96</f>
        <v>0</v>
      </c>
      <c r="G96">
        <f>'Sheet1 (3)'!G96</f>
        <v>0.36433333333333334</v>
      </c>
      <c r="H96">
        <f>'Sheet1 (3)'!H96</f>
        <v>45.79999999999999</v>
      </c>
      <c r="I96">
        <f>'Sheet1 (3)'!I96</f>
        <v>86.90000000000002</v>
      </c>
      <c r="J96">
        <f>'Sheet1 (3)'!J96</f>
        <v>86.5</v>
      </c>
      <c r="K96">
        <f>'Sheet1 (3)'!K96</f>
        <v>56</v>
      </c>
      <c r="L96">
        <f>'Sheet1 (3)'!L96</f>
        <v>100.5</v>
      </c>
      <c r="M96">
        <f>'Sheet1 (3)'!M96</f>
        <v>14.546666666666667</v>
      </c>
      <c r="N96">
        <f>'Sheet1 (3)'!N96</f>
        <v>99.7</v>
      </c>
      <c r="O96">
        <f>'Sheet1 (3)'!O96</f>
        <v>7.4733333333333336</v>
      </c>
      <c r="P96">
        <f>'Sheet1 (3)'!P96</f>
        <v>27.41</v>
      </c>
      <c r="Q96">
        <f>'Sheet1 (3)'!Q96</f>
        <v>14.229999999999999</v>
      </c>
      <c r="R96">
        <f>'Sheet1 (3)'!R96</f>
        <v>34.863333333333337</v>
      </c>
      <c r="AD96">
        <f>'Sheet1 (3)'!AD96</f>
        <v>0</v>
      </c>
      <c r="AE96">
        <f>'Sheet1 (3)'!AE96</f>
        <v>36.724288999999999</v>
      </c>
      <c r="AF96">
        <f>'Sheet1 (3)'!AF96</f>
        <v>2.5864134401245047</v>
      </c>
      <c r="AG96">
        <f t="shared" si="19"/>
        <v>0.38669357691902706</v>
      </c>
      <c r="AH96">
        <f t="shared" si="20"/>
        <v>2.7234004844945821E-2</v>
      </c>
      <c r="AI96">
        <f>'Sheet1 (3)'!AG96</f>
        <v>92.639236715328011</v>
      </c>
      <c r="AJ96">
        <f>'Sheet1 (3)'!AH96</f>
        <v>1.9386954131590246</v>
      </c>
      <c r="AK96">
        <f t="shared" si="21"/>
        <v>0.97545789949803108</v>
      </c>
      <c r="AL96">
        <f t="shared" si="22"/>
        <v>2.0413766591123771E-2</v>
      </c>
      <c r="AR96">
        <f>'Sheet1 (3)'!AX96</f>
        <v>0.7494249451028161</v>
      </c>
      <c r="AS96">
        <f>'Sheet1 (3)'!AY96</f>
        <v>7.4188734296557271E-3</v>
      </c>
      <c r="AX96">
        <f>'Sheet1 (3)'!AP96</f>
        <v>0.48799999999999999</v>
      </c>
      <c r="AY96">
        <f>'Sheet1 (3)'!AQ96</f>
        <v>0.46150000000000002</v>
      </c>
      <c r="AZ96">
        <f>'Sheet1 (3)'!AR96</f>
        <v>4.3524999999999991</v>
      </c>
      <c r="BA96">
        <f>'Sheet1 (3)'!AS96</f>
        <v>10.616</v>
      </c>
      <c r="BD96">
        <f>'Sheet1 (3)'!AV96</f>
        <v>3.7151646486260783</v>
      </c>
      <c r="BE96">
        <f>'Sheet1 (3)'!AW96</f>
        <v>2.8176432874776086E-2</v>
      </c>
      <c r="BI96" t="str">
        <f>'Sheet1 (3)'!BC96</f>
        <v>T76</v>
      </c>
      <c r="BJ96" t="str">
        <f>'Sheet1 (3)'!BD96</f>
        <v>MB</v>
      </c>
      <c r="BK96" t="str">
        <f>'Sheet1 (3)'!BE96</f>
        <v>River</v>
      </c>
      <c r="BL96">
        <f>'Sheet1 (3)'!BF96</f>
        <v>42100</v>
      </c>
      <c r="BM96">
        <f>'Sheet1 (3)'!BG96</f>
        <v>26.347011301940547</v>
      </c>
      <c r="BN96">
        <f>'Sheet1 (3)'!BH96</f>
        <v>2410.209808116138</v>
      </c>
      <c r="BO96">
        <f>'Sheet1 (3)'!BI96</f>
        <v>13.894094048547034</v>
      </c>
      <c r="BP96">
        <f>'Sheet1 (3)'!BJ96</f>
        <v>32.784021853980519</v>
      </c>
      <c r="BQ96">
        <f>'Sheet1 (3)'!BK96</f>
        <v>0.59672409635931056</v>
      </c>
      <c r="BR96">
        <f>'Sheet1 (3)'!BL96</f>
        <v>91.36349949824799</v>
      </c>
      <c r="BS96">
        <f>'Sheet1 (3)'!BM96</f>
        <v>1.6358728647851026</v>
      </c>
      <c r="CF96">
        <f t="shared" si="18"/>
        <v>0.59672409635931056</v>
      </c>
    </row>
    <row r="99" spans="1:84">
      <c r="A99" t="str">
        <f>'Sheet1 (3)'!A99</f>
        <v>Shelburne Pond</v>
      </c>
      <c r="B99" t="str">
        <f>'Sheet1 (3)'!B99</f>
        <v>depth (m)</v>
      </c>
      <c r="C99" t="str">
        <f>'Sheet1 (3)'!C99</f>
        <v>Ice (cm)</v>
      </c>
      <c r="D99" s="1" t="str">
        <f>'Sheet1 (3)'!D99</f>
        <v>M/D/Y</v>
      </c>
      <c r="E99" t="str">
        <f>'Sheet1 (3)'!E99</f>
        <v>Depth(m)*</v>
      </c>
      <c r="F99" t="str">
        <f>'Sheet1 (3)'!F99</f>
        <v>Depth(cor-m)</v>
      </c>
      <c r="G99" t="str">
        <f>'Sheet1 (3)'!G99</f>
        <v>Temp('c)</v>
      </c>
      <c r="I99" t="str">
        <f>'Sheet1 (3)'!H99</f>
        <v>Scon (uS/cm)</v>
      </c>
      <c r="K99" t="str">
        <f>'Sheet1 (3)'!O99</f>
        <v>TDS(mg/l)</v>
      </c>
      <c r="L99" t="str">
        <f>'Sheet1 (3)'!I99</f>
        <v>DO(%)</v>
      </c>
      <c r="M99" t="str">
        <f>'Sheet1 (3)'!J99</f>
        <v>DO (mg/l)</v>
      </c>
      <c r="O99" t="str">
        <f>'Sheet1 (3)'!K99</f>
        <v>pH</v>
      </c>
      <c r="P99" t="str">
        <f>'Sheet1 (3)'!L99</f>
        <v>Turbidity</v>
      </c>
      <c r="Q99" t="str">
        <f>'Sheet1 (3)'!M99</f>
        <v>FDOM(RFU)</v>
      </c>
      <c r="R99" t="str">
        <f>'Sheet1 (3)'!N99</f>
        <v>FDOM(QSU)</v>
      </c>
      <c r="S99" t="str">
        <f>'Sheet1 (3)'!S99</f>
        <v>Dep(m)</v>
      </c>
      <c r="T99" t="str">
        <f>'Sheet1 (3)'!T99</f>
        <v>Temp</v>
      </c>
      <c r="U99" t="str">
        <f>'Sheet1 (3)'!U99</f>
        <v>Scon(mS)</v>
      </c>
      <c r="V99" t="str">
        <f>'Sheet1 (3)'!V99</f>
        <v>Con(mS)</v>
      </c>
      <c r="W99" t="str">
        <f>'Sheet1 (3)'!W99</f>
        <v>pH</v>
      </c>
      <c r="X99" t="str">
        <f>'Sheet1 (3)'!X99</f>
        <v>DO(mg/l)</v>
      </c>
      <c r="Y99" t="str">
        <f>'Sheet1 (3)'!Y99</f>
        <v>Chla (ug/l)</v>
      </c>
      <c r="Z99" t="str">
        <f>'Sheet1 (3)'!Z99</f>
        <v>Chl(RFU)</v>
      </c>
      <c r="AA99" t="str">
        <f>'Sheet1 (3)'!AA99</f>
        <v>BGA(cells)</v>
      </c>
      <c r="AB99" t="str">
        <f>'Sheet1 (3)'!AB99</f>
        <v>BGA(RF)</v>
      </c>
      <c r="AC99" t="str">
        <f>'Sheet1 (3)'!AC99</f>
        <v>Turb.</v>
      </c>
      <c r="AD99" t="str">
        <f>'Sheet1 (3)'!AD99</f>
        <v>Depth (m)</v>
      </c>
      <c r="AE99" t="str">
        <f>'Sheet1 (3)'!AE99</f>
        <v>SRP</v>
      </c>
      <c r="AF99" t="str">
        <f>'Sheet1 (3)'!AF99</f>
        <v>SRP-sd</v>
      </c>
      <c r="AT99" t="str">
        <f>'Sheet1 (3)'!AL99</f>
        <v>TN-ugN/L</v>
      </c>
      <c r="AU99" t="str">
        <f>'Sheet1 (3)'!AM99</f>
        <v>TN-sd</v>
      </c>
      <c r="AV99" t="str">
        <f>'Sheet1 (3)'!AN99</f>
        <v>TN/TP</v>
      </c>
      <c r="AX99" t="str">
        <f>'Sheet1 (3)'!AP99</f>
        <v>Turbidity</v>
      </c>
      <c r="AY99" t="str">
        <f>'Sheet1 (3)'!AQ99</f>
        <v>NO3(mg/l)</v>
      </c>
      <c r="AZ99" t="str">
        <f>'Sheet1 (3)'!AR99</f>
        <v>DOC(mg/l)</v>
      </c>
      <c r="BA99" t="str">
        <f>'Sheet1 (3)'!AS99</f>
        <v>SAC254(/m)</v>
      </c>
      <c r="BI99">
        <f>'Sheet1 (3)'!BC99</f>
        <v>0</v>
      </c>
      <c r="BJ99" t="str">
        <f>'Sheet1 (3)'!BD99</f>
        <v>Sam ID</v>
      </c>
      <c r="BK99" t="str">
        <f>'Sheet1 (3)'!BE99</f>
        <v>Depth</v>
      </c>
      <c r="BL99" t="str">
        <f>'Sheet1 (3)'!BF99</f>
        <v>Col</v>
      </c>
      <c r="BM99" t="str">
        <f>'Sheet1 (3)'!BG99</f>
        <v>Al</v>
      </c>
      <c r="BN99" t="str">
        <f>'Sheet1 (3)'!BH99</f>
        <v>Si</v>
      </c>
      <c r="BO99" t="str">
        <f>'Sheet1 (3)'!BI99</f>
        <v>P</v>
      </c>
      <c r="BP99" t="str">
        <f>'Sheet1 (3)'!BJ99</f>
        <v>Mn</v>
      </c>
      <c r="BQ99">
        <f>'Sheet1 (3)'!BK99</f>
        <v>0</v>
      </c>
      <c r="BR99" t="str">
        <f>'Sheet1 (3)'!BL99</f>
        <v>Fe</v>
      </c>
      <c r="BS99">
        <f>'Sheet1 (3)'!BM99</f>
        <v>0</v>
      </c>
      <c r="BU99" t="str">
        <f>'Sheet1 (3)'!BO99</f>
        <v>ID</v>
      </c>
      <c r="BV99" t="str">
        <f>'Sheet1 (3)'!BP99</f>
        <v>Sam ID</v>
      </c>
      <c r="BW99" t="str">
        <f>'Sheet1 (3)'!BQ99</f>
        <v>Depth</v>
      </c>
      <c r="BX99" t="str">
        <f>'Sheet1 (3)'!BS99</f>
        <v>Al</v>
      </c>
      <c r="BY99" t="str">
        <f>'Sheet1 (3)'!BT99</f>
        <v>Si</v>
      </c>
      <c r="BZ99" t="str">
        <f>'Sheet1 (3)'!BU99</f>
        <v>P</v>
      </c>
      <c r="CA99" t="str">
        <f>'Sheet1 (3)'!BV99</f>
        <v>Mn</v>
      </c>
      <c r="CB99">
        <f>'Sheet1 (3)'!BW99</f>
        <v>0</v>
      </c>
      <c r="CC99" t="str">
        <f>'Sheet1 (3)'!BX99</f>
        <v>Fe</v>
      </c>
    </row>
    <row r="100" spans="1:84">
      <c r="A100" t="str">
        <f>'Sheet1 (3)'!A100</f>
        <v>depth (m)</v>
      </c>
      <c r="B100">
        <f>'Sheet1 (3)'!B100</f>
        <v>4.8</v>
      </c>
      <c r="C100">
        <f>'Sheet1 (3)'!C100</f>
        <v>34</v>
      </c>
      <c r="D100" s="1">
        <f>'Sheet1 (3)'!D100</f>
        <v>42019.611871141977</v>
      </c>
      <c r="E100">
        <f>'Sheet1 (3)'!E100</f>
        <v>0.69199999999999995</v>
      </c>
      <c r="F100">
        <f>'Sheet1 (3)'!F100</f>
        <v>0.69199999999999995</v>
      </c>
      <c r="G100">
        <f>'Sheet1 (3)'!G100</f>
        <v>2.86</v>
      </c>
      <c r="I100">
        <f>'Sheet1 (3)'!H100</f>
        <v>363.66666666666663</v>
      </c>
      <c r="K100">
        <f>'Sheet1 (3)'!O100</f>
        <v>211</v>
      </c>
      <c r="L100">
        <f>'Sheet1 (3)'!I100</f>
        <v>105.4</v>
      </c>
      <c r="M100">
        <f>'Sheet1 (3)'!J100</f>
        <v>14.23</v>
      </c>
      <c r="O100">
        <f>'Sheet1 (3)'!K100</f>
        <v>7.26</v>
      </c>
      <c r="P100">
        <f>'Sheet1 (3)'!L100</f>
        <v>4.93</v>
      </c>
      <c r="Q100">
        <f>'Sheet1 (3)'!M100</f>
        <v>22.37</v>
      </c>
      <c r="R100">
        <f>'Sheet1 (3)'!N100</f>
        <v>54.14</v>
      </c>
      <c r="S100">
        <f>'Sheet1 (3)'!S100</f>
        <v>0.49466666666666664</v>
      </c>
      <c r="T100">
        <f>'Sheet1 (3)'!T100</f>
        <v>2.5333333333333332</v>
      </c>
      <c r="U100">
        <f>'Sheet1 (3)'!U100</f>
        <v>0.36366666666666664</v>
      </c>
      <c r="V100">
        <f>'Sheet1 (3)'!V100</f>
        <v>0.20766666666666667</v>
      </c>
      <c r="W100">
        <f>'Sheet1 (3)'!W100</f>
        <v>7.5</v>
      </c>
      <c r="X100">
        <f>'Sheet1 (3)'!X100</f>
        <v>14.603333333333333</v>
      </c>
      <c r="Y100">
        <f>'Sheet1 (3)'!Y100</f>
        <v>22.966666666666669</v>
      </c>
      <c r="Z100">
        <f>'Sheet1 (3)'!Z100</f>
        <v>5.5333333333333341</v>
      </c>
      <c r="AA100">
        <f>'Sheet1 (3)'!AA100</f>
        <v>3077</v>
      </c>
      <c r="AB100">
        <f>'Sheet1 (3)'!AB100</f>
        <v>1.4666666666666668</v>
      </c>
      <c r="AC100">
        <f>'Sheet1 (3)'!AC100</f>
        <v>1.4333333333333333</v>
      </c>
      <c r="AD100">
        <f>'Sheet1 (3)'!AD100</f>
        <v>0.4</v>
      </c>
      <c r="AE100">
        <f>'Sheet1 (3)'!AE100</f>
        <v>2.4560205000000002</v>
      </c>
      <c r="AF100">
        <f>'Sheet1 (3)'!AF100</f>
        <v>2.56946952463323</v>
      </c>
      <c r="AG100">
        <f t="shared" si="19"/>
        <v>2.5861014004422454E-2</v>
      </c>
      <c r="AH100">
        <f t="shared" si="20"/>
        <v>2.7055591498717807E-2</v>
      </c>
      <c r="AI100">
        <f>'Sheet1 (3)'!AG100</f>
        <v>0</v>
      </c>
      <c r="AJ100">
        <f>'Sheet1 (3)'!AH100</f>
        <v>0</v>
      </c>
      <c r="AK100">
        <f t="shared" si="21"/>
        <v>0</v>
      </c>
      <c r="AL100" t="e">
        <f t="shared" si="22"/>
        <v>#DIV/0!</v>
      </c>
      <c r="AM100">
        <f>'Sheet1 (3)'!AJ100</f>
        <v>24.546877037423393</v>
      </c>
      <c r="AN100">
        <f>'Sheet1 (3)'!AK100</f>
        <v>1.613557004924316</v>
      </c>
      <c r="AO100">
        <f t="shared" si="15"/>
        <v>0.79260177712054869</v>
      </c>
      <c r="AP100">
        <f t="shared" si="16"/>
        <v>5.2100645945247527E-2</v>
      </c>
      <c r="AT100">
        <f>'Sheet1 (3)'!AL100</f>
        <v>790.97088623829688</v>
      </c>
      <c r="AU100">
        <f>'Sheet1 (3)'!AM100</f>
        <v>38.724457556323742</v>
      </c>
      <c r="AV100">
        <f>'Sheet1 (3)'!AN100</f>
        <v>32.222872385452852</v>
      </c>
      <c r="AW100">
        <f t="shared" si="17"/>
        <v>1.5775716600236218</v>
      </c>
      <c r="AX100">
        <f>'Sheet1 (3)'!AP100</f>
        <v>1.05</v>
      </c>
      <c r="AY100">
        <f>'Sheet1 (3)'!AQ100</f>
        <v>0.1</v>
      </c>
      <c r="AZ100">
        <f>'Sheet1 (3)'!AR100</f>
        <v>6.95</v>
      </c>
      <c r="BA100">
        <f>'Sheet1 (3)'!AS100</f>
        <v>16.95</v>
      </c>
      <c r="BI100" t="str">
        <f>'Sheet1 (3)'!BC100</f>
        <v>T6</v>
      </c>
      <c r="BJ100" t="str">
        <f>'Sheet1 (3)'!BD100</f>
        <v>SP</v>
      </c>
      <c r="BK100" t="str">
        <f>'Sheet1 (3)'!BE100</f>
        <v>D1</v>
      </c>
      <c r="BL100">
        <f>'Sheet1 (3)'!BF100</f>
        <v>42019</v>
      </c>
      <c r="BM100">
        <f>'Sheet1 (3)'!BG100</f>
        <v>1.5088711052972463</v>
      </c>
      <c r="BN100">
        <f>'Sheet1 (3)'!BH100</f>
        <v>914.12159622894046</v>
      </c>
      <c r="BO100">
        <f>'Sheet1 (3)'!BI100</f>
        <v>10.764243676230073</v>
      </c>
      <c r="BP100">
        <f>'Sheet1 (3)'!BJ100</f>
        <v>1.3200269952859767</v>
      </c>
      <c r="BQ100">
        <f>'Sheet1 (3)'!BK100</f>
        <v>2.4026701770767687E-2</v>
      </c>
      <c r="BR100">
        <f>'Sheet1 (3)'!BL100</f>
        <v>6.8201600052975744</v>
      </c>
      <c r="BS100">
        <f>'Sheet1 (3)'!BM100</f>
        <v>0.12211566705993866</v>
      </c>
      <c r="BU100" t="str">
        <f>'Sheet1 (3)'!BO100</f>
        <v>D1</v>
      </c>
      <c r="BV100" t="str">
        <f>'Sheet1 (3)'!BP100</f>
        <v>SP</v>
      </c>
      <c r="BW100" t="str">
        <f>'Sheet1 (3)'!BQ100</f>
        <v>D1</v>
      </c>
      <c r="BX100">
        <f>'Sheet1 (3)'!BS100</f>
        <v>77.069051468593926</v>
      </c>
      <c r="BY100">
        <f>'Sheet1 (3)'!BT100</f>
        <v>705.77627766721093</v>
      </c>
      <c r="BZ100">
        <f>'Sheet1 (3)'!BU100</f>
        <v>34.340624957686437</v>
      </c>
      <c r="CA100">
        <f>'Sheet1 (3)'!BV100</f>
        <v>0.80585612244766436</v>
      </c>
      <c r="CB100">
        <f>'Sheet1 (3)'!BW100</f>
        <v>1.4667930878188285E-2</v>
      </c>
      <c r="CC100">
        <f>'Sheet1 (3)'!BX100</f>
        <v>0.9041049144534451</v>
      </c>
      <c r="CD100">
        <f>'Sheet1 (3)'!BY100</f>
        <v>1.6188091574815489E-2</v>
      </c>
      <c r="CE100">
        <f>'Sheet1 (3)'!BZ100</f>
        <v>0.10592757548512317</v>
      </c>
      <c r="CF100">
        <f t="shared" si="18"/>
        <v>9.3587708925794016E-3</v>
      </c>
    </row>
    <row r="101" spans="1:84">
      <c r="A101" t="str">
        <f>'Sheet1 (3)'!A101</f>
        <v>Ice (cm)</v>
      </c>
      <c r="B101">
        <f>'Sheet1 (3)'!B101</f>
        <v>4.46</v>
      </c>
      <c r="C101">
        <f>'Sheet1 (3)'!C101</f>
        <v>0</v>
      </c>
      <c r="D101" s="1">
        <f>'Sheet1 (3)'!D101</f>
        <v>42019.614907407406</v>
      </c>
      <c r="E101">
        <f>'Sheet1 (3)'!E101</f>
        <v>0.94</v>
      </c>
      <c r="F101">
        <f>'Sheet1 (3)'!F101</f>
        <v>0.94</v>
      </c>
      <c r="G101">
        <f>'Sheet1 (3)'!G101</f>
        <v>2.88</v>
      </c>
      <c r="I101">
        <f>'Sheet1 (3)'!H101</f>
        <v>363.49999999999994</v>
      </c>
      <c r="K101">
        <f>'Sheet1 (3)'!O101</f>
        <v>212</v>
      </c>
      <c r="L101">
        <f>'Sheet1 (3)'!I101</f>
        <v>105.4</v>
      </c>
      <c r="M101">
        <f>'Sheet1 (3)'!J101</f>
        <v>14.22</v>
      </c>
      <c r="O101">
        <f>'Sheet1 (3)'!K101</f>
        <v>7.34</v>
      </c>
      <c r="P101">
        <f>'Sheet1 (3)'!L101</f>
        <v>2.4300000000000002</v>
      </c>
      <c r="Q101">
        <f>'Sheet1 (3)'!M101</f>
        <v>22.39</v>
      </c>
      <c r="R101">
        <f>'Sheet1 (3)'!N101</f>
        <v>54.2</v>
      </c>
      <c r="S101">
        <f>'Sheet1 (3)'!S101</f>
        <v>1.0116666666666665</v>
      </c>
      <c r="T101">
        <f>'Sheet1 (3)'!T101</f>
        <v>2.8266666666666667</v>
      </c>
      <c r="U101">
        <f>'Sheet1 (3)'!U101</f>
        <v>0.36349999999999993</v>
      </c>
      <c r="V101">
        <f>'Sheet1 (3)'!V101</f>
        <v>0.20949999999999999</v>
      </c>
      <c r="W101">
        <f>'Sheet1 (3)'!W101</f>
        <v>7.6899999999999986</v>
      </c>
      <c r="X101">
        <f>'Sheet1 (3)'!X101</f>
        <v>14.424999999999999</v>
      </c>
      <c r="Y101">
        <f>'Sheet1 (3)'!Y101</f>
        <v>22.383333333333336</v>
      </c>
      <c r="Z101">
        <f>'Sheet1 (3)'!Z101</f>
        <v>5.3500000000000005</v>
      </c>
      <c r="AA101">
        <f>'Sheet1 (3)'!AA101</f>
        <v>3743.6666666666665</v>
      </c>
      <c r="AB101">
        <f>'Sheet1 (3)'!AB101</f>
        <v>1.7999999999999998</v>
      </c>
      <c r="AC101">
        <f>'Sheet1 (3)'!AC101</f>
        <v>1.9166666666666667</v>
      </c>
    </row>
    <row r="102" spans="1:84">
      <c r="A102">
        <f>'Sheet1 (3)'!A102</f>
        <v>0</v>
      </c>
      <c r="B102">
        <f>'Sheet1 (3)'!B102</f>
        <v>0</v>
      </c>
      <c r="C102">
        <f>'Sheet1 (3)'!C102</f>
        <v>0</v>
      </c>
      <c r="D102" s="1">
        <f>'Sheet1 (3)'!D102</f>
        <v>42019.612939814811</v>
      </c>
      <c r="E102">
        <f>'Sheet1 (3)'!E102</f>
        <v>1.23</v>
      </c>
      <c r="F102">
        <f>'Sheet1 (3)'!F102</f>
        <v>1.23</v>
      </c>
      <c r="G102">
        <f>'Sheet1 (3)'!G102</f>
        <v>2.88</v>
      </c>
      <c r="I102">
        <f>'Sheet1 (3)'!H102</f>
        <v>0</v>
      </c>
      <c r="K102">
        <f>'Sheet1 (3)'!O102</f>
        <v>212</v>
      </c>
      <c r="L102">
        <f>'Sheet1 (3)'!I102</f>
        <v>105.5</v>
      </c>
      <c r="M102">
        <f>'Sheet1 (3)'!J102</f>
        <v>14.24</v>
      </c>
      <c r="O102">
        <f>'Sheet1 (3)'!K102</f>
        <v>7.14</v>
      </c>
      <c r="P102">
        <f>'Sheet1 (3)'!L102</f>
        <v>2.77</v>
      </c>
      <c r="Q102">
        <f>'Sheet1 (3)'!M102</f>
        <v>22.38</v>
      </c>
      <c r="R102">
        <f>'Sheet1 (3)'!N102</f>
        <v>54.2</v>
      </c>
      <c r="S102">
        <f>'Sheet1 (3)'!S102</f>
        <v>1.484</v>
      </c>
      <c r="T102">
        <f>'Sheet1 (3)'!T102</f>
        <v>2.8800000000000003</v>
      </c>
      <c r="U102">
        <f>'Sheet1 (3)'!U102</f>
        <v>0.36400000000000005</v>
      </c>
      <c r="V102">
        <f>'Sheet1 (3)'!V102</f>
        <v>0.21</v>
      </c>
      <c r="W102">
        <f>'Sheet1 (3)'!W102</f>
        <v>7.7600000000000007</v>
      </c>
      <c r="X102">
        <f>'Sheet1 (3)'!X102</f>
        <v>14.116666666666667</v>
      </c>
      <c r="Y102">
        <f>'Sheet1 (3)'!Y102</f>
        <v>21.900000000000002</v>
      </c>
      <c r="Z102">
        <f>'Sheet1 (3)'!Z102</f>
        <v>5.2333333333333334</v>
      </c>
      <c r="AA102">
        <f>'Sheet1 (3)'!AA102</f>
        <v>3818.3333333333335</v>
      </c>
      <c r="AB102">
        <f>'Sheet1 (3)'!AB102</f>
        <v>1.8333333333333333</v>
      </c>
      <c r="AC102">
        <f>'Sheet1 (3)'!AC102</f>
        <v>2.0666666666666664</v>
      </c>
    </row>
    <row r="103" spans="1:84">
      <c r="A103">
        <f>'Sheet1 (3)'!A103</f>
        <v>0</v>
      </c>
      <c r="B103">
        <f>'Sheet1 (3)'!B103</f>
        <v>0</v>
      </c>
      <c r="C103">
        <f>'Sheet1 (3)'!C103</f>
        <v>0</v>
      </c>
      <c r="D103" s="1">
        <f>'Sheet1 (3)'!D103</f>
        <v>42019.615960648145</v>
      </c>
      <c r="E103">
        <f>'Sheet1 (3)'!E103</f>
        <v>1.4370000000000001</v>
      </c>
      <c r="F103">
        <f>'Sheet1 (3)'!F103</f>
        <v>1.4370000000000001</v>
      </c>
      <c r="G103">
        <f>'Sheet1 (3)'!G103</f>
        <v>2.9060000000000001</v>
      </c>
      <c r="I103">
        <f>'Sheet1 (3)'!H103</f>
        <v>364.00000000000006</v>
      </c>
      <c r="K103">
        <f>'Sheet1 (3)'!O103</f>
        <v>212</v>
      </c>
      <c r="L103">
        <f>'Sheet1 (3)'!I103</f>
        <v>105.6</v>
      </c>
      <c r="M103">
        <f>'Sheet1 (3)'!J103</f>
        <v>14.23</v>
      </c>
      <c r="O103">
        <f>'Sheet1 (3)'!K103</f>
        <v>7.47</v>
      </c>
      <c r="P103">
        <f>'Sheet1 (3)'!L103</f>
        <v>3.05</v>
      </c>
      <c r="Q103">
        <f>'Sheet1 (3)'!M103</f>
        <v>22.38</v>
      </c>
      <c r="R103">
        <f>'Sheet1 (3)'!N103</f>
        <v>54.2</v>
      </c>
      <c r="S103">
        <f>'Sheet1 (3)'!S103</f>
        <v>1.9953333333333336</v>
      </c>
      <c r="T103">
        <f>'Sheet1 (3)'!T103</f>
        <v>2.8800000000000003</v>
      </c>
      <c r="U103">
        <f>'Sheet1 (3)'!U103</f>
        <v>0.36400000000000005</v>
      </c>
      <c r="V103">
        <f>'Sheet1 (3)'!V103</f>
        <v>0.21</v>
      </c>
      <c r="W103">
        <f>'Sheet1 (3)'!W103</f>
        <v>7.79</v>
      </c>
      <c r="X103">
        <f>'Sheet1 (3)'!X103</f>
        <v>14.126666666666667</v>
      </c>
      <c r="Y103">
        <f>'Sheet1 (3)'!Y103</f>
        <v>21.5</v>
      </c>
      <c r="Z103">
        <f>'Sheet1 (3)'!Z103</f>
        <v>5.2</v>
      </c>
      <c r="AA103">
        <f>'Sheet1 (3)'!AA103</f>
        <v>3351.3333333333335</v>
      </c>
      <c r="AB103">
        <f>'Sheet1 (3)'!AB103</f>
        <v>1.6000000000000003</v>
      </c>
      <c r="AC103">
        <f>'Sheet1 (3)'!AC103</f>
        <v>1.7</v>
      </c>
    </row>
    <row r="104" spans="1:84">
      <c r="A104">
        <f>'Sheet1 (3)'!A104</f>
        <v>0</v>
      </c>
      <c r="B104">
        <f>'Sheet1 (3)'!B104</f>
        <v>0</v>
      </c>
      <c r="C104">
        <f>'Sheet1 (3)'!C104</f>
        <v>0</v>
      </c>
      <c r="D104" s="1">
        <f>'Sheet1 (3)'!D104</f>
        <v>42019.614837962959</v>
      </c>
      <c r="E104">
        <f>'Sheet1 (3)'!E104</f>
        <v>1.7669999999999999</v>
      </c>
      <c r="F104">
        <f>'Sheet1 (3)'!F104</f>
        <v>1.7669999999999999</v>
      </c>
      <c r="G104">
        <f>'Sheet1 (3)'!G104</f>
        <v>2.9140000000000001</v>
      </c>
      <c r="I104">
        <f>'Sheet1 (3)'!H104</f>
        <v>0</v>
      </c>
      <c r="K104">
        <f>'Sheet1 (3)'!O104</f>
        <v>212</v>
      </c>
      <c r="L104">
        <f>'Sheet1 (3)'!I104</f>
        <v>105.7</v>
      </c>
      <c r="M104">
        <f>'Sheet1 (3)'!J104</f>
        <v>14.24</v>
      </c>
      <c r="O104">
        <f>'Sheet1 (3)'!K104</f>
        <v>7.54</v>
      </c>
      <c r="P104">
        <f>'Sheet1 (3)'!L104</f>
        <v>2.09</v>
      </c>
      <c r="Q104">
        <f>'Sheet1 (3)'!M104</f>
        <v>22.4</v>
      </c>
      <c r="R104">
        <f>'Sheet1 (3)'!N104</f>
        <v>54.25</v>
      </c>
      <c r="S104">
        <f>'Sheet1 (3)'!S104</f>
        <v>2.5020000000000002</v>
      </c>
      <c r="T104">
        <f>'Sheet1 (3)'!T104</f>
        <v>2.8800000000000003</v>
      </c>
      <c r="U104">
        <f>'Sheet1 (3)'!U104</f>
        <v>0.36400000000000005</v>
      </c>
      <c r="V104">
        <f>'Sheet1 (3)'!V104</f>
        <v>0.21</v>
      </c>
      <c r="W104">
        <f>'Sheet1 (3)'!W104</f>
        <v>7.79</v>
      </c>
      <c r="X104">
        <f>'Sheet1 (3)'!X104</f>
        <v>14.156666666666666</v>
      </c>
      <c r="Y104">
        <f>'Sheet1 (3)'!Y104</f>
        <v>23.333333333333332</v>
      </c>
      <c r="Z104">
        <f>'Sheet1 (3)'!Z104</f>
        <v>5.5666666666666664</v>
      </c>
      <c r="AA104">
        <f>'Sheet1 (3)'!AA104</f>
        <v>2783.6666666666665</v>
      </c>
      <c r="AB104">
        <f>'Sheet1 (3)'!AB104</f>
        <v>1.3333333333333333</v>
      </c>
      <c r="AC104">
        <f>'Sheet1 (3)'!AC104</f>
        <v>1.3666666666666665</v>
      </c>
    </row>
    <row r="105" spans="1:84">
      <c r="A105">
        <f>'Sheet1 (3)'!A105</f>
        <v>0</v>
      </c>
      <c r="B105">
        <f>'Sheet1 (3)'!B105</f>
        <v>0</v>
      </c>
      <c r="C105">
        <f>'Sheet1 (3)'!C105</f>
        <v>0</v>
      </c>
      <c r="D105" s="1">
        <f>'Sheet1 (3)'!D105</f>
        <v>42019.615960648145</v>
      </c>
      <c r="E105">
        <f>'Sheet1 (3)'!E105</f>
        <v>2.0289999999999999</v>
      </c>
      <c r="F105">
        <f>'Sheet1 (3)'!F105</f>
        <v>2.0289999999999999</v>
      </c>
      <c r="G105">
        <f>'Sheet1 (3)'!G105</f>
        <v>2.92</v>
      </c>
      <c r="I105">
        <f>'Sheet1 (3)'!H105</f>
        <v>364.00000000000006</v>
      </c>
      <c r="K105">
        <f>'Sheet1 (3)'!O105</f>
        <v>213</v>
      </c>
      <c r="L105">
        <f>'Sheet1 (3)'!I105</f>
        <v>105.7</v>
      </c>
      <c r="M105">
        <f>'Sheet1 (3)'!J105</f>
        <v>14.24</v>
      </c>
      <c r="O105">
        <f>'Sheet1 (3)'!K105</f>
        <v>7.57</v>
      </c>
      <c r="P105">
        <f>'Sheet1 (3)'!L105</f>
        <v>1.9</v>
      </c>
      <c r="Q105">
        <f>'Sheet1 (3)'!M105</f>
        <v>22.38</v>
      </c>
      <c r="R105">
        <f>'Sheet1 (3)'!N105</f>
        <v>54.18</v>
      </c>
      <c r="S105">
        <f>'Sheet1 (3)'!S105</f>
        <v>2.9906666666666673</v>
      </c>
      <c r="T105">
        <f>'Sheet1 (3)'!T105</f>
        <v>2.89</v>
      </c>
      <c r="U105">
        <f>'Sheet1 (3)'!U105</f>
        <v>0.36333333333333329</v>
      </c>
      <c r="V105">
        <f>'Sheet1 (3)'!V105</f>
        <v>0.21</v>
      </c>
      <c r="W105">
        <f>'Sheet1 (3)'!W105</f>
        <v>7.78</v>
      </c>
      <c r="X105">
        <f>'Sheet1 (3)'!X105</f>
        <v>14.023333333333332</v>
      </c>
      <c r="Y105">
        <f>'Sheet1 (3)'!Y105</f>
        <v>21.733333333333334</v>
      </c>
      <c r="Z105">
        <f>'Sheet1 (3)'!Z105</f>
        <v>5.2</v>
      </c>
      <c r="AA105">
        <f>'Sheet1 (3)'!AA105</f>
        <v>2954.6666666666665</v>
      </c>
      <c r="AB105">
        <f>'Sheet1 (3)'!AB105</f>
        <v>1.4333333333333333</v>
      </c>
      <c r="AC105">
        <f>'Sheet1 (3)'!AC105</f>
        <v>1.9333333333333333</v>
      </c>
    </row>
    <row r="106" spans="1:84">
      <c r="A106">
        <f>'Sheet1 (3)'!A106</f>
        <v>0</v>
      </c>
      <c r="B106">
        <f>'Sheet1 (3)'!B106</f>
        <v>0</v>
      </c>
      <c r="C106">
        <f>'Sheet1 (3)'!C106</f>
        <v>0</v>
      </c>
      <c r="D106" s="1">
        <f>'Sheet1 (3)'!D106</f>
        <v>42019.614976851852</v>
      </c>
      <c r="E106">
        <f>'Sheet1 (3)'!E106</f>
        <v>2.34</v>
      </c>
      <c r="F106">
        <f>'Sheet1 (3)'!F106</f>
        <v>2.34</v>
      </c>
      <c r="G106">
        <f>'Sheet1 (3)'!G106</f>
        <v>2.919</v>
      </c>
      <c r="I106">
        <f>'Sheet1 (3)'!H106</f>
        <v>0</v>
      </c>
      <c r="K106">
        <f>'Sheet1 (3)'!O106</f>
        <v>212</v>
      </c>
      <c r="L106">
        <f>'Sheet1 (3)'!I106</f>
        <v>105.6</v>
      </c>
      <c r="M106">
        <f>'Sheet1 (3)'!J106</f>
        <v>14.23</v>
      </c>
      <c r="O106">
        <f>'Sheet1 (3)'!K106</f>
        <v>7.59</v>
      </c>
      <c r="P106">
        <f>'Sheet1 (3)'!L106</f>
        <v>2.65</v>
      </c>
      <c r="Q106">
        <f>'Sheet1 (3)'!M106</f>
        <v>22.4</v>
      </c>
      <c r="R106">
        <f>'Sheet1 (3)'!N106</f>
        <v>54.26</v>
      </c>
      <c r="S106">
        <f>'Sheet1 (3)'!S106</f>
        <v>3.4760000000000004</v>
      </c>
      <c r="T106">
        <f>'Sheet1 (3)'!T106</f>
        <v>3.2900000000000005</v>
      </c>
      <c r="U106">
        <f>'Sheet1 (3)'!U106</f>
        <v>0.36133333333333334</v>
      </c>
      <c r="V106">
        <f>'Sheet1 (3)'!V106</f>
        <v>0.21133333333333335</v>
      </c>
      <c r="W106">
        <f>'Sheet1 (3)'!W106</f>
        <v>7.3933333333333335</v>
      </c>
      <c r="X106">
        <f>'Sheet1 (3)'!X106</f>
        <v>7.4866666666666672</v>
      </c>
      <c r="Y106">
        <f>'Sheet1 (3)'!Y106</f>
        <v>9.9666666666666668</v>
      </c>
      <c r="Z106">
        <f>'Sheet1 (3)'!Z106</f>
        <v>2.4</v>
      </c>
      <c r="AA106">
        <f>'Sheet1 (3)'!AA106</f>
        <v>4248.666666666667</v>
      </c>
      <c r="AB106">
        <f>'Sheet1 (3)'!AB106</f>
        <v>2.0666666666666664</v>
      </c>
      <c r="AC106">
        <f>'Sheet1 (3)'!AC106</f>
        <v>2.6</v>
      </c>
    </row>
    <row r="107" spans="1:84">
      <c r="A107">
        <f>'Sheet1 (3)'!A107</f>
        <v>0</v>
      </c>
      <c r="B107">
        <f>'Sheet1 (3)'!B107</f>
        <v>0</v>
      </c>
      <c r="C107">
        <f>'Sheet1 (3)'!C107</f>
        <v>0</v>
      </c>
      <c r="D107" s="1">
        <f>'Sheet1 (3)'!D107</f>
        <v>42019.617118055554</v>
      </c>
      <c r="E107">
        <f>'Sheet1 (3)'!E107</f>
        <v>2.6749999999999998</v>
      </c>
      <c r="F107">
        <f>'Sheet1 (3)'!F107</f>
        <v>2.6749999999999998</v>
      </c>
      <c r="G107">
        <f>'Sheet1 (3)'!G107</f>
        <v>2.9220000000000002</v>
      </c>
      <c r="I107">
        <f>'Sheet1 (3)'!H107</f>
        <v>364.00000000000006</v>
      </c>
      <c r="K107">
        <f>'Sheet1 (3)'!O107</f>
        <v>213</v>
      </c>
      <c r="L107">
        <f>'Sheet1 (3)'!I107</f>
        <v>105.7</v>
      </c>
      <c r="M107">
        <f>'Sheet1 (3)'!J107</f>
        <v>14.24</v>
      </c>
      <c r="O107">
        <f>'Sheet1 (3)'!K107</f>
        <v>7.62</v>
      </c>
      <c r="P107">
        <f>'Sheet1 (3)'!L107</f>
        <v>2.25</v>
      </c>
      <c r="Q107">
        <f>'Sheet1 (3)'!M107</f>
        <v>22.4</v>
      </c>
      <c r="R107">
        <f>'Sheet1 (3)'!N107</f>
        <v>54.23</v>
      </c>
      <c r="S107">
        <f>'Sheet1 (3)'!S107</f>
        <v>4.0053333333333336</v>
      </c>
      <c r="T107">
        <f>'Sheet1 (3)'!T107</f>
        <v>3.6433333333333331</v>
      </c>
      <c r="U107">
        <f>'Sheet1 (3)'!U107</f>
        <v>0.36566666666666664</v>
      </c>
      <c r="V107">
        <f>'Sheet1 (3)'!V107</f>
        <v>0.216</v>
      </c>
      <c r="W107">
        <f>'Sheet1 (3)'!W107</f>
        <v>7.253333333333333</v>
      </c>
      <c r="X107">
        <f>'Sheet1 (3)'!X107</f>
        <v>4.9933333333333332</v>
      </c>
      <c r="Y107">
        <f>'Sheet1 (3)'!Y107</f>
        <v>9.2000000000000011</v>
      </c>
      <c r="Z107">
        <f>'Sheet1 (3)'!Z107</f>
        <v>2.2000000000000002</v>
      </c>
      <c r="AA107">
        <f>'Sheet1 (3)'!AA107</f>
        <v>4220.666666666667</v>
      </c>
      <c r="AB107">
        <f>'Sheet1 (3)'!AB107</f>
        <v>2.0333333333333332</v>
      </c>
      <c r="AC107">
        <f>'Sheet1 (3)'!AC107</f>
        <v>2.4333333333333331</v>
      </c>
    </row>
    <row r="108" spans="1:84">
      <c r="A108">
        <f>'Sheet1 (3)'!A108</f>
        <v>0</v>
      </c>
      <c r="B108">
        <f>'Sheet1 (3)'!B108</f>
        <v>0</v>
      </c>
      <c r="C108">
        <f>'Sheet1 (3)'!C108</f>
        <v>0</v>
      </c>
      <c r="D108" s="1">
        <f>'Sheet1 (3)'!D108</f>
        <v>42019.615902777776</v>
      </c>
      <c r="E108">
        <f>'Sheet1 (3)'!E108</f>
        <v>2.9569999999999999</v>
      </c>
      <c r="F108">
        <f>'Sheet1 (3)'!F108</f>
        <v>2.9569999999999999</v>
      </c>
      <c r="G108">
        <f>'Sheet1 (3)'!G108</f>
        <v>2.9409999999999998</v>
      </c>
      <c r="I108">
        <f>'Sheet1 (3)'!H108</f>
        <v>0</v>
      </c>
      <c r="K108">
        <f>'Sheet1 (3)'!O108</f>
        <v>212</v>
      </c>
      <c r="L108">
        <f>'Sheet1 (3)'!I108</f>
        <v>101.7</v>
      </c>
      <c r="M108">
        <f>'Sheet1 (3)'!J108</f>
        <v>13.67</v>
      </c>
      <c r="O108">
        <f>'Sheet1 (3)'!K108</f>
        <v>7.63</v>
      </c>
      <c r="P108">
        <f>'Sheet1 (3)'!L108</f>
        <v>2.09</v>
      </c>
      <c r="Q108">
        <f>'Sheet1 (3)'!M108</f>
        <v>22.33</v>
      </c>
      <c r="R108">
        <f>'Sheet1 (3)'!N108</f>
        <v>54.06</v>
      </c>
      <c r="S108">
        <f>'Sheet1 (3)'!S108</f>
        <v>4.2426666666666675</v>
      </c>
      <c r="T108">
        <f>'Sheet1 (3)'!T108</f>
        <v>3.76</v>
      </c>
      <c r="U108">
        <f>'Sheet1 (3)'!U108</f>
        <v>0.37033333333333335</v>
      </c>
      <c r="V108">
        <f>'Sheet1 (3)'!V108</f>
        <v>0.22</v>
      </c>
      <c r="W108">
        <f>'Sheet1 (3)'!W108</f>
        <v>7.2166666666666659</v>
      </c>
      <c r="X108">
        <f>'Sheet1 (3)'!X108</f>
        <v>4.456666666666667</v>
      </c>
      <c r="Y108">
        <f>'Sheet1 (3)'!Y108</f>
        <v>9.8333333333333339</v>
      </c>
      <c r="Z108">
        <f>'Sheet1 (3)'!Z108</f>
        <v>2.3333333333333335</v>
      </c>
      <c r="AA108">
        <f>'Sheet1 (3)'!AA108</f>
        <v>5730.666666666667</v>
      </c>
      <c r="AB108">
        <f>'Sheet1 (3)'!AB108</f>
        <v>2.7666666666666671</v>
      </c>
      <c r="AC108">
        <f>'Sheet1 (3)'!AC108</f>
        <v>4.5</v>
      </c>
    </row>
    <row r="109" spans="1:84">
      <c r="A109">
        <f>'Sheet1 (3)'!A109</f>
        <v>0</v>
      </c>
      <c r="B109">
        <f>'Sheet1 (3)'!B109</f>
        <v>0</v>
      </c>
      <c r="C109">
        <f>'Sheet1 (3)'!C109</f>
        <v>0</v>
      </c>
      <c r="D109" s="1">
        <f>'Sheet1 (3)'!D109</f>
        <v>42019.617114197528</v>
      </c>
      <c r="E109">
        <f>'Sheet1 (3)'!E109</f>
        <v>3.2210000000000001</v>
      </c>
      <c r="F109">
        <f>'Sheet1 (3)'!F109</f>
        <v>3.2210000000000001</v>
      </c>
      <c r="G109">
        <f>'Sheet1 (3)'!G109</f>
        <v>3.0840000000000001</v>
      </c>
      <c r="I109">
        <f>'Sheet1 (3)'!H109</f>
        <v>363.33333333333326</v>
      </c>
      <c r="K109">
        <f>'Sheet1 (3)'!O109</f>
        <v>211</v>
      </c>
      <c r="L109">
        <f>'Sheet1 (3)'!I109</f>
        <v>91.5</v>
      </c>
      <c r="M109">
        <f>'Sheet1 (3)'!J109</f>
        <v>12.25</v>
      </c>
      <c r="O109">
        <f>'Sheet1 (3)'!K109</f>
        <v>7.61</v>
      </c>
      <c r="P109">
        <f>'Sheet1 (3)'!L109</f>
        <v>2.66</v>
      </c>
      <c r="Q109">
        <f>'Sheet1 (3)'!M109</f>
        <v>22.16</v>
      </c>
      <c r="R109">
        <f>'Sheet1 (3)'!N109</f>
        <v>53.67</v>
      </c>
      <c r="S109">
        <f>'Sheet1 (3)'!S109</f>
        <v>4.4640000000000004</v>
      </c>
      <c r="T109">
        <f>'Sheet1 (3)'!T109</f>
        <v>3.84</v>
      </c>
      <c r="U109">
        <f>'Sheet1 (3)'!U109</f>
        <v>0.37799999999999995</v>
      </c>
      <c r="V109">
        <f>'Sheet1 (3)'!V109</f>
        <v>0.22500000000000001</v>
      </c>
      <c r="W109">
        <f>'Sheet1 (3)'!W109</f>
        <v>7.19</v>
      </c>
      <c r="X109">
        <f>'Sheet1 (3)'!X109</f>
        <v>4.3266666666666671</v>
      </c>
      <c r="Y109">
        <f>'Sheet1 (3)'!Y109</f>
        <v>11.633333333333333</v>
      </c>
      <c r="Z109">
        <f>'Sheet1 (3)'!Z109</f>
        <v>2.7999999999999994</v>
      </c>
      <c r="AA109">
        <f>'Sheet1 (3)'!AA109</f>
        <v>9561.3333333333339</v>
      </c>
      <c r="AB109">
        <f>'Sheet1 (3)'!AB109</f>
        <v>4.5999999999999996</v>
      </c>
      <c r="AC109">
        <f>'Sheet1 (3)'!AC109</f>
        <v>4.7666666666666666</v>
      </c>
    </row>
    <row r="110" spans="1:84">
      <c r="A110">
        <f>'Sheet1 (3)'!A110</f>
        <v>0</v>
      </c>
      <c r="B110">
        <f>'Sheet1 (3)'!B110</f>
        <v>0</v>
      </c>
      <c r="C110">
        <f>'Sheet1 (3)'!C110</f>
        <v>0</v>
      </c>
      <c r="D110" s="1">
        <f>'Sheet1 (3)'!D110</f>
        <v>42019.616018518522</v>
      </c>
      <c r="E110">
        <f>'Sheet1 (3)'!E110</f>
        <v>3.484</v>
      </c>
      <c r="F110">
        <f>'Sheet1 (3)'!F110</f>
        <v>3.484</v>
      </c>
      <c r="G110">
        <f>'Sheet1 (3)'!G110</f>
        <v>3.2679999999999998</v>
      </c>
      <c r="I110">
        <f>'Sheet1 (3)'!H110</f>
        <v>0</v>
      </c>
      <c r="K110">
        <f>'Sheet1 (3)'!O110</f>
        <v>210</v>
      </c>
      <c r="L110">
        <f>'Sheet1 (3)'!I110</f>
        <v>55.5</v>
      </c>
      <c r="M110">
        <f>'Sheet1 (3)'!J110</f>
        <v>7.38</v>
      </c>
      <c r="O110">
        <f>'Sheet1 (3)'!K110</f>
        <v>7.54</v>
      </c>
      <c r="P110">
        <f>'Sheet1 (3)'!L110</f>
        <v>1.75</v>
      </c>
      <c r="Q110">
        <f>'Sheet1 (3)'!M110</f>
        <v>22.8</v>
      </c>
      <c r="R110">
        <f>'Sheet1 (3)'!N110</f>
        <v>55.22</v>
      </c>
      <c r="AD110">
        <f>'Sheet1 (3)'!AD110</f>
        <v>3.8</v>
      </c>
      <c r="AE110">
        <f>'Sheet1 (3)'!AE110</f>
        <v>1.1027070000000001</v>
      </c>
      <c r="AF110">
        <f>'Sheet1 (3)'!AF110</f>
        <v>5.5647843623989599E-4</v>
      </c>
      <c r="AG110">
        <f t="shared" si="19"/>
        <v>1.1611108771190905E-2</v>
      </c>
      <c r="AH110">
        <f t="shared" si="20"/>
        <v>5.8595181240380763E-6</v>
      </c>
      <c r="AM110">
        <f>'Sheet1 (3)'!AJ110</f>
        <v>19.389750945364451</v>
      </c>
      <c r="AN110">
        <f>'Sheet1 (3)'!AK110</f>
        <v>0.38725368118183395</v>
      </c>
      <c r="AO110">
        <f t="shared" si="15"/>
        <v>0.62608172248512917</v>
      </c>
      <c r="AP110">
        <f t="shared" si="16"/>
        <v>1.2504155026859346E-2</v>
      </c>
      <c r="AT110">
        <f>'Sheet1 (3)'!AL110</f>
        <v>819.87944081056833</v>
      </c>
      <c r="AU110">
        <f>'Sheet1 (3)'!AM110</f>
        <v>4.8246865152141156</v>
      </c>
      <c r="AV110">
        <f>'Sheet1 (3)'!AN110</f>
        <v>42.28416564610793</v>
      </c>
      <c r="AW110">
        <f t="shared" si="17"/>
        <v>0.24882663675304006</v>
      </c>
      <c r="AX110">
        <f>'Sheet1 (3)'!AP110</f>
        <v>0.15000000000000002</v>
      </c>
      <c r="AY110">
        <f>'Sheet1 (3)'!AQ110</f>
        <v>0.1</v>
      </c>
      <c r="AZ110">
        <f>'Sheet1 (3)'!AR110</f>
        <v>6.3</v>
      </c>
      <c r="BA110">
        <f>'Sheet1 (3)'!AS110</f>
        <v>15.3</v>
      </c>
      <c r="BI110" t="str">
        <f>'Sheet1 (3)'!BC110</f>
        <v>T7</v>
      </c>
      <c r="BJ110" t="str">
        <f>'Sheet1 (3)'!BD110</f>
        <v>SP</v>
      </c>
      <c r="BK110" t="str">
        <f>'Sheet1 (3)'!BE110</f>
        <v>D2</v>
      </c>
      <c r="BL110">
        <f>'Sheet1 (3)'!BF110</f>
        <v>42019</v>
      </c>
      <c r="BM110">
        <f>'Sheet1 (3)'!BG110</f>
        <v>0.70431672953395219</v>
      </c>
      <c r="BN110">
        <f>'Sheet1 (3)'!BH110</f>
        <v>1512.9485316604057</v>
      </c>
      <c r="BO110">
        <f>'Sheet1 (3)'!BI110</f>
        <v>8.7641368790357213</v>
      </c>
      <c r="BP110">
        <f>'Sheet1 (3)'!BJ110</f>
        <v>3.1405795655479651</v>
      </c>
      <c r="BQ110">
        <f>'Sheet1 (3)'!BK110</f>
        <v>5.7163807163231987E-2</v>
      </c>
      <c r="BR110">
        <f>'Sheet1 (3)'!BL110</f>
        <v>3.704549251164245</v>
      </c>
      <c r="BS110">
        <f>'Sheet1 (3)'!BM110</f>
        <v>6.6330335741526317E-2</v>
      </c>
      <c r="CF110">
        <f t="shared" si="18"/>
        <v>5.7163807163231987E-2</v>
      </c>
    </row>
    <row r="111" spans="1:84">
      <c r="A111">
        <f>'Sheet1 (3)'!A111</f>
        <v>0</v>
      </c>
      <c r="B111">
        <f>'Sheet1 (3)'!B111</f>
        <v>0</v>
      </c>
      <c r="C111">
        <f>'Sheet1 (3)'!C111</f>
        <v>0</v>
      </c>
      <c r="D111" s="1">
        <f>'Sheet1 (3)'!D111</f>
        <v>42019.618541666663</v>
      </c>
      <c r="E111">
        <f>'Sheet1 (3)'!E111</f>
        <v>3.7810000000000001</v>
      </c>
      <c r="F111">
        <f>'Sheet1 (3)'!F111</f>
        <v>3.7810000000000001</v>
      </c>
      <c r="G111">
        <f>'Sheet1 (3)'!G111</f>
        <v>3.5230000000000001</v>
      </c>
      <c r="I111">
        <f>'Sheet1 (3)'!H111</f>
        <v>361.33333333333331</v>
      </c>
      <c r="K111">
        <f>'Sheet1 (3)'!O111</f>
        <v>211</v>
      </c>
      <c r="L111">
        <f>'Sheet1 (3)'!I111</f>
        <v>42.4</v>
      </c>
      <c r="M111">
        <f>'Sheet1 (3)'!J111</f>
        <v>5.62</v>
      </c>
      <c r="O111">
        <f>'Sheet1 (3)'!K111</f>
        <v>7.4</v>
      </c>
      <c r="P111">
        <f>'Sheet1 (3)'!L111</f>
        <v>2.1800000000000002</v>
      </c>
      <c r="Q111">
        <f>'Sheet1 (3)'!M111</f>
        <v>23.33</v>
      </c>
      <c r="R111">
        <f>'Sheet1 (3)'!N111</f>
        <v>56.43</v>
      </c>
    </row>
    <row r="112" spans="1:84">
      <c r="A112">
        <f>'Sheet1 (3)'!A112</f>
        <v>0</v>
      </c>
      <c r="B112">
        <f>'Sheet1 (3)'!B112</f>
        <v>0</v>
      </c>
      <c r="C112">
        <f>'Sheet1 (3)'!C112</f>
        <v>0</v>
      </c>
      <c r="D112" s="1">
        <f>'Sheet1 (3)'!D112</f>
        <v>42019.617060185185</v>
      </c>
      <c r="E112">
        <f>'Sheet1 (3)'!E112</f>
        <v>4.0999999999999996</v>
      </c>
      <c r="F112">
        <f>'Sheet1 (3)'!F112</f>
        <v>4.0999999999999996</v>
      </c>
      <c r="G112">
        <f>'Sheet1 (3)'!G112</f>
        <v>3.6640000000000001</v>
      </c>
      <c r="I112">
        <f>'Sheet1 (3)'!H112</f>
        <v>365.66666666666663</v>
      </c>
      <c r="K112">
        <f>'Sheet1 (3)'!O112</f>
        <v>213</v>
      </c>
      <c r="L112">
        <f>'Sheet1 (3)'!I112</f>
        <v>35.9</v>
      </c>
      <c r="M112">
        <f>'Sheet1 (3)'!J112</f>
        <v>4.75</v>
      </c>
      <c r="O112">
        <f>'Sheet1 (3)'!K112</f>
        <v>7.34</v>
      </c>
      <c r="P112">
        <f>'Sheet1 (3)'!L112</f>
        <v>3.86</v>
      </c>
      <c r="Q112">
        <f>'Sheet1 (3)'!M112</f>
        <v>23.56</v>
      </c>
      <c r="R112">
        <f>'Sheet1 (3)'!N112</f>
        <v>56.99</v>
      </c>
      <c r="AD112">
        <f>'Sheet1 (3)'!AD112</f>
        <v>4.3</v>
      </c>
      <c r="AE112">
        <f>'Sheet1 (3)'!AE112</f>
        <v>1.8415879999999998</v>
      </c>
      <c r="AF112">
        <f>'Sheet1 (3)'!AF112</f>
        <v>2.0208202471441306</v>
      </c>
      <c r="AG112">
        <f t="shared" si="19"/>
        <v>1.9391260398020426E-2</v>
      </c>
      <c r="AH112">
        <f t="shared" si="20"/>
        <v>2.127851160518196E-2</v>
      </c>
      <c r="AM112">
        <f>'Sheet1 (3)'!AJ112</f>
        <v>21.534750293388964</v>
      </c>
      <c r="AN112">
        <f>'Sheet1 (3)'!AK112</f>
        <v>0.19362684059092067</v>
      </c>
      <c r="AO112">
        <f t="shared" si="15"/>
        <v>0.695342276183047</v>
      </c>
      <c r="AP112">
        <f t="shared" si="16"/>
        <v>6.2520775134297935E-3</v>
      </c>
      <c r="AT112">
        <f>'Sheet1 (3)'!AL112</f>
        <v>872.48941900731074</v>
      </c>
      <c r="AU112">
        <f>'Sheet1 (3)'!AM112</f>
        <v>13.966197807198675</v>
      </c>
      <c r="AV112">
        <f>'Sheet1 (3)'!AN112</f>
        <v>40.515418433951361</v>
      </c>
      <c r="AW112">
        <f t="shared" si="17"/>
        <v>0.64854236138908061</v>
      </c>
      <c r="AX112">
        <f>'Sheet1 (3)'!AP112</f>
        <v>0.15000000000000002</v>
      </c>
      <c r="AY112">
        <f>'Sheet1 (3)'!AQ112</f>
        <v>0.1</v>
      </c>
      <c r="AZ112">
        <f>'Sheet1 (3)'!AR112</f>
        <v>6.45</v>
      </c>
      <c r="BA112">
        <f>'Sheet1 (3)'!AS112</f>
        <v>15.55</v>
      </c>
      <c r="BI112" t="str">
        <f>'Sheet1 (3)'!BC112</f>
        <v>T8</v>
      </c>
      <c r="BJ112" t="str">
        <f>'Sheet1 (3)'!BD112</f>
        <v>SP</v>
      </c>
      <c r="BK112" t="str">
        <f>'Sheet1 (3)'!BE112</f>
        <v>D3</v>
      </c>
      <c r="BL112">
        <f>'Sheet1 (3)'!BF112</f>
        <v>42019</v>
      </c>
      <c r="BM112">
        <f>'Sheet1 (3)'!BG112</f>
        <v>0.83223940530480334</v>
      </c>
      <c r="BN112">
        <f>'Sheet1 (3)'!BH112</f>
        <v>1527.4571916582629</v>
      </c>
      <c r="BO112">
        <f>'Sheet1 (3)'!BI112</f>
        <v>8.6571528591871001</v>
      </c>
      <c r="BP112">
        <f>'Sheet1 (3)'!BJ112</f>
        <v>10.106031473850104</v>
      </c>
      <c r="BQ112">
        <f>'Sheet1 (3)'!BK112</f>
        <v>0.18394669592009655</v>
      </c>
      <c r="BR112">
        <f>'Sheet1 (3)'!BL112</f>
        <v>4.3348180518360175</v>
      </c>
      <c r="BS112">
        <f>'Sheet1 (3)'!BM112</f>
        <v>7.7615363506464058E-2</v>
      </c>
      <c r="BU112" t="str">
        <f>'Sheet1 (3)'!BO112</f>
        <v>D2</v>
      </c>
      <c r="BV112" t="str">
        <f>'Sheet1 (3)'!BP112</f>
        <v>SP</v>
      </c>
      <c r="BW112" t="str">
        <f>'Sheet1 (3)'!BQ112</f>
        <v>D3</v>
      </c>
      <c r="BX112">
        <f>'Sheet1 (3)'!BS112</f>
        <v>84.689657443754953</v>
      </c>
      <c r="BY112">
        <f>'Sheet1 (3)'!BT112</f>
        <v>1128.8727081952948</v>
      </c>
      <c r="BZ112">
        <f>'Sheet1 (3)'!BU112</f>
        <v>37.988629276266714</v>
      </c>
      <c r="CA112">
        <f>'Sheet1 (3)'!BV112</f>
        <v>6.4822097586246166</v>
      </c>
      <c r="CB112">
        <f>'Sheet1 (3)'!BW112</f>
        <v>0.11798707241763044</v>
      </c>
      <c r="CC112">
        <f>'Sheet1 (3)'!BX112</f>
        <v>0.43171822804867022</v>
      </c>
      <c r="CD112">
        <f>'Sheet1 (3)'!BY112</f>
        <v>7.7299593204775332E-3</v>
      </c>
      <c r="CE112">
        <f>'Sheet1 (3)'!BZ112</f>
        <v>6.988540418598653E-2</v>
      </c>
      <c r="CF112">
        <f t="shared" si="18"/>
        <v>6.5959623502466105E-2</v>
      </c>
    </row>
    <row r="113" spans="1:84">
      <c r="A113">
        <f>'Sheet1 (3)'!A113</f>
        <v>0</v>
      </c>
      <c r="B113">
        <f>'Sheet1 (3)'!B113</f>
        <v>0</v>
      </c>
      <c r="C113">
        <f>'Sheet1 (3)'!C113</f>
        <v>0</v>
      </c>
      <c r="D113" s="1">
        <f>'Sheet1 (3)'!D113</f>
        <v>42019.618541666663</v>
      </c>
      <c r="E113">
        <f>'Sheet1 (3)'!E113</f>
        <v>4.3920000000000003</v>
      </c>
      <c r="F113">
        <f>'Sheet1 (3)'!F113</f>
        <v>4.3920000000000003</v>
      </c>
      <c r="G113">
        <f>'Sheet1 (3)'!G113</f>
        <v>3.7650000000000001</v>
      </c>
      <c r="I113">
        <f>'Sheet1 (3)'!H113</f>
        <v>370.33333333333337</v>
      </c>
      <c r="K113">
        <f>'Sheet1 (3)'!O113</f>
        <v>215</v>
      </c>
      <c r="L113">
        <f>'Sheet1 (3)'!I113</f>
        <v>33.5</v>
      </c>
      <c r="M113">
        <f>'Sheet1 (3)'!J113</f>
        <v>4.41</v>
      </c>
      <c r="O113">
        <f>'Sheet1 (3)'!K113</f>
        <v>7.31</v>
      </c>
      <c r="P113">
        <f>'Sheet1 (3)'!L113</f>
        <v>2.4300000000000002</v>
      </c>
      <c r="Q113">
        <f>'Sheet1 (3)'!M113</f>
        <v>23.78</v>
      </c>
      <c r="R113">
        <f>'Sheet1 (3)'!N113</f>
        <v>57.49</v>
      </c>
      <c r="AD113">
        <f>'Sheet1 (3)'!AD113</f>
        <v>4.5</v>
      </c>
      <c r="AE113">
        <f>'Sheet1 (3)'!AE113</f>
        <v>2.2214304999999999</v>
      </c>
      <c r="AF113">
        <f>'Sheet1 (3)'!AF113</f>
        <v>1.1447981368236935</v>
      </c>
      <c r="AG113">
        <f t="shared" si="19"/>
        <v>2.3390865536485207E-2</v>
      </c>
      <c r="AH113">
        <f t="shared" si="20"/>
        <v>1.2054313328668987E-2</v>
      </c>
      <c r="AM113">
        <f>'Sheet1 (3)'!AJ113</f>
        <v>19.754857217368627</v>
      </c>
      <c r="AN113">
        <f>'Sheet1 (3)'!AK113</f>
        <v>1.0326764831515638</v>
      </c>
      <c r="AO113">
        <f t="shared" si="15"/>
        <v>0.63787075290179618</v>
      </c>
      <c r="AP113">
        <f t="shared" si="16"/>
        <v>3.3344413404958473E-2</v>
      </c>
      <c r="AT113">
        <f>'Sheet1 (3)'!AL113</f>
        <v>829.35103244837774</v>
      </c>
      <c r="AU113">
        <f>'Sheet1 (3)'!AM113</f>
        <v>25.202638770263164</v>
      </c>
      <c r="AV113">
        <f>'Sheet1 (3)'!AN113</f>
        <v>41.982132461033721</v>
      </c>
      <c r="AW113">
        <f t="shared" si="17"/>
        <v>1.2757692193343115</v>
      </c>
      <c r="AX113">
        <f>'Sheet1 (3)'!AP113</f>
        <v>0.35</v>
      </c>
      <c r="AY113">
        <f>'Sheet1 (3)'!AQ113</f>
        <v>0.1</v>
      </c>
      <c r="AZ113">
        <f>'Sheet1 (3)'!AR113</f>
        <v>6.4</v>
      </c>
      <c r="BA113">
        <f>'Sheet1 (3)'!AS113</f>
        <v>15.649999999999999</v>
      </c>
      <c r="BI113" t="str">
        <f>'Sheet1 (3)'!BC113</f>
        <v>T9</v>
      </c>
      <c r="BJ113" t="str">
        <f>'Sheet1 (3)'!BD113</f>
        <v>SP</v>
      </c>
      <c r="BK113" t="str">
        <f>'Sheet1 (3)'!BE113</f>
        <v>D4</v>
      </c>
      <c r="BL113">
        <f>'Sheet1 (3)'!BF113</f>
        <v>42019</v>
      </c>
      <c r="BM113">
        <f>'Sheet1 (3)'!BG113</f>
        <v>0.80868131210441163</v>
      </c>
      <c r="BN113">
        <f>'Sheet1 (3)'!BH113</f>
        <v>1793.87125561479</v>
      </c>
      <c r="BO113">
        <f>'Sheet1 (3)'!BI113</f>
        <v>8.5867723397956226</v>
      </c>
      <c r="BP113">
        <f>'Sheet1 (3)'!BJ113</f>
        <v>18.951193449011541</v>
      </c>
      <c r="BQ113">
        <f>'Sheet1 (3)'!BK113</f>
        <v>0.34494345556992251</v>
      </c>
      <c r="BR113">
        <f>'Sheet1 (3)'!BL113</f>
        <v>4.572822339234464</v>
      </c>
      <c r="BS113">
        <f>'Sheet1 (3)'!BM113</f>
        <v>8.1876854775908031E-2</v>
      </c>
      <c r="CF113">
        <f t="shared" si="18"/>
        <v>0.34494345556992251</v>
      </c>
    </row>
    <row r="114" spans="1:84">
      <c r="A114">
        <f>'Sheet1 (3)'!A114</f>
        <v>0</v>
      </c>
      <c r="B114">
        <f>'Sheet1 (3)'!B114</f>
        <v>0</v>
      </c>
      <c r="C114">
        <f>'Sheet1 (3)'!C114</f>
        <v>0</v>
      </c>
      <c r="D114" s="1">
        <f>'Sheet1 (3)'!D114</f>
        <v>42019.617164351854</v>
      </c>
      <c r="E114">
        <f>'Sheet1 (3)'!E114</f>
        <v>4.5369999999999999</v>
      </c>
      <c r="F114">
        <f>'Sheet1 (3)'!F114</f>
        <v>4.5369999999999999</v>
      </c>
      <c r="G114">
        <f>'Sheet1 (3)'!G114</f>
        <v>3.88</v>
      </c>
      <c r="I114">
        <f>'Sheet1 (3)'!H114</f>
        <v>377.99999999999994</v>
      </c>
      <c r="K114">
        <f>'Sheet1 (3)'!O114</f>
        <v>228</v>
      </c>
      <c r="L114">
        <f>'Sheet1 (3)'!I114</f>
        <v>31.6</v>
      </c>
      <c r="M114">
        <f>'Sheet1 (3)'!J114</f>
        <v>4.17</v>
      </c>
      <c r="O114">
        <f>'Sheet1 (3)'!K114</f>
        <v>7.23</v>
      </c>
      <c r="P114">
        <f>'Sheet1 (3)'!L114</f>
        <v>32.770000000000003</v>
      </c>
      <c r="Q114">
        <f>'Sheet1 (3)'!M114</f>
        <v>22.8</v>
      </c>
      <c r="R114">
        <f>'Sheet1 (3)'!N114</f>
        <v>55.9</v>
      </c>
      <c r="AD114">
        <f>'Sheet1 (3)'!AD114</f>
        <v>4.8</v>
      </c>
      <c r="AE114">
        <f>'Sheet1 (3)'!AE114</f>
        <v>4.2234189999999998</v>
      </c>
      <c r="AF114">
        <f>'Sheet1 (3)'!AF114</f>
        <v>2.5293715014594702</v>
      </c>
      <c r="AG114">
        <f t="shared" si="19"/>
        <v>4.4471085605980835E-2</v>
      </c>
      <c r="AH114">
        <f t="shared" si="20"/>
        <v>2.6633373712324632E-2</v>
      </c>
      <c r="AM114">
        <f>'Sheet1 (3)'!AJ114</f>
        <v>26.783152953448948</v>
      </c>
      <c r="AN114">
        <f>'Sheet1 (3)'!AK114</f>
        <v>1.5490147247273434</v>
      </c>
      <c r="AO114">
        <f t="shared" si="15"/>
        <v>0.86480958842263311</v>
      </c>
      <c r="AP114">
        <f t="shared" si="16"/>
        <v>5.0016620107437626E-2</v>
      </c>
      <c r="AT114">
        <f>'Sheet1 (3)'!AL114</f>
        <v>822.52789534436329</v>
      </c>
      <c r="AU114">
        <f>'Sheet1 (3)'!AM114</f>
        <v>13.140922482227879</v>
      </c>
      <c r="AV114">
        <f>'Sheet1 (3)'!AN114</f>
        <v>30.710644739025913</v>
      </c>
      <c r="AW114">
        <f t="shared" si="17"/>
        <v>0.49064135596984232</v>
      </c>
      <c r="AX114">
        <f>'Sheet1 (3)'!AP114</f>
        <v>0.15000000000000002</v>
      </c>
      <c r="AY114">
        <f>'Sheet1 (3)'!AQ114</f>
        <v>0.1</v>
      </c>
      <c r="AZ114">
        <f>'Sheet1 (3)'!AR114</f>
        <v>6.6999999999999993</v>
      </c>
      <c r="BA114">
        <f>'Sheet1 (3)'!AS114</f>
        <v>16.350000000000001</v>
      </c>
      <c r="BI114" t="str">
        <f>'Sheet1 (3)'!BC114</f>
        <v>T10</v>
      </c>
      <c r="BJ114" t="str">
        <f>'Sheet1 (3)'!BD114</f>
        <v>SP</v>
      </c>
      <c r="BK114" t="str">
        <f>'Sheet1 (3)'!BE114</f>
        <v>D5</v>
      </c>
      <c r="BL114">
        <f>'Sheet1 (3)'!BF114</f>
        <v>42019</v>
      </c>
      <c r="BM114">
        <f>'Sheet1 (3)'!BG114</f>
        <v>0.90450971540653324</v>
      </c>
      <c r="BN114">
        <f>'Sheet1 (3)'!BH114</f>
        <v>2395.9423675413741</v>
      </c>
      <c r="BO114">
        <f>'Sheet1 (3)'!BI114</f>
        <v>10.80053693842873</v>
      </c>
      <c r="BP114">
        <f>'Sheet1 (3)'!BJ114</f>
        <v>5.4903901538570272</v>
      </c>
      <c r="BQ114">
        <f>'Sheet1 (3)'!BK114</f>
        <v>9.9934294755315387E-2</v>
      </c>
      <c r="BR114">
        <f>'Sheet1 (3)'!BL114</f>
        <v>4.5703579220431436</v>
      </c>
      <c r="BS114">
        <f>'Sheet1 (3)'!BM114</f>
        <v>8.1832729132374993E-2</v>
      </c>
      <c r="BU114" t="str">
        <f>'Sheet1 (3)'!BO114</f>
        <v>D3</v>
      </c>
      <c r="BV114" t="str">
        <f>'Sheet1 (3)'!BP114</f>
        <v>SP</v>
      </c>
      <c r="BW114" t="str">
        <f>'Sheet1 (3)'!BQ114</f>
        <v>D5</v>
      </c>
      <c r="BX114">
        <f>'Sheet1 (3)'!BS114</f>
        <v>35.82908989481993</v>
      </c>
      <c r="BY114">
        <f>'Sheet1 (3)'!BT114</f>
        <v>1715.1143473674581</v>
      </c>
      <c r="BZ114">
        <f>'Sheet1 (3)'!BU114</f>
        <v>39.177847938108663</v>
      </c>
      <c r="CA114">
        <f>'Sheet1 (3)'!BV114</f>
        <v>4.3089696481897235</v>
      </c>
      <c r="CB114">
        <f>'Sheet1 (3)'!BW114</f>
        <v>7.8430463199667344E-2</v>
      </c>
      <c r="CC114">
        <f>'Sheet1 (3)'!BX114</f>
        <v>1.0449838152647903</v>
      </c>
      <c r="CD114">
        <f>'Sheet1 (3)'!BY114</f>
        <v>1.8710542797937157E-2</v>
      </c>
      <c r="CE114">
        <f>'Sheet1 (3)'!BZ114</f>
        <v>6.3122186334437835E-2</v>
      </c>
      <c r="CF114">
        <f t="shared" si="18"/>
        <v>2.1503831555648042E-2</v>
      </c>
    </row>
    <row r="118" spans="1:84">
      <c r="A118" t="str">
        <f>'Sheet1 (3)'!A118</f>
        <v>Shelburne Pond</v>
      </c>
      <c r="B118" t="str">
        <f>'Sheet1 (3)'!B118</f>
        <v>depth (m)</v>
      </c>
      <c r="C118" t="str">
        <f>'Sheet1 (3)'!C118</f>
        <v>Ice (cm)</v>
      </c>
      <c r="D118" s="1" t="str">
        <f>'Sheet1 (3)'!D118</f>
        <v>Date (MM/DD/YYYY)</v>
      </c>
      <c r="E118" t="str">
        <f>'Sheet1 (3)'!E118</f>
        <v>Depth m</v>
      </c>
      <c r="F118" t="str">
        <f>'Sheet1 (3)'!F118</f>
        <v>Depth(cor-m)</v>
      </c>
      <c r="G118" t="str">
        <f>'Sheet1 (3)'!G118</f>
        <v>Temp °C</v>
      </c>
      <c r="H118" t="str">
        <f>'Sheet1 (3)'!H118</f>
        <v>Cond µS/cm</v>
      </c>
      <c r="I118" t="str">
        <f>'Sheet1 (3)'!I118</f>
        <v>nLF Cond µS/cm</v>
      </c>
      <c r="J118" t="str">
        <f>'Sheet1 (3)'!J118</f>
        <v>SpCond µS/cm</v>
      </c>
      <c r="K118" t="str">
        <f>'Sheet1 (3)'!K118</f>
        <v>TDS mg/L</v>
      </c>
      <c r="L118" t="str">
        <f>'Sheet1 (3)'!L118</f>
        <v>ODO % sat</v>
      </c>
      <c r="M118" t="str">
        <f>'Sheet1 (3)'!M118</f>
        <v>ODO mg/L</v>
      </c>
      <c r="N118" t="str">
        <f>'Sheet1 (3)'!N118</f>
        <v>ODO % EU</v>
      </c>
      <c r="O118" t="str">
        <f>'Sheet1 (3)'!O118</f>
        <v>pH</v>
      </c>
      <c r="P118" t="str">
        <f>'Sheet1 (3)'!P118</f>
        <v>Turbidity FNU</v>
      </c>
      <c r="Q118" t="str">
        <f>'Sheet1 (3)'!Q118</f>
        <v>fDOM RFU</v>
      </c>
      <c r="R118" t="str">
        <f>'Sheet1 (3)'!R118</f>
        <v>fDOM QSU</v>
      </c>
      <c r="S118" t="str">
        <f>'Sheet1 (3)'!S118</f>
        <v>Dep(m)</v>
      </c>
      <c r="T118" t="str">
        <f>'Sheet1 (3)'!T118</f>
        <v>Temp</v>
      </c>
      <c r="U118" t="str">
        <f>'Sheet1 (3)'!U118</f>
        <v>Scon(mS)</v>
      </c>
      <c r="V118" t="str">
        <f>'Sheet1 (3)'!V118</f>
        <v>Con(mS)</v>
      </c>
      <c r="W118" t="str">
        <f>'Sheet1 (3)'!W118</f>
        <v>pH</v>
      </c>
      <c r="X118" t="str">
        <f>'Sheet1 (3)'!X118</f>
        <v>DO(mg/l)</v>
      </c>
      <c r="Y118" t="str">
        <f>'Sheet1 (3)'!Y118</f>
        <v>Chla (ug/l)</v>
      </c>
      <c r="Z118" t="str">
        <f>'Sheet1 (3)'!Z118</f>
        <v>Chl(RFU)</v>
      </c>
      <c r="AA118" t="str">
        <f>'Sheet1 (3)'!AA118</f>
        <v>BGA(cells)</v>
      </c>
      <c r="AB118" t="str">
        <f>'Sheet1 (3)'!AB118</f>
        <v>BGA(RF)</v>
      </c>
      <c r="AC118" t="str">
        <f>'Sheet1 (3)'!AC118</f>
        <v>Turb.</v>
      </c>
      <c r="AD118" t="str">
        <f>'Sheet1 (3)'!AD118</f>
        <v>Depth (m)</v>
      </c>
      <c r="AF118" t="str">
        <f>'Sheet1 (3)'!AF118</f>
        <v>SRP-sd</v>
      </c>
      <c r="AR118" t="str">
        <f>'Sheet1 (3)'!AX118</f>
        <v>TDN(mgN/l)</v>
      </c>
      <c r="AS118" t="str">
        <f>'Sheet1 (3)'!AY118</f>
        <v>stdN/l</v>
      </c>
      <c r="AT118" t="str">
        <f>'Sheet1 (3)'!AL118</f>
        <v>TN-ugN/L</v>
      </c>
      <c r="AU118" t="str">
        <f>'Sheet1 (3)'!AM118</f>
        <v>TN-sd</v>
      </c>
      <c r="AV118" t="str">
        <f>'Sheet1 (3)'!AN118</f>
        <v>TN/TP</v>
      </c>
      <c r="AW118" t="e">
        <f t="shared" si="17"/>
        <v>#VALUE!</v>
      </c>
      <c r="AX118" t="str">
        <f>'Sheet1 (3)'!AP118</f>
        <v>Turbidity</v>
      </c>
      <c r="AY118" t="str">
        <f>'Sheet1 (3)'!AQ118</f>
        <v>NO3(mg/l)</v>
      </c>
      <c r="AZ118" t="str">
        <f>'Sheet1 (3)'!AR118</f>
        <v>DOC(mg/l)</v>
      </c>
      <c r="BA118" t="str">
        <f>'Sheet1 (3)'!AS118</f>
        <v>SAC254(/m)</v>
      </c>
      <c r="BD118" t="str">
        <f>'Sheet1 (3)'!AV118</f>
        <v>DOC (mgC/l)</v>
      </c>
      <c r="BE118" t="str">
        <f>'Sheet1 (3)'!AW118</f>
        <v>stdC/l</v>
      </c>
      <c r="BI118">
        <f>'Sheet1 (3)'!BC118</f>
        <v>0</v>
      </c>
      <c r="BJ118" t="str">
        <f>'Sheet1 (3)'!BD118</f>
        <v>Sam ID</v>
      </c>
      <c r="BK118" t="str">
        <f>'Sheet1 (3)'!BE118</f>
        <v>Depth</v>
      </c>
      <c r="BL118" t="str">
        <f>'Sheet1 (3)'!BF118</f>
        <v>Col</v>
      </c>
      <c r="BM118">
        <f>'Sheet1 (3)'!BG118</f>
        <v>0</v>
      </c>
      <c r="BN118">
        <f>'Sheet1 (3)'!BH118</f>
        <v>0</v>
      </c>
      <c r="BO118">
        <f>'Sheet1 (3)'!BI118</f>
        <v>0</v>
      </c>
      <c r="BP118">
        <f>'Sheet1 (3)'!BJ118</f>
        <v>0</v>
      </c>
      <c r="BQ118">
        <f>'Sheet1 (3)'!BK118</f>
        <v>0</v>
      </c>
      <c r="BR118">
        <f>'Sheet1 (3)'!BL118</f>
        <v>0</v>
      </c>
      <c r="BS118">
        <f>'Sheet1 (3)'!BM118</f>
        <v>0</v>
      </c>
    </row>
    <row r="119" spans="1:84">
      <c r="A119" t="str">
        <f>'Sheet1 (3)'!A119</f>
        <v>Depth (incld. Ice)</v>
      </c>
      <c r="B119">
        <f>'Sheet1 (3)'!B119</f>
        <v>4.74</v>
      </c>
      <c r="C119">
        <f>'Sheet1 (3)'!C119</f>
        <v>44</v>
      </c>
      <c r="D119" s="1">
        <f>'Sheet1 (3)'!D119</f>
        <v>42041</v>
      </c>
      <c r="E119">
        <f>'Sheet1 (3)'!E119</f>
        <v>0.498</v>
      </c>
      <c r="F119">
        <f>'Sheet1 (3)'!F119</f>
        <v>0.498</v>
      </c>
      <c r="G119">
        <f>'Sheet1 (3)'!G119</f>
        <v>2.8193333333333332</v>
      </c>
      <c r="H119">
        <f>'Sheet1 (3)'!H119</f>
        <v>199.20000000000002</v>
      </c>
      <c r="I119">
        <f>'Sheet1 (3)'!I119</f>
        <v>349.40000000000003</v>
      </c>
      <c r="J119">
        <f>'Sheet1 (3)'!J119</f>
        <v>345.63333333333338</v>
      </c>
      <c r="K119">
        <f>'Sheet1 (3)'!K119</f>
        <v>224.66666666666666</v>
      </c>
      <c r="L119">
        <f>'Sheet1 (3)'!L119</f>
        <v>104.60000000000001</v>
      </c>
      <c r="M119">
        <f>'Sheet1 (3)'!M119</f>
        <v>14.133333333333333</v>
      </c>
      <c r="N119">
        <f>'Sheet1 (3)'!N119</f>
        <v>105.63333333333333</v>
      </c>
      <c r="O119">
        <f>'Sheet1 (3)'!O119</f>
        <v>6.8066666666666658</v>
      </c>
      <c r="P119">
        <f>'Sheet1 (3)'!P119</f>
        <v>2.9966666666666661</v>
      </c>
      <c r="Q119">
        <f>'Sheet1 (3)'!Q119</f>
        <v>22.513333333333335</v>
      </c>
      <c r="R119">
        <f>'Sheet1 (3)'!R119</f>
        <v>54.49666666666667</v>
      </c>
      <c r="S119">
        <f>'Sheet1 (3)'!S119</f>
        <v>0.51233333333333331</v>
      </c>
      <c r="T119">
        <f>'Sheet1 (3)'!T119</f>
        <v>2.1933333333333334</v>
      </c>
      <c r="U119">
        <f>'Sheet1 (3)'!U119</f>
        <v>0.37566666666666665</v>
      </c>
      <c r="V119">
        <f>'Sheet1 (3)'!V119</f>
        <v>0.21199999999999999</v>
      </c>
      <c r="W119">
        <f>'Sheet1 (3)'!W119</f>
        <v>6.4666666666666659</v>
      </c>
      <c r="X119">
        <f>'Sheet1 (3)'!X119</f>
        <v>14.956666666666669</v>
      </c>
      <c r="Y119">
        <f>'Sheet1 (3)'!Y119</f>
        <v>22.7</v>
      </c>
      <c r="Z119">
        <f>'Sheet1 (3)'!Z119</f>
        <v>5.4333333333333336</v>
      </c>
      <c r="AA119">
        <f>'Sheet1 (3)'!AA119</f>
        <v>7410.666666666667</v>
      </c>
      <c r="AB119">
        <f>'Sheet1 (3)'!AB119</f>
        <v>3.5333333333333332</v>
      </c>
      <c r="AC119">
        <f>'Sheet1 (3)'!AC119</f>
        <v>1.9666666666666668</v>
      </c>
      <c r="AD119">
        <f>'Sheet1 (3)'!AD119</f>
        <v>0.5</v>
      </c>
      <c r="AE119">
        <f>'Sheet1 (3)'!AE119</f>
        <v>10.512499999999999</v>
      </c>
      <c r="AF119">
        <f>'Sheet1 (3)'!AF119</f>
        <v>2.8650698071774801</v>
      </c>
      <c r="AG119">
        <f t="shared" si="19"/>
        <v>0.11069285037380225</v>
      </c>
      <c r="AH119">
        <f t="shared" si="20"/>
        <v>3.0168156335447827E-2</v>
      </c>
      <c r="AI119">
        <f>'Sheet1 (3)'!AG119</f>
        <v>50.398981884704007</v>
      </c>
      <c r="AJ119">
        <f>'Sheet1 (3)'!AH119</f>
        <v>4.7794157246363831</v>
      </c>
      <c r="AK119">
        <f t="shared" si="21"/>
        <v>0.53068318294939465</v>
      </c>
      <c r="AL119">
        <f t="shared" si="22"/>
        <v>5.0325531479797653E-2</v>
      </c>
      <c r="AM119">
        <f>'Sheet1 (3)'!AJ119</f>
        <v>41.843786673621068</v>
      </c>
      <c r="AN119">
        <f>'Sheet1 (3)'!AK119</f>
        <v>0.77450736236367279</v>
      </c>
      <c r="AO119">
        <f t="shared" si="15"/>
        <v>1.351107093110141</v>
      </c>
      <c r="AP119">
        <f t="shared" si="16"/>
        <v>2.5008310053718851E-2</v>
      </c>
      <c r="AR119">
        <f>'Sheet1 (3)'!AX119</f>
        <v>0.81057869628171886</v>
      </c>
      <c r="AS119">
        <f>'Sheet1 (3)'!AY119</f>
        <v>4.485149557154363E-2</v>
      </c>
      <c r="AT119">
        <f>'Sheet1 (3)'!AL119</f>
        <v>1065.6470437347698</v>
      </c>
      <c r="AU119">
        <f>'Sheet1 (3)'!AM119</f>
        <v>14.791473132169315</v>
      </c>
      <c r="AV119">
        <f>'Sheet1 (3)'!AN119</f>
        <v>25.467270733567936</v>
      </c>
      <c r="AW119">
        <f t="shared" si="17"/>
        <v>0.35349270006421468</v>
      </c>
      <c r="AX119">
        <f>'Sheet1 (3)'!AP119</f>
        <v>0.15000000000000002</v>
      </c>
      <c r="AY119">
        <f>'Sheet1 (3)'!AQ119</f>
        <v>0.2</v>
      </c>
      <c r="AZ119">
        <f>'Sheet1 (3)'!AR119</f>
        <v>7.15</v>
      </c>
      <c r="BA119">
        <f>'Sheet1 (3)'!AS119</f>
        <v>17.5</v>
      </c>
      <c r="BD119">
        <f>'Sheet1 (3)'!AV119</f>
        <v>11.251345653614122</v>
      </c>
      <c r="BE119">
        <f>'Sheet1 (3)'!AW119</f>
        <v>0.19783327543123616</v>
      </c>
      <c r="BI119" t="str">
        <f>'Sheet1 (3)'!BC119</f>
        <v>T16</v>
      </c>
      <c r="BJ119" t="str">
        <f>'Sheet1 (3)'!BD119</f>
        <v>SP</v>
      </c>
      <c r="BK119" t="str">
        <f>'Sheet1 (3)'!BE119</f>
        <v>D1</v>
      </c>
      <c r="BL119">
        <f>'Sheet1 (3)'!BF119</f>
        <v>42041</v>
      </c>
      <c r="BM119">
        <f>'Sheet1 (3)'!BG119</f>
        <v>1.0095325562230577</v>
      </c>
      <c r="BN119">
        <f>'Sheet1 (3)'!BH119</f>
        <v>1179.5088457225322</v>
      </c>
      <c r="BO119">
        <f>'Sheet1 (3)'!BI119</f>
        <v>16.934189621910129</v>
      </c>
      <c r="BP119">
        <f>'Sheet1 (3)'!BJ119</f>
        <v>2.1097353193960307</v>
      </c>
      <c r="BQ119">
        <f>'Sheet1 (3)'!BK119</f>
        <v>3.8400715678850214E-2</v>
      </c>
      <c r="BR119">
        <f>'Sheet1 (3)'!BL119</f>
        <v>5.5183803858876699</v>
      </c>
      <c r="BS119">
        <f>'Sheet1 (3)'!BM119</f>
        <v>9.8807168950540189E-2</v>
      </c>
      <c r="BU119" t="str">
        <f>'Sheet1 (3)'!BO119</f>
        <v>D12</v>
      </c>
      <c r="BV119" t="str">
        <f>'Sheet1 (3)'!BP119</f>
        <v>SP</v>
      </c>
      <c r="BW119" t="str">
        <f>'Sheet1 (3)'!BQ119</f>
        <v>D1</v>
      </c>
      <c r="BX119">
        <f>'Sheet1 (3)'!BS119</f>
        <v>57.051772729792553</v>
      </c>
      <c r="BY119">
        <f>'Sheet1 (3)'!BT119</f>
        <v>730.94233915102291</v>
      </c>
      <c r="BZ119">
        <f>'Sheet1 (3)'!BU119</f>
        <v>40.965620836065781</v>
      </c>
      <c r="CA119">
        <f>'Sheet1 (3)'!BV119</f>
        <v>1.2594091188631853</v>
      </c>
      <c r="CB119">
        <f>'Sheet1 (3)'!BW119</f>
        <v>2.2923354911961874E-2</v>
      </c>
      <c r="CC119">
        <f>'Sheet1 (3)'!BX119</f>
        <v>0.47768991569535452</v>
      </c>
      <c r="CD119">
        <f>'Sheet1 (3)'!BY119</f>
        <v>8.5530871207762666E-3</v>
      </c>
      <c r="CE119">
        <f>'Sheet1 (3)'!BZ119</f>
        <v>9.0254081829763924E-2</v>
      </c>
      <c r="CF119">
        <f t="shared" si="18"/>
        <v>1.547736076688834E-2</v>
      </c>
    </row>
    <row r="120" spans="1:84">
      <c r="A120" t="str">
        <f>'Sheet1 (3)'!A120</f>
        <v>Ice Thickness</v>
      </c>
      <c r="B120">
        <f>'Sheet1 (3)'!B120</f>
        <v>4.3</v>
      </c>
      <c r="C120">
        <f>'Sheet1 (3)'!C120</f>
        <v>0</v>
      </c>
      <c r="D120" s="1">
        <f>'Sheet1 (3)'!D120</f>
        <v>42041</v>
      </c>
      <c r="E120">
        <f>'Sheet1 (3)'!E120</f>
        <v>0.89699999999999991</v>
      </c>
      <c r="F120">
        <f>'Sheet1 (3)'!F120</f>
        <v>0.89699999999999991</v>
      </c>
      <c r="G120">
        <f>'Sheet1 (3)'!G120</f>
        <v>2.9319999999999999</v>
      </c>
      <c r="H120">
        <f>'Sheet1 (3)'!H120</f>
        <v>196.13333333333333</v>
      </c>
      <c r="I120">
        <f>'Sheet1 (3)'!I120</f>
        <v>342.8</v>
      </c>
      <c r="J120">
        <f>'Sheet1 (3)'!J120</f>
        <v>339</v>
      </c>
      <c r="K120">
        <f>'Sheet1 (3)'!K120</f>
        <v>220</v>
      </c>
      <c r="L120">
        <f>'Sheet1 (3)'!L120</f>
        <v>107.56666666666666</v>
      </c>
      <c r="M120">
        <f>'Sheet1 (3)'!M120</f>
        <v>14.493333333333334</v>
      </c>
      <c r="N120">
        <f>'Sheet1 (3)'!N120</f>
        <v>108.66666666666667</v>
      </c>
      <c r="O120">
        <f>'Sheet1 (3)'!O120</f>
        <v>7.3433333333333337</v>
      </c>
      <c r="P120">
        <f>'Sheet1 (3)'!P120</f>
        <v>2.6633333333333336</v>
      </c>
      <c r="Q120">
        <f>'Sheet1 (3)'!Q120</f>
        <v>22.313333333333333</v>
      </c>
      <c r="R120">
        <f>'Sheet1 (3)'!R120</f>
        <v>54.026666666666671</v>
      </c>
      <c r="S120">
        <f>'Sheet1 (3)'!S120</f>
        <v>1.0046666666666666</v>
      </c>
      <c r="T120">
        <f>'Sheet1 (3)'!T120</f>
        <v>3.1266666666666669</v>
      </c>
      <c r="U120">
        <f>'Sheet1 (3)'!U120</f>
        <v>0.37233333333333335</v>
      </c>
      <c r="V120">
        <f>'Sheet1 (3)'!V120</f>
        <v>0.21666666666666667</v>
      </c>
      <c r="W120">
        <f>'Sheet1 (3)'!W120</f>
        <v>6.8133333333333326</v>
      </c>
      <c r="X120">
        <f>'Sheet1 (3)'!X120</f>
        <v>14.79</v>
      </c>
      <c r="Y120">
        <f>'Sheet1 (3)'!Y120</f>
        <v>21.399999999999995</v>
      </c>
      <c r="Z120">
        <f>'Sheet1 (3)'!Z120</f>
        <v>5.1333333333333329</v>
      </c>
      <c r="AA120">
        <f>'Sheet1 (3)'!AA120</f>
        <v>5842.333333333333</v>
      </c>
      <c r="AB120">
        <f>'Sheet1 (3)'!AB120</f>
        <v>2.8000000000000003</v>
      </c>
      <c r="AC120">
        <f>'Sheet1 (3)'!AC120</f>
        <v>1.2000000000000002</v>
      </c>
    </row>
    <row r="121" spans="1:84">
      <c r="A121">
        <f>'Sheet1 (3)'!A121</f>
        <v>0</v>
      </c>
      <c r="B121">
        <f>'Sheet1 (3)'!B121</f>
        <v>0</v>
      </c>
      <c r="C121">
        <f>'Sheet1 (3)'!C121</f>
        <v>0</v>
      </c>
      <c r="D121" s="1">
        <f>'Sheet1 (3)'!D121</f>
        <v>42041</v>
      </c>
      <c r="E121">
        <f>'Sheet1 (3)'!E121</f>
        <v>1.359</v>
      </c>
      <c r="F121">
        <f>'Sheet1 (3)'!F121</f>
        <v>1.359</v>
      </c>
      <c r="G121">
        <f>'Sheet1 (3)'!G121</f>
        <v>3.3936666666666668</v>
      </c>
      <c r="H121">
        <f>'Sheet1 (3)'!H121</f>
        <v>198.46666666666667</v>
      </c>
      <c r="I121">
        <f>'Sheet1 (3)'!I121</f>
        <v>341.9666666666667</v>
      </c>
      <c r="J121">
        <f>'Sheet1 (3)'!J121</f>
        <v>337.9</v>
      </c>
      <c r="K121">
        <f>'Sheet1 (3)'!K121</f>
        <v>220</v>
      </c>
      <c r="L121">
        <f>'Sheet1 (3)'!L121</f>
        <v>107.59999999999998</v>
      </c>
      <c r="M121">
        <f>'Sheet1 (3)'!M121</f>
        <v>14.316666666666668</v>
      </c>
      <c r="N121">
        <f>'Sheet1 (3)'!N121</f>
        <v>108.63333333333333</v>
      </c>
      <c r="O121">
        <f>'Sheet1 (3)'!O121</f>
        <v>7.4233333333333329</v>
      </c>
      <c r="P121">
        <f>'Sheet1 (3)'!P121</f>
        <v>2.7766666666666668</v>
      </c>
      <c r="Q121">
        <f>'Sheet1 (3)'!Q121</f>
        <v>22.206666666666667</v>
      </c>
      <c r="R121">
        <f>'Sheet1 (3)'!R121</f>
        <v>53.77</v>
      </c>
      <c r="S121">
        <f>'Sheet1 (3)'!S121</f>
        <v>1.4930000000000001</v>
      </c>
      <c r="T121">
        <f>'Sheet1 (3)'!T121</f>
        <v>3.6</v>
      </c>
      <c r="U121">
        <f>'Sheet1 (3)'!U121</f>
        <v>0.371</v>
      </c>
      <c r="V121">
        <f>'Sheet1 (3)'!V121</f>
        <v>0.219</v>
      </c>
      <c r="W121">
        <f>'Sheet1 (3)'!W121</f>
        <v>7.02</v>
      </c>
      <c r="X121">
        <f>'Sheet1 (3)'!X121</f>
        <v>14.576666666666668</v>
      </c>
      <c r="Y121">
        <f>'Sheet1 (3)'!Y121</f>
        <v>20.433333333333334</v>
      </c>
      <c r="Z121">
        <f>'Sheet1 (3)'!Z121</f>
        <v>4.8999999999999995</v>
      </c>
      <c r="AA121">
        <f>'Sheet1 (3)'!AA121</f>
        <v>3487</v>
      </c>
      <c r="AB121">
        <f>'Sheet1 (3)'!AB121</f>
        <v>1.7</v>
      </c>
      <c r="AC121">
        <f>'Sheet1 (3)'!AC121</f>
        <v>2.1999999999999997</v>
      </c>
    </row>
    <row r="122" spans="1:84">
      <c r="A122">
        <f>'Sheet1 (3)'!A122</f>
        <v>0</v>
      </c>
      <c r="B122">
        <f>'Sheet1 (3)'!B122</f>
        <v>0</v>
      </c>
      <c r="C122">
        <f>'Sheet1 (3)'!C122</f>
        <v>0</v>
      </c>
      <c r="D122" s="1">
        <f>'Sheet1 (3)'!D122</f>
        <v>42041</v>
      </c>
      <c r="E122">
        <f>'Sheet1 (3)'!E122</f>
        <v>1.8360000000000001</v>
      </c>
      <c r="F122">
        <f>'Sheet1 (3)'!F122</f>
        <v>1.8360000000000001</v>
      </c>
      <c r="G122">
        <f>'Sheet1 (3)'!G122</f>
        <v>3.5586666666666669</v>
      </c>
      <c r="H122">
        <f>'Sheet1 (3)'!H122</f>
        <v>199.5</v>
      </c>
      <c r="I122">
        <f>'Sheet1 (3)'!I122</f>
        <v>342</v>
      </c>
      <c r="J122">
        <f>'Sheet1 (3)'!J122</f>
        <v>337.8</v>
      </c>
      <c r="K122">
        <f>'Sheet1 (3)'!K122</f>
        <v>220</v>
      </c>
      <c r="L122">
        <f>'Sheet1 (3)'!L122</f>
        <v>105.83333333333333</v>
      </c>
      <c r="M122">
        <f>'Sheet1 (3)'!M122</f>
        <v>14.019999999999998</v>
      </c>
      <c r="N122">
        <f>'Sheet1 (3)'!N122</f>
        <v>106.86666666666667</v>
      </c>
      <c r="O122">
        <f>'Sheet1 (3)'!O122</f>
        <v>7.4633333333333338</v>
      </c>
      <c r="P122">
        <f>'Sheet1 (3)'!P122</f>
        <v>3.0033333333333334</v>
      </c>
      <c r="Q122">
        <f>'Sheet1 (3)'!Q122</f>
        <v>22.22</v>
      </c>
      <c r="R122">
        <f>'Sheet1 (3)'!R122</f>
        <v>53.803333333333335</v>
      </c>
      <c r="S122">
        <f>'Sheet1 (3)'!S122</f>
        <v>1.9930000000000001</v>
      </c>
      <c r="T122">
        <f>'Sheet1 (3)'!T122</f>
        <v>3.7733333333333334</v>
      </c>
      <c r="U122">
        <f>'Sheet1 (3)'!U122</f>
        <v>0.371</v>
      </c>
      <c r="V122">
        <f>'Sheet1 (3)'!V122</f>
        <v>0.221</v>
      </c>
      <c r="W122">
        <f>'Sheet1 (3)'!W122</f>
        <v>7.1500000000000012</v>
      </c>
      <c r="X122">
        <f>'Sheet1 (3)'!X122</f>
        <v>14.223333333333334</v>
      </c>
      <c r="Y122">
        <f>'Sheet1 (3)'!Y122</f>
        <v>18.933333333333334</v>
      </c>
      <c r="Z122">
        <f>'Sheet1 (3)'!Z122</f>
        <v>4.5666666666666664</v>
      </c>
      <c r="AA122">
        <f>'Sheet1 (3)'!AA122</f>
        <v>2762.3333333333335</v>
      </c>
      <c r="AB122">
        <f>'Sheet1 (3)'!AB122</f>
        <v>1.3</v>
      </c>
      <c r="AC122">
        <f>'Sheet1 (3)'!AC122</f>
        <v>1.3666666666666665</v>
      </c>
    </row>
    <row r="123" spans="1:84">
      <c r="A123">
        <f>'Sheet1 (3)'!A123</f>
        <v>0</v>
      </c>
      <c r="B123">
        <f>'Sheet1 (3)'!B123</f>
        <v>0</v>
      </c>
      <c r="C123">
        <f>'Sheet1 (3)'!C123</f>
        <v>0</v>
      </c>
      <c r="D123" s="1">
        <f>'Sheet1 (3)'!D123</f>
        <v>42041</v>
      </c>
      <c r="E123">
        <f>'Sheet1 (3)'!E123</f>
        <v>2.3260000000000001</v>
      </c>
      <c r="F123">
        <f>'Sheet1 (3)'!F123</f>
        <v>2.3260000000000001</v>
      </c>
      <c r="G123">
        <f>'Sheet1 (3)'!G123</f>
        <v>3.6869999999999998</v>
      </c>
      <c r="H123">
        <f>'Sheet1 (3)'!H123</f>
        <v>200.4</v>
      </c>
      <c r="I123">
        <f>'Sheet1 (3)'!I123</f>
        <v>342.16666666666669</v>
      </c>
      <c r="J123">
        <f>'Sheet1 (3)'!J123</f>
        <v>337.9</v>
      </c>
      <c r="K123">
        <f>'Sheet1 (3)'!K123</f>
        <v>220</v>
      </c>
      <c r="L123">
        <f>'Sheet1 (3)'!L123</f>
        <v>93.3</v>
      </c>
      <c r="M123">
        <f>'Sheet1 (3)'!M123</f>
        <v>12.313333333333333</v>
      </c>
      <c r="N123">
        <f>'Sheet1 (3)'!N123</f>
        <v>94.2</v>
      </c>
      <c r="O123">
        <f>'Sheet1 (3)'!O123</f>
        <v>7.41</v>
      </c>
      <c r="P123">
        <f>'Sheet1 (3)'!P123</f>
        <v>1.9400000000000002</v>
      </c>
      <c r="Q123">
        <f>'Sheet1 (3)'!Q123</f>
        <v>22.586666666666662</v>
      </c>
      <c r="R123">
        <f>'Sheet1 (3)'!R123</f>
        <v>54.68</v>
      </c>
      <c r="S123">
        <f>'Sheet1 (3)'!S123</f>
        <v>2.4986666666666668</v>
      </c>
      <c r="T123">
        <f>'Sheet1 (3)'!T123</f>
        <v>3.8833333333333329</v>
      </c>
      <c r="U123">
        <f>'Sheet1 (3)'!U123</f>
        <v>0.37133333333333329</v>
      </c>
      <c r="V123">
        <f>'Sheet1 (3)'!V123</f>
        <v>0.22133333333333335</v>
      </c>
      <c r="W123">
        <f>'Sheet1 (3)'!W123</f>
        <v>7.19</v>
      </c>
      <c r="X123">
        <f>'Sheet1 (3)'!X123</f>
        <v>12.786666666666667</v>
      </c>
      <c r="Y123">
        <f>'Sheet1 (3)'!Y123</f>
        <v>15.566666666666668</v>
      </c>
      <c r="Z123">
        <f>'Sheet1 (3)'!Z123</f>
        <v>3.7333333333333329</v>
      </c>
      <c r="AA123">
        <f>'Sheet1 (3)'!AA123</f>
        <v>2349</v>
      </c>
      <c r="AB123">
        <f>'Sheet1 (3)'!AB123</f>
        <v>1.1333333333333333</v>
      </c>
      <c r="AC123">
        <f>'Sheet1 (3)'!AC123</f>
        <v>1.3999999999999997</v>
      </c>
    </row>
    <row r="124" spans="1:84">
      <c r="A124">
        <f>'Sheet1 (3)'!A124</f>
        <v>0</v>
      </c>
      <c r="B124">
        <f>'Sheet1 (3)'!B124</f>
        <v>0</v>
      </c>
      <c r="C124">
        <f>'Sheet1 (3)'!C124</f>
        <v>0</v>
      </c>
      <c r="D124" s="1">
        <f>'Sheet1 (3)'!D124</f>
        <v>42041</v>
      </c>
      <c r="E124">
        <f>'Sheet1 (3)'!E124</f>
        <v>2.6920000000000002</v>
      </c>
      <c r="F124">
        <f>'Sheet1 (3)'!F124</f>
        <v>2.6920000000000002</v>
      </c>
      <c r="G124">
        <f>'Sheet1 (3)'!G124</f>
        <v>3.7746666666666671</v>
      </c>
      <c r="H124">
        <f>'Sheet1 (3)'!H124</f>
        <v>201.56666666666669</v>
      </c>
      <c r="I124">
        <f>'Sheet1 (3)'!I124</f>
        <v>343.26666666666665</v>
      </c>
      <c r="J124">
        <f>'Sheet1 (3)'!J124</f>
        <v>338.96666666666664</v>
      </c>
      <c r="K124">
        <f>'Sheet1 (3)'!K124</f>
        <v>220</v>
      </c>
      <c r="L124">
        <f>'Sheet1 (3)'!L124</f>
        <v>93.7</v>
      </c>
      <c r="M124">
        <f>'Sheet1 (3)'!M124</f>
        <v>12.339999999999998</v>
      </c>
      <c r="N124">
        <f>'Sheet1 (3)'!N124</f>
        <v>94.59999999999998</v>
      </c>
      <c r="O124">
        <f>'Sheet1 (3)'!O124</f>
        <v>7.43</v>
      </c>
      <c r="P124">
        <f>'Sheet1 (3)'!P124</f>
        <v>1.7166666666666668</v>
      </c>
      <c r="Q124">
        <f>'Sheet1 (3)'!Q124</f>
        <v>22.596666666666664</v>
      </c>
      <c r="R124">
        <f>'Sheet1 (3)'!R124</f>
        <v>54.693333333333335</v>
      </c>
      <c r="S124">
        <f>'Sheet1 (3)'!S124</f>
        <v>2.9916666666666667</v>
      </c>
      <c r="T124">
        <f>'Sheet1 (3)'!T124</f>
        <v>3.9266666666666663</v>
      </c>
      <c r="U124">
        <f>'Sheet1 (3)'!U124</f>
        <v>0.375</v>
      </c>
      <c r="V124">
        <f>'Sheet1 (3)'!V124</f>
        <v>0.224</v>
      </c>
      <c r="W124">
        <f>'Sheet1 (3)'!W124</f>
        <v>7.2566666666666668</v>
      </c>
      <c r="X124">
        <f>'Sheet1 (3)'!X124</f>
        <v>13.186666666666666</v>
      </c>
      <c r="Y124">
        <f>'Sheet1 (3)'!Y124</f>
        <v>16.433333333333334</v>
      </c>
      <c r="Z124">
        <f>'Sheet1 (3)'!Z124</f>
        <v>3.9333333333333336</v>
      </c>
      <c r="AA124">
        <f>'Sheet1 (3)'!AA124</f>
        <v>2349.6666666666665</v>
      </c>
      <c r="AB124">
        <f>'Sheet1 (3)'!AB124</f>
        <v>1.1333333333333333</v>
      </c>
      <c r="AC124">
        <f>'Sheet1 (3)'!AC124</f>
        <v>1.3999999999999997</v>
      </c>
    </row>
    <row r="125" spans="1:84">
      <c r="A125">
        <f>'Sheet1 (3)'!A125</f>
        <v>0</v>
      </c>
      <c r="B125">
        <f>'Sheet1 (3)'!B125</f>
        <v>0</v>
      </c>
      <c r="C125">
        <f>'Sheet1 (3)'!C125</f>
        <v>0</v>
      </c>
      <c r="D125" s="1">
        <f>'Sheet1 (3)'!D125</f>
        <v>42041</v>
      </c>
      <c r="E125">
        <f>'Sheet1 (3)'!E125</f>
        <v>2.9323333333333337</v>
      </c>
      <c r="F125">
        <f>'Sheet1 (3)'!F125</f>
        <v>2.9323333333333337</v>
      </c>
      <c r="G125">
        <f>'Sheet1 (3)'!G125</f>
        <v>3.795666666666667</v>
      </c>
      <c r="H125">
        <f>'Sheet1 (3)'!H125</f>
        <v>202.73333333333335</v>
      </c>
      <c r="I125">
        <f>'Sheet1 (3)'!I125</f>
        <v>345.10000000000008</v>
      </c>
      <c r="J125">
        <f>'Sheet1 (3)'!J125</f>
        <v>340.7</v>
      </c>
      <c r="K125">
        <f>'Sheet1 (3)'!K125</f>
        <v>221</v>
      </c>
      <c r="L125">
        <f>'Sheet1 (3)'!L125</f>
        <v>96.333333333333329</v>
      </c>
      <c r="M125">
        <f>'Sheet1 (3)'!M125</f>
        <v>12.683333333333332</v>
      </c>
      <c r="N125">
        <f>'Sheet1 (3)'!N125</f>
        <v>97.3</v>
      </c>
      <c r="O125">
        <f>'Sheet1 (3)'!O125</f>
        <v>7.44</v>
      </c>
      <c r="P125">
        <f>'Sheet1 (3)'!P125</f>
        <v>2.4733333333333332</v>
      </c>
      <c r="Q125">
        <f>'Sheet1 (3)'!Q125</f>
        <v>22.526666666666667</v>
      </c>
      <c r="R125">
        <f>'Sheet1 (3)'!R125</f>
        <v>54.54</v>
      </c>
      <c r="S125">
        <f>'Sheet1 (3)'!S125</f>
        <v>3.4936666666666665</v>
      </c>
      <c r="T125">
        <f>'Sheet1 (3)'!T125</f>
        <v>3.81</v>
      </c>
      <c r="U125">
        <f>'Sheet1 (3)'!U125</f>
        <v>0.379</v>
      </c>
      <c r="V125">
        <f>'Sheet1 (3)'!V125</f>
        <v>0.22533333333333336</v>
      </c>
      <c r="W125">
        <f>'Sheet1 (3)'!W125</f>
        <v>7.2766666666666673</v>
      </c>
      <c r="X125">
        <f>'Sheet1 (3)'!X125</f>
        <v>12.783333333333333</v>
      </c>
      <c r="Y125">
        <f>'Sheet1 (3)'!Y125</f>
        <v>18.333333333333332</v>
      </c>
      <c r="Z125">
        <f>'Sheet1 (3)'!Z125</f>
        <v>4.4000000000000004</v>
      </c>
      <c r="AA125">
        <f>'Sheet1 (3)'!AA125</f>
        <v>2022</v>
      </c>
      <c r="AB125">
        <f>'Sheet1 (3)'!AB125</f>
        <v>0.96666666666666667</v>
      </c>
      <c r="AC125">
        <f>'Sheet1 (3)'!AC125</f>
        <v>1.3999999999999997</v>
      </c>
    </row>
    <row r="126" spans="1:84">
      <c r="A126">
        <f>'Sheet1 (3)'!A126</f>
        <v>0</v>
      </c>
      <c r="B126">
        <f>'Sheet1 (3)'!B126</f>
        <v>0</v>
      </c>
      <c r="C126">
        <f>'Sheet1 (3)'!C126</f>
        <v>0</v>
      </c>
      <c r="D126" s="1">
        <f>'Sheet1 (3)'!D126</f>
        <v>42041</v>
      </c>
      <c r="E126">
        <f>'Sheet1 (3)'!E126</f>
        <v>3.3340000000000001</v>
      </c>
      <c r="F126">
        <f>'Sheet1 (3)'!F126</f>
        <v>3.3340000000000001</v>
      </c>
      <c r="G126">
        <f>'Sheet1 (3)'!G126</f>
        <v>3.7919999999999998</v>
      </c>
      <c r="H126">
        <f>'Sheet1 (3)'!H126</f>
        <v>203.33333333333334</v>
      </c>
      <c r="I126">
        <f>'Sheet1 (3)'!I126</f>
        <v>346.16666666666669</v>
      </c>
      <c r="J126">
        <f>'Sheet1 (3)'!J126</f>
        <v>341.8</v>
      </c>
      <c r="K126">
        <f>'Sheet1 (3)'!K126</f>
        <v>222</v>
      </c>
      <c r="L126">
        <f>'Sheet1 (3)'!L126</f>
        <v>95.133333333333326</v>
      </c>
      <c r="M126">
        <f>'Sheet1 (3)'!M126</f>
        <v>12.526666666666666</v>
      </c>
      <c r="N126">
        <f>'Sheet1 (3)'!N126</f>
        <v>96.066666666666663</v>
      </c>
      <c r="O126">
        <f>'Sheet1 (3)'!O126</f>
        <v>7.44</v>
      </c>
      <c r="P126">
        <f>'Sheet1 (3)'!P126</f>
        <v>2.5433333333333334</v>
      </c>
      <c r="Q126">
        <f>'Sheet1 (3)'!Q126</f>
        <v>22.543333333333333</v>
      </c>
      <c r="R126">
        <f>'Sheet1 (3)'!R126</f>
        <v>54.57</v>
      </c>
      <c r="S126">
        <f>'Sheet1 (3)'!S126</f>
        <v>4</v>
      </c>
      <c r="T126">
        <f>'Sheet1 (3)'!T126</f>
        <v>4.0599999999999996</v>
      </c>
      <c r="U126">
        <f>'Sheet1 (3)'!U126</f>
        <v>0.38199999999999995</v>
      </c>
      <c r="V126">
        <f>'Sheet1 (3)'!V126</f>
        <v>0.22900000000000001</v>
      </c>
      <c r="W126">
        <f>'Sheet1 (3)'!W126</f>
        <v>7.14</v>
      </c>
      <c r="X126">
        <f>'Sheet1 (3)'!X126</f>
        <v>8.5499999999999989</v>
      </c>
      <c r="Y126">
        <f>'Sheet1 (3)'!Y126</f>
        <v>18.033333333333335</v>
      </c>
      <c r="Z126">
        <f>'Sheet1 (3)'!Z126</f>
        <v>4.3333333333333339</v>
      </c>
      <c r="AA126">
        <f>'Sheet1 (3)'!AA126</f>
        <v>2882</v>
      </c>
      <c r="AB126">
        <f>'Sheet1 (3)'!AB126</f>
        <v>1.3666666666666665</v>
      </c>
      <c r="AC126">
        <f>'Sheet1 (3)'!AC126</f>
        <v>2.0333333333333332</v>
      </c>
    </row>
    <row r="127" spans="1:84">
      <c r="A127">
        <f>'Sheet1 (3)'!A127</f>
        <v>0</v>
      </c>
      <c r="B127">
        <f>'Sheet1 (3)'!B127</f>
        <v>0</v>
      </c>
      <c r="C127">
        <f>'Sheet1 (3)'!C127</f>
        <v>0</v>
      </c>
      <c r="D127" s="1">
        <f>'Sheet1 (3)'!D127</f>
        <v>42041</v>
      </c>
      <c r="E127">
        <f>'Sheet1 (3)'!E127</f>
        <v>3.8151666666666664</v>
      </c>
      <c r="F127">
        <f>'Sheet1 (3)'!F127</f>
        <v>3.8151666666666664</v>
      </c>
      <c r="G127">
        <f>'Sheet1 (3)'!G127</f>
        <v>3.8570000000000007</v>
      </c>
      <c r="H127">
        <f>'Sheet1 (3)'!H127</f>
        <v>204.93333333333331</v>
      </c>
      <c r="I127">
        <f>'Sheet1 (3)'!I127</f>
        <v>348.16666666666669</v>
      </c>
      <c r="J127">
        <f>'Sheet1 (3)'!J127</f>
        <v>343.73333333333329</v>
      </c>
      <c r="K127">
        <f>'Sheet1 (3)'!K127</f>
        <v>223</v>
      </c>
      <c r="L127">
        <f>'Sheet1 (3)'!L127</f>
        <v>86.05</v>
      </c>
      <c r="M127">
        <f>'Sheet1 (3)'!M127</f>
        <v>11.311666666666667</v>
      </c>
      <c r="N127">
        <f>'Sheet1 (3)'!N127</f>
        <v>86.916666666666671</v>
      </c>
      <c r="O127">
        <f>'Sheet1 (3)'!O127</f>
        <v>7.39</v>
      </c>
      <c r="P127">
        <f>'Sheet1 (3)'!P127</f>
        <v>2.2283333333333335</v>
      </c>
      <c r="Q127">
        <f>'Sheet1 (3)'!Q127</f>
        <v>22.72666666666667</v>
      </c>
      <c r="R127">
        <f>'Sheet1 (3)'!R127</f>
        <v>55.008333333333333</v>
      </c>
      <c r="S127">
        <f>'Sheet1 (3)'!S127</f>
        <v>4.2750000000000004</v>
      </c>
      <c r="T127">
        <f>'Sheet1 (3)'!T127</f>
        <v>4.2866666666666662</v>
      </c>
      <c r="U127">
        <f>'Sheet1 (3)'!U127</f>
        <v>0.38633333333333336</v>
      </c>
      <c r="V127">
        <f>'Sheet1 (3)'!V127</f>
        <v>0.23333333333333336</v>
      </c>
      <c r="W127">
        <f>'Sheet1 (3)'!W127</f>
        <v>7.07</v>
      </c>
      <c r="X127">
        <f>'Sheet1 (3)'!X127</f>
        <v>6.330000000000001</v>
      </c>
      <c r="Y127">
        <f>'Sheet1 (3)'!Y127</f>
        <v>14.1</v>
      </c>
      <c r="Z127">
        <f>'Sheet1 (3)'!Z127</f>
        <v>3.3666666666666667</v>
      </c>
      <c r="AA127">
        <f>'Sheet1 (3)'!AA127</f>
        <v>2204.6666666666665</v>
      </c>
      <c r="AB127">
        <f>'Sheet1 (3)'!AB127</f>
        <v>1.0333333333333334</v>
      </c>
      <c r="AC127">
        <f>'Sheet1 (3)'!AC127</f>
        <v>1.9666666666666668</v>
      </c>
      <c r="AD127">
        <f>'Sheet1 (3)'!AD127</f>
        <v>3.8</v>
      </c>
      <c r="AE127">
        <f>'Sheet1 (3)'!AE127</f>
        <v>3.4649999999999999</v>
      </c>
      <c r="AF127">
        <f>'Sheet1 (3)'!AF127</f>
        <v>1.859300943903379</v>
      </c>
      <c r="AG127">
        <f t="shared" si="19"/>
        <v>3.6485205854480361E-2</v>
      </c>
      <c r="AH127">
        <f t="shared" si="20"/>
        <v>1.957777133729998E-2</v>
      </c>
      <c r="AI127">
        <f>'Sheet1 (3)'!AG127</f>
        <v>31.091250678432004</v>
      </c>
      <c r="AJ127">
        <f>'Sheet1 (3)'!AH127</f>
        <v>4.5201305748145257</v>
      </c>
      <c r="AK127">
        <f t="shared" si="21"/>
        <v>0.32737970599591454</v>
      </c>
      <c r="AL127">
        <f t="shared" si="22"/>
        <v>4.7595351951295412E-2</v>
      </c>
      <c r="AM127">
        <f>'Sheet1 (3)'!AJ127</f>
        <v>19.389750945364455</v>
      </c>
      <c r="AN127">
        <f>'Sheet1 (3)'!AK127</f>
        <v>2.4526066474849642</v>
      </c>
      <c r="AO127">
        <f t="shared" si="15"/>
        <v>0.62608172248512928</v>
      </c>
      <c r="AP127">
        <f t="shared" si="16"/>
        <v>7.9192981836776366E-2</v>
      </c>
      <c r="AR127">
        <f>'Sheet1 (3)'!AX127</f>
        <v>0.72631962638224501</v>
      </c>
      <c r="AS127">
        <f>'Sheet1 (3)'!AY127</f>
        <v>4.2842088184812032E-3</v>
      </c>
      <c r="AT127">
        <f>'Sheet1 (3)'!AL127</f>
        <v>771.93792484288838</v>
      </c>
      <c r="AU127">
        <f>'Sheet1 (3)'!AM127</f>
        <v>12.5695780264788</v>
      </c>
      <c r="AV127">
        <f>'Sheet1 (3)'!AN127</f>
        <v>39.811647246940893</v>
      </c>
      <c r="AW127">
        <f t="shared" si="17"/>
        <v>0.64825886943554745</v>
      </c>
      <c r="AX127">
        <f>'Sheet1 (3)'!AP127</f>
        <v>0</v>
      </c>
      <c r="AY127">
        <f>'Sheet1 (3)'!AQ127</f>
        <v>0.1</v>
      </c>
      <c r="AZ127">
        <f>'Sheet1 (3)'!AR127</f>
        <v>6.75</v>
      </c>
      <c r="BA127">
        <f>'Sheet1 (3)'!AS127</f>
        <v>16.450000000000003</v>
      </c>
      <c r="BD127">
        <f>'Sheet1 (3)'!AV127</f>
        <v>9.6277380855330392</v>
      </c>
      <c r="BE127">
        <f>'Sheet1 (3)'!AW127</f>
        <v>4.8054151719958416E-2</v>
      </c>
      <c r="BI127" t="str">
        <f>'Sheet1 (3)'!BC127</f>
        <v>T17</v>
      </c>
      <c r="BJ127" t="str">
        <f>'Sheet1 (3)'!BD127</f>
        <v>SP</v>
      </c>
      <c r="BK127" t="str">
        <f>'Sheet1 (3)'!BE127</f>
        <v>D2</v>
      </c>
      <c r="BL127">
        <f>'Sheet1 (3)'!BF127</f>
        <v>42041</v>
      </c>
      <c r="BM127">
        <f>'Sheet1 (3)'!BG127</f>
        <v>0.82292590532284293</v>
      </c>
      <c r="BN127">
        <f>'Sheet1 (3)'!BH127</f>
        <v>1438.5017704701472</v>
      </c>
      <c r="BO127">
        <f>'Sheet1 (3)'!BI127</f>
        <v>9.8263762682920497</v>
      </c>
      <c r="BP127">
        <f>'Sheet1 (3)'!BJ127</f>
        <v>11.288899374605707</v>
      </c>
      <c r="BQ127">
        <f>'Sheet1 (3)'!BK127</f>
        <v>0.20547687249009297</v>
      </c>
      <c r="BR127">
        <f>'Sheet1 (3)'!BL127</f>
        <v>5.4330140839126884</v>
      </c>
      <c r="BS127">
        <f>'Sheet1 (3)'!BM127</f>
        <v>9.7278676524846702E-2</v>
      </c>
      <c r="CF127">
        <f t="shared" si="18"/>
        <v>0.20547687249009297</v>
      </c>
    </row>
    <row r="128" spans="1:84">
      <c r="A128">
        <f>'Sheet1 (3)'!A128</f>
        <v>0</v>
      </c>
      <c r="B128">
        <f>'Sheet1 (3)'!B128</f>
        <v>0</v>
      </c>
      <c r="C128">
        <f>'Sheet1 (3)'!C128</f>
        <v>0</v>
      </c>
      <c r="D128" s="1">
        <f>'Sheet1 (3)'!D128</f>
        <v>42041</v>
      </c>
      <c r="E128">
        <f>'Sheet1 (3)'!E128</f>
        <v>4.1669999999999998</v>
      </c>
      <c r="F128">
        <f>'Sheet1 (3)'!F128</f>
        <v>4.1669999999999998</v>
      </c>
      <c r="G128">
        <f>'Sheet1 (3)'!G128</f>
        <v>4.1336666666666666</v>
      </c>
      <c r="H128">
        <f>'Sheet1 (3)'!H128</f>
        <v>209.73333333333335</v>
      </c>
      <c r="I128">
        <f>'Sheet1 (3)'!I128</f>
        <v>353.36666666666662</v>
      </c>
      <c r="J128">
        <f>'Sheet1 (3)'!J128</f>
        <v>348.7</v>
      </c>
      <c r="K128">
        <f>'Sheet1 (3)'!K128</f>
        <v>227</v>
      </c>
      <c r="L128">
        <f>'Sheet1 (3)'!L128</f>
        <v>53.79999999999999</v>
      </c>
      <c r="M128">
        <f>'Sheet1 (3)'!M128</f>
        <v>7.0233333333333334</v>
      </c>
      <c r="N128">
        <f>'Sheet1 (3)'!N128</f>
        <v>54.29999999999999</v>
      </c>
      <c r="O128">
        <f>'Sheet1 (3)'!O128</f>
        <v>7.2600000000000007</v>
      </c>
      <c r="P128">
        <f>'Sheet1 (3)'!P128</f>
        <v>2.7966666666666669</v>
      </c>
      <c r="Q128">
        <f>'Sheet1 (3)'!Q128</f>
        <v>24.350000000000005</v>
      </c>
      <c r="R128">
        <f>'Sheet1 (3)'!R128</f>
        <v>58.860000000000007</v>
      </c>
      <c r="S128">
        <f>'Sheet1 (3)'!S128</f>
        <v>4.4643333333333333</v>
      </c>
      <c r="T128">
        <f>'Sheet1 (3)'!T128</f>
        <v>4.3466666666666667</v>
      </c>
      <c r="U128">
        <f>'Sheet1 (3)'!U128</f>
        <v>0.40166666666666667</v>
      </c>
      <c r="V128">
        <f>'Sheet1 (3)'!V128</f>
        <v>0.24299999999999999</v>
      </c>
      <c r="W128">
        <f>'Sheet1 (3)'!W128</f>
        <v>7.03</v>
      </c>
      <c r="X128">
        <f>'Sheet1 (3)'!X128</f>
        <v>5.63</v>
      </c>
      <c r="Y128">
        <f>'Sheet1 (3)'!Y128</f>
        <v>14.366666666666665</v>
      </c>
      <c r="Z128">
        <f>'Sheet1 (3)'!Z128</f>
        <v>3.4333333333333336</v>
      </c>
      <c r="AA128">
        <f>'Sheet1 (3)'!AA128</f>
        <v>5345.666666666667</v>
      </c>
      <c r="AB128">
        <f>'Sheet1 (3)'!AB128</f>
        <v>2.6</v>
      </c>
      <c r="AC128">
        <f>'Sheet1 (3)'!AC128</f>
        <v>3.9333333333333336</v>
      </c>
      <c r="AD128">
        <f>'Sheet1 (3)'!AD128</f>
        <v>4.2</v>
      </c>
      <c r="AE128">
        <f>'Sheet1 (3)'!AE128</f>
        <v>5.8975</v>
      </c>
      <c r="AF128">
        <f>'Sheet1 (3)'!AF128</f>
        <v>0.56548651619645196</v>
      </c>
      <c r="AG128">
        <f t="shared" si="19"/>
        <v>6.2098557439191328E-2</v>
      </c>
      <c r="AH128">
        <f t="shared" si="20"/>
        <v>5.9543699715326106E-3</v>
      </c>
      <c r="AI128">
        <f>'Sheet1 (3)'!AG128</f>
        <v>28.558371038144003</v>
      </c>
      <c r="AJ128">
        <f>'Sheet1 (3)'!AH128</f>
        <v>1.3046858043871796</v>
      </c>
      <c r="AK128">
        <f t="shared" si="21"/>
        <v>0.3007093928413605</v>
      </c>
      <c r="AL128">
        <f t="shared" si="22"/>
        <v>1.3737873058725701E-2</v>
      </c>
      <c r="AM128">
        <f>'Sheet1 (3)'!AJ128</f>
        <v>21.397835441387404</v>
      </c>
      <c r="AN128">
        <f>'Sheet1 (3)'!AK128</f>
        <v>0.90359192275762079</v>
      </c>
      <c r="AO128">
        <f t="shared" si="15"/>
        <v>0.69092138977679707</v>
      </c>
      <c r="AP128">
        <f t="shared" si="16"/>
        <v>2.9176361729338744E-2</v>
      </c>
      <c r="AR128">
        <f>'Sheet1 (3)'!AX128</f>
        <v>0.83192600162137675</v>
      </c>
      <c r="AS128">
        <f>'Sheet1 (3)'!AY128</f>
        <v>7.6958559927247918E-3</v>
      </c>
      <c r="AT128">
        <f>'Sheet1 (3)'!AL128</f>
        <v>821.85455944594082</v>
      </c>
      <c r="AU128">
        <f>'Sheet1 (3)'!AM128</f>
        <v>30.34473887200441</v>
      </c>
      <c r="AV128">
        <f>'Sheet1 (3)'!AN128</f>
        <v>38.408303573375505</v>
      </c>
      <c r="AW128">
        <f t="shared" si="17"/>
        <v>1.4181218915868483</v>
      </c>
      <c r="AX128">
        <f>'Sheet1 (3)'!AP128</f>
        <v>0.25</v>
      </c>
      <c r="AY128">
        <f>'Sheet1 (3)'!AQ128</f>
        <v>0.1</v>
      </c>
      <c r="AZ128">
        <f>'Sheet1 (3)'!AR128</f>
        <v>6.8000000000000007</v>
      </c>
      <c r="BA128">
        <f>'Sheet1 (3)'!AS128</f>
        <v>16.600000000000001</v>
      </c>
      <c r="BD128">
        <f>'Sheet1 (3)'!AV128</f>
        <v>8.5966318574625884</v>
      </c>
      <c r="BE128">
        <f>'Sheet1 (3)'!AW128</f>
        <v>0.1498022087022752</v>
      </c>
      <c r="BI128" t="str">
        <f>'Sheet1 (3)'!BC128</f>
        <v>T18</v>
      </c>
      <c r="BJ128" t="str">
        <f>'Sheet1 (3)'!BD128</f>
        <v>SP</v>
      </c>
      <c r="BK128" t="str">
        <f>'Sheet1 (3)'!BE128</f>
        <v>D3</v>
      </c>
      <c r="BL128">
        <f>'Sheet1 (3)'!BF128</f>
        <v>42041</v>
      </c>
      <c r="BM128">
        <f>'Sheet1 (3)'!BG128</f>
        <v>0.33565947388262862</v>
      </c>
      <c r="BN128">
        <f>'Sheet1 (3)'!BH128</f>
        <v>1970.6856024706055</v>
      </c>
      <c r="BO128">
        <f>'Sheet1 (3)'!BI128</f>
        <v>8.4977564781398431</v>
      </c>
      <c r="BP128">
        <f>'Sheet1 (3)'!BJ128</f>
        <v>77.804119215108983</v>
      </c>
      <c r="BQ128">
        <f>'Sheet1 (3)'!BK128</f>
        <v>1.4161652569186201</v>
      </c>
      <c r="BR128">
        <f>'Sheet1 (3)'!BL128</f>
        <v>3.0309063326106749</v>
      </c>
      <c r="BS128">
        <f>'Sheet1 (3)'!BM128</f>
        <v>5.4268689930361234E-2</v>
      </c>
      <c r="BU128" t="str">
        <f>'Sheet1 (3)'!BO128</f>
        <v>D13</v>
      </c>
      <c r="BV128" t="str">
        <f>'Sheet1 (3)'!BP128</f>
        <v>SP</v>
      </c>
      <c r="BW128" t="str">
        <f>'Sheet1 (3)'!BQ128</f>
        <v>D3</v>
      </c>
      <c r="BX128">
        <f>'Sheet1 (3)'!BS128</f>
        <v>40.899546904791286</v>
      </c>
      <c r="BY128">
        <f>'Sheet1 (3)'!BT128</f>
        <v>1532.5123194387625</v>
      </c>
      <c r="BZ128">
        <f>'Sheet1 (3)'!BU128</f>
        <v>21.705595356263824</v>
      </c>
      <c r="CA128">
        <f>'Sheet1 (3)'!BV128</f>
        <v>67.876119707507584</v>
      </c>
      <c r="CB128">
        <f>'Sheet1 (3)'!BW128</f>
        <v>1.2354590409084016</v>
      </c>
      <c r="CC128">
        <f>'Sheet1 (3)'!BX128</f>
        <v>0.61290395426893673</v>
      </c>
      <c r="CD128">
        <f>'Sheet1 (3)'!BY128</f>
        <v>1.0974108402308625E-2</v>
      </c>
      <c r="CE128">
        <f>'Sheet1 (3)'!BZ128</f>
        <v>4.3294581528052607E-2</v>
      </c>
      <c r="CF128">
        <f t="shared" si="18"/>
        <v>0.18070621601021841</v>
      </c>
    </row>
    <row r="129" spans="1:84">
      <c r="A129">
        <f>'Sheet1 (3)'!A129</f>
        <v>0</v>
      </c>
      <c r="B129">
        <f>'Sheet1 (3)'!B129</f>
        <v>0</v>
      </c>
      <c r="C129">
        <f>'Sheet1 (3)'!C129</f>
        <v>0</v>
      </c>
      <c r="D129" s="1">
        <f>'Sheet1 (3)'!D129</f>
        <v>42041</v>
      </c>
      <c r="E129">
        <f>'Sheet1 (3)'!E129</f>
        <v>4.4279999999999999</v>
      </c>
      <c r="F129">
        <f>'Sheet1 (3)'!F129</f>
        <v>4.4279999999999999</v>
      </c>
      <c r="G129">
        <f>'Sheet1 (3)'!G129</f>
        <v>4.2436666666666669</v>
      </c>
      <c r="H129">
        <f>'Sheet1 (3)'!H129</f>
        <v>214.46666666666667</v>
      </c>
      <c r="I129">
        <f>'Sheet1 (3)'!I129</f>
        <v>360.13333333333338</v>
      </c>
      <c r="J129">
        <f>'Sheet1 (3)'!J129</f>
        <v>355.33333333333331</v>
      </c>
      <c r="K129">
        <f>'Sheet1 (3)'!K129</f>
        <v>231</v>
      </c>
      <c r="L129">
        <f>'Sheet1 (3)'!L129</f>
        <v>46.066666666666663</v>
      </c>
      <c r="M129">
        <f>'Sheet1 (3)'!M129</f>
        <v>5.9899999999999993</v>
      </c>
      <c r="N129">
        <f>'Sheet1 (3)'!N129</f>
        <v>46.466666666666669</v>
      </c>
      <c r="O129">
        <f>'Sheet1 (3)'!O129</f>
        <v>7.21</v>
      </c>
      <c r="P129">
        <f>'Sheet1 (3)'!P129</f>
        <v>3.9166666666666674</v>
      </c>
      <c r="Q129">
        <f>'Sheet1 (3)'!Q129</f>
        <v>24.553333333333331</v>
      </c>
      <c r="R129">
        <f>'Sheet1 (3)'!R129</f>
        <v>59.336666666666666</v>
      </c>
      <c r="AD129">
        <f>'Sheet1 (3)'!AD129</f>
        <v>4.4000000000000004</v>
      </c>
      <c r="AE129">
        <f>'Sheet1 (3)'!AE129</f>
        <v>6.9824999999999999</v>
      </c>
      <c r="AF129">
        <f>'Sheet1 (3)'!AF129</f>
        <v>3.0014593672634189</v>
      </c>
      <c r="AG129">
        <f t="shared" si="19"/>
        <v>7.3523217858271039E-2</v>
      </c>
      <c r="AH129">
        <f t="shared" si="20"/>
        <v>3.1604289431014204E-2</v>
      </c>
      <c r="AI129">
        <f>'Sheet1 (3)'!AG129</f>
        <v>25.748038151040006</v>
      </c>
      <c r="AJ129">
        <f>'Sheet1 (3)'!AH129</f>
        <v>2.9297677366686967</v>
      </c>
      <c r="AK129">
        <f t="shared" si="21"/>
        <v>0.27111759662040652</v>
      </c>
      <c r="AL129">
        <f t="shared" si="22"/>
        <v>3.0849402302502861E-2</v>
      </c>
      <c r="AM129">
        <f>'Sheet1 (3)'!AJ129</f>
        <v>20.530708045377487</v>
      </c>
      <c r="AN129">
        <f>'Sheet1 (3)'!AK129</f>
        <v>0.58088052177275218</v>
      </c>
      <c r="AO129">
        <f t="shared" si="15"/>
        <v>0.662922442537213</v>
      </c>
      <c r="AP129">
        <f t="shared" si="16"/>
        <v>1.8756232540289061E-2</v>
      </c>
      <c r="AR129">
        <f>'Sheet1 (3)'!AX129</f>
        <v>0.85000842496791063</v>
      </c>
      <c r="AS129">
        <f>'Sheet1 (3)'!AY129</f>
        <v>1.5993111048995527E-2</v>
      </c>
      <c r="AT129">
        <f>'Sheet1 (3)'!AL129</f>
        <v>806.14338848274986</v>
      </c>
      <c r="AU129">
        <f>'Sheet1 (3)'!AM129</f>
        <v>0.88875804227628441</v>
      </c>
      <c r="AV129">
        <f>'Sheet1 (3)'!AN129</f>
        <v>39.265250214507532</v>
      </c>
      <c r="AW129">
        <f t="shared" si="17"/>
        <v>4.3289205628560354E-2</v>
      </c>
      <c r="AX129">
        <f>'Sheet1 (3)'!AP129</f>
        <v>0.2</v>
      </c>
      <c r="AY129">
        <f>'Sheet1 (3)'!AQ129</f>
        <v>0.1</v>
      </c>
      <c r="AZ129">
        <f>'Sheet1 (3)'!AR129</f>
        <v>6.65</v>
      </c>
      <c r="BA129">
        <f>'Sheet1 (3)'!AS129</f>
        <v>16.2</v>
      </c>
      <c r="BD129">
        <f>'Sheet1 (3)'!AV129</f>
        <v>9.8124138278740141</v>
      </c>
      <c r="BE129">
        <f>'Sheet1 (3)'!AW129</f>
        <v>0.13482418368364524</v>
      </c>
      <c r="BI129" t="str">
        <f>'Sheet1 (3)'!BC129</f>
        <v>T19</v>
      </c>
      <c r="BJ129" t="str">
        <f>'Sheet1 (3)'!BD129</f>
        <v>SP</v>
      </c>
      <c r="BK129" t="str">
        <f>'Sheet1 (3)'!BE129</f>
        <v>D4</v>
      </c>
      <c r="BL129">
        <f>'Sheet1 (3)'!BF129</f>
        <v>42041</v>
      </c>
      <c r="BM129">
        <f>'Sheet1 (3)'!BG129</f>
        <v>0.4348702546758228</v>
      </c>
      <c r="BN129">
        <f>'Sheet1 (3)'!BH129</f>
        <v>2362.3661660008115</v>
      </c>
      <c r="BO129">
        <f>'Sheet1 (3)'!BI129</f>
        <v>8.7780386196027145</v>
      </c>
      <c r="BP129">
        <f>'Sheet1 (3)'!BJ129</f>
        <v>129.01931615153615</v>
      </c>
      <c r="BQ129">
        <f>'Sheet1 (3)'!BK129</f>
        <v>2.3483676037775054</v>
      </c>
      <c r="BR129">
        <f>'Sheet1 (3)'!BL129</f>
        <v>3.8336511878894437</v>
      </c>
      <c r="BS129">
        <f>'Sheet1 (3)'!BM129</f>
        <v>6.864191921019594E-2</v>
      </c>
      <c r="CF129">
        <f t="shared" si="18"/>
        <v>2.3483676037775054</v>
      </c>
    </row>
    <row r="130" spans="1:84">
      <c r="A130">
        <f>'Sheet1 (3)'!A130</f>
        <v>0</v>
      </c>
      <c r="B130">
        <f>'Sheet1 (3)'!B130</f>
        <v>0</v>
      </c>
      <c r="C130">
        <f>'Sheet1 (3)'!C130</f>
        <v>0</v>
      </c>
      <c r="D130" s="1">
        <f>'Sheet1 (3)'!D130</f>
        <v>42041</v>
      </c>
      <c r="E130">
        <f>'Sheet1 (3)'!E130</f>
        <v>4.5517500000000002</v>
      </c>
      <c r="F130">
        <f>'Sheet1 (3)'!F130</f>
        <v>4.5517500000000002</v>
      </c>
      <c r="G130">
        <f>'Sheet1 (3)'!G130</f>
        <v>4.3629999999999995</v>
      </c>
      <c r="H130">
        <f>'Sheet1 (3)'!H130</f>
        <v>219.52500000000001</v>
      </c>
      <c r="I130">
        <f>'Sheet1 (3)'!I130</f>
        <v>367.29999999999995</v>
      </c>
      <c r="J130">
        <f>'Sheet1 (3)'!J130</f>
        <v>362.32500000000005</v>
      </c>
      <c r="K130">
        <f>'Sheet1 (3)'!K130</f>
        <v>235.75</v>
      </c>
      <c r="L130">
        <f>'Sheet1 (3)'!L130</f>
        <v>33.950000000000003</v>
      </c>
      <c r="M130">
        <f>'Sheet1 (3)'!M130</f>
        <v>4.4075000000000006</v>
      </c>
      <c r="N130">
        <f>'Sheet1 (3)'!N130</f>
        <v>34.325000000000003</v>
      </c>
      <c r="O130">
        <f>'Sheet1 (3)'!O130</f>
        <v>7.1349999999999998</v>
      </c>
      <c r="P130">
        <f>'Sheet1 (3)'!P130</f>
        <v>147.92750000000001</v>
      </c>
      <c r="Q130">
        <f>'Sheet1 (3)'!Q130</f>
        <v>16.852499999999999</v>
      </c>
      <c r="R130">
        <f>'Sheet1 (3)'!R130</f>
        <v>41.077500000000001</v>
      </c>
      <c r="AD130">
        <f>'Sheet1 (3)'!AD130</f>
        <v>4.5999999999999996</v>
      </c>
      <c r="AE130">
        <f>'Sheet1 (3)'!AE130</f>
        <v>6.6387499999999999</v>
      </c>
      <c r="AF130">
        <f>'Sheet1 (3)'!AF130</f>
        <v>1.6438287370242266</v>
      </c>
      <c r="AG130">
        <f t="shared" si="19"/>
        <v>6.9903653785405917E-2</v>
      </c>
      <c r="AH130">
        <f t="shared" si="20"/>
        <v>1.7308926366476008E-2</v>
      </c>
      <c r="AI130">
        <f>'Sheet1 (3)'!AG130</f>
        <v>30.473222393503999</v>
      </c>
      <c r="AJ130">
        <f>'Sheet1 (3)'!AH130</f>
        <v>3.2552004836349457</v>
      </c>
      <c r="AK130">
        <f t="shared" si="21"/>
        <v>0.32087209006532591</v>
      </c>
      <c r="AL130">
        <f t="shared" si="22"/>
        <v>3.4276092277929306E-2</v>
      </c>
      <c r="AM130">
        <f>'Sheet1 (3)'!AJ130</f>
        <v>66.94484287390793</v>
      </c>
      <c r="AN130">
        <f>'Sheet1 (3)'!AK130</f>
        <v>24.526066474849586</v>
      </c>
      <c r="AO130">
        <f t="shared" si="15"/>
        <v>2.1616029342559875</v>
      </c>
      <c r="AP130">
        <f t="shared" si="16"/>
        <v>0.79192981836776188</v>
      </c>
      <c r="AR130">
        <f>'Sheet1 (3)'!AX130</f>
        <v>0.56397640284169726</v>
      </c>
      <c r="AS130">
        <f>'Sheet1 (3)'!AY130</f>
        <v>8.0811517203861778E-3</v>
      </c>
      <c r="AT130">
        <f>'Sheet1 (3)'!AL130</f>
        <v>1400.5194305502121</v>
      </c>
      <c r="AU130">
        <f>'Sheet1 (3)'!AM130</f>
        <v>369.40593200040558</v>
      </c>
      <c r="AV130">
        <f>'Sheet1 (3)'!AN130</f>
        <v>20.920497687747524</v>
      </c>
      <c r="AW130">
        <f t="shared" si="17"/>
        <v>5.518064067999827</v>
      </c>
      <c r="AX130">
        <f>'Sheet1 (3)'!AP130</f>
        <v>0.23333333333333331</v>
      </c>
      <c r="AY130">
        <f>'Sheet1 (3)'!AQ130</f>
        <v>0.10000000000000002</v>
      </c>
      <c r="AZ130">
        <f>'Sheet1 (3)'!AR130</f>
        <v>6.9333333333333336</v>
      </c>
      <c r="BA130">
        <f>'Sheet1 (3)'!AS130</f>
        <v>16.900000000000002</v>
      </c>
      <c r="BD130">
        <f>'Sheet1 (3)'!AV130</f>
        <v>10.32756360893775</v>
      </c>
      <c r="BE130">
        <f>'Sheet1 (3)'!AW130</f>
        <v>6.1649731411762387E-2</v>
      </c>
      <c r="BI130" t="str">
        <f>'Sheet1 (3)'!BC130</f>
        <v>T20</v>
      </c>
      <c r="BJ130" t="str">
        <f>'Sheet1 (3)'!BD130</f>
        <v>SP</v>
      </c>
      <c r="BK130" t="str">
        <f>'Sheet1 (3)'!BE130</f>
        <v>D5</v>
      </c>
      <c r="BL130">
        <f>'Sheet1 (3)'!BF130</f>
        <v>42041</v>
      </c>
      <c r="BM130">
        <f>'Sheet1 (3)'!BG130</f>
        <v>0.40828833174731954</v>
      </c>
      <c r="BN130">
        <f>'Sheet1 (3)'!BH130</f>
        <v>2412.8721884208653</v>
      </c>
      <c r="BO130">
        <f>'Sheet1 (3)'!BI130</f>
        <v>9.4204576646687865</v>
      </c>
      <c r="BP130">
        <f>'Sheet1 (3)'!BJ130</f>
        <v>108.30183873473003</v>
      </c>
      <c r="BQ130">
        <f>'Sheet1 (3)'!BK130</f>
        <v>1.9712748222557341</v>
      </c>
      <c r="BR130">
        <f>'Sheet1 (3)'!BL130</f>
        <v>3.6245320903588776</v>
      </c>
      <c r="BS130">
        <f>'Sheet1 (3)'!BM130</f>
        <v>6.4897620239192072E-2</v>
      </c>
      <c r="BU130" t="str">
        <f>'Sheet1 (3)'!BO130</f>
        <v>D14</v>
      </c>
      <c r="BV130" t="str">
        <f>'Sheet1 (3)'!BP130</f>
        <v>SP</v>
      </c>
      <c r="BW130" t="str">
        <f>'Sheet1 (3)'!BQ130</f>
        <v>D5</v>
      </c>
      <c r="BX130">
        <f>'Sheet1 (3)'!BS130</f>
        <v>44.95814376724131</v>
      </c>
      <c r="BY130">
        <f>'Sheet1 (3)'!BT130</f>
        <v>1857.789465966559</v>
      </c>
      <c r="BZ130">
        <f>'Sheet1 (3)'!BU130</f>
        <v>25.780261226621221</v>
      </c>
      <c r="CA130">
        <f>'Sheet1 (3)'!BV130</f>
        <v>95.799949067574445</v>
      </c>
      <c r="CB130">
        <f>'Sheet1 (3)'!BW130</f>
        <v>1.7437194952234156</v>
      </c>
      <c r="CC130">
        <f>'Sheet1 (3)'!BX130</f>
        <v>0.99384759250878663</v>
      </c>
      <c r="CD130">
        <f>'Sheet1 (3)'!BY130</f>
        <v>1.7794943464794745E-2</v>
      </c>
      <c r="CE130">
        <f>'Sheet1 (3)'!BZ130</f>
        <v>4.7102676774397327E-2</v>
      </c>
      <c r="CF130">
        <f t="shared" si="18"/>
        <v>0.22755532703231851</v>
      </c>
    </row>
    <row r="134" spans="1:84">
      <c r="A134" t="str">
        <f>'Sheet1 (3)'!A134</f>
        <v>Shelburne Pond</v>
      </c>
      <c r="B134" t="str">
        <f>'Sheet1 (3)'!B134</f>
        <v>depth (m)</v>
      </c>
      <c r="C134" t="str">
        <f>'Sheet1 (3)'!C134</f>
        <v>Ice (cm)</v>
      </c>
      <c r="D134" s="1" t="str">
        <f>'Sheet1 (3)'!D134</f>
        <v>Date (MM/DD/YYYY)</v>
      </c>
      <c r="E134" t="str">
        <f>'Sheet1 (3)'!E134</f>
        <v>Depth m</v>
      </c>
      <c r="F134" t="str">
        <f>'Sheet1 (3)'!F134</f>
        <v>Depth(cor-m)</v>
      </c>
      <c r="G134" t="str">
        <f>'Sheet1 (3)'!G134</f>
        <v>Temp °C</v>
      </c>
      <c r="H134" t="str">
        <f>'Sheet1 (3)'!H134</f>
        <v>Cond µS/cm</v>
      </c>
      <c r="I134" t="str">
        <f>'Sheet1 (3)'!I134</f>
        <v>nLF Cond µS/cm</v>
      </c>
      <c r="J134" t="str">
        <f>'Sheet1 (3)'!J134</f>
        <v>SpCond µS/cm</v>
      </c>
      <c r="K134" t="str">
        <f>'Sheet1 (3)'!K134</f>
        <v>TDS mg/L</v>
      </c>
      <c r="L134" t="str">
        <f>'Sheet1 (3)'!L134</f>
        <v>ODO % sat</v>
      </c>
      <c r="M134" t="str">
        <f>'Sheet1 (3)'!M134</f>
        <v>ODO mg/L</v>
      </c>
      <c r="N134" t="str">
        <f>'Sheet1 (3)'!N134</f>
        <v>ODO % EU</v>
      </c>
      <c r="O134" t="str">
        <f>'Sheet1 (3)'!O134</f>
        <v>pH</v>
      </c>
      <c r="P134" t="str">
        <f>'Sheet1 (3)'!P134</f>
        <v>Turbidity FNU</v>
      </c>
      <c r="Q134" t="str">
        <f>'Sheet1 (3)'!Q134</f>
        <v>fDOM RFU</v>
      </c>
      <c r="R134" t="str">
        <f>'Sheet1 (3)'!R134</f>
        <v>fDOM QSU</v>
      </c>
      <c r="S134" t="str">
        <f>'Sheet1 (3)'!S134</f>
        <v>Dep(m)</v>
      </c>
      <c r="T134" t="str">
        <f>'Sheet1 (3)'!T134</f>
        <v>Temp</v>
      </c>
      <c r="U134" t="str">
        <f>'Sheet1 (3)'!U134</f>
        <v>Scon(mS)</v>
      </c>
      <c r="V134" t="str">
        <f>'Sheet1 (3)'!V134</f>
        <v>Con(mS)</v>
      </c>
      <c r="W134" t="str">
        <f>'Sheet1 (3)'!W134</f>
        <v>pH</v>
      </c>
      <c r="X134" t="str">
        <f>'Sheet1 (3)'!X134</f>
        <v>DO(mg/l)</v>
      </c>
      <c r="Y134" t="str">
        <f>'Sheet1 (3)'!Y134</f>
        <v>Chla (ug/l)</v>
      </c>
      <c r="Z134" t="str">
        <f>'Sheet1 (3)'!Z134</f>
        <v>Chl(RFU)</v>
      </c>
      <c r="AA134" t="str">
        <f>'Sheet1 (3)'!AA134</f>
        <v>BGA(cells)</v>
      </c>
      <c r="AB134" t="str">
        <f>'Sheet1 (3)'!AB134</f>
        <v>BGA(RF)</v>
      </c>
      <c r="AC134" t="str">
        <f>'Sheet1 (3)'!AC134</f>
        <v>Turb.</v>
      </c>
      <c r="AD134" t="str">
        <f>'Sheet1 (3)'!AD134</f>
        <v>Depth (m)</v>
      </c>
      <c r="AR134" t="str">
        <f>'Sheet1 (3)'!AX134</f>
        <v>TDN(mgN/l)</v>
      </c>
      <c r="AS134" t="str">
        <f>'Sheet1 (3)'!AY134</f>
        <v>stdN/l</v>
      </c>
      <c r="AY134" t="str">
        <f>'Sheet1 (3)'!AQ134</f>
        <v>NO3(mg/l)</v>
      </c>
      <c r="AZ134" t="str">
        <f>'Sheet1 (3)'!AR134</f>
        <v>DOC(mg/l)</v>
      </c>
      <c r="BA134" t="str">
        <f>'Sheet1 (3)'!AS134</f>
        <v>SAC254(/m)</v>
      </c>
      <c r="BD134" t="str">
        <f>'Sheet1 (3)'!AV134</f>
        <v>DOC (mgC/l)</v>
      </c>
      <c r="BE134" t="str">
        <f>'Sheet1 (3)'!AW134</f>
        <v>stdC/l</v>
      </c>
      <c r="BI134">
        <f>'Sheet1 (3)'!BC134</f>
        <v>0</v>
      </c>
      <c r="BJ134" t="str">
        <f>'Sheet1 (3)'!BD134</f>
        <v>Sam ID</v>
      </c>
      <c r="BK134" t="str">
        <f>'Sheet1 (3)'!BE134</f>
        <v>Depth</v>
      </c>
      <c r="BL134" t="str">
        <f>'Sheet1 (3)'!BF134</f>
        <v>Col</v>
      </c>
      <c r="BM134">
        <f>'Sheet1 (3)'!BG134</f>
        <v>0</v>
      </c>
      <c r="BN134">
        <f>'Sheet1 (3)'!BH134</f>
        <v>0</v>
      </c>
      <c r="BO134">
        <f>'Sheet1 (3)'!BI134</f>
        <v>0</v>
      </c>
      <c r="BP134">
        <f>'Sheet1 (3)'!BJ134</f>
        <v>0</v>
      </c>
      <c r="BQ134">
        <f>'Sheet1 (3)'!BK134</f>
        <v>0</v>
      </c>
      <c r="BR134">
        <f>'Sheet1 (3)'!BL134</f>
        <v>0</v>
      </c>
      <c r="BS134">
        <f>'Sheet1 (3)'!BM134</f>
        <v>0</v>
      </c>
    </row>
    <row r="135" spans="1:84">
      <c r="A135" t="str">
        <f>'Sheet1 (3)'!A135</f>
        <v>ICE</v>
      </c>
      <c r="B135">
        <f>'Sheet1 (3)'!B135</f>
        <v>4.6500000000000004</v>
      </c>
      <c r="C135">
        <f>'Sheet1 (3)'!C135</f>
        <v>45</v>
      </c>
      <c r="D135" s="1">
        <f>'Sheet1 (3)'!D135</f>
        <v>42053.460624961423</v>
      </c>
      <c r="E135">
        <f>'Sheet1 (3)'!E135</f>
        <v>0.56200000000000006</v>
      </c>
      <c r="F135">
        <f>'Sheet1 (3)'!F135</f>
        <v>0.56200000000000006</v>
      </c>
      <c r="G135">
        <f>'Sheet1 (3)'!G135</f>
        <v>2.7173333333333338</v>
      </c>
      <c r="H135">
        <f>'Sheet1 (3)'!H135</f>
        <v>202.56666666666669</v>
      </c>
      <c r="I135">
        <f>'Sheet1 (3)'!I135</f>
        <v>356.36666666666662</v>
      </c>
      <c r="J135">
        <f>'Sheet1 (3)'!J135</f>
        <v>352.63333333333338</v>
      </c>
      <c r="K135">
        <f>'Sheet1 (3)'!K135</f>
        <v>229.33333333333334</v>
      </c>
      <c r="L135">
        <f>'Sheet1 (3)'!L135</f>
        <v>101.43333333333334</v>
      </c>
      <c r="M135">
        <f>'Sheet1 (3)'!M135</f>
        <v>13.746666666666668</v>
      </c>
      <c r="N135">
        <f>'Sheet1 (3)'!N135</f>
        <v>102.83333333333333</v>
      </c>
      <c r="O135">
        <f>'Sheet1 (3)'!O135</f>
        <v>6.75</v>
      </c>
      <c r="P135">
        <f>'Sheet1 (3)'!P135</f>
        <v>3.8800000000000003</v>
      </c>
      <c r="Q135">
        <f>'Sheet1 (3)'!Q135</f>
        <v>22.95</v>
      </c>
      <c r="R135">
        <f>'Sheet1 (3)'!R135</f>
        <v>55.536666666666662</v>
      </c>
      <c r="S135">
        <f>'Sheet1 (3)'!S135</f>
        <v>0.47300000000000003</v>
      </c>
      <c r="T135">
        <f>'Sheet1 (3)'!T135</f>
        <v>1.7000000000000002</v>
      </c>
      <c r="U135">
        <f>'Sheet1 (3)'!U135</f>
        <v>0.39333333333333337</v>
      </c>
      <c r="V135">
        <f>'Sheet1 (3)'!V135</f>
        <v>0.21833333333333335</v>
      </c>
      <c r="W135">
        <f>'Sheet1 (3)'!W135</f>
        <v>6.44</v>
      </c>
      <c r="X135">
        <f>'Sheet1 (3)'!X135</f>
        <v>14.343333333333334</v>
      </c>
      <c r="Y135">
        <f>'Sheet1 (3)'!Y135</f>
        <v>20.400000000000002</v>
      </c>
      <c r="Z135">
        <f>'Sheet1 (3)'!Z135</f>
        <v>4.8666666666666671</v>
      </c>
      <c r="AA135">
        <f>'Sheet1 (3)'!AA135</f>
        <v>4702</v>
      </c>
      <c r="AB135">
        <f>'Sheet1 (3)'!AB135</f>
        <v>2.2333333333333334</v>
      </c>
      <c r="AC135">
        <f>'Sheet1 (3)'!AC135</f>
        <v>1.1333333333333333</v>
      </c>
      <c r="AD135">
        <f>'Sheet1 (3)'!AD135</f>
        <v>0.45</v>
      </c>
      <c r="AE135">
        <f>'Sheet1 (3)'!AE135</f>
        <v>7.3964982499999996</v>
      </c>
      <c r="AF135">
        <f>'Sheet1 (3)'!AF135</f>
        <v>2.8898061604923577</v>
      </c>
      <c r="AG135">
        <f t="shared" si="19"/>
        <v>7.7882470780246391E-2</v>
      </c>
      <c r="AH135">
        <f t="shared" si="20"/>
        <v>3.0428621253999765E-2</v>
      </c>
      <c r="AI135">
        <f>'Sheet1 (3)'!AG135</f>
        <v>42.272757842559997</v>
      </c>
      <c r="AJ135">
        <f>'Sheet1 (3)'!AH135</f>
        <v>0.3167026072416067</v>
      </c>
      <c r="AK135">
        <f t="shared" si="21"/>
        <v>0.44511696159376646</v>
      </c>
      <c r="AL135">
        <f t="shared" si="22"/>
        <v>3.334764738776527E-3</v>
      </c>
      <c r="AM135">
        <f>'Sheet1 (3)'!AJ135</f>
        <v>39.151127917590294</v>
      </c>
      <c r="AN135">
        <f>'Sheet1 (3)'!AK135</f>
        <v>4.582501893985059</v>
      </c>
      <c r="AO135">
        <f t="shared" ref="AO135:AO189" si="23">AM135/AO$1</f>
        <v>1.264162993787223</v>
      </c>
      <c r="AP135">
        <f t="shared" ref="AP135:AP189" si="24">AO135*AN135/AM135</f>
        <v>0.14796583448450304</v>
      </c>
      <c r="AR135">
        <f>'Sheet1 (3)'!AX135</f>
        <v>0.79714245115616933</v>
      </c>
      <c r="AS135">
        <f>'Sheet1 (3)'!AY135</f>
        <v>5.0972953780239957E-3</v>
      </c>
      <c r="AT135">
        <f>'Sheet1 (3)'!AL135</f>
        <v>1059.2279081698091</v>
      </c>
      <c r="AU135">
        <f>'Sheet1 (3)'!AM135</f>
        <v>49.008657759806383</v>
      </c>
      <c r="AV135">
        <f>'Sheet1 (3)'!AN135</f>
        <v>27.054850383861005</v>
      </c>
      <c r="AW135">
        <f t="shared" ref="AW135:AW189" si="25">AV135*AU135/AT135</f>
        <v>1.2517815032804502</v>
      </c>
      <c r="AX135">
        <f>'Sheet1 (3)'!AP135</f>
        <v>0.183</v>
      </c>
      <c r="AY135">
        <f>'Sheet1 (3)'!AQ135</f>
        <v>0.157</v>
      </c>
      <c r="AZ135">
        <f>'Sheet1 (3)'!AR135</f>
        <v>7.0145</v>
      </c>
      <c r="BA135">
        <f>'Sheet1 (3)'!AS135</f>
        <v>17.108000000000001</v>
      </c>
      <c r="BD135">
        <f>'Sheet1 (3)'!AV135</f>
        <v>7.7269886568972002</v>
      </c>
      <c r="BE135">
        <f>'Sheet1 (3)'!AW135</f>
        <v>4.9264395279431897E-2</v>
      </c>
      <c r="BI135" t="str">
        <f>'Sheet1 (3)'!BC135</f>
        <v>T26</v>
      </c>
      <c r="BJ135" t="str">
        <f>'Sheet1 (3)'!BD135</f>
        <v>SP</v>
      </c>
      <c r="BK135" t="str">
        <f>'Sheet1 (3)'!BE135</f>
        <v>D1</v>
      </c>
      <c r="BL135">
        <f>'Sheet1 (3)'!BF135</f>
        <v>42053</v>
      </c>
      <c r="BM135">
        <f>'Sheet1 (3)'!BG135</f>
        <v>1.0070724818902976</v>
      </c>
      <c r="BN135">
        <f>'Sheet1 (3)'!BH135</f>
        <v>1149.6199334637379</v>
      </c>
      <c r="BO135">
        <f>'Sheet1 (3)'!BI135</f>
        <v>9.0267053992170236</v>
      </c>
      <c r="BP135">
        <f>'Sheet1 (3)'!BJ135</f>
        <v>0.37935356736339176</v>
      </c>
      <c r="BQ135">
        <f>'Sheet1 (3)'!BK135</f>
        <v>6.9048701740697452E-3</v>
      </c>
      <c r="BR135">
        <f>'Sheet1 (3)'!BL135</f>
        <v>6.9012146176850795</v>
      </c>
      <c r="BS135">
        <f>'Sheet1 (3)'!BM135</f>
        <v>0.12356695823966123</v>
      </c>
      <c r="BU135" t="str">
        <f>'Sheet1 (3)'!BO135</f>
        <v>D18</v>
      </c>
      <c r="BV135" t="str">
        <f>'Sheet1 (3)'!BP135</f>
        <v>SP</v>
      </c>
      <c r="BW135" t="str">
        <f>'Sheet1 (3)'!BQ135</f>
        <v>D1</v>
      </c>
      <c r="BX135">
        <f>'Sheet1 (3)'!BS135</f>
        <v>93.683567747641632</v>
      </c>
      <c r="BY135">
        <f>'Sheet1 (3)'!BT135</f>
        <v>1665.9413519910825</v>
      </c>
      <c r="BZ135">
        <f>'Sheet1 (3)'!BU135</f>
        <v>105.70730330867383</v>
      </c>
      <c r="CA135">
        <f>'Sheet1 (3)'!BV135</f>
        <v>0.49281367513722685</v>
      </c>
      <c r="CB135">
        <f>'Sheet1 (3)'!BW135</f>
        <v>8.9700341306375476E-3</v>
      </c>
      <c r="CC135">
        <f>'Sheet1 (3)'!BX135</f>
        <v>1.4</v>
      </c>
      <c r="CD135">
        <f>'Sheet1 (3)'!BY135</f>
        <v>2.506714413607878E-2</v>
      </c>
      <c r="CE135">
        <f>'Sheet1 (3)'!BZ135</f>
        <v>9.8499814103582439E-2</v>
      </c>
      <c r="CF135">
        <f t="shared" si="18"/>
        <v>-2.0651639565678025E-3</v>
      </c>
    </row>
    <row r="136" spans="1:84">
      <c r="A136" t="str">
        <f>'Sheet1 (3)'!A136</f>
        <v>Depth</v>
      </c>
      <c r="B136">
        <f>'Sheet1 (3)'!B136</f>
        <v>4.2</v>
      </c>
      <c r="C136">
        <f>'Sheet1 (3)'!C136</f>
        <v>0</v>
      </c>
      <c r="D136" s="1">
        <f>'Sheet1 (3)'!D136</f>
        <v>42053.460624961423</v>
      </c>
      <c r="E136">
        <f>'Sheet1 (3)'!E136</f>
        <v>1.1519999999999999</v>
      </c>
      <c r="F136">
        <f>'Sheet1 (3)'!F136</f>
        <v>1.1519999999999999</v>
      </c>
      <c r="G136">
        <f>'Sheet1 (3)'!G136</f>
        <v>3.1166666666666667</v>
      </c>
      <c r="H136">
        <f>'Sheet1 (3)'!H136</f>
        <v>199.30000000000004</v>
      </c>
      <c r="I136">
        <f>'Sheet1 (3)'!I136</f>
        <v>346.3</v>
      </c>
      <c r="J136">
        <f>'Sheet1 (3)'!J136</f>
        <v>342.39999999999992</v>
      </c>
      <c r="K136">
        <f>'Sheet1 (3)'!K136</f>
        <v>223</v>
      </c>
      <c r="L136">
        <f>'Sheet1 (3)'!L136</f>
        <v>99.2</v>
      </c>
      <c r="M136">
        <f>'Sheet1 (3)'!M136</f>
        <v>13.296666666666667</v>
      </c>
      <c r="N136">
        <f>'Sheet1 (3)'!N136</f>
        <v>100.5</v>
      </c>
      <c r="O136">
        <f>'Sheet1 (3)'!O136</f>
        <v>6.9366666666666674</v>
      </c>
      <c r="P136">
        <f>'Sheet1 (3)'!P136</f>
        <v>1.27</v>
      </c>
      <c r="Q136">
        <f>'Sheet1 (3)'!Q136</f>
        <v>22.540000000000003</v>
      </c>
      <c r="R136">
        <f>'Sheet1 (3)'!R136</f>
        <v>54.563333333333333</v>
      </c>
      <c r="S136">
        <f>'Sheet1 (3)'!S136</f>
        <v>1.038</v>
      </c>
      <c r="T136">
        <f>'Sheet1 (3)'!T136</f>
        <v>3.23</v>
      </c>
      <c r="U136">
        <f>'Sheet1 (3)'!U136</f>
        <v>0.38600000000000001</v>
      </c>
      <c r="V136">
        <f>'Sheet1 (3)'!V136</f>
        <v>0.22600000000000001</v>
      </c>
      <c r="W136">
        <f>'Sheet1 (3)'!W136</f>
        <v>6.88</v>
      </c>
      <c r="X136">
        <f>'Sheet1 (3)'!X136</f>
        <v>13.83</v>
      </c>
      <c r="Y136">
        <f>'Sheet1 (3)'!Y136</f>
        <v>17.7</v>
      </c>
      <c r="Z136">
        <f>'Sheet1 (3)'!Z136</f>
        <v>4.2</v>
      </c>
      <c r="AA136">
        <f>'Sheet1 (3)'!AA136</f>
        <v>3232</v>
      </c>
      <c r="AB136">
        <f>'Sheet1 (3)'!AB136</f>
        <v>1.5</v>
      </c>
      <c r="AC136">
        <f>'Sheet1 (3)'!AC136</f>
        <v>0.6</v>
      </c>
    </row>
    <row r="137" spans="1:84">
      <c r="A137">
        <f>'Sheet1 (3)'!A137</f>
        <v>0</v>
      </c>
      <c r="B137">
        <f>'Sheet1 (3)'!B137</f>
        <v>0</v>
      </c>
      <c r="C137">
        <f>'Sheet1 (3)'!C137</f>
        <v>0</v>
      </c>
      <c r="D137" s="1">
        <f>'Sheet1 (3)'!D137</f>
        <v>42053.460624961423</v>
      </c>
      <c r="E137">
        <f>'Sheet1 (3)'!E137</f>
        <v>1.7012499999999999</v>
      </c>
      <c r="F137">
        <f>'Sheet1 (3)'!F137</f>
        <v>1.7012499999999999</v>
      </c>
      <c r="G137">
        <f>'Sheet1 (3)'!G137</f>
        <v>3.4017499999999998</v>
      </c>
      <c r="H137">
        <f>'Sheet1 (3)'!H137</f>
        <v>200.64999999999998</v>
      </c>
      <c r="I137">
        <f>'Sheet1 (3)'!I137</f>
        <v>345.67499999999995</v>
      </c>
      <c r="J137">
        <f>'Sheet1 (3)'!J137</f>
        <v>341.57499999999999</v>
      </c>
      <c r="K137">
        <f>'Sheet1 (3)'!K137</f>
        <v>222</v>
      </c>
      <c r="L137">
        <f>'Sheet1 (3)'!L137</f>
        <v>98.8</v>
      </c>
      <c r="M137">
        <f>'Sheet1 (3)'!M137</f>
        <v>13.145</v>
      </c>
      <c r="N137">
        <f>'Sheet1 (3)'!N137</f>
        <v>100.125</v>
      </c>
      <c r="O137">
        <f>'Sheet1 (3)'!O137</f>
        <v>7.0125000000000002</v>
      </c>
      <c r="P137">
        <f>'Sheet1 (3)'!P137</f>
        <v>1.365</v>
      </c>
      <c r="Q137">
        <f>'Sheet1 (3)'!Q137</f>
        <v>22.48</v>
      </c>
      <c r="R137">
        <f>'Sheet1 (3)'!R137</f>
        <v>54.427500000000002</v>
      </c>
      <c r="S137">
        <f>'Sheet1 (3)'!S137</f>
        <v>1.504</v>
      </c>
      <c r="T137">
        <f>'Sheet1 (3)'!T137</f>
        <v>3.46</v>
      </c>
      <c r="U137">
        <f>'Sheet1 (3)'!U137</f>
        <v>0.38600000000000001</v>
      </c>
      <c r="V137">
        <f>'Sheet1 (3)'!V137</f>
        <v>0.22700000000000001</v>
      </c>
      <c r="W137">
        <f>'Sheet1 (3)'!W137</f>
        <v>7.09</v>
      </c>
      <c r="X137">
        <f>'Sheet1 (3)'!X137</f>
        <v>13.54</v>
      </c>
      <c r="Y137">
        <f>'Sheet1 (3)'!Y137</f>
        <v>17.399999999999999</v>
      </c>
      <c r="Z137">
        <f>'Sheet1 (3)'!Z137</f>
        <v>4.2</v>
      </c>
      <c r="AA137">
        <f>'Sheet1 (3)'!AA137</f>
        <v>3908</v>
      </c>
      <c r="AB137">
        <f>'Sheet1 (3)'!AB137</f>
        <v>1.9</v>
      </c>
      <c r="AC137">
        <f>'Sheet1 (3)'!AC137</f>
        <v>1.1000000000000001</v>
      </c>
    </row>
    <row r="138" spans="1:84">
      <c r="A138">
        <f>'Sheet1 (3)'!A138</f>
        <v>0</v>
      </c>
      <c r="B138">
        <f>'Sheet1 (3)'!B138</f>
        <v>0</v>
      </c>
      <c r="C138">
        <f>'Sheet1 (3)'!C138</f>
        <v>0</v>
      </c>
      <c r="D138" s="1">
        <f>'Sheet1 (3)'!D138</f>
        <v>42053.460624961423</v>
      </c>
      <c r="E138">
        <f>'Sheet1 (3)'!E138</f>
        <v>2.1647500000000002</v>
      </c>
      <c r="F138">
        <f>'Sheet1 (3)'!F138</f>
        <v>2.1647500000000002</v>
      </c>
      <c r="G138">
        <f>'Sheet1 (3)'!G138</f>
        <v>3.6134999999999997</v>
      </c>
      <c r="H138">
        <f>'Sheet1 (3)'!H138</f>
        <v>201.6</v>
      </c>
      <c r="I138">
        <f>'Sheet1 (3)'!I138</f>
        <v>345.125</v>
      </c>
      <c r="J138">
        <f>'Sheet1 (3)'!J138</f>
        <v>340.875</v>
      </c>
      <c r="K138">
        <f>'Sheet1 (3)'!K138</f>
        <v>222</v>
      </c>
      <c r="L138">
        <f>'Sheet1 (3)'!L138</f>
        <v>97.649999999999991</v>
      </c>
      <c r="M138">
        <f>'Sheet1 (3)'!M138</f>
        <v>12.922500000000001</v>
      </c>
      <c r="N138">
        <f>'Sheet1 (3)'!N138</f>
        <v>99</v>
      </c>
      <c r="O138">
        <f>'Sheet1 (3)'!O138</f>
        <v>7.1099999999999994</v>
      </c>
      <c r="P138">
        <f>'Sheet1 (3)'!P138</f>
        <v>2.3149999999999999</v>
      </c>
      <c r="Q138">
        <f>'Sheet1 (3)'!Q138</f>
        <v>22.547499999999999</v>
      </c>
      <c r="R138">
        <f>'Sheet1 (3)'!R138</f>
        <v>54.58</v>
      </c>
      <c r="S138">
        <f>'Sheet1 (3)'!S138</f>
        <v>2.5110000000000001</v>
      </c>
      <c r="T138">
        <f>'Sheet1 (3)'!T138</f>
        <v>3.93</v>
      </c>
      <c r="U138">
        <f>'Sheet1 (3)'!U138</f>
        <v>0.38500000000000001</v>
      </c>
      <c r="V138">
        <f>'Sheet1 (3)'!V138</f>
        <v>0.23</v>
      </c>
      <c r="W138">
        <f>'Sheet1 (3)'!W138</f>
        <v>7.12</v>
      </c>
      <c r="X138">
        <f>'Sheet1 (3)'!X138</f>
        <v>11.5</v>
      </c>
      <c r="Y138">
        <f>'Sheet1 (3)'!Y138</f>
        <v>14.9</v>
      </c>
      <c r="Z138">
        <f>'Sheet1 (3)'!Z138</f>
        <v>3.6</v>
      </c>
      <c r="AA138">
        <f>'Sheet1 (3)'!AA138</f>
        <v>3463</v>
      </c>
      <c r="AB138">
        <f>'Sheet1 (3)'!AB138</f>
        <v>1.7</v>
      </c>
      <c r="AC138">
        <f>'Sheet1 (3)'!AC138</f>
        <v>0.5</v>
      </c>
    </row>
    <row r="139" spans="1:84">
      <c r="A139">
        <f>'Sheet1 (3)'!A139</f>
        <v>0</v>
      </c>
      <c r="B139">
        <f>'Sheet1 (3)'!B139</f>
        <v>0</v>
      </c>
      <c r="C139">
        <f>'Sheet1 (3)'!C139</f>
        <v>0</v>
      </c>
      <c r="D139" s="1">
        <f>'Sheet1 (3)'!D139</f>
        <v>42053.460624961423</v>
      </c>
      <c r="E139">
        <f>'Sheet1 (3)'!E139</f>
        <v>2.6560000000000001</v>
      </c>
      <c r="F139">
        <f>'Sheet1 (3)'!F139</f>
        <v>2.6560000000000001</v>
      </c>
      <c r="G139">
        <f>'Sheet1 (3)'!G139</f>
        <v>3.786</v>
      </c>
      <c r="H139">
        <f>'Sheet1 (3)'!H139</f>
        <v>202.73333333333335</v>
      </c>
      <c r="I139">
        <f>'Sheet1 (3)'!I139</f>
        <v>345.13333333333338</v>
      </c>
      <c r="J139">
        <f>'Sheet1 (3)'!J139</f>
        <v>340.8</v>
      </c>
      <c r="K139">
        <f>'Sheet1 (3)'!K139</f>
        <v>222</v>
      </c>
      <c r="L139">
        <f>'Sheet1 (3)'!L139</f>
        <v>93.533333333333346</v>
      </c>
      <c r="M139">
        <f>'Sheet1 (3)'!M139</f>
        <v>12.316666666666668</v>
      </c>
      <c r="N139">
        <f>'Sheet1 (3)'!N139</f>
        <v>94.8</v>
      </c>
      <c r="O139">
        <f>'Sheet1 (3)'!O139</f>
        <v>7.1500000000000012</v>
      </c>
      <c r="P139">
        <f>'Sheet1 (3)'!P139</f>
        <v>1.24</v>
      </c>
      <c r="Q139">
        <f>'Sheet1 (3)'!Q139</f>
        <v>22.763333333333332</v>
      </c>
      <c r="R139">
        <f>'Sheet1 (3)'!R139</f>
        <v>55.096666666666671</v>
      </c>
      <c r="S139">
        <f>'Sheet1 (3)'!S139</f>
        <v>3.4969999999999999</v>
      </c>
      <c r="T139">
        <f>'Sheet1 (3)'!T139</f>
        <v>4.2300000000000004</v>
      </c>
      <c r="U139">
        <f>'Sheet1 (3)'!U139</f>
        <v>0.39200000000000002</v>
      </c>
      <c r="V139">
        <f>'Sheet1 (3)'!V139</f>
        <v>0.23599999999999999</v>
      </c>
      <c r="W139">
        <f>'Sheet1 (3)'!W139</f>
        <v>7.01</v>
      </c>
      <c r="X139">
        <f>'Sheet1 (3)'!X139</f>
        <v>7.03</v>
      </c>
      <c r="Y139">
        <f>'Sheet1 (3)'!Y139</f>
        <v>9.3000000000000007</v>
      </c>
      <c r="Z139">
        <f>'Sheet1 (3)'!Z139</f>
        <v>2.2000000000000002</v>
      </c>
      <c r="AA139">
        <f>'Sheet1 (3)'!AA139</f>
        <v>2071</v>
      </c>
      <c r="AB139">
        <f>'Sheet1 (3)'!AB139</f>
        <v>1</v>
      </c>
      <c r="AC139">
        <f>'Sheet1 (3)'!AC139</f>
        <v>1.5</v>
      </c>
    </row>
    <row r="140" spans="1:84">
      <c r="A140">
        <f>'Sheet1 (3)'!A140</f>
        <v>0</v>
      </c>
      <c r="B140">
        <f>'Sheet1 (3)'!B140</f>
        <v>0</v>
      </c>
      <c r="C140">
        <f>'Sheet1 (3)'!C140</f>
        <v>0</v>
      </c>
      <c r="D140" s="1">
        <f>'Sheet1 (3)'!D140</f>
        <v>42053.460624961423</v>
      </c>
      <c r="E140">
        <f>'Sheet1 (3)'!E140</f>
        <v>3.17</v>
      </c>
      <c r="F140">
        <f>'Sheet1 (3)'!F140</f>
        <v>3.17</v>
      </c>
      <c r="G140">
        <f>'Sheet1 (3)'!G140</f>
        <v>3.9516666666666667</v>
      </c>
      <c r="H140">
        <f>'Sheet1 (3)'!H140</f>
        <v>204.56666666666669</v>
      </c>
      <c r="I140">
        <f>'Sheet1 (3)'!I140</f>
        <v>346.60000000000008</v>
      </c>
      <c r="J140">
        <f>'Sheet1 (3)'!J140</f>
        <v>342.10000000000008</v>
      </c>
      <c r="K140">
        <f>'Sheet1 (3)'!K140</f>
        <v>222</v>
      </c>
      <c r="L140">
        <f>'Sheet1 (3)'!L140</f>
        <v>77.566666666666663</v>
      </c>
      <c r="M140">
        <f>'Sheet1 (3)'!M140</f>
        <v>10.17</v>
      </c>
      <c r="N140">
        <f>'Sheet1 (3)'!N140</f>
        <v>78.600000000000009</v>
      </c>
      <c r="O140">
        <f>'Sheet1 (3)'!O140</f>
        <v>7.12</v>
      </c>
      <c r="P140">
        <f>'Sheet1 (3)'!P140</f>
        <v>1.4766666666666666</v>
      </c>
      <c r="Q140">
        <f>'Sheet1 (3)'!Q140</f>
        <v>23.596666666666668</v>
      </c>
      <c r="R140">
        <f>'Sheet1 (3)'!R140</f>
        <v>57.07</v>
      </c>
      <c r="S140">
        <f>'Sheet1 (3)'!S140</f>
        <v>4.01</v>
      </c>
      <c r="T140">
        <f>'Sheet1 (3)'!T140</f>
        <v>4.3</v>
      </c>
      <c r="U140">
        <f>'Sheet1 (3)'!U140</f>
        <v>0.39600000000000002</v>
      </c>
      <c r="V140">
        <f>'Sheet1 (3)'!V140</f>
        <v>0.24</v>
      </c>
      <c r="W140">
        <f>'Sheet1 (3)'!W140</f>
        <v>6.99</v>
      </c>
      <c r="X140">
        <f>'Sheet1 (3)'!X140</f>
        <v>5.61</v>
      </c>
      <c r="Y140">
        <f>'Sheet1 (3)'!Y140</f>
        <v>7.6</v>
      </c>
      <c r="Z140">
        <f>'Sheet1 (3)'!Z140</f>
        <v>1.8</v>
      </c>
      <c r="AA140">
        <f>'Sheet1 (3)'!AA140</f>
        <v>2449</v>
      </c>
      <c r="AB140">
        <f>'Sheet1 (3)'!AB140</f>
        <v>1.2</v>
      </c>
      <c r="AC140">
        <f>'Sheet1 (3)'!AC140</f>
        <v>2</v>
      </c>
      <c r="AD140">
        <f>'Sheet1 (3)'!AD140</f>
        <v>3.6</v>
      </c>
      <c r="AE140">
        <f>'Sheet1 (3)'!AE140</f>
        <v>5.9735367500000001</v>
      </c>
      <c r="AF140">
        <f>'Sheet1 (3)'!AF140</f>
        <v>2.372588671820488</v>
      </c>
      <c r="AG140">
        <f t="shared" si="19"/>
        <v>6.2899197114878388E-2</v>
      </c>
      <c r="AH140">
        <f t="shared" si="20"/>
        <v>2.4982506810787494E-2</v>
      </c>
      <c r="AI140">
        <f>'Sheet1 (3)'!AG140</f>
        <v>26.924741394752004</v>
      </c>
      <c r="AJ140">
        <f>'Sheet1 (3)'!AH140</f>
        <v>9.5242466649789872</v>
      </c>
      <c r="AK140">
        <f t="shared" si="21"/>
        <v>0.28350785926873756</v>
      </c>
      <c r="AL140">
        <f t="shared" si="22"/>
        <v>0.10028689759902061</v>
      </c>
      <c r="AM140">
        <f>'Sheet1 (3)'!AJ140</f>
        <v>25.140174729430171</v>
      </c>
      <c r="AN140">
        <f>'Sheet1 (3)'!AK140</f>
        <v>12.521202358212697</v>
      </c>
      <c r="AO140">
        <f t="shared" si="23"/>
        <v>0.81175895154763233</v>
      </c>
      <c r="AP140">
        <f t="shared" si="24"/>
        <v>0.40430101253512107</v>
      </c>
      <c r="AR140">
        <f>'Sheet1 (3)'!AX140</f>
        <v>0.9077089355771627</v>
      </c>
      <c r="AS140">
        <f>'Sheet1 (3)'!AY140</f>
        <v>1.4008780007638161E-2</v>
      </c>
      <c r="AT140">
        <f>'Sheet1 (3)'!AL140</f>
        <v>939.86789790945261</v>
      </c>
      <c r="AU140">
        <f>'Sheet1 (3)'!AM140</f>
        <v>226.69678349775745</v>
      </c>
      <c r="AV140">
        <f>'Sheet1 (3)'!AN140</f>
        <v>37.385098076076723</v>
      </c>
      <c r="AW140">
        <f t="shared" si="25"/>
        <v>9.0173113726364207</v>
      </c>
      <c r="AX140">
        <f>'Sheet1 (3)'!AP140</f>
        <v>0.2145</v>
      </c>
      <c r="AY140">
        <f>'Sheet1 (3)'!AQ140</f>
        <v>9.5000000000000001E-2</v>
      </c>
      <c r="AZ140">
        <f>'Sheet1 (3)'!AR140</f>
        <v>6.5735000000000001</v>
      </c>
      <c r="BA140">
        <f>'Sheet1 (3)'!AS140</f>
        <v>16.032499999999999</v>
      </c>
      <c r="BD140">
        <f>'Sheet1 (3)'!AV140</f>
        <v>6.92185371910786</v>
      </c>
      <c r="BE140">
        <f>'Sheet1 (3)'!AW140</f>
        <v>5.3502078095764176E-2</v>
      </c>
      <c r="BI140" t="str">
        <f>'Sheet1 (3)'!BC140</f>
        <v>T27</v>
      </c>
      <c r="BJ140" t="str">
        <f>'Sheet1 (3)'!BD140</f>
        <v>SP</v>
      </c>
      <c r="BK140" t="str">
        <f>'Sheet1 (3)'!BE140</f>
        <v>D2</v>
      </c>
      <c r="BL140">
        <f>'Sheet1 (3)'!BF140</f>
        <v>42053</v>
      </c>
      <c r="BM140">
        <f>'Sheet1 (3)'!BG140</f>
        <v>0.56378275288388913</v>
      </c>
      <c r="BN140">
        <f>'Sheet1 (3)'!BH140</f>
        <v>2179.3051654779001</v>
      </c>
      <c r="BO140">
        <f>'Sheet1 (3)'!BI140</f>
        <v>5.8532235161840349</v>
      </c>
      <c r="BP140">
        <f>'Sheet1 (3)'!BJ140</f>
        <v>0.98571602718463147</v>
      </c>
      <c r="BQ140">
        <f>'Sheet1 (3)'!BK140</f>
        <v>1.7941682329534612E-2</v>
      </c>
      <c r="BR140">
        <f>'Sheet1 (3)'!BL140</f>
        <v>6.2498365386803085</v>
      </c>
      <c r="BS140">
        <f>'Sheet1 (3)'!BM140</f>
        <v>0.11190396667287929</v>
      </c>
      <c r="CF140">
        <f t="shared" ref="CF140:CF189" si="26">BQ140-CB140</f>
        <v>1.7941682329534612E-2</v>
      </c>
    </row>
    <row r="141" spans="1:84">
      <c r="A141">
        <f>'Sheet1 (3)'!A141</f>
        <v>0</v>
      </c>
      <c r="B141">
        <f>'Sheet1 (3)'!B141</f>
        <v>0</v>
      </c>
      <c r="C141">
        <f>'Sheet1 (3)'!C141</f>
        <v>0</v>
      </c>
      <c r="D141" s="1">
        <f>'Sheet1 (3)'!D141</f>
        <v>42053.460624961423</v>
      </c>
      <c r="E141">
        <f>'Sheet1 (3)'!E141</f>
        <v>3.6549999999999998</v>
      </c>
      <c r="F141">
        <f>'Sheet1 (3)'!F141</f>
        <v>3.6549999999999998</v>
      </c>
      <c r="G141">
        <f>'Sheet1 (3)'!G141</f>
        <v>4.1807499999999997</v>
      </c>
      <c r="H141">
        <f>'Sheet1 (3)'!H141</f>
        <v>208.07499999999999</v>
      </c>
      <c r="I141">
        <f>'Sheet1 (3)'!I141</f>
        <v>350.1</v>
      </c>
      <c r="J141">
        <f>'Sheet1 (3)'!J141</f>
        <v>345.45000000000005</v>
      </c>
      <c r="K141">
        <f>'Sheet1 (3)'!K141</f>
        <v>225</v>
      </c>
      <c r="L141">
        <f>'Sheet1 (3)'!L141</f>
        <v>48.325000000000003</v>
      </c>
      <c r="M141">
        <f>'Sheet1 (3)'!M141</f>
        <v>6.2974999999999994</v>
      </c>
      <c r="N141">
        <f>'Sheet1 (3)'!N141</f>
        <v>48.975000000000001</v>
      </c>
      <c r="O141">
        <f>'Sheet1 (3)'!O141</f>
        <v>7.0849999999999991</v>
      </c>
      <c r="P141">
        <f>'Sheet1 (3)'!P141</f>
        <v>2.1025</v>
      </c>
      <c r="Q141">
        <f>'Sheet1 (3)'!Q141</f>
        <v>24.880000000000003</v>
      </c>
      <c r="R141">
        <f>'Sheet1 (3)'!R141</f>
        <v>60.107500000000002</v>
      </c>
      <c r="S141">
        <f>'Sheet1 (3)'!S141</f>
        <v>4.2460000000000004</v>
      </c>
      <c r="T141">
        <f>'Sheet1 (3)'!T141</f>
        <v>4.4800000000000004</v>
      </c>
      <c r="U141">
        <f>'Sheet1 (3)'!U141</f>
        <v>0.40200000000000002</v>
      </c>
      <c r="V141">
        <f>'Sheet1 (3)'!V141</f>
        <v>0.24399999999999999</v>
      </c>
      <c r="W141">
        <f>'Sheet1 (3)'!W141</f>
        <v>6.96</v>
      </c>
      <c r="X141">
        <f>'Sheet1 (3)'!X141</f>
        <v>4.2300000000000004</v>
      </c>
      <c r="Y141">
        <f>'Sheet1 (3)'!Y141</f>
        <v>8</v>
      </c>
      <c r="Z141">
        <f>'Sheet1 (3)'!Z141</f>
        <v>1.9</v>
      </c>
      <c r="AA141">
        <f>'Sheet1 (3)'!AA141</f>
        <v>3133</v>
      </c>
      <c r="AB141">
        <f>'Sheet1 (3)'!AB141</f>
        <v>1.5</v>
      </c>
      <c r="AC141">
        <f>'Sheet1 (3)'!AC141</f>
        <v>1.9</v>
      </c>
    </row>
    <row r="142" spans="1:84">
      <c r="A142">
        <f>'Sheet1 (3)'!A142</f>
        <v>0</v>
      </c>
      <c r="B142">
        <f>'Sheet1 (3)'!B142</f>
        <v>0</v>
      </c>
      <c r="C142">
        <f>'Sheet1 (3)'!C142</f>
        <v>0</v>
      </c>
      <c r="D142" s="1">
        <f>'Sheet1 (3)'!D142</f>
        <v>42053.460624961423</v>
      </c>
      <c r="E142">
        <f>'Sheet1 (3)'!E142</f>
        <v>3.8540000000000005</v>
      </c>
      <c r="F142">
        <f>'Sheet1 (3)'!F142</f>
        <v>3.8540000000000005</v>
      </c>
      <c r="G142">
        <f>'Sheet1 (3)'!G142</f>
        <v>4.3049999999999997</v>
      </c>
      <c r="H142">
        <f>'Sheet1 (3)'!H142</f>
        <v>213</v>
      </c>
      <c r="I142">
        <f>'Sheet1 (3)'!I142</f>
        <v>357</v>
      </c>
      <c r="J142">
        <f>'Sheet1 (3)'!J142</f>
        <v>352.2</v>
      </c>
      <c r="K142">
        <f>'Sheet1 (3)'!K142</f>
        <v>229</v>
      </c>
      <c r="L142">
        <f>'Sheet1 (3)'!L142</f>
        <v>37.56666666666667</v>
      </c>
      <c r="M142">
        <f>'Sheet1 (3)'!M142</f>
        <v>4.88</v>
      </c>
      <c r="N142">
        <f>'Sheet1 (3)'!N142</f>
        <v>38.06666666666667</v>
      </c>
      <c r="O142">
        <f>'Sheet1 (3)'!O142</f>
        <v>7.06</v>
      </c>
      <c r="P142">
        <f>'Sheet1 (3)'!P142</f>
        <v>2.1133333333333328</v>
      </c>
      <c r="Q142">
        <f>'Sheet1 (3)'!Q142</f>
        <v>25.026666666666667</v>
      </c>
      <c r="R142">
        <f>'Sheet1 (3)'!R142</f>
        <v>60.463333333333331</v>
      </c>
      <c r="S142">
        <f>'Sheet1 (3)'!S142</f>
        <v>4.5766666666666671</v>
      </c>
      <c r="T142">
        <f>'Sheet1 (3)'!T142</f>
        <v>4.93</v>
      </c>
      <c r="U142">
        <f>'Sheet1 (3)'!U142</f>
        <v>0.43233333333333329</v>
      </c>
      <c r="V142">
        <f>'Sheet1 (3)'!V142</f>
        <v>0.26666666666666666</v>
      </c>
      <c r="W142">
        <f>'Sheet1 (3)'!W142</f>
        <v>6.8933333333333335</v>
      </c>
      <c r="X142">
        <f>'Sheet1 (3)'!X142</f>
        <v>1.9733333333333334</v>
      </c>
      <c r="Y142">
        <f>'Sheet1 (3)'!Y142</f>
        <v>0</v>
      </c>
      <c r="Z142">
        <f>'Sheet1 (3)'!Z142</f>
        <v>-6.6666666666666666E-2</v>
      </c>
      <c r="AA142">
        <f>'Sheet1 (3)'!AA142</f>
        <v>10433</v>
      </c>
      <c r="AB142">
        <f>'Sheet1 (3)'!AB142</f>
        <v>5.0333333333333332</v>
      </c>
      <c r="AC142">
        <f>'Sheet1 (3)'!AC142</f>
        <v>792.33333333333337</v>
      </c>
      <c r="AD142">
        <f>'Sheet1 (3)'!AD142</f>
        <v>4.0999999999999996</v>
      </c>
      <c r="AE142">
        <f>'Sheet1 (3)'!AE142</f>
        <v>7.5996325000000002</v>
      </c>
      <c r="AF142">
        <f>'Sheet1 (3)'!AF142</f>
        <v>1.6892175588590337</v>
      </c>
      <c r="AG142">
        <f t="shared" si="19"/>
        <v>8.0021401495209019E-2</v>
      </c>
      <c r="AH142">
        <f t="shared" si="20"/>
        <v>1.7786854363051847E-2</v>
      </c>
      <c r="AI142">
        <f>'Sheet1 (3)'!AG142</f>
        <v>28.524925909919997</v>
      </c>
      <c r="AJ142">
        <f>'Sheet1 (3)'!AH142</f>
        <v>6.7770060034762745</v>
      </c>
      <c r="AK142">
        <f t="shared" si="21"/>
        <v>0.30035722764999473</v>
      </c>
      <c r="AL142">
        <f t="shared" si="22"/>
        <v>7.1359439859705956E-2</v>
      </c>
      <c r="AM142">
        <f>'Sheet1 (3)'!AJ142</f>
        <v>19.754857217368627</v>
      </c>
      <c r="AN142">
        <f>'Sheet1 (3)'!AK142</f>
        <v>0.64542280196972734</v>
      </c>
      <c r="AO142">
        <f t="shared" si="23"/>
        <v>0.63787075290179618</v>
      </c>
      <c r="AP142">
        <f t="shared" si="24"/>
        <v>2.0840258378099042E-2</v>
      </c>
      <c r="AR142">
        <f>'Sheet1 (3)'!AX142</f>
        <v>0.89772593102126386</v>
      </c>
      <c r="AS142">
        <f>'Sheet1 (3)'!AY142</f>
        <v>1.8397854257675466E-2</v>
      </c>
      <c r="AT142">
        <f>'Sheet1 (3)'!AL142</f>
        <v>905.39309991022196</v>
      </c>
      <c r="AU142">
        <f>'Sheet1 (3)'!AM142</f>
        <v>38.914905708240049</v>
      </c>
      <c r="AV142">
        <f>'Sheet1 (3)'!AN142</f>
        <v>45.831417050900939</v>
      </c>
      <c r="AW142">
        <f t="shared" si="25"/>
        <v>1.969890507435597</v>
      </c>
      <c r="AX142">
        <f>'Sheet1 (3)'!AP142</f>
        <v>0.23699999999999999</v>
      </c>
      <c r="AY142">
        <f>'Sheet1 (3)'!AQ142</f>
        <v>8.7999999999999995E-2</v>
      </c>
      <c r="AZ142">
        <f>'Sheet1 (3)'!AR142</f>
        <v>6.5730000000000004</v>
      </c>
      <c r="BA142">
        <f>'Sheet1 (3)'!AS142</f>
        <v>16.032</v>
      </c>
      <c r="BD142">
        <f>'Sheet1 (3)'!AV142</f>
        <v>6.8936393695835445</v>
      </c>
      <c r="BE142">
        <f>'Sheet1 (3)'!AW142</f>
        <v>4.9160121282329543E-2</v>
      </c>
      <c r="BI142" t="str">
        <f>'Sheet1 (3)'!BC142</f>
        <v>T28</v>
      </c>
      <c r="BJ142" t="str">
        <f>'Sheet1 (3)'!BD142</f>
        <v>SP</v>
      </c>
      <c r="BK142" t="str">
        <f>'Sheet1 (3)'!BE142</f>
        <v>D3</v>
      </c>
      <c r="BL142">
        <f>'Sheet1 (3)'!BF142</f>
        <v>42053</v>
      </c>
      <c r="BM142">
        <f>'Sheet1 (3)'!BG142</f>
        <v>0.51635487225440935</v>
      </c>
      <c r="BN142">
        <f>'Sheet1 (3)'!BH142</f>
        <v>2337.8037666960054</v>
      </c>
      <c r="BO142">
        <f>'Sheet1 (3)'!BI142</f>
        <v>5.5225075029886925</v>
      </c>
      <c r="BP142">
        <f>'Sheet1 (3)'!BJ142</f>
        <v>15.11581064844081</v>
      </c>
      <c r="BQ142">
        <f>'Sheet1 (3)'!BK142</f>
        <v>0.27513306604369875</v>
      </c>
      <c r="BR142">
        <f>'Sheet1 (3)'!BL142</f>
        <v>7.5737978968049307</v>
      </c>
      <c r="BS142">
        <f>'Sheet1 (3)'!BM142</f>
        <v>0.1356096310976711</v>
      </c>
      <c r="CF142">
        <f t="shared" si="26"/>
        <v>0.27513306604369875</v>
      </c>
    </row>
    <row r="143" spans="1:84">
      <c r="A143">
        <f>'Sheet1 (3)'!A143</f>
        <v>0</v>
      </c>
      <c r="B143">
        <f>'Sheet1 (3)'!B143</f>
        <v>0</v>
      </c>
      <c r="C143">
        <f>'Sheet1 (3)'!C143</f>
        <v>0</v>
      </c>
      <c r="D143" s="1">
        <f>'Sheet1 (3)'!D143</f>
        <v>42053.460624961423</v>
      </c>
      <c r="E143">
        <f>'Sheet1 (3)'!E143</f>
        <v>4.1769999999999996</v>
      </c>
      <c r="F143">
        <f>'Sheet1 (3)'!F143</f>
        <v>4.1769999999999996</v>
      </c>
      <c r="G143">
        <f>'Sheet1 (3)'!G143</f>
        <v>4.4627999999999997</v>
      </c>
      <c r="H143">
        <f>'Sheet1 (3)'!H143</f>
        <v>216.45999999999998</v>
      </c>
      <c r="I143">
        <f>'Sheet1 (3)'!I143</f>
        <v>361.1</v>
      </c>
      <c r="J143">
        <f>'Sheet1 (3)'!J143</f>
        <v>356.2</v>
      </c>
      <c r="K143">
        <f>'Sheet1 (3)'!K143</f>
        <v>232</v>
      </c>
      <c r="L143">
        <f>'Sheet1 (3)'!L143</f>
        <v>28.3</v>
      </c>
      <c r="M143">
        <f>'Sheet1 (3)'!M143</f>
        <v>3.66</v>
      </c>
      <c r="N143">
        <f>'Sheet1 (3)'!N143</f>
        <v>28.68</v>
      </c>
      <c r="O143">
        <f>'Sheet1 (3)'!O143</f>
        <v>7.05</v>
      </c>
      <c r="P143">
        <f>'Sheet1 (3)'!P143</f>
        <v>2.3260000000000001</v>
      </c>
      <c r="Q143">
        <f>'Sheet1 (3)'!Q143</f>
        <v>25.569999999999997</v>
      </c>
      <c r="R143">
        <f>'Sheet1 (3)'!R143</f>
        <v>61.75</v>
      </c>
      <c r="AD143">
        <f>'Sheet1 (3)'!AD143</f>
        <v>4.3499999999999996</v>
      </c>
      <c r="AE143">
        <f>'Sheet1 (3)'!AE143</f>
        <v>5.3981525000000001</v>
      </c>
      <c r="AF143">
        <f>'Sheet1 (3)'!AF143</f>
        <v>2.9598628635124844</v>
      </c>
      <c r="AG143">
        <f t="shared" si="19"/>
        <v>5.6840607560282197E-2</v>
      </c>
      <c r="AH143">
        <f t="shared" si="20"/>
        <v>3.1166293182188949E-2</v>
      </c>
      <c r="AI143">
        <f>'Sheet1 (3)'!AG143</f>
        <v>32.657519007231997</v>
      </c>
      <c r="AJ143">
        <f>'Sheet1 (3)'!AH143</f>
        <v>2.1060454761883038</v>
      </c>
      <c r="AK143">
        <f t="shared" si="21"/>
        <v>0.3438719491126882</v>
      </c>
      <c r="AL143">
        <f t="shared" si="22"/>
        <v>2.217590266598193E-2</v>
      </c>
      <c r="AM143">
        <f>'Sheet1 (3)'!AJ143</f>
        <v>25.368366149432781</v>
      </c>
      <c r="AN143">
        <f>'Sheet1 (3)'!AK143</f>
        <v>3.0334871692577159</v>
      </c>
      <c r="AO143">
        <f t="shared" si="23"/>
        <v>0.81912709555804919</v>
      </c>
      <c r="AP143">
        <f t="shared" si="24"/>
        <v>9.7949214377065427E-2</v>
      </c>
      <c r="AR143">
        <f>'Sheet1 (3)'!AX143</f>
        <v>0.92026617401225586</v>
      </c>
      <c r="AS143">
        <f>'Sheet1 (3)'!AY143</f>
        <v>1.558792882917894E-2</v>
      </c>
      <c r="AT143">
        <f>'Sheet1 (3)'!AL143</f>
        <v>997.19122739515205</v>
      </c>
      <c r="AU143">
        <f>'Sheet1 (3)'!AM143</f>
        <v>25.266121487568419</v>
      </c>
      <c r="AV143">
        <f>'Sheet1 (3)'!AN143</f>
        <v>39.308452957560633</v>
      </c>
      <c r="AW143">
        <f t="shared" si="25"/>
        <v>0.99596960004195423</v>
      </c>
      <c r="AX143">
        <f>'Sheet1 (3)'!AP143</f>
        <v>0.21300000000000002</v>
      </c>
      <c r="AY143">
        <f>'Sheet1 (3)'!AQ143</f>
        <v>9.0499999999999997E-2</v>
      </c>
      <c r="AZ143">
        <f>'Sheet1 (3)'!AR143</f>
        <v>6.6754999999999995</v>
      </c>
      <c r="BA143">
        <f>'Sheet1 (3)'!AS143</f>
        <v>16.282499999999999</v>
      </c>
      <c r="BD143">
        <f>'Sheet1 (3)'!AV143</f>
        <v>7.0280422709539216</v>
      </c>
      <c r="BE143">
        <f>'Sheet1 (3)'!AW143</f>
        <v>3.6456463772259438E-2</v>
      </c>
      <c r="BI143" t="str">
        <f>'Sheet1 (3)'!BC143</f>
        <v>T29</v>
      </c>
      <c r="BJ143" t="str">
        <f>'Sheet1 (3)'!BD143</f>
        <v>SP</v>
      </c>
      <c r="BK143" t="str">
        <f>'Sheet1 (3)'!BE143</f>
        <v>D4</v>
      </c>
      <c r="BL143">
        <f>'Sheet1 (3)'!BF143</f>
        <v>42053</v>
      </c>
      <c r="BM143">
        <f>'Sheet1 (3)'!BG143</f>
        <v>0.51822314935922575</v>
      </c>
      <c r="BN143">
        <f>'Sheet1 (3)'!BH143</f>
        <v>2605.1313077911664</v>
      </c>
      <c r="BO143">
        <f>'Sheet1 (3)'!BI143</f>
        <v>5.2251760255873023</v>
      </c>
      <c r="BP143">
        <f>'Sheet1 (3)'!BJ143</f>
        <v>102.02031198168153</v>
      </c>
      <c r="BQ143">
        <f>'Sheet1 (3)'!BK143</f>
        <v>1.8569405165941306</v>
      </c>
      <c r="BR143">
        <f>'Sheet1 (3)'!BL143</f>
        <v>9.6153935545636262</v>
      </c>
      <c r="BS143">
        <f>'Sheet1 (3)'!BM143</f>
        <v>0.17216461154097809</v>
      </c>
      <c r="BU143" t="str">
        <f>'Sheet1 (3)'!BO143</f>
        <v>D19</v>
      </c>
      <c r="BV143" t="str">
        <f>'Sheet1 (3)'!BP143</f>
        <v>SP</v>
      </c>
      <c r="BW143" t="str">
        <f>'Sheet1 (3)'!BQ143</f>
        <v>D4</v>
      </c>
      <c r="BX143">
        <f>'Sheet1 (3)'!BS143</f>
        <v>26.144578201894468</v>
      </c>
      <c r="BY143">
        <f>'Sheet1 (3)'!BT143</f>
        <v>2295.8381398448391</v>
      </c>
      <c r="BZ143">
        <f>'Sheet1 (3)'!BU143</f>
        <v>42.175513215445697</v>
      </c>
      <c r="CA143">
        <f>'Sheet1 (3)'!BV143</f>
        <v>103.74853407766344</v>
      </c>
      <c r="CB143">
        <f>'Sheet1 (3)'!BW143</f>
        <v>1.8883970527423268</v>
      </c>
      <c r="CC143">
        <f>'Sheet1 (3)'!BX143</f>
        <v>1.611252113622671</v>
      </c>
      <c r="CD143">
        <f>'Sheet1 (3)'!BY143</f>
        <v>2.8849634979815058E-2</v>
      </c>
      <c r="CE143">
        <f>'Sheet1 (3)'!BZ143</f>
        <v>0.14331497656116304</v>
      </c>
      <c r="CF143">
        <f t="shared" si="26"/>
        <v>-3.1456536148196212E-2</v>
      </c>
    </row>
    <row r="144" spans="1:84">
      <c r="A144">
        <f>'Sheet1 (3)'!A144</f>
        <v>0</v>
      </c>
      <c r="B144">
        <f>'Sheet1 (3)'!B144</f>
        <v>0</v>
      </c>
      <c r="C144">
        <f>'Sheet1 (3)'!C144</f>
        <v>0</v>
      </c>
      <c r="D144" s="1">
        <f>'Sheet1 (3)'!D144</f>
        <v>42053.460624961423</v>
      </c>
      <c r="E144">
        <f>'Sheet1 (3)'!E144</f>
        <v>4.3920000000000003</v>
      </c>
      <c r="F144">
        <f>'Sheet1 (3)'!F144</f>
        <v>4.3920000000000003</v>
      </c>
      <c r="G144">
        <f>'Sheet1 (3)'!G144</f>
        <v>4.5582500000000001</v>
      </c>
      <c r="H144">
        <f>'Sheet1 (3)'!H144</f>
        <v>220.07499999999999</v>
      </c>
      <c r="I144">
        <f>'Sheet1 (3)'!I144</f>
        <v>366.1</v>
      </c>
      <c r="J144">
        <f>'Sheet1 (3)'!J144</f>
        <v>361.04999999999995</v>
      </c>
      <c r="K144">
        <f>'Sheet1 (3)'!K144</f>
        <v>235</v>
      </c>
      <c r="L144">
        <f>'Sheet1 (3)'!L144</f>
        <v>22</v>
      </c>
      <c r="M144">
        <f>'Sheet1 (3)'!M144</f>
        <v>2.8425000000000002</v>
      </c>
      <c r="N144">
        <f>'Sheet1 (3)'!N144</f>
        <v>22.3</v>
      </c>
      <c r="O144">
        <f>'Sheet1 (3)'!O144</f>
        <v>7.0374999999999996</v>
      </c>
      <c r="P144">
        <f>'Sheet1 (3)'!P144</f>
        <v>103.27999999999999</v>
      </c>
      <c r="Q144">
        <f>'Sheet1 (3)'!Q144</f>
        <v>18.452499999999997</v>
      </c>
      <c r="R144">
        <f>'Sheet1 (3)'!R144</f>
        <v>44.875</v>
      </c>
      <c r="AD144">
        <f>'Sheet1 (3)'!AD144</f>
        <v>4.6399999999999997</v>
      </c>
      <c r="AE144">
        <f>'Sheet1 (3)'!AE144</f>
        <v>8.8456574999999997</v>
      </c>
      <c r="AF144">
        <f>'Sheet1 (3)'!AF144</f>
        <v>2.3306034425114741</v>
      </c>
      <c r="AG144">
        <f t="shared" si="19"/>
        <v>9.3141597346530491E-2</v>
      </c>
      <c r="AH144">
        <f t="shared" si="20"/>
        <v>2.4540417421411755E-2</v>
      </c>
      <c r="AI144">
        <f>'Sheet1 (3)'!AG144</f>
        <v>26.869156533760009</v>
      </c>
      <c r="AJ144">
        <f>'Sheet1 (3)'!AH144</f>
        <v>0.40192220193830003</v>
      </c>
      <c r="AK144">
        <f t="shared" si="21"/>
        <v>0.28292257064083404</v>
      </c>
      <c r="AL144">
        <f t="shared" si="22"/>
        <v>4.2320964719206062E-3</v>
      </c>
      <c r="AM144">
        <f>'Sheet1 (3)'!AJ144</f>
        <v>20.621984613378533</v>
      </c>
      <c r="AN144">
        <f>'Sheet1 (3)'!AK144</f>
        <v>1.097218763348534</v>
      </c>
      <c r="AO144">
        <f t="shared" si="23"/>
        <v>0.66586970014137981</v>
      </c>
      <c r="AP144">
        <f t="shared" si="24"/>
        <v>3.5428439242768291E-2</v>
      </c>
      <c r="AR144">
        <f>'Sheet1 (3)'!AX144</f>
        <v>0.95335449728872557</v>
      </c>
      <c r="AS144">
        <f>'Sheet1 (3)'!AY144</f>
        <v>2.2670945522383006E-2</v>
      </c>
      <c r="AT144">
        <f>'Sheet1 (3)'!AL144</f>
        <v>964.42221367192519</v>
      </c>
      <c r="AU144">
        <f>'Sheet1 (3)'!AM144</f>
        <v>3.6819976037160353</v>
      </c>
      <c r="AV144">
        <f>'Sheet1 (3)'!AN144</f>
        <v>46.766702223521946</v>
      </c>
      <c r="AW144">
        <f t="shared" si="25"/>
        <v>0.1785471996389395</v>
      </c>
      <c r="AX144">
        <f>'Sheet1 (3)'!AP144</f>
        <v>9.9666666666666667E-2</v>
      </c>
      <c r="AY144">
        <f>'Sheet1 (3)'!AQ144</f>
        <v>8.7000000000000008E-2</v>
      </c>
      <c r="AZ144">
        <f>'Sheet1 (3)'!AR144</f>
        <v>6.7339999999999991</v>
      </c>
      <c r="BA144">
        <f>'Sheet1 (3)'!AS144</f>
        <v>16.425333333333331</v>
      </c>
      <c r="BD144">
        <f>'Sheet1 (3)'!AV144</f>
        <v>6.8452902342623307</v>
      </c>
      <c r="BE144">
        <f>'Sheet1 (3)'!AW144</f>
        <v>7.3661600689690257E-2</v>
      </c>
      <c r="BI144" t="str">
        <f>'Sheet1 (3)'!BC144</f>
        <v>T30</v>
      </c>
      <c r="BJ144" t="str">
        <f>'Sheet1 (3)'!BD144</f>
        <v>SP</v>
      </c>
      <c r="BK144" t="str">
        <f>'Sheet1 (3)'!BE144</f>
        <v>D5</v>
      </c>
      <c r="BL144">
        <f>'Sheet1 (3)'!BF144</f>
        <v>42053</v>
      </c>
      <c r="BM144">
        <f>'Sheet1 (3)'!BG144</f>
        <v>1.0851931137555739</v>
      </c>
      <c r="BN144">
        <f>'Sheet1 (3)'!BH144</f>
        <v>2614.4219033949016</v>
      </c>
      <c r="BO144">
        <f>'Sheet1 (3)'!BI144</f>
        <v>5.1200184601950562</v>
      </c>
      <c r="BP144">
        <f>'Sheet1 (3)'!BJ144</f>
        <v>143.41905744398542</v>
      </c>
      <c r="BQ144">
        <f>'Sheet1 (3)'!BK144</f>
        <v>2.6104670084453119</v>
      </c>
      <c r="BR144">
        <f>'Sheet1 (3)'!BL144</f>
        <v>9.9188978088584658</v>
      </c>
      <c r="BS144">
        <f>'Sheet1 (3)'!BM144</f>
        <v>0.17759888646120797</v>
      </c>
      <c r="BU144" t="str">
        <f>'Sheet1 (3)'!BO144</f>
        <v>D20</v>
      </c>
      <c r="BV144" t="str">
        <f>'Sheet1 (3)'!BP144</f>
        <v>SP</v>
      </c>
      <c r="BW144" t="str">
        <f>'Sheet1 (3)'!BQ144</f>
        <v>D5</v>
      </c>
      <c r="BX144">
        <f>'Sheet1 (3)'!BS144</f>
        <v>46.111841627630859</v>
      </c>
      <c r="BY144">
        <f>'Sheet1 (3)'!BT144</f>
        <v>2837.7716209880487</v>
      </c>
      <c r="BZ144">
        <f>'Sheet1 (3)'!BU144</f>
        <v>25.417422471850372</v>
      </c>
      <c r="CA144">
        <f>'Sheet1 (3)'!BV144</f>
        <v>180.71185601960076</v>
      </c>
      <c r="CB144">
        <f>'Sheet1 (3)'!BW144</f>
        <v>3.2892583913287363</v>
      </c>
      <c r="CC144">
        <f>'Sheet1 (3)'!BX144</f>
        <v>8.2301780627585828</v>
      </c>
      <c r="CD144">
        <f>'Sheet1 (3)'!BY144</f>
        <v>0.14736218554625932</v>
      </c>
      <c r="CE144">
        <f>'Sheet1 (3)'!BZ144</f>
        <v>3.023670091494865E-2</v>
      </c>
      <c r="CF144">
        <f t="shared" si="26"/>
        <v>-0.67879138288342444</v>
      </c>
    </row>
    <row r="148" spans="1:84">
      <c r="A148" t="str">
        <f>'Sheet1 (3)'!A148</f>
        <v>Shelburne Pond</v>
      </c>
      <c r="B148" t="str">
        <f>'Sheet1 (3)'!B148</f>
        <v>depth (m)</v>
      </c>
      <c r="C148" t="str">
        <f>'Sheet1 (3)'!C148</f>
        <v>Ice (cm)</v>
      </c>
      <c r="D148" s="1" t="str">
        <f>'Sheet1 (3)'!D148</f>
        <v>Date (MM/DD/YYYY)</v>
      </c>
      <c r="E148" t="str">
        <f>'Sheet1 (3)'!E148</f>
        <v>Depth m</v>
      </c>
      <c r="F148" t="str">
        <f>'Sheet1 (3)'!F148</f>
        <v>Depth(cor-m)</v>
      </c>
      <c r="G148" t="str">
        <f>'Sheet1 (3)'!G148</f>
        <v>Temp °C</v>
      </c>
      <c r="H148" t="str">
        <f>'Sheet1 (3)'!H148</f>
        <v>Cond µS/cm</v>
      </c>
      <c r="I148" t="str">
        <f>'Sheet1 (3)'!I148</f>
        <v>nLF Cond µS/cm</v>
      </c>
      <c r="J148" t="str">
        <f>'Sheet1 (3)'!J148</f>
        <v>SpCond µS/cm</v>
      </c>
      <c r="K148" t="str">
        <f>'Sheet1 (3)'!K148</f>
        <v>TDS mg/L</v>
      </c>
      <c r="L148" t="str">
        <f>'Sheet1 (3)'!L148</f>
        <v>ODO % sat</v>
      </c>
      <c r="M148" t="str">
        <f>'Sheet1 (3)'!M148</f>
        <v>ODO mg/L</v>
      </c>
      <c r="N148" t="str">
        <f>'Sheet1 (3)'!N148</f>
        <v>ODO % EU</v>
      </c>
      <c r="O148" t="str">
        <f>'Sheet1 (3)'!O148</f>
        <v>pH</v>
      </c>
      <c r="P148" t="str">
        <f>'Sheet1 (3)'!P148</f>
        <v>Turbidity FNU</v>
      </c>
      <c r="Q148" t="str">
        <f>'Sheet1 (3)'!Q148</f>
        <v>fDOM RFU</v>
      </c>
      <c r="R148" t="str">
        <f>'Sheet1 (3)'!R148</f>
        <v>fDOM QSU</v>
      </c>
      <c r="S148" t="str">
        <f>'Sheet1 (3)'!S148</f>
        <v>Dep(m)</v>
      </c>
      <c r="T148" t="str">
        <f>'Sheet1 (3)'!T148</f>
        <v>Temp</v>
      </c>
      <c r="U148" t="str">
        <f>'Sheet1 (3)'!U148</f>
        <v>Scon(mS)</v>
      </c>
      <c r="V148" t="str">
        <f>'Sheet1 (3)'!V148</f>
        <v>Con(mS)</v>
      </c>
      <c r="W148" t="str">
        <f>'Sheet1 (3)'!W148</f>
        <v>pH</v>
      </c>
      <c r="X148" t="str">
        <f>'Sheet1 (3)'!X148</f>
        <v>DO(mg/l)</v>
      </c>
      <c r="Y148" t="str">
        <f>'Sheet1 (3)'!Y148</f>
        <v>Chla (ug/l)</v>
      </c>
      <c r="Z148" t="str">
        <f>'Sheet1 (3)'!Z148</f>
        <v>Chl(RFU)</v>
      </c>
      <c r="AA148" t="str">
        <f>'Sheet1 (3)'!AA148</f>
        <v>BGA(cells)</v>
      </c>
      <c r="AB148" t="str">
        <f>'Sheet1 (3)'!AB148</f>
        <v>BGA(RF)</v>
      </c>
      <c r="AC148" t="str">
        <f>'Sheet1 (3)'!AC148</f>
        <v>Turb.</v>
      </c>
      <c r="AD148" t="str">
        <f>'Sheet1 (3)'!AD148</f>
        <v>Depth (m)</v>
      </c>
      <c r="AR148" t="str">
        <f>'Sheet1 (3)'!AX148</f>
        <v>TDN(mgN/l)</v>
      </c>
      <c r="AS148" t="str">
        <f>'Sheet1 (3)'!AY148</f>
        <v>stdN/l</v>
      </c>
      <c r="AX148" t="str">
        <f>'Sheet1 (3)'!AP148</f>
        <v>Turbidity</v>
      </c>
      <c r="AY148" t="str">
        <f>'Sheet1 (3)'!AQ148</f>
        <v>NO3(mg/l)</v>
      </c>
      <c r="AZ148" t="str">
        <f>'Sheet1 (3)'!AR148</f>
        <v>DOC(mg/l)</v>
      </c>
      <c r="BA148" t="str">
        <f>'Sheet1 (3)'!AS148</f>
        <v>SAC254(/m)</v>
      </c>
      <c r="BD148" t="str">
        <f>'Sheet1 (3)'!AV148</f>
        <v>DOC (mgC/l)</v>
      </c>
      <c r="BE148" t="str">
        <f>'Sheet1 (3)'!AW148</f>
        <v>stdC/l</v>
      </c>
      <c r="BF148" t="str">
        <f>'Sheet1 (3)'!AZ148</f>
        <v>PAR</v>
      </c>
      <c r="BG148">
        <f>'Sheet1 (3)'!BA148</f>
        <v>0</v>
      </c>
      <c r="BI148">
        <f>'Sheet1 (3)'!BC148</f>
        <v>0</v>
      </c>
      <c r="BJ148" t="str">
        <f>'Sheet1 (3)'!BD148</f>
        <v>Sam ID</v>
      </c>
      <c r="BK148" t="str">
        <f>'Sheet1 (3)'!BE148</f>
        <v>Depth</v>
      </c>
      <c r="BL148" t="str">
        <f>'Sheet1 (3)'!BF148</f>
        <v>Col</v>
      </c>
      <c r="BM148">
        <f>'Sheet1 (3)'!BG148</f>
        <v>0</v>
      </c>
      <c r="BN148">
        <f>'Sheet1 (3)'!BH148</f>
        <v>0</v>
      </c>
      <c r="BO148">
        <f>'Sheet1 (3)'!BI148</f>
        <v>0</v>
      </c>
      <c r="BP148">
        <f>'Sheet1 (3)'!BJ148</f>
        <v>0</v>
      </c>
      <c r="BQ148">
        <f>'Sheet1 (3)'!BK148</f>
        <v>0</v>
      </c>
      <c r="BR148">
        <f>'Sheet1 (3)'!BL148</f>
        <v>0</v>
      </c>
      <c r="BS148">
        <f>'Sheet1 (3)'!BM148</f>
        <v>0</v>
      </c>
    </row>
    <row r="149" spans="1:84">
      <c r="A149" t="str">
        <f>'Sheet1 (3)'!A149</f>
        <v>Depth</v>
      </c>
      <c r="B149">
        <f>'Sheet1 (3)'!B149</f>
        <v>4.6500000000000004</v>
      </c>
      <c r="C149">
        <f>'Sheet1 (3)'!C149</f>
        <v>54</v>
      </c>
      <c r="D149" s="1">
        <f>'Sheet1 (3)'!D149</f>
        <v>42073</v>
      </c>
      <c r="E149">
        <f>'Sheet1 (3)'!E149</f>
        <v>0.74400000000000011</v>
      </c>
      <c r="F149">
        <f>'Sheet1 (3)'!F149</f>
        <v>0.64400000000000013</v>
      </c>
      <c r="G149">
        <f>'Sheet1 (3)'!G149</f>
        <v>2.4576666666666669</v>
      </c>
      <c r="H149">
        <f>'Sheet1 (3)'!H149</f>
        <v>201.80000000000004</v>
      </c>
      <c r="I149">
        <f>'Sheet1 (3)'!I149</f>
        <v>357.89999999999992</v>
      </c>
      <c r="J149">
        <f>'Sheet1 (3)'!J149</f>
        <v>354.36666666666662</v>
      </c>
      <c r="K149">
        <f>'Sheet1 (3)'!K149</f>
        <v>230</v>
      </c>
      <c r="L149">
        <f>'Sheet1 (3)'!L149</f>
        <v>88.133333333333326</v>
      </c>
      <c r="M149">
        <f>'Sheet1 (3)'!M149</f>
        <v>12.03</v>
      </c>
      <c r="N149">
        <f>'Sheet1 (3)'!N149</f>
        <v>88.59999999999998</v>
      </c>
      <c r="O149">
        <f>'Sheet1 (3)'!O149</f>
        <v>7.3833333333333329</v>
      </c>
      <c r="P149">
        <f>'Sheet1 (3)'!P149</f>
        <v>1.2766666666666666</v>
      </c>
      <c r="Q149">
        <f>'Sheet1 (3)'!Q149</f>
        <v>24.043333333333333</v>
      </c>
      <c r="R149">
        <f>'Sheet1 (3)'!R149</f>
        <v>58.133333333333333</v>
      </c>
      <c r="S149">
        <f>'Sheet1 (3)'!S149</f>
        <v>0.5046666666666666</v>
      </c>
      <c r="T149">
        <f>'Sheet1 (3)'!T149</f>
        <v>0.85</v>
      </c>
      <c r="U149">
        <f>'Sheet1 (3)'!U149</f>
        <v>0.40766666666666662</v>
      </c>
      <c r="V149">
        <f>'Sheet1 (3)'!V149</f>
        <v>0.21933333333333335</v>
      </c>
      <c r="W149">
        <f>'Sheet1 (3)'!W149</f>
        <v>7.1933333333333325</v>
      </c>
      <c r="X149">
        <f>'Sheet1 (3)'!X149</f>
        <v>13.686666666666667</v>
      </c>
      <c r="Y149">
        <f>'Sheet1 (3)'!Y149</f>
        <v>48.233333333333327</v>
      </c>
      <c r="Z149">
        <f>'Sheet1 (3)'!Z149</f>
        <v>11.566666666666668</v>
      </c>
      <c r="AA149">
        <f>'Sheet1 (3)'!AA149</f>
        <v>6587.666666666667</v>
      </c>
      <c r="AB149">
        <f>'Sheet1 (3)'!AB149</f>
        <v>3.1666666666666665</v>
      </c>
      <c r="AC149">
        <f>'Sheet1 (3)'!AC149</f>
        <v>0.9</v>
      </c>
      <c r="AD149">
        <f>'Sheet1 (3)'!AD149</f>
        <v>0.54</v>
      </c>
      <c r="AE149">
        <f>'Sheet1 (3)'!AE149</f>
        <v>3.4987756666666674</v>
      </c>
      <c r="AF149">
        <f>'Sheet1 (3)'!AF149</f>
        <v>2.8130559179977115</v>
      </c>
      <c r="AG149">
        <f t="shared" si="19"/>
        <v>3.6840851496963964E-2</v>
      </c>
      <c r="AH149">
        <f t="shared" si="20"/>
        <v>2.9620468758531238E-2</v>
      </c>
      <c r="AI149">
        <f>'Sheet1 (3)'!AG149</f>
        <v>39.043183207296003</v>
      </c>
      <c r="AJ149">
        <f>'Sheet1 (3)'!AH149</f>
        <v>2.9295662719058222</v>
      </c>
      <c r="AK149">
        <f t="shared" ref="AK149:AK210" si="27">AI149*AF$1</f>
        <v>0.41111070029794677</v>
      </c>
      <c r="AL149">
        <f t="shared" ref="AL149:AL210" si="28">AK149*AJ149/AI149</f>
        <v>3.0847280950887887E-2</v>
      </c>
      <c r="AM149">
        <f>'Sheet1 (3)'!AJ149</f>
        <v>22.675707393402007</v>
      </c>
      <c r="AN149">
        <f>'Sheet1 (3)'!AK149</f>
        <v>0.51633824157578434</v>
      </c>
      <c r="AO149">
        <f t="shared" si="23"/>
        <v>0.73218299623513106</v>
      </c>
      <c r="AP149">
        <f t="shared" si="24"/>
        <v>1.6672206702479313E-2</v>
      </c>
      <c r="AR149">
        <f>'Sheet1 (3)'!AX149</f>
        <v>0.6730781067120043</v>
      </c>
      <c r="AS149">
        <f>'Sheet1 (3)'!AY149</f>
        <v>2.8006457276913557E-2</v>
      </c>
      <c r="AT149">
        <f>'Sheet1 (3)'!AL149</f>
        <v>888.42503526997575</v>
      </c>
      <c r="AU149">
        <f>'Sheet1 (3)'!AM149</f>
        <v>41.83511070429077</v>
      </c>
      <c r="AV149">
        <f>'Sheet1 (3)'!AN149</f>
        <v>39.179595143677084</v>
      </c>
      <c r="AW149">
        <f t="shared" si="25"/>
        <v>1.8449307877585162</v>
      </c>
      <c r="AX149">
        <f>'Sheet1 (3)'!AP149</f>
        <v>0.16300000000000001</v>
      </c>
      <c r="AY149">
        <f>'Sheet1 (3)'!AQ149</f>
        <v>0.155</v>
      </c>
      <c r="AZ149">
        <f>'Sheet1 (3)'!AR149</f>
        <v>7.0819999999999999</v>
      </c>
      <c r="BA149">
        <f>'Sheet1 (3)'!AS149</f>
        <v>17.273499999999999</v>
      </c>
      <c r="BD149">
        <f>'Sheet1 (3)'!AV149</f>
        <v>7.7761553535338708</v>
      </c>
      <c r="BE149">
        <f>'Sheet1 (3)'!AW149</f>
        <v>0.20196398461913465</v>
      </c>
      <c r="BF149">
        <f>'Sheet1 (3)'!AZ149</f>
        <v>0</v>
      </c>
      <c r="BG149">
        <f>'Sheet1 (3)'!BA149</f>
        <v>2494</v>
      </c>
      <c r="BI149" t="str">
        <f>'Sheet1 (3)'!BC149</f>
        <v>T31</v>
      </c>
      <c r="BJ149" t="str">
        <f>'Sheet1 (3)'!BD149</f>
        <v>SP</v>
      </c>
      <c r="BK149" t="str">
        <f>'Sheet1 (3)'!BE149</f>
        <v>D1</v>
      </c>
      <c r="BL149">
        <f>'Sheet1 (3)'!BF149</f>
        <v>42073</v>
      </c>
      <c r="BM149">
        <f>'Sheet1 (3)'!BG149</f>
        <v>0.96237125734342088</v>
      </c>
      <c r="BN149">
        <f>'Sheet1 (3)'!BH149</f>
        <v>1336.6922520642668</v>
      </c>
      <c r="BO149">
        <f>'Sheet1 (3)'!BI149</f>
        <v>8.8408287018524394</v>
      </c>
      <c r="BP149">
        <f>'Sheet1 (3)'!BJ149</f>
        <v>0.79668960872082228</v>
      </c>
      <c r="BQ149">
        <f>'Sheet1 (3)'!BK149</f>
        <v>1.4501084978536992E-2</v>
      </c>
      <c r="BR149">
        <f>'Sheet1 (3)'!BL149</f>
        <v>6.4557955735371646</v>
      </c>
      <c r="BS149">
        <f>'Sheet1 (3)'!BM149</f>
        <v>0.1155916843963682</v>
      </c>
      <c r="BU149" t="str">
        <f>'Sheet1 (3)'!BO149</f>
        <v>D21</v>
      </c>
      <c r="BV149" t="str">
        <f>'Sheet1 (3)'!BP149</f>
        <v>SP</v>
      </c>
      <c r="BW149" t="str">
        <f>'Sheet1 (3)'!BQ149</f>
        <v>D1</v>
      </c>
      <c r="BX149">
        <f>'Sheet1 (3)'!BS149</f>
        <v>45.94698561037201</v>
      </c>
      <c r="BY149">
        <f>'Sheet1 (3)'!BT149</f>
        <v>1092.2675858626483</v>
      </c>
      <c r="BZ149">
        <f>'Sheet1 (3)'!BU149</f>
        <v>20.110744156841616</v>
      </c>
      <c r="CA149">
        <f>'Sheet1 (3)'!BV149</f>
        <v>0.39436776873684665</v>
      </c>
      <c r="CB149">
        <f>'Sheet1 (3)'!BW149</f>
        <v>7.1781537811584761E-3</v>
      </c>
      <c r="CC149">
        <f>'Sheet1 (3)'!BX149</f>
        <v>1.9966203103016422</v>
      </c>
      <c r="CD149">
        <f>'Sheet1 (3)'!BY149</f>
        <v>3.5749692216681152E-2</v>
      </c>
      <c r="CE149">
        <f>'Sheet1 (3)'!BZ149</f>
        <v>7.9841992179687044E-2</v>
      </c>
      <c r="CF149">
        <f t="shared" si="26"/>
        <v>7.3229311973785158E-3</v>
      </c>
    </row>
    <row r="150" spans="1:84">
      <c r="A150" t="str">
        <f>'Sheet1 (3)'!A150</f>
        <v>Ice thinkness</v>
      </c>
      <c r="B150">
        <f>'Sheet1 (3)'!B150</f>
        <v>4.1100000000000003</v>
      </c>
      <c r="C150">
        <f>'Sheet1 (3)'!C150</f>
        <v>0</v>
      </c>
      <c r="D150" s="1">
        <f>'Sheet1 (3)'!D150</f>
        <v>42073</v>
      </c>
      <c r="E150">
        <f>'Sheet1 (3)'!E150</f>
        <v>0.99366666666666659</v>
      </c>
      <c r="F150">
        <f>'Sheet1 (3)'!F150</f>
        <v>0.89366666666666661</v>
      </c>
      <c r="G150">
        <f>'Sheet1 (3)'!G150</f>
        <v>2.5299999999999998</v>
      </c>
      <c r="H150">
        <f>'Sheet1 (3)'!H150</f>
        <v>202.1</v>
      </c>
      <c r="I150">
        <f>'Sheet1 (3)'!I150</f>
        <v>357.66666666666669</v>
      </c>
      <c r="J150">
        <f>'Sheet1 (3)'!J150</f>
        <v>354.0333333333333</v>
      </c>
      <c r="K150">
        <f>'Sheet1 (3)'!K150</f>
        <v>230</v>
      </c>
      <c r="L150">
        <f>'Sheet1 (3)'!L150</f>
        <v>87.7</v>
      </c>
      <c r="M150">
        <f>'Sheet1 (3)'!M150</f>
        <v>11.943333333333333</v>
      </c>
      <c r="N150">
        <f>'Sheet1 (3)'!N150</f>
        <v>88.133333333333326</v>
      </c>
      <c r="O150">
        <f>'Sheet1 (3)'!O150</f>
        <v>7.413333333333334</v>
      </c>
      <c r="P150">
        <f>'Sheet1 (3)'!P150</f>
        <v>1.5166666666666666</v>
      </c>
      <c r="Q150">
        <f>'Sheet1 (3)'!Q150</f>
        <v>23.956666666666667</v>
      </c>
      <c r="R150">
        <f>'Sheet1 (3)'!R150</f>
        <v>57.930000000000007</v>
      </c>
      <c r="S150">
        <f>'Sheet1 (3)'!S150</f>
        <v>1.0026666666666666</v>
      </c>
      <c r="T150">
        <f>'Sheet1 (3)'!T150</f>
        <v>2.6733333333333333</v>
      </c>
      <c r="U150">
        <f>'Sheet1 (3)'!U150</f>
        <v>0.39533333333333331</v>
      </c>
      <c r="V150">
        <f>'Sheet1 (3)'!V150</f>
        <v>0.22700000000000001</v>
      </c>
      <c r="W150">
        <f>'Sheet1 (3)'!W150</f>
        <v>7.3466666666666667</v>
      </c>
      <c r="X150">
        <f>'Sheet1 (3)'!X150</f>
        <v>12.39</v>
      </c>
      <c r="Y150">
        <f>'Sheet1 (3)'!Y150</f>
        <v>13.466666666666667</v>
      </c>
      <c r="Z150">
        <f>'Sheet1 (3)'!Z150</f>
        <v>3.1999999999999997</v>
      </c>
      <c r="AA150">
        <f>'Sheet1 (3)'!AA150</f>
        <v>3663.3333333333335</v>
      </c>
      <c r="AB150">
        <f>'Sheet1 (3)'!AB150</f>
        <v>1.7666666666666666</v>
      </c>
      <c r="AC150">
        <f>'Sheet1 (3)'!AC150</f>
        <v>0.66666666666666663</v>
      </c>
      <c r="BF150">
        <f>'Sheet1 (3)'!AZ150</f>
        <v>0.5</v>
      </c>
      <c r="BG150">
        <f>'Sheet1 (3)'!BA150</f>
        <v>10.68</v>
      </c>
    </row>
    <row r="151" spans="1:84">
      <c r="A151" t="str">
        <f>'Sheet1 (3)'!A151</f>
        <v>snow</v>
      </c>
      <c r="B151">
        <f>'Sheet1 (3)'!B151</f>
        <v>0</v>
      </c>
      <c r="C151">
        <f>'Sheet1 (3)'!C151</f>
        <v>0</v>
      </c>
      <c r="D151" s="1">
        <f>'Sheet1 (3)'!D151</f>
        <v>42073</v>
      </c>
      <c r="E151">
        <f>'Sheet1 (3)'!E151</f>
        <v>1.3380000000000001</v>
      </c>
      <c r="F151">
        <f>'Sheet1 (3)'!F151</f>
        <v>1.238</v>
      </c>
      <c r="G151">
        <f>'Sheet1 (3)'!G151</f>
        <v>2.8243333333333331</v>
      </c>
      <c r="H151">
        <f>'Sheet1 (3)'!H151</f>
        <v>203.66666666666666</v>
      </c>
      <c r="I151">
        <f>'Sheet1 (3)'!I151</f>
        <v>357.16666666666669</v>
      </c>
      <c r="J151">
        <f>'Sheet1 (3)'!J151</f>
        <v>353.33333333333331</v>
      </c>
      <c r="K151">
        <f>'Sheet1 (3)'!K151</f>
        <v>230</v>
      </c>
      <c r="L151">
        <f>'Sheet1 (3)'!L151</f>
        <v>86.8</v>
      </c>
      <c r="M151">
        <f>'Sheet1 (3)'!M151</f>
        <v>11.729999999999999</v>
      </c>
      <c r="N151">
        <f>'Sheet1 (3)'!N151</f>
        <v>87.233333333333348</v>
      </c>
      <c r="O151">
        <f>'Sheet1 (3)'!O151</f>
        <v>7.4366666666666674</v>
      </c>
      <c r="P151">
        <f>'Sheet1 (3)'!P151</f>
        <v>1.3933333333333333</v>
      </c>
      <c r="Q151">
        <f>'Sheet1 (3)'!Q151</f>
        <v>23.943333333333339</v>
      </c>
      <c r="R151">
        <f>'Sheet1 (3)'!R151</f>
        <v>57.893333333333338</v>
      </c>
      <c r="S151">
        <f>'Sheet1 (3)'!S151</f>
        <v>1.502</v>
      </c>
      <c r="T151">
        <f>'Sheet1 (3)'!T151</f>
        <v>3.2866666666666666</v>
      </c>
      <c r="U151">
        <f>'Sheet1 (3)'!U151</f>
        <v>0.39500000000000002</v>
      </c>
      <c r="V151">
        <f>'Sheet1 (3)'!V151</f>
        <v>0.23100000000000001</v>
      </c>
      <c r="W151">
        <f>'Sheet1 (3)'!W151</f>
        <v>7.38</v>
      </c>
      <c r="X151">
        <f>'Sheet1 (3)'!X151</f>
        <v>11.483333333333334</v>
      </c>
      <c r="Y151">
        <f>'Sheet1 (3)'!Y151</f>
        <v>9.6</v>
      </c>
      <c r="Z151">
        <f>'Sheet1 (3)'!Z151</f>
        <v>2.333333333333333</v>
      </c>
      <c r="AA151">
        <f>'Sheet1 (3)'!AA151</f>
        <v>2966</v>
      </c>
      <c r="AB151">
        <f>'Sheet1 (3)'!AB151</f>
        <v>1.3999999999999997</v>
      </c>
      <c r="AC151">
        <f>'Sheet1 (3)'!AC151</f>
        <v>0.83333333333333337</v>
      </c>
      <c r="BF151">
        <f>'Sheet1 (3)'!AZ151</f>
        <v>1</v>
      </c>
      <c r="BG151">
        <f>'Sheet1 (3)'!BA151</f>
        <v>6.53</v>
      </c>
    </row>
    <row r="152" spans="1:84">
      <c r="A152">
        <f>'Sheet1 (3)'!A152</f>
        <v>0</v>
      </c>
      <c r="B152">
        <f>'Sheet1 (3)'!B152</f>
        <v>0</v>
      </c>
      <c r="C152">
        <f>'Sheet1 (3)'!C152</f>
        <v>0</v>
      </c>
      <c r="D152" s="1">
        <f>'Sheet1 (3)'!D152</f>
        <v>42073</v>
      </c>
      <c r="E152">
        <f>'Sheet1 (3)'!E152</f>
        <v>1.514</v>
      </c>
      <c r="F152">
        <f>'Sheet1 (3)'!F152</f>
        <v>1.4139999999999999</v>
      </c>
      <c r="G152">
        <f>'Sheet1 (3)'!G152</f>
        <v>3.0700000000000003</v>
      </c>
      <c r="H152">
        <f>'Sheet1 (3)'!H152</f>
        <v>204.9</v>
      </c>
      <c r="I152">
        <f>'Sheet1 (3)'!I152</f>
        <v>356.59999999999997</v>
      </c>
      <c r="J152">
        <f>'Sheet1 (3)'!J152</f>
        <v>352.59999999999997</v>
      </c>
      <c r="K152">
        <f>'Sheet1 (3)'!K152</f>
        <v>229</v>
      </c>
      <c r="L152">
        <f>'Sheet1 (3)'!L152</f>
        <v>85.166666666666671</v>
      </c>
      <c r="M152">
        <f>'Sheet1 (3)'!M152</f>
        <v>11.43</v>
      </c>
      <c r="N152">
        <f>'Sheet1 (3)'!N152</f>
        <v>85.600000000000009</v>
      </c>
      <c r="O152">
        <f>'Sheet1 (3)'!O152</f>
        <v>7.456666666666667</v>
      </c>
      <c r="P152">
        <f>'Sheet1 (3)'!P152</f>
        <v>1.4766666666666666</v>
      </c>
      <c r="Q152">
        <f>'Sheet1 (3)'!Q152</f>
        <v>23.926666666666666</v>
      </c>
      <c r="R152">
        <f>'Sheet1 (3)'!R152</f>
        <v>57.856666666666662</v>
      </c>
      <c r="S152">
        <f>'Sheet1 (3)'!S152</f>
        <v>2.0116666666666667</v>
      </c>
      <c r="T152">
        <f>'Sheet1 (3)'!T152</f>
        <v>3.6</v>
      </c>
      <c r="U152">
        <f>'Sheet1 (3)'!U152</f>
        <v>0.39600000000000007</v>
      </c>
      <c r="V152">
        <f>'Sheet1 (3)'!V152</f>
        <v>0.23400000000000001</v>
      </c>
      <c r="W152">
        <f>'Sheet1 (3)'!W152</f>
        <v>7.39</v>
      </c>
      <c r="X152">
        <f>'Sheet1 (3)'!X152</f>
        <v>10.956666666666669</v>
      </c>
      <c r="Y152">
        <f>'Sheet1 (3)'!Y152</f>
        <v>7.7666666666666657</v>
      </c>
      <c r="Z152">
        <f>'Sheet1 (3)'!Z152</f>
        <v>1.8666666666666665</v>
      </c>
      <c r="AA152">
        <f>'Sheet1 (3)'!AA152</f>
        <v>2309.6666666666665</v>
      </c>
      <c r="AB152">
        <f>'Sheet1 (3)'!AB152</f>
        <v>1.1000000000000001</v>
      </c>
      <c r="AC152">
        <f>'Sheet1 (3)'!AC152</f>
        <v>0.3666666666666667</v>
      </c>
      <c r="BF152">
        <f>'Sheet1 (3)'!AZ152</f>
        <v>1.5</v>
      </c>
      <c r="BG152">
        <f>'Sheet1 (3)'!BA152</f>
        <v>3.51</v>
      </c>
    </row>
    <row r="153" spans="1:84">
      <c r="A153">
        <f>'Sheet1 (3)'!A153</f>
        <v>0</v>
      </c>
      <c r="B153">
        <f>'Sheet1 (3)'!B153</f>
        <v>0</v>
      </c>
      <c r="C153">
        <f>'Sheet1 (3)'!C153</f>
        <v>0</v>
      </c>
      <c r="D153" s="1">
        <f>'Sheet1 (3)'!D153</f>
        <v>42073</v>
      </c>
      <c r="E153">
        <f>'Sheet1 (3)'!E153</f>
        <v>1.8063333333333336</v>
      </c>
      <c r="F153">
        <f>'Sheet1 (3)'!F153</f>
        <v>1.7063333333333335</v>
      </c>
      <c r="G153">
        <f>'Sheet1 (3)'!G153</f>
        <v>3.2629999999999999</v>
      </c>
      <c r="H153">
        <f>'Sheet1 (3)'!H153</f>
        <v>206.13333333333333</v>
      </c>
      <c r="I153">
        <f>'Sheet1 (3)'!I153</f>
        <v>356.56666666666666</v>
      </c>
      <c r="J153">
        <f>'Sheet1 (3)'!J153</f>
        <v>352.4666666666667</v>
      </c>
      <c r="K153">
        <f>'Sheet1 (3)'!K153</f>
        <v>229</v>
      </c>
      <c r="L153">
        <f>'Sheet1 (3)'!L153</f>
        <v>83.533333333333331</v>
      </c>
      <c r="M153">
        <f>'Sheet1 (3)'!M153</f>
        <v>11.153333333333334</v>
      </c>
      <c r="N153">
        <f>'Sheet1 (3)'!N153</f>
        <v>83.966666666666669</v>
      </c>
      <c r="O153">
        <f>'Sheet1 (3)'!O153</f>
        <v>7.47</v>
      </c>
      <c r="P153">
        <f>'Sheet1 (3)'!P153</f>
        <v>2.0766666666666667</v>
      </c>
      <c r="Q153">
        <f>'Sheet1 (3)'!Q153</f>
        <v>23.926666666666666</v>
      </c>
      <c r="R153">
        <f>'Sheet1 (3)'!R153</f>
        <v>57.853333333333332</v>
      </c>
      <c r="S153">
        <f>'Sheet1 (3)'!S153</f>
        <v>2.5163333333333333</v>
      </c>
      <c r="T153">
        <f>'Sheet1 (3)'!T153</f>
        <v>3.82</v>
      </c>
      <c r="U153">
        <f>'Sheet1 (3)'!U153</f>
        <v>0.39600000000000007</v>
      </c>
      <c r="V153">
        <f>'Sheet1 (3)'!V153</f>
        <v>0.23599999999999999</v>
      </c>
      <c r="W153">
        <f>'Sheet1 (3)'!W153</f>
        <v>7.39</v>
      </c>
      <c r="X153">
        <f>'Sheet1 (3)'!X153</f>
        <v>10.15</v>
      </c>
      <c r="Y153">
        <f>'Sheet1 (3)'!Y153</f>
        <v>6.9333333333333336</v>
      </c>
      <c r="Z153">
        <f>'Sheet1 (3)'!Z153</f>
        <v>1.6666666666666667</v>
      </c>
      <c r="AA153">
        <f>'Sheet1 (3)'!AA153</f>
        <v>2702.3333333333335</v>
      </c>
      <c r="AB153">
        <f>'Sheet1 (3)'!AB153</f>
        <v>1.2666666666666666</v>
      </c>
      <c r="AC153">
        <f>'Sheet1 (3)'!AC153</f>
        <v>0.33333333333333331</v>
      </c>
      <c r="BF153">
        <f>'Sheet1 (3)'!AZ153</f>
        <v>2</v>
      </c>
      <c r="BG153">
        <f>'Sheet1 (3)'!BA153</f>
        <v>1.99</v>
      </c>
    </row>
    <row r="154" spans="1:84">
      <c r="A154">
        <f>'Sheet1 (3)'!A154</f>
        <v>0</v>
      </c>
      <c r="B154">
        <f>'Sheet1 (3)'!B154</f>
        <v>0</v>
      </c>
      <c r="C154">
        <f>'Sheet1 (3)'!C154</f>
        <v>0</v>
      </c>
      <c r="D154" s="1">
        <f>'Sheet1 (3)'!D154</f>
        <v>42073</v>
      </c>
      <c r="E154">
        <f>'Sheet1 (3)'!E154</f>
        <v>2.0169999999999999</v>
      </c>
      <c r="F154">
        <f>'Sheet1 (3)'!F154</f>
        <v>1.9169999999999998</v>
      </c>
      <c r="G154">
        <f>'Sheet1 (3)'!G154</f>
        <v>3.625</v>
      </c>
      <c r="H154">
        <f>'Sheet1 (3)'!H154</f>
        <v>208</v>
      </c>
      <c r="I154">
        <f>'Sheet1 (3)'!I154</f>
        <v>355.86666666666662</v>
      </c>
      <c r="J154">
        <f>'Sheet1 (3)'!J154</f>
        <v>351.5</v>
      </c>
      <c r="K154">
        <f>'Sheet1 (3)'!K154</f>
        <v>228.33333333333334</v>
      </c>
      <c r="L154">
        <f>'Sheet1 (3)'!L154</f>
        <v>80.566666666666663</v>
      </c>
      <c r="M154">
        <f>'Sheet1 (3)'!M154</f>
        <v>10.653333333333334</v>
      </c>
      <c r="N154">
        <f>'Sheet1 (3)'!N154</f>
        <v>81.033333333333331</v>
      </c>
      <c r="O154">
        <f>'Sheet1 (3)'!O154</f>
        <v>7.4733333333333327</v>
      </c>
      <c r="P154">
        <f>'Sheet1 (3)'!P154</f>
        <v>0.95000000000000007</v>
      </c>
      <c r="Q154">
        <f>'Sheet1 (3)'!Q154</f>
        <v>24.003333333333334</v>
      </c>
      <c r="R154">
        <f>'Sheet1 (3)'!R154</f>
        <v>58.03</v>
      </c>
      <c r="S154">
        <f>'Sheet1 (3)'!S154</f>
        <v>3.0073333333333334</v>
      </c>
      <c r="T154">
        <f>'Sheet1 (3)'!T154</f>
        <v>4.01</v>
      </c>
      <c r="U154">
        <f>'Sheet1 (3)'!U154</f>
        <v>0.39700000000000002</v>
      </c>
      <c r="V154">
        <f>'Sheet1 (3)'!V154</f>
        <v>0.23799999999999999</v>
      </c>
      <c r="W154">
        <f>'Sheet1 (3)'!W154</f>
        <v>7.29</v>
      </c>
      <c r="X154">
        <f>'Sheet1 (3)'!X154</f>
        <v>7.2166666666666659</v>
      </c>
      <c r="Y154">
        <f>'Sheet1 (3)'!Y154</f>
        <v>5.6333333333333329</v>
      </c>
      <c r="Z154">
        <f>'Sheet1 (3)'!Z154</f>
        <v>1.3666666666666665</v>
      </c>
      <c r="AA154">
        <f>'Sheet1 (3)'!AA154</f>
        <v>2321.6666666666665</v>
      </c>
      <c r="AB154">
        <f>'Sheet1 (3)'!AB154</f>
        <v>1.1333333333333333</v>
      </c>
      <c r="AC154">
        <f>'Sheet1 (3)'!AC154</f>
        <v>0.5</v>
      </c>
    </row>
    <row r="155" spans="1:84">
      <c r="A155">
        <f>'Sheet1 (3)'!A155</f>
        <v>0</v>
      </c>
      <c r="B155">
        <f>'Sheet1 (3)'!B155</f>
        <v>0</v>
      </c>
      <c r="C155">
        <f>'Sheet1 (3)'!C155</f>
        <v>0</v>
      </c>
      <c r="D155" s="1">
        <f>'Sheet1 (3)'!D155</f>
        <v>42073</v>
      </c>
      <c r="E155">
        <f>'Sheet1 (3)'!E155</f>
        <v>2.2782</v>
      </c>
      <c r="F155">
        <f>'Sheet1 (3)'!F155</f>
        <v>2.1781999999999999</v>
      </c>
      <c r="G155">
        <f>'Sheet1 (3)'!G155</f>
        <v>3.7030000000000003</v>
      </c>
      <c r="H155">
        <f>'Sheet1 (3)'!H155</f>
        <v>208.6</v>
      </c>
      <c r="I155">
        <f>'Sheet1 (3)'!I155</f>
        <v>356.02</v>
      </c>
      <c r="J155">
        <f>'Sheet1 (3)'!J155</f>
        <v>351.62</v>
      </c>
      <c r="K155">
        <f>'Sheet1 (3)'!K155</f>
        <v>229</v>
      </c>
      <c r="L155">
        <f>'Sheet1 (3)'!L155</f>
        <v>79.680000000000007</v>
      </c>
      <c r="M155">
        <f>'Sheet1 (3)'!M155</f>
        <v>10.516</v>
      </c>
      <c r="N155">
        <f>'Sheet1 (3)'!N155</f>
        <v>80.14</v>
      </c>
      <c r="O155">
        <f>'Sheet1 (3)'!O155</f>
        <v>7.49</v>
      </c>
      <c r="P155">
        <f>'Sheet1 (3)'!P155</f>
        <v>1.266</v>
      </c>
      <c r="Q155">
        <f>'Sheet1 (3)'!Q155</f>
        <v>24</v>
      </c>
      <c r="R155">
        <f>'Sheet1 (3)'!R155</f>
        <v>58.029999999999994</v>
      </c>
      <c r="S155">
        <f>'Sheet1 (3)'!S155</f>
        <v>3.5046666666666666</v>
      </c>
      <c r="T155">
        <f>'Sheet1 (3)'!T155</f>
        <v>4.33</v>
      </c>
      <c r="U155">
        <f>'Sheet1 (3)'!U155</f>
        <v>0.40199999999999997</v>
      </c>
      <c r="V155">
        <f>'Sheet1 (3)'!V155</f>
        <v>0.24299999999999999</v>
      </c>
      <c r="W155">
        <f>'Sheet1 (3)'!W155</f>
        <v>7.19</v>
      </c>
      <c r="X155">
        <f>'Sheet1 (3)'!X155</f>
        <v>4.4466666666666663</v>
      </c>
      <c r="Y155">
        <f>'Sheet1 (3)'!Y155</f>
        <v>3.9666666666666663</v>
      </c>
      <c r="Z155">
        <f>'Sheet1 (3)'!Z155</f>
        <v>0.96666666666666667</v>
      </c>
      <c r="AA155">
        <f>'Sheet1 (3)'!AA155</f>
        <v>1526.3333333333333</v>
      </c>
      <c r="AB155">
        <f>'Sheet1 (3)'!AB155</f>
        <v>0.73333333333333339</v>
      </c>
      <c r="AC155">
        <f>'Sheet1 (3)'!AC155</f>
        <v>0.8666666666666667</v>
      </c>
    </row>
    <row r="156" spans="1:84">
      <c r="A156">
        <f>'Sheet1 (3)'!A156</f>
        <v>0</v>
      </c>
      <c r="B156">
        <f>'Sheet1 (3)'!B156</f>
        <v>0</v>
      </c>
      <c r="C156">
        <f>'Sheet1 (3)'!C156</f>
        <v>0</v>
      </c>
      <c r="D156" s="1">
        <f>'Sheet1 (3)'!D156</f>
        <v>42073</v>
      </c>
      <c r="E156">
        <f>'Sheet1 (3)'!E156</f>
        <v>2.5249999999999999</v>
      </c>
      <c r="F156">
        <f>'Sheet1 (3)'!F156</f>
        <v>2.4249999999999998</v>
      </c>
      <c r="G156">
        <f>'Sheet1 (3)'!G156</f>
        <v>3.8232500000000003</v>
      </c>
      <c r="H156">
        <f>'Sheet1 (3)'!H156</f>
        <v>209.32499999999999</v>
      </c>
      <c r="I156">
        <f>'Sheet1 (3)'!I156</f>
        <v>355.97500000000002</v>
      </c>
      <c r="J156">
        <f>'Sheet1 (3)'!J156</f>
        <v>351.47500000000002</v>
      </c>
      <c r="K156">
        <f>'Sheet1 (3)'!K156</f>
        <v>228</v>
      </c>
      <c r="L156">
        <f>'Sheet1 (3)'!L156</f>
        <v>72.25</v>
      </c>
      <c r="M156">
        <f>'Sheet1 (3)'!M156</f>
        <v>9.5050000000000008</v>
      </c>
      <c r="N156">
        <f>'Sheet1 (3)'!N156</f>
        <v>72.650000000000006</v>
      </c>
      <c r="O156">
        <f>'Sheet1 (3)'!O156</f>
        <v>7.47</v>
      </c>
      <c r="P156">
        <f>'Sheet1 (3)'!P156</f>
        <v>1.31</v>
      </c>
      <c r="Q156">
        <f>'Sheet1 (3)'!Q156</f>
        <v>24.05</v>
      </c>
      <c r="R156">
        <f>'Sheet1 (3)'!R156</f>
        <v>58.142499999999998</v>
      </c>
      <c r="S156">
        <f>'Sheet1 (3)'!S156</f>
        <v>4.0043333333333333</v>
      </c>
      <c r="T156">
        <f>'Sheet1 (3)'!T156</f>
        <v>4.5999999999999996</v>
      </c>
      <c r="U156">
        <f>'Sheet1 (3)'!U156</f>
        <v>0.40799999999999997</v>
      </c>
      <c r="V156">
        <f>'Sheet1 (3)'!V156</f>
        <v>0.249</v>
      </c>
      <c r="W156">
        <f>'Sheet1 (3)'!W156</f>
        <v>7.1500000000000012</v>
      </c>
      <c r="X156">
        <f>'Sheet1 (3)'!X156</f>
        <v>3.2833333333333332</v>
      </c>
      <c r="Y156">
        <f>'Sheet1 (3)'!Y156</f>
        <v>3.7999999999999994</v>
      </c>
      <c r="Z156">
        <f>'Sheet1 (3)'!Z156</f>
        <v>0.9</v>
      </c>
      <c r="AA156">
        <f>'Sheet1 (3)'!AA156</f>
        <v>2201.6666666666665</v>
      </c>
      <c r="AB156">
        <f>'Sheet1 (3)'!AB156</f>
        <v>1.0666666666666667</v>
      </c>
      <c r="AC156">
        <f>'Sheet1 (3)'!AC156</f>
        <v>1.6333333333333335</v>
      </c>
    </row>
    <row r="157" spans="1:84">
      <c r="A157">
        <f>'Sheet1 (3)'!A157</f>
        <v>0</v>
      </c>
      <c r="B157">
        <f>'Sheet1 (3)'!B157</f>
        <v>0</v>
      </c>
      <c r="C157">
        <f>'Sheet1 (3)'!C157</f>
        <v>0</v>
      </c>
      <c r="D157" s="1">
        <f>'Sheet1 (3)'!D157</f>
        <v>42073</v>
      </c>
      <c r="E157">
        <f>'Sheet1 (3)'!E157</f>
        <v>2.8363333333333336</v>
      </c>
      <c r="F157">
        <f>'Sheet1 (3)'!F157</f>
        <v>2.7363333333333335</v>
      </c>
      <c r="G157">
        <f>'Sheet1 (3)'!G157</f>
        <v>3.9250000000000003</v>
      </c>
      <c r="H157">
        <f>'Sheet1 (3)'!H157</f>
        <v>210.03333333333333</v>
      </c>
      <c r="I157">
        <f>'Sheet1 (3)'!I157</f>
        <v>356.13333333333338</v>
      </c>
      <c r="J157">
        <f>'Sheet1 (3)'!J157</f>
        <v>351.5333333333333</v>
      </c>
      <c r="K157">
        <f>'Sheet1 (3)'!K157</f>
        <v>228.33333333333334</v>
      </c>
      <c r="L157">
        <f>'Sheet1 (3)'!L157</f>
        <v>68.233333333333334</v>
      </c>
      <c r="M157">
        <f>'Sheet1 (3)'!M157</f>
        <v>8.9500000000000011</v>
      </c>
      <c r="N157">
        <f>'Sheet1 (3)'!N157</f>
        <v>68.600000000000009</v>
      </c>
      <c r="O157">
        <f>'Sheet1 (3)'!O157</f>
        <v>7.4466666666666663</v>
      </c>
      <c r="P157">
        <f>'Sheet1 (3)'!P157</f>
        <v>1.5599999999999998</v>
      </c>
      <c r="Q157">
        <f>'Sheet1 (3)'!Q157</f>
        <v>24.180000000000003</v>
      </c>
      <c r="R157">
        <f>'Sheet1 (3)'!R157</f>
        <v>58.453333333333326</v>
      </c>
      <c r="S157">
        <f>'Sheet1 (3)'!S157</f>
        <v>4.2050000000000001</v>
      </c>
      <c r="T157">
        <f>'Sheet1 (3)'!T157</f>
        <v>4.5999999999999996</v>
      </c>
      <c r="U157">
        <f>'Sheet1 (3)'!U157</f>
        <v>0.40966666666666662</v>
      </c>
      <c r="V157">
        <f>'Sheet1 (3)'!V157</f>
        <v>0.25</v>
      </c>
      <c r="W157">
        <f>'Sheet1 (3)'!W157</f>
        <v>7.1333333333333329</v>
      </c>
      <c r="X157">
        <f>'Sheet1 (3)'!X157</f>
        <v>3.0133333333333332</v>
      </c>
      <c r="Y157">
        <f>'Sheet1 (3)'!Y157</f>
        <v>4.4333333333333336</v>
      </c>
      <c r="Z157">
        <f>'Sheet1 (3)'!Z157</f>
        <v>1.1000000000000001</v>
      </c>
      <c r="AA157">
        <f>'Sheet1 (3)'!AA157</f>
        <v>1984</v>
      </c>
      <c r="AB157">
        <f>'Sheet1 (3)'!AB157</f>
        <v>0.96666666666666667</v>
      </c>
      <c r="AC157">
        <f>'Sheet1 (3)'!AC157</f>
        <v>1.5666666666666667</v>
      </c>
    </row>
    <row r="158" spans="1:84">
      <c r="A158">
        <f>'Sheet1 (3)'!A158</f>
        <v>0</v>
      </c>
      <c r="B158">
        <f>'Sheet1 (3)'!B158</f>
        <v>0</v>
      </c>
      <c r="C158">
        <f>'Sheet1 (3)'!C158</f>
        <v>0</v>
      </c>
      <c r="D158" s="1">
        <f>'Sheet1 (3)'!D158</f>
        <v>42073</v>
      </c>
      <c r="E158">
        <f>'Sheet1 (3)'!E158</f>
        <v>3.0690000000000004</v>
      </c>
      <c r="F158">
        <f>'Sheet1 (3)'!F158</f>
        <v>2.9690000000000003</v>
      </c>
      <c r="G158">
        <f>'Sheet1 (3)'!G158</f>
        <v>4.1226666666666674</v>
      </c>
      <c r="H158">
        <f>'Sheet1 (3)'!H158</f>
        <v>212.19999999999996</v>
      </c>
      <c r="I158">
        <f>'Sheet1 (3)'!I158</f>
        <v>357.66666666666669</v>
      </c>
      <c r="J158">
        <f>'Sheet1 (3)'!J158</f>
        <v>352.9666666666667</v>
      </c>
      <c r="K158">
        <f>'Sheet1 (3)'!K158</f>
        <v>229</v>
      </c>
      <c r="L158">
        <f>'Sheet1 (3)'!L158</f>
        <v>49.266666666666673</v>
      </c>
      <c r="M158">
        <f>'Sheet1 (3)'!M158</f>
        <v>6.43</v>
      </c>
      <c r="N158">
        <f>'Sheet1 (3)'!N158</f>
        <v>49.533333333333331</v>
      </c>
      <c r="O158">
        <f>'Sheet1 (3)'!O158</f>
        <v>7.3833333333333329</v>
      </c>
      <c r="P158">
        <f>'Sheet1 (3)'!P158</f>
        <v>2.27</v>
      </c>
      <c r="Q158">
        <f>'Sheet1 (3)'!Q158</f>
        <v>24.83</v>
      </c>
      <c r="R158">
        <f>'Sheet1 (3)'!R158</f>
        <v>60</v>
      </c>
      <c r="S158">
        <f>'Sheet1 (3)'!S158</f>
        <v>4.4456666666666669</v>
      </c>
      <c r="T158">
        <f>'Sheet1 (3)'!T158</f>
        <v>4.62</v>
      </c>
      <c r="U158">
        <f>'Sheet1 (3)'!U158</f>
        <v>0.41099999999999998</v>
      </c>
      <c r="V158">
        <f>'Sheet1 (3)'!V158</f>
        <v>0.251</v>
      </c>
      <c r="W158">
        <f>'Sheet1 (3)'!W158</f>
        <v>7.0466666666666669</v>
      </c>
      <c r="X158">
        <f>'Sheet1 (3)'!X158</f>
        <v>2.9533333333333331</v>
      </c>
      <c r="Y158">
        <f>'Sheet1 (3)'!Y158</f>
        <v>5.6000000000000005</v>
      </c>
      <c r="Z158">
        <f>'Sheet1 (3)'!Z158</f>
        <v>1.3666666666666665</v>
      </c>
      <c r="AA158">
        <f>'Sheet1 (3)'!AA158</f>
        <v>2146.6666666666665</v>
      </c>
      <c r="AB158">
        <f>'Sheet1 (3)'!AB158</f>
        <v>1</v>
      </c>
      <c r="AC158">
        <f>'Sheet1 (3)'!AC158</f>
        <v>3.9333333333333336</v>
      </c>
    </row>
    <row r="159" spans="1:84">
      <c r="A159">
        <f>'Sheet1 (3)'!A159</f>
        <v>0</v>
      </c>
      <c r="B159">
        <f>'Sheet1 (3)'!B159</f>
        <v>0</v>
      </c>
      <c r="C159">
        <f>'Sheet1 (3)'!C159</f>
        <v>0</v>
      </c>
      <c r="D159" s="1">
        <f>'Sheet1 (3)'!D159</f>
        <v>42073</v>
      </c>
      <c r="E159">
        <f>'Sheet1 (3)'!E159</f>
        <v>3.3743333333333339</v>
      </c>
      <c r="F159">
        <f>'Sheet1 (3)'!F159</f>
        <v>3.2743333333333338</v>
      </c>
      <c r="G159">
        <f>'Sheet1 (3)'!G159</f>
        <v>4.2290000000000001</v>
      </c>
      <c r="H159">
        <f>'Sheet1 (3)'!H159</f>
        <v>213.69999999999996</v>
      </c>
      <c r="I159">
        <f>'Sheet1 (3)'!I159</f>
        <v>359</v>
      </c>
      <c r="J159">
        <f>'Sheet1 (3)'!J159</f>
        <v>354.2</v>
      </c>
      <c r="K159">
        <f>'Sheet1 (3)'!K159</f>
        <v>230</v>
      </c>
      <c r="L159">
        <f>'Sheet1 (3)'!L159</f>
        <v>40.6</v>
      </c>
      <c r="M159">
        <f>'Sheet1 (3)'!M159</f>
        <v>5.2866666666666662</v>
      </c>
      <c r="N159">
        <f>'Sheet1 (3)'!N159</f>
        <v>40.866666666666667</v>
      </c>
      <c r="O159">
        <f>'Sheet1 (3)'!O159</f>
        <v>7.36</v>
      </c>
      <c r="P159">
        <f>'Sheet1 (3)'!P159</f>
        <v>1.6966666666666665</v>
      </c>
      <c r="Q159">
        <f>'Sheet1 (3)'!Q159</f>
        <v>25.070000000000004</v>
      </c>
      <c r="R159">
        <f>'Sheet1 (3)'!R159</f>
        <v>60.57</v>
      </c>
    </row>
    <row r="160" spans="1:84">
      <c r="A160">
        <f>'Sheet1 (3)'!A160</f>
        <v>0</v>
      </c>
      <c r="B160">
        <f>'Sheet1 (3)'!B160</f>
        <v>0</v>
      </c>
      <c r="C160">
        <f>'Sheet1 (3)'!C160</f>
        <v>0</v>
      </c>
      <c r="D160" s="1">
        <f>'Sheet1 (3)'!D160</f>
        <v>42073</v>
      </c>
      <c r="E160">
        <f>'Sheet1 (3)'!E160</f>
        <v>3.5456666666666661</v>
      </c>
      <c r="F160">
        <f>'Sheet1 (3)'!F160</f>
        <v>3.445666666666666</v>
      </c>
      <c r="G160">
        <f>'Sheet1 (3)'!G160</f>
        <v>4.394333333333333</v>
      </c>
      <c r="H160">
        <f>'Sheet1 (3)'!H160</f>
        <v>216.36666666666667</v>
      </c>
      <c r="I160">
        <f>'Sheet1 (3)'!I160</f>
        <v>361.7</v>
      </c>
      <c r="J160">
        <f>'Sheet1 (3)'!J160</f>
        <v>356.8</v>
      </c>
      <c r="K160">
        <f>'Sheet1 (3)'!K160</f>
        <v>232</v>
      </c>
      <c r="L160">
        <f>'Sheet1 (3)'!L160</f>
        <v>30.600000000000005</v>
      </c>
      <c r="M160">
        <f>'Sheet1 (3)'!M160</f>
        <v>3.9633333333333334</v>
      </c>
      <c r="N160">
        <f>'Sheet1 (3)'!N160</f>
        <v>30.766666666666666</v>
      </c>
      <c r="O160">
        <f>'Sheet1 (3)'!O160</f>
        <v>7.330000000000001</v>
      </c>
      <c r="P160">
        <f>'Sheet1 (3)'!P160</f>
        <v>2.25</v>
      </c>
      <c r="Q160">
        <f>'Sheet1 (3)'!Q160</f>
        <v>25.150000000000002</v>
      </c>
      <c r="R160">
        <f>'Sheet1 (3)'!R160</f>
        <v>60.75</v>
      </c>
    </row>
    <row r="161" spans="1:84">
      <c r="A161">
        <f>'Sheet1 (3)'!A161</f>
        <v>0</v>
      </c>
      <c r="B161">
        <f>'Sheet1 (3)'!B161</f>
        <v>0</v>
      </c>
      <c r="C161">
        <f>'Sheet1 (3)'!C161</f>
        <v>0</v>
      </c>
      <c r="D161" s="1">
        <f>'Sheet1 (3)'!D161</f>
        <v>42073</v>
      </c>
      <c r="E161">
        <f>'Sheet1 (3)'!E161</f>
        <v>3.762</v>
      </c>
      <c r="F161">
        <f>'Sheet1 (3)'!F161</f>
        <v>3.6619999999999999</v>
      </c>
      <c r="G161">
        <f>'Sheet1 (3)'!G161</f>
        <v>4.530666666666666</v>
      </c>
      <c r="H161">
        <f>'Sheet1 (3)'!H161</f>
        <v>219.4</v>
      </c>
      <c r="I161">
        <f>'Sheet1 (3)'!I161</f>
        <v>365.3</v>
      </c>
      <c r="J161">
        <f>'Sheet1 (3)'!J161</f>
        <v>360.26666666666665</v>
      </c>
      <c r="K161">
        <f>'Sheet1 (3)'!K161</f>
        <v>234</v>
      </c>
      <c r="L161">
        <f>'Sheet1 (3)'!L161</f>
        <v>23</v>
      </c>
      <c r="M161">
        <f>'Sheet1 (3)'!M161</f>
        <v>2.9666666666666668</v>
      </c>
      <c r="N161">
        <f>'Sheet1 (3)'!N161</f>
        <v>23.099999999999998</v>
      </c>
      <c r="O161">
        <f>'Sheet1 (3)'!O161</f>
        <v>7.3</v>
      </c>
      <c r="P161">
        <f>'Sheet1 (3)'!P161</f>
        <v>1.9833333333333334</v>
      </c>
      <c r="Q161">
        <f>'Sheet1 (3)'!Q161</f>
        <v>25.53</v>
      </c>
      <c r="R161">
        <f>'Sheet1 (3)'!R161</f>
        <v>61.66</v>
      </c>
      <c r="AD161">
        <f>'Sheet1 (3)'!AD161</f>
        <v>3.7</v>
      </c>
      <c r="AE161">
        <f>'Sheet1 (3)'!AE161</f>
        <v>2.5722864666666667</v>
      </c>
      <c r="AF161">
        <f>'Sheet1 (3)'!AF161</f>
        <v>3.716027295234599</v>
      </c>
      <c r="AG161">
        <f t="shared" ref="AG161:AG210" si="29">AE161*AF$1</f>
        <v>2.7085252886876559E-2</v>
      </c>
      <c r="AH161">
        <f t="shared" ref="AH161:AH210" si="30">AG161*AF161/AE161</f>
        <v>3.9128433139250282E-2</v>
      </c>
      <c r="AI161">
        <f>'Sheet1 (3)'!AG161</f>
        <v>23.754049027488001</v>
      </c>
      <c r="AJ161">
        <f>'Sheet1 (3)'!AH161</f>
        <v>8.7435707088331664</v>
      </c>
      <c r="AK161">
        <f t="shared" si="27"/>
        <v>0.25012160711264614</v>
      </c>
      <c r="AL161">
        <f t="shared" si="28"/>
        <v>9.2066660090904168E-2</v>
      </c>
      <c r="AM161">
        <f>'Sheet1 (3)'!AJ161</f>
        <v>16.103794497326898</v>
      </c>
      <c r="AN161">
        <f>'Sheet1 (3)'!AK161</f>
        <v>1.4199301643333988</v>
      </c>
      <c r="AO161">
        <f t="shared" si="23"/>
        <v>0.5199804487351275</v>
      </c>
      <c r="AP161">
        <f t="shared" si="24"/>
        <v>4.5848568431817852E-2</v>
      </c>
      <c r="AR161">
        <f>'Sheet1 (3)'!AX161</f>
        <v>0.76896422972073752</v>
      </c>
      <c r="AS161">
        <f>'Sheet1 (3)'!AY161</f>
        <v>2.437340501241636E-2</v>
      </c>
      <c r="AT161">
        <f>'Sheet1 (3)'!AL161</f>
        <v>824.72745927921005</v>
      </c>
      <c r="AU161">
        <f>'Sheet1 (3)'!AM161</f>
        <v>13.966197807198753</v>
      </c>
      <c r="AV161">
        <f>'Sheet1 (3)'!AN161</f>
        <v>51.213237936941397</v>
      </c>
      <c r="AW161">
        <f t="shared" si="25"/>
        <v>0.86726130350937036</v>
      </c>
      <c r="AX161">
        <f>'Sheet1 (3)'!AP161</f>
        <v>7.9500000000000001E-2</v>
      </c>
      <c r="AY161">
        <f>'Sheet1 (3)'!AQ161</f>
        <v>0.1265</v>
      </c>
      <c r="AZ161">
        <f>'Sheet1 (3)'!AR161</f>
        <v>6.8040000000000003</v>
      </c>
      <c r="BA161">
        <f>'Sheet1 (3)'!AS161</f>
        <v>16.594999999999999</v>
      </c>
      <c r="BD161">
        <f>'Sheet1 (3)'!AV161</f>
        <v>7.4185296335590962</v>
      </c>
      <c r="BE161">
        <f>'Sheet1 (3)'!AW161</f>
        <v>0.20277342151357661</v>
      </c>
      <c r="BI161" t="str">
        <f>'Sheet1 (3)'!BC161</f>
        <v>T32</v>
      </c>
      <c r="BJ161" t="str">
        <f>'Sheet1 (3)'!BD161</f>
        <v>SP</v>
      </c>
      <c r="BK161" t="str">
        <f>'Sheet1 (3)'!BE161</f>
        <v>D2</v>
      </c>
      <c r="BL161">
        <f>'Sheet1 (3)'!BF161</f>
        <v>42073</v>
      </c>
      <c r="BM161">
        <f>'Sheet1 (3)'!BG161</f>
        <v>1.048220528885127</v>
      </c>
      <c r="BN161">
        <f>'Sheet1 (3)'!BH161</f>
        <v>1770.6626912454055</v>
      </c>
      <c r="BO161">
        <f>'Sheet1 (3)'!BI161</f>
        <v>6.1336804872074877</v>
      </c>
      <c r="BP161">
        <f>'Sheet1 (3)'!BJ161</f>
        <v>2.2104199442803267</v>
      </c>
      <c r="BQ161">
        <f>'Sheet1 (3)'!BK161</f>
        <v>4.0233344453591675E-2</v>
      </c>
      <c r="BR161">
        <f>'Sheet1 (3)'!BL161</f>
        <v>6.0420802313394679</v>
      </c>
      <c r="BS161">
        <f>'Sheet1 (3)'!BM161</f>
        <v>0.10818406860052762</v>
      </c>
      <c r="CF161">
        <f t="shared" si="26"/>
        <v>4.0233344453591675E-2</v>
      </c>
    </row>
    <row r="162" spans="1:84">
      <c r="A162">
        <f>'Sheet1 (3)'!A162</f>
        <v>0</v>
      </c>
      <c r="B162">
        <f>'Sheet1 (3)'!B162</f>
        <v>0</v>
      </c>
      <c r="C162">
        <f>'Sheet1 (3)'!C162</f>
        <v>0</v>
      </c>
      <c r="D162" s="1">
        <f>'Sheet1 (3)'!D162</f>
        <v>42073</v>
      </c>
      <c r="E162">
        <f>'Sheet1 (3)'!E162</f>
        <v>4.008</v>
      </c>
      <c r="F162">
        <f>'Sheet1 (3)'!F162</f>
        <v>3.9079999999999999</v>
      </c>
      <c r="G162">
        <f>'Sheet1 (3)'!G162</f>
        <v>4.55</v>
      </c>
      <c r="H162">
        <f>'Sheet1 (3)'!H162</f>
        <v>219.8</v>
      </c>
      <c r="I162">
        <f>'Sheet1 (3)'!I162</f>
        <v>365.75</v>
      </c>
      <c r="J162">
        <f>'Sheet1 (3)'!J162</f>
        <v>360.7</v>
      </c>
      <c r="K162">
        <f>'Sheet1 (3)'!K162</f>
        <v>234</v>
      </c>
      <c r="L162">
        <f>'Sheet1 (3)'!L162</f>
        <v>20.95</v>
      </c>
      <c r="M162">
        <f>'Sheet1 (3)'!M162</f>
        <v>2.7050000000000001</v>
      </c>
      <c r="N162">
        <f>'Sheet1 (3)'!N162</f>
        <v>21.05</v>
      </c>
      <c r="O162">
        <f>'Sheet1 (3)'!O162</f>
        <v>7.29</v>
      </c>
      <c r="P162">
        <f>'Sheet1 (3)'!P162</f>
        <v>2.7324999999999999</v>
      </c>
      <c r="Q162">
        <f>'Sheet1 (3)'!Q162</f>
        <v>25.537499999999998</v>
      </c>
      <c r="R162">
        <f>'Sheet1 (3)'!R162</f>
        <v>61.677500000000002</v>
      </c>
      <c r="AD162">
        <f>'Sheet1 (3)'!AD162</f>
        <v>4.2</v>
      </c>
      <c r="AE162">
        <f>'Sheet1 (3)'!AE162</f>
        <v>2.5425913000000007</v>
      </c>
      <c r="AF162">
        <f>'Sheet1 (3)'!AF162</f>
        <v>1.6188668276467826</v>
      </c>
      <c r="AG162">
        <f t="shared" si="29"/>
        <v>2.6772573444245561E-2</v>
      </c>
      <c r="AH162">
        <f t="shared" si="30"/>
        <v>1.7046086423573581E-2</v>
      </c>
      <c r="AI162">
        <f>'Sheet1 (3)'!AG162</f>
        <v>29.686555293024</v>
      </c>
      <c r="AJ162">
        <f>'Sheet1 (3)'!AH162</f>
        <v>2.4463194606864382</v>
      </c>
      <c r="AK162">
        <f t="shared" si="27"/>
        <v>0.31258876795855534</v>
      </c>
      <c r="AL162">
        <f t="shared" si="28"/>
        <v>2.5758865543713153E-2</v>
      </c>
      <c r="AM162">
        <f>'Sheet1 (3)'!AJ162</f>
        <v>15.054113965314903</v>
      </c>
      <c r="AN162">
        <f>'Sheet1 (3)'!AK162</f>
        <v>0.32271140098486367</v>
      </c>
      <c r="AO162">
        <f t="shared" si="23"/>
        <v>0.48608698628721031</v>
      </c>
      <c r="AP162">
        <f t="shared" si="24"/>
        <v>1.0420129189049521E-2</v>
      </c>
      <c r="AR162">
        <f>'Sheet1 (3)'!AX162</f>
        <v>0.82256649447617625</v>
      </c>
      <c r="AS162">
        <f>'Sheet1 (3)'!AY162</f>
        <v>1.9135842346867198E-2</v>
      </c>
      <c r="AT162">
        <f>'Sheet1 (3)'!AL162</f>
        <v>874.77876106194708</v>
      </c>
      <c r="AU162">
        <f>'Sheet1 (3)'!AM162</f>
        <v>1.4601024980253636</v>
      </c>
      <c r="AV162">
        <f>'Sheet1 (3)'!AN162</f>
        <v>58.108950355860308</v>
      </c>
      <c r="AW162">
        <f t="shared" si="25"/>
        <v>9.6990264680437546E-2</v>
      </c>
      <c r="AX162">
        <f>'Sheet1 (3)'!AP162</f>
        <v>0.11899999999999999</v>
      </c>
      <c r="AY162">
        <f>'Sheet1 (3)'!AQ162</f>
        <v>8.7999999999999995E-2</v>
      </c>
      <c r="AZ162">
        <f>'Sheet1 (3)'!AR162</f>
        <v>6.5694999999999997</v>
      </c>
      <c r="BA162">
        <f>'Sheet1 (3)'!AS162</f>
        <v>16.023499999999999</v>
      </c>
      <c r="BD162">
        <f>'Sheet1 (3)'!AV162</f>
        <v>6.838221795092462</v>
      </c>
      <c r="BE162">
        <f>'Sheet1 (3)'!AW162</f>
        <v>0.11426627247378628</v>
      </c>
      <c r="BI162" t="str">
        <f>'Sheet1 (3)'!BC162</f>
        <v>T33</v>
      </c>
      <c r="BJ162" t="str">
        <f>'Sheet1 (3)'!BD162</f>
        <v>SP</v>
      </c>
      <c r="BK162" t="str">
        <f>'Sheet1 (3)'!BE162</f>
        <v>D3</v>
      </c>
      <c r="BL162">
        <f>'Sheet1 (3)'!BF162</f>
        <v>42073</v>
      </c>
      <c r="BM162">
        <f>'Sheet1 (3)'!BG162</f>
        <v>0.43697176679955069</v>
      </c>
      <c r="BN162">
        <f>'Sheet1 (3)'!BH162</f>
        <v>2463.3568261479704</v>
      </c>
      <c r="BO162">
        <f>'Sheet1 (3)'!BI162</f>
        <v>5.8448107718416917</v>
      </c>
      <c r="BP162">
        <f>'Sheet1 (3)'!BJ162</f>
        <v>13.742515728060159</v>
      </c>
      <c r="BQ162">
        <f>'Sheet1 (3)'!BK162</f>
        <v>0.25013679883618783</v>
      </c>
      <c r="BR162">
        <f>'Sheet1 (3)'!BL162</f>
        <v>5.7835089839622569</v>
      </c>
      <c r="BS162">
        <f>'Sheet1 (3)'!BM162</f>
        <v>0.10355432379520603</v>
      </c>
      <c r="CF162">
        <f t="shared" si="26"/>
        <v>0.25013679883618783</v>
      </c>
    </row>
    <row r="163" spans="1:84">
      <c r="A163">
        <f>'Sheet1 (3)'!A163</f>
        <v>0</v>
      </c>
      <c r="B163">
        <f>'Sheet1 (3)'!B163</f>
        <v>0</v>
      </c>
      <c r="C163">
        <f>'Sheet1 (3)'!C163</f>
        <v>0</v>
      </c>
      <c r="D163" s="1">
        <f>'Sheet1 (3)'!D163</f>
        <v>42073</v>
      </c>
      <c r="E163">
        <f>'Sheet1 (3)'!E163</f>
        <v>4.2717499999999999</v>
      </c>
      <c r="F163">
        <f>'Sheet1 (3)'!F163</f>
        <v>4.1717500000000003</v>
      </c>
      <c r="G163">
        <f>'Sheet1 (3)'!G163</f>
        <v>4.61775</v>
      </c>
      <c r="H163">
        <f>'Sheet1 (3)'!H163</f>
        <v>220.7</v>
      </c>
      <c r="I163">
        <f>'Sheet1 (3)'!I163</f>
        <v>366.42499999999995</v>
      </c>
      <c r="J163">
        <f>'Sheet1 (3)'!J163</f>
        <v>361.32499999999999</v>
      </c>
      <c r="K163">
        <f>'Sheet1 (3)'!K163</f>
        <v>235</v>
      </c>
      <c r="L163">
        <f>'Sheet1 (3)'!L163</f>
        <v>18.7</v>
      </c>
      <c r="M163">
        <f>'Sheet1 (3)'!M163</f>
        <v>2.4075000000000002</v>
      </c>
      <c r="N163">
        <f>'Sheet1 (3)'!N163</f>
        <v>18.8</v>
      </c>
      <c r="O163">
        <f>'Sheet1 (3)'!O163</f>
        <v>7.28</v>
      </c>
      <c r="P163">
        <f>'Sheet1 (3)'!P163</f>
        <v>2.1725000000000003</v>
      </c>
      <c r="Q163">
        <f>'Sheet1 (3)'!Q163</f>
        <v>25.484999999999999</v>
      </c>
      <c r="R163">
        <f>'Sheet1 (3)'!R163</f>
        <v>61.55</v>
      </c>
      <c r="AD163">
        <f>'Sheet1 (3)'!AD163</f>
        <v>4.45</v>
      </c>
      <c r="AE163">
        <f>'Sheet1 (3)'!AE163</f>
        <v>10.242123800000002</v>
      </c>
      <c r="AF163">
        <f>'Sheet1 (3)'!AF163</f>
        <v>2.0235631247374068</v>
      </c>
      <c r="AG163">
        <f t="shared" si="29"/>
        <v>0.10784588606928507</v>
      </c>
      <c r="AH163">
        <f t="shared" si="30"/>
        <v>2.1307393121379456E-2</v>
      </c>
      <c r="AI163">
        <f>'Sheet1 (3)'!AG163</f>
        <v>44.064191964192005</v>
      </c>
      <c r="AJ163">
        <f>'Sheet1 (3)'!AH163</f>
        <v>1.7072795555350639</v>
      </c>
      <c r="AK163">
        <f t="shared" si="27"/>
        <v>0.46398011966086139</v>
      </c>
      <c r="AL163">
        <f t="shared" si="28"/>
        <v>1.7977040702696262E-2</v>
      </c>
      <c r="AM163">
        <f>'Sheet1 (3)'!AJ163</f>
        <v>24.455600469422347</v>
      </c>
      <c r="AN163">
        <f>'Sheet1 (3)'!AK163</f>
        <v>6.5187702998942312</v>
      </c>
      <c r="AO163">
        <f t="shared" si="23"/>
        <v>0.78965451951638188</v>
      </c>
      <c r="AP163">
        <f t="shared" si="24"/>
        <v>0.21048660961879984</v>
      </c>
      <c r="AR163">
        <f>'Sheet1 (3)'!AX163</f>
        <v>0.91092480938678511</v>
      </c>
      <c r="AS163">
        <f>'Sheet1 (3)'!AY163</f>
        <v>1.7599043841582798E-2</v>
      </c>
      <c r="AT163">
        <f>'Sheet1 (3)'!AL163</f>
        <v>965.09554957034766</v>
      </c>
      <c r="AU163">
        <f>'Sheet1 (3)'!AM163</f>
        <v>34.978977235302295</v>
      </c>
      <c r="AV163">
        <f>'Sheet1 (3)'!AN163</f>
        <v>39.463171259157541</v>
      </c>
      <c r="AW163">
        <f t="shared" si="25"/>
        <v>1.4303053927887674</v>
      </c>
      <c r="AX163">
        <f>'Sheet1 (3)'!AP163</f>
        <v>3.7499999999999999E-2</v>
      </c>
      <c r="AY163">
        <f>'Sheet1 (3)'!AQ163</f>
        <v>8.5999999999999993E-2</v>
      </c>
      <c r="AZ163">
        <f>'Sheet1 (3)'!AR163</f>
        <v>6.9059999999999997</v>
      </c>
      <c r="BA163">
        <f>'Sheet1 (3)'!AS163</f>
        <v>16.844000000000001</v>
      </c>
      <c r="BD163">
        <f>'Sheet1 (3)'!AV163</f>
        <v>7.3977593963905504</v>
      </c>
      <c r="BE163">
        <f>'Sheet1 (3)'!AW163</f>
        <v>0.60747725626524407</v>
      </c>
      <c r="BI163" t="str">
        <f>'Sheet1 (3)'!BC163</f>
        <v>T34</v>
      </c>
      <c r="BJ163" t="str">
        <f>'Sheet1 (3)'!BD163</f>
        <v>SP</v>
      </c>
      <c r="BK163" t="str">
        <f>'Sheet1 (3)'!BE163</f>
        <v>D4</v>
      </c>
      <c r="BL163">
        <f>'Sheet1 (3)'!BF163</f>
        <v>42073</v>
      </c>
      <c r="BM163">
        <f>'Sheet1 (3)'!BG163</f>
        <v>0.42036019154130716</v>
      </c>
      <c r="BN163">
        <f>'Sheet1 (3)'!BH163</f>
        <v>2968.5391202092278</v>
      </c>
      <c r="BO163">
        <f>'Sheet1 (3)'!BI163</f>
        <v>7.3721892803277678</v>
      </c>
      <c r="BP163">
        <f>'Sheet1 (3)'!BJ163</f>
        <v>210.55077275586945</v>
      </c>
      <c r="BQ163">
        <f>'Sheet1 (3)'!BK163</f>
        <v>3.8323766428079624</v>
      </c>
      <c r="BR163">
        <f>'Sheet1 (3)'!BL163</f>
        <v>8.7754566862820322</v>
      </c>
      <c r="BS163">
        <f>'Sheet1 (3)'!BM163</f>
        <v>0.15712545543924855</v>
      </c>
      <c r="BU163" t="str">
        <f>'Sheet1 (3)'!BO163</f>
        <v>D22</v>
      </c>
      <c r="BV163" t="str">
        <f>'Sheet1 (3)'!BP163</f>
        <v>SP</v>
      </c>
      <c r="BW163" t="str">
        <f>'Sheet1 (3)'!BQ163</f>
        <v>D4</v>
      </c>
      <c r="BX163">
        <f>'Sheet1 (3)'!BS163</f>
        <v>20.500728816310605</v>
      </c>
      <c r="BY163">
        <f>'Sheet1 (3)'!BT163</f>
        <v>2455.0159742404603</v>
      </c>
      <c r="BZ163">
        <f>'Sheet1 (3)'!BU163</f>
        <v>47.327479872792047</v>
      </c>
      <c r="CA163">
        <f>'Sheet1 (3)'!BV163</f>
        <v>197.14326743124545</v>
      </c>
      <c r="CB163">
        <f>'Sheet1 (3)'!BW163</f>
        <v>3.5883375943073434</v>
      </c>
      <c r="CC163">
        <f>'Sheet1 (3)'!BX163</f>
        <v>2.6244305147426688</v>
      </c>
      <c r="CD163">
        <f>'Sheet1 (3)'!BY163</f>
        <v>4.6990698562984219E-2</v>
      </c>
      <c r="CE163">
        <f>'Sheet1 (3)'!BZ163</f>
        <v>0.11013475687626434</v>
      </c>
      <c r="CF163">
        <f t="shared" si="26"/>
        <v>0.24403904850061897</v>
      </c>
    </row>
    <row r="164" spans="1:84">
      <c r="A164">
        <f>'Sheet1 (3)'!A164</f>
        <v>0</v>
      </c>
      <c r="B164">
        <f>'Sheet1 (3)'!B164</f>
        <v>0</v>
      </c>
      <c r="C164">
        <f>'Sheet1 (3)'!C164</f>
        <v>0</v>
      </c>
      <c r="D164" s="1">
        <f>'Sheet1 (3)'!D164</f>
        <v>42073</v>
      </c>
      <c r="E164">
        <f>'Sheet1 (3)'!E164</f>
        <v>4.5620000000000003</v>
      </c>
      <c r="F164">
        <f>'Sheet1 (3)'!F164</f>
        <v>4.4620000000000006</v>
      </c>
      <c r="G164">
        <f>'Sheet1 (3)'!G164</f>
        <v>4.6586666666666661</v>
      </c>
      <c r="H164">
        <f>'Sheet1 (3)'!H164</f>
        <v>226.33333333333334</v>
      </c>
      <c r="I164">
        <f>'Sheet1 (3)'!I164</f>
        <v>375.36666666666662</v>
      </c>
      <c r="J164">
        <f>'Sheet1 (3)'!J164</f>
        <v>370.13333333333327</v>
      </c>
      <c r="K164">
        <f>'Sheet1 (3)'!K164</f>
        <v>240.66666666666666</v>
      </c>
      <c r="L164">
        <f>'Sheet1 (3)'!L164</f>
        <v>21.3</v>
      </c>
      <c r="M164">
        <f>'Sheet1 (3)'!M164</f>
        <v>2.74</v>
      </c>
      <c r="N164">
        <f>'Sheet1 (3)'!N164</f>
        <v>21.433333333333334</v>
      </c>
      <c r="O164">
        <f>'Sheet1 (3)'!O164</f>
        <v>7.27</v>
      </c>
      <c r="P164">
        <f>'Sheet1 (3)'!P164</f>
        <v>44.866666666666674</v>
      </c>
      <c r="Q164">
        <f>'Sheet1 (3)'!Q164</f>
        <v>20.483333333333334</v>
      </c>
      <c r="R164">
        <f>'Sheet1 (3)'!R164</f>
        <v>49.686666666666667</v>
      </c>
      <c r="AD164">
        <f>'Sheet1 (3)'!AD164</f>
        <v>4.6500000000000004</v>
      </c>
      <c r="AE164">
        <f>'Sheet1 (3)'!AE164</f>
        <v>11.336602800000001</v>
      </c>
      <c r="AF164">
        <f>'Sheet1 (3)'!AF164</f>
        <v>2.4279796232063311</v>
      </c>
      <c r="AG164">
        <f t="shared" si="29"/>
        <v>0.11937035695482787</v>
      </c>
      <c r="AH164">
        <f t="shared" si="30"/>
        <v>2.5565753640163537E-2</v>
      </c>
      <c r="AI164">
        <f>'Sheet1 (3)'!AG164</f>
        <v>46.503331033824004</v>
      </c>
      <c r="AJ164">
        <f>'Sheet1 (3)'!AH164</f>
        <v>4.2097405301430433</v>
      </c>
      <c r="AK164">
        <f t="shared" si="27"/>
        <v>0.48966337826496797</v>
      </c>
      <c r="AL164">
        <f t="shared" si="28"/>
        <v>4.432705622978881E-2</v>
      </c>
      <c r="AM164">
        <f>'Sheet1 (3)'!AJ164</f>
        <v>26.463684965445299</v>
      </c>
      <c r="AN164">
        <f>'Sheet1 (3)'!AK164</f>
        <v>7.035108541470021</v>
      </c>
      <c r="AO164">
        <f t="shared" si="23"/>
        <v>0.85449418680804978</v>
      </c>
      <c r="AP164">
        <f t="shared" si="24"/>
        <v>0.22715881632127935</v>
      </c>
      <c r="AR164">
        <f>'Sheet1 (3)'!AX164</f>
        <v>0.91743823199650976</v>
      </c>
      <c r="AS164">
        <f>'Sheet1 (3)'!AY164</f>
        <v>1.4815381431001811E-2</v>
      </c>
      <c r="AT164">
        <f>'Sheet1 (3)'!AL164</f>
        <v>1009.3561626266514</v>
      </c>
      <c r="AU164">
        <f>'Sheet1 (3)'!AM164</f>
        <v>16.061127478278529</v>
      </c>
      <c r="AV164">
        <f>'Sheet1 (3)'!AN164</f>
        <v>38.141179655993049</v>
      </c>
      <c r="AW164">
        <f t="shared" si="25"/>
        <v>0.60691198142851954</v>
      </c>
      <c r="AX164">
        <f>'Sheet1 (3)'!AP164</f>
        <v>0.159</v>
      </c>
      <c r="AY164">
        <f>'Sheet1 (3)'!AQ164</f>
        <v>9.5000000000000001E-2</v>
      </c>
      <c r="AZ164">
        <f>'Sheet1 (3)'!AR164</f>
        <v>6.8914999999999997</v>
      </c>
      <c r="BA164">
        <f>'Sheet1 (3)'!AS164</f>
        <v>16.808999999999997</v>
      </c>
      <c r="BD164">
        <f>'Sheet1 (3)'!AV164</f>
        <v>7.2718791711266384</v>
      </c>
      <c r="BE164">
        <f>'Sheet1 (3)'!AW164</f>
        <v>0.50009474347215632</v>
      </c>
      <c r="BI164" t="str">
        <f>'Sheet1 (3)'!BC164</f>
        <v>T35</v>
      </c>
      <c r="BJ164" t="str">
        <f>'Sheet1 (3)'!BD164</f>
        <v>SP</v>
      </c>
      <c r="BK164" t="str">
        <f>'Sheet1 (3)'!BE164</f>
        <v>D5</v>
      </c>
      <c r="BL164">
        <f>'Sheet1 (3)'!BF164</f>
        <v>42073</v>
      </c>
      <c r="BM164">
        <f>'Sheet1 (3)'!BG164</f>
        <v>0.73949504755722284</v>
      </c>
      <c r="BN164">
        <f>'Sheet1 (3)'!BH164</f>
        <v>2612.043950249019</v>
      </c>
      <c r="BO164">
        <f>'Sheet1 (3)'!BI164</f>
        <v>8.8055765539026751</v>
      </c>
      <c r="BP164">
        <f>'Sheet1 (3)'!BJ164</f>
        <v>120.02100766665647</v>
      </c>
      <c r="BQ164">
        <f>'Sheet1 (3)'!BK164</f>
        <v>2.1845833211986982</v>
      </c>
      <c r="BR164">
        <f>'Sheet1 (3)'!BL164</f>
        <v>17.945973915758209</v>
      </c>
      <c r="BS164">
        <f>'Sheet1 (3)'!BM164</f>
        <v>0.32132451057758654</v>
      </c>
      <c r="BU164" t="str">
        <f>'Sheet1 (3)'!BO164</f>
        <v>D23</v>
      </c>
      <c r="BV164" t="str">
        <f>'Sheet1 (3)'!BP164</f>
        <v>SP</v>
      </c>
      <c r="BW164" t="str">
        <f>'Sheet1 (3)'!BQ164</f>
        <v>D5</v>
      </c>
      <c r="BX164">
        <f>'Sheet1 (3)'!BS164</f>
        <v>40.139455568208476</v>
      </c>
      <c r="BY164">
        <f>'Sheet1 (3)'!BT164</f>
        <v>3003.9251554859929</v>
      </c>
      <c r="BZ164">
        <f>'Sheet1 (3)'!BU164</f>
        <v>42.320619789373779</v>
      </c>
      <c r="CA164">
        <f>'Sheet1 (3)'!BV164</f>
        <v>158.22524717739637</v>
      </c>
      <c r="CB164">
        <f>'Sheet1 (3)'!BW164</f>
        <v>2.8799644553585071</v>
      </c>
      <c r="CC164">
        <f>'Sheet1 (3)'!BX164</f>
        <v>10.117426792479757</v>
      </c>
      <c r="CD164">
        <f>'Sheet1 (3)'!BY164</f>
        <v>0.18115356835236807</v>
      </c>
      <c r="CE164">
        <f>'Sheet1 (3)'!BZ164</f>
        <v>0.14017094222521848</v>
      </c>
      <c r="CF164">
        <f t="shared" si="26"/>
        <v>-0.69538113415980884</v>
      </c>
    </row>
    <row r="168" spans="1:84">
      <c r="A168" t="str">
        <f>'Sheet1 (3)'!A168</f>
        <v>Shelburne Pond</v>
      </c>
      <c r="B168" t="str">
        <f>'Sheet1 (3)'!B168</f>
        <v>depth (m)</v>
      </c>
      <c r="C168" t="str">
        <f>'Sheet1 (3)'!C168</f>
        <v>Ice (cm)</v>
      </c>
      <c r="D168" s="1" t="str">
        <f>'Sheet1 (3)'!D168</f>
        <v>Date (MM/DD/YYYY)</v>
      </c>
      <c r="E168" t="str">
        <f>'Sheet1 (3)'!E168</f>
        <v>Depth m</v>
      </c>
      <c r="F168" t="str">
        <f>'Sheet1 (3)'!F168</f>
        <v>Depth(cor-m)</v>
      </c>
      <c r="G168" t="str">
        <f>'Sheet1 (3)'!G168</f>
        <v>Temp °C</v>
      </c>
      <c r="H168" t="str">
        <f>'Sheet1 (3)'!H168</f>
        <v>Cond µS/cm</v>
      </c>
      <c r="I168" t="str">
        <f>'Sheet1 (3)'!I168</f>
        <v>nLF Cond µS/cm</v>
      </c>
      <c r="J168" t="str">
        <f>'Sheet1 (3)'!J168</f>
        <v>SpCond µS/cm</v>
      </c>
      <c r="K168" t="str">
        <f>'Sheet1 (3)'!K168</f>
        <v>TDS mg/L</v>
      </c>
      <c r="L168" t="str">
        <f>'Sheet1 (3)'!L168</f>
        <v>ODO % sat</v>
      </c>
      <c r="M168" t="str">
        <f>'Sheet1 (3)'!M168</f>
        <v>ODO mg/L</v>
      </c>
      <c r="N168" t="str">
        <f>'Sheet1 (3)'!N168</f>
        <v>ODO % EU</v>
      </c>
      <c r="O168" t="str">
        <f>'Sheet1 (3)'!O168</f>
        <v>pH</v>
      </c>
      <c r="P168" t="str">
        <f>'Sheet1 (3)'!P168</f>
        <v>Turbidity FNU</v>
      </c>
      <c r="Q168" t="str">
        <f>'Sheet1 (3)'!Q168</f>
        <v>fDOM RFU</v>
      </c>
      <c r="R168" t="str">
        <f>'Sheet1 (3)'!R168</f>
        <v>fDOM QSU</v>
      </c>
      <c r="S168" t="str">
        <f>'Sheet1 (3)'!S168</f>
        <v>Dep(m)</v>
      </c>
      <c r="T168" t="str">
        <f>'Sheet1 (3)'!T168</f>
        <v>Temp</v>
      </c>
      <c r="U168" t="str">
        <f>'Sheet1 (3)'!U168</f>
        <v>Scon(mS)</v>
      </c>
      <c r="V168" t="str">
        <f>'Sheet1 (3)'!V168</f>
        <v>Con(mS)</v>
      </c>
      <c r="W168" t="str">
        <f>'Sheet1 (3)'!W168</f>
        <v>pH</v>
      </c>
      <c r="X168" t="str">
        <f>'Sheet1 (3)'!X168</f>
        <v>DO(mg/l)</v>
      </c>
      <c r="Y168" t="str">
        <f>'Sheet1 (3)'!Y168</f>
        <v>Chla (ug/l)</v>
      </c>
      <c r="Z168" t="str">
        <f>'Sheet1 (3)'!Z168</f>
        <v>Chl(RFU)</v>
      </c>
      <c r="AA168" t="str">
        <f>'Sheet1 (3)'!AA168</f>
        <v>BGA(cells)</v>
      </c>
      <c r="AB168" t="str">
        <f>'Sheet1 (3)'!AB168</f>
        <v>BGA(RF)</v>
      </c>
      <c r="AC168" t="str">
        <f>'Sheet1 (3)'!AC168</f>
        <v>Turb.</v>
      </c>
      <c r="AD168" t="str">
        <f>'Sheet1 (3)'!AD168</f>
        <v>Depth (m)</v>
      </c>
      <c r="AR168" t="str">
        <f>'Sheet1 (3)'!AX168</f>
        <v>TDN(mgN/l)</v>
      </c>
      <c r="AS168" t="str">
        <f>'Sheet1 (3)'!AY168</f>
        <v>stdN/l</v>
      </c>
      <c r="AX168" t="str">
        <f>'Sheet1 (3)'!AP168</f>
        <v>Turbidity</v>
      </c>
      <c r="AY168" t="str">
        <f>'Sheet1 (3)'!AQ168</f>
        <v>NO3(mg/l)</v>
      </c>
      <c r="AZ168" t="str">
        <f>'Sheet1 (3)'!AR168</f>
        <v>DOC(mg/l)</v>
      </c>
      <c r="BA168" t="str">
        <f>'Sheet1 (3)'!AS168</f>
        <v>SAC254(/m)</v>
      </c>
      <c r="BD168" t="str">
        <f>'Sheet1 (3)'!AV168</f>
        <v>DOC (mgC/l)</v>
      </c>
      <c r="BE168" t="str">
        <f>'Sheet1 (3)'!AW168</f>
        <v>stdC/l</v>
      </c>
      <c r="BF168">
        <f>'Sheet1 (3)'!AZ168</f>
        <v>0</v>
      </c>
      <c r="BG168" t="str">
        <f>'Sheet1 (3)'!BA168</f>
        <v>PAR</v>
      </c>
      <c r="BI168">
        <f>'Sheet1 (3)'!BC168</f>
        <v>0</v>
      </c>
      <c r="BJ168" t="str">
        <f>'Sheet1 (3)'!BD168</f>
        <v>Sam ID</v>
      </c>
      <c r="BK168" t="str">
        <f>'Sheet1 (3)'!BE168</f>
        <v>Depth</v>
      </c>
      <c r="BL168" t="str">
        <f>'Sheet1 (3)'!BF168</f>
        <v>Col</v>
      </c>
      <c r="BM168">
        <f>'Sheet1 (3)'!BG168</f>
        <v>0</v>
      </c>
      <c r="BN168">
        <f>'Sheet1 (3)'!BH168</f>
        <v>0</v>
      </c>
      <c r="BO168">
        <f>'Sheet1 (3)'!BI168</f>
        <v>0</v>
      </c>
      <c r="BP168">
        <f>'Sheet1 (3)'!BJ168</f>
        <v>0</v>
      </c>
      <c r="BQ168">
        <f>'Sheet1 (3)'!BK168</f>
        <v>0</v>
      </c>
      <c r="BR168">
        <f>'Sheet1 (3)'!BL168</f>
        <v>0</v>
      </c>
      <c r="BS168">
        <f>'Sheet1 (3)'!BM168</f>
        <v>0</v>
      </c>
    </row>
    <row r="169" spans="1:84">
      <c r="A169" t="str">
        <f>'Sheet1 (3)'!A169</f>
        <v>Depth</v>
      </c>
      <c r="B169">
        <f>'Sheet1 (3)'!B169</f>
        <v>4.7</v>
      </c>
      <c r="C169">
        <f>'Sheet1 (3)'!C169</f>
        <v>52</v>
      </c>
      <c r="D169" s="1">
        <f>'Sheet1 (3)'!D169</f>
        <v>42082</v>
      </c>
      <c r="E169">
        <f>'Sheet1 (3)'!E169</f>
        <v>0.65300000000000002</v>
      </c>
      <c r="F169">
        <f>'Sheet1 (3)'!F169</f>
        <v>0.65300000000000002</v>
      </c>
      <c r="G169">
        <f>'Sheet1 (3)'!G169</f>
        <v>3.7105000000000001</v>
      </c>
      <c r="H169">
        <f>'Sheet1 (3)'!H169</f>
        <v>188.6</v>
      </c>
      <c r="I169">
        <f>'Sheet1 (3)'!I169</f>
        <v>321.89999999999998</v>
      </c>
      <c r="J169">
        <f>'Sheet1 (3)'!J169</f>
        <v>317.89999999999998</v>
      </c>
      <c r="K169">
        <f>'Sheet1 (3)'!K169</f>
        <v>206.5</v>
      </c>
      <c r="L169">
        <f>'Sheet1 (3)'!L169</f>
        <v>99.45</v>
      </c>
      <c r="M169">
        <f>'Sheet1 (3)'!M169</f>
        <v>13.13</v>
      </c>
      <c r="N169">
        <f>'Sheet1 (3)'!N169</f>
        <v>99.45</v>
      </c>
      <c r="O169">
        <f>'Sheet1 (3)'!O169</f>
        <v>7.415</v>
      </c>
      <c r="P169">
        <f>'Sheet1 (3)'!P169</f>
        <v>1.04</v>
      </c>
      <c r="Q169">
        <f>'Sheet1 (3)'!Q169</f>
        <v>2.8449999999999998</v>
      </c>
      <c r="R169">
        <f>'Sheet1 (3)'!R169</f>
        <v>7.8550000000000004</v>
      </c>
      <c r="S169">
        <f>'Sheet1 (3)'!S169</f>
        <v>0.49266666666666664</v>
      </c>
      <c r="T169">
        <f>'Sheet1 (3)'!T169</f>
        <v>2.3966666666666665</v>
      </c>
      <c r="U169">
        <f>'Sheet1 (3)'!U169</f>
        <v>0.34</v>
      </c>
      <c r="V169">
        <f>'Sheet1 (3)'!V169</f>
        <v>0.19299999999999998</v>
      </c>
      <c r="W169">
        <f>'Sheet1 (3)'!W169</f>
        <v>7.1166666666666671</v>
      </c>
      <c r="X169">
        <f>'Sheet1 (3)'!X169</f>
        <v>14.196666666666665</v>
      </c>
      <c r="Y169">
        <f>'Sheet1 (3)'!Y169</f>
        <v>7.5666666666666673</v>
      </c>
      <c r="Z169">
        <f>'Sheet1 (3)'!Z169</f>
        <v>1.8333333333333333</v>
      </c>
      <c r="AA169">
        <f>'Sheet1 (3)'!AA169</f>
        <v>1533.6666666666667</v>
      </c>
      <c r="AB169">
        <f>'Sheet1 (3)'!AB169</f>
        <v>0.73333333333333339</v>
      </c>
      <c r="AC169">
        <f>'Sheet1 (3)'!AC169</f>
        <v>0.23333333333333331</v>
      </c>
      <c r="AD169">
        <f>'Sheet1 (3)'!AD169</f>
        <v>0.7</v>
      </c>
      <c r="AE169">
        <f>'Sheet1 (3)'!AE169</f>
        <v>5.6392392499999993</v>
      </c>
      <c r="AF169">
        <f>'Sheet1 (3)'!AF169</f>
        <v>2.1795057115077556</v>
      </c>
      <c r="AG169">
        <f t="shared" si="29"/>
        <v>5.9379164472991464E-2</v>
      </c>
      <c r="AH169">
        <f t="shared" si="30"/>
        <v>2.2949412567208127E-2</v>
      </c>
      <c r="AI169">
        <f>'Sheet1 (3)'!AG169</f>
        <v>36.962048327104007</v>
      </c>
      <c r="AJ169">
        <f>'Sheet1 (3)'!AH169</f>
        <v>0.3297978168285689</v>
      </c>
      <c r="AK169">
        <f t="shared" si="27"/>
        <v>0.38919709726338853</v>
      </c>
      <c r="AL169">
        <f t="shared" si="28"/>
        <v>3.4726525937513837E-3</v>
      </c>
      <c r="AM169">
        <f>'Sheet1 (3)'!AJ169</f>
        <v>29.612726561481285</v>
      </c>
      <c r="AN169">
        <f>'Sheet1 (3)'!AK169</f>
        <v>2.06535296630312</v>
      </c>
      <c r="AO169">
        <f t="shared" si="23"/>
        <v>0.95617457415180129</v>
      </c>
      <c r="AP169">
        <f t="shared" si="24"/>
        <v>6.6688826809916696E-2</v>
      </c>
      <c r="AR169">
        <f>'Sheet1 (3)'!AX169</f>
        <v>0.66394863731640674</v>
      </c>
      <c r="AS169">
        <f>'Sheet1 (3)'!AY169</f>
        <v>2.9658684960542692E-2</v>
      </c>
      <c r="AT169">
        <f>'Sheet1 (3)'!AL169</f>
        <v>917.96203668077476</v>
      </c>
      <c r="AU169">
        <f>'Sheet1 (3)'!AM169</f>
        <v>65.958543280361184</v>
      </c>
      <c r="AV169">
        <f>'Sheet1 (3)'!AN169</f>
        <v>30.998902947181254</v>
      </c>
      <c r="AW169">
        <f t="shared" si="25"/>
        <v>2.2273715033777628</v>
      </c>
      <c r="AX169">
        <f>'Sheet1 (3)'!AP169</f>
        <v>0.93299999999999994</v>
      </c>
      <c r="AY169">
        <f>'Sheet1 (3)'!AQ169</f>
        <v>0.13950000000000001</v>
      </c>
      <c r="AZ169">
        <f>'Sheet1 (3)'!AR169</f>
        <v>6.8170000000000002</v>
      </c>
      <c r="BA169">
        <f>'Sheet1 (3)'!AS169</f>
        <v>16.627000000000002</v>
      </c>
      <c r="BD169">
        <f>'Sheet1 (3)'!AV169</f>
        <v>7.5152056465617809</v>
      </c>
      <c r="BE169">
        <f>'Sheet1 (3)'!AW169</f>
        <v>0.10703671869637699</v>
      </c>
      <c r="BF169">
        <f>'Sheet1 (3)'!AZ169</f>
        <v>0</v>
      </c>
      <c r="BG169">
        <f>'Sheet1 (3)'!BA169</f>
        <v>4600</v>
      </c>
      <c r="BI169" t="str">
        <f>'Sheet1 (3)'!BC169</f>
        <v>T46</v>
      </c>
      <c r="BJ169" t="str">
        <f>'Sheet1 (3)'!BD169</f>
        <v>SP</v>
      </c>
      <c r="BK169" t="str">
        <f>'Sheet1 (3)'!BE169</f>
        <v>D1</v>
      </c>
      <c r="BL169">
        <f>'Sheet1 (3)'!BF169</f>
        <v>42082</v>
      </c>
      <c r="BM169">
        <f>'Sheet1 (3)'!BG169</f>
        <v>1.2908987150115461</v>
      </c>
      <c r="BN169">
        <f>'Sheet1 (3)'!BH169</f>
        <v>1538.0673540771427</v>
      </c>
      <c r="BO169">
        <f>'Sheet1 (3)'!BI169</f>
        <v>9.7184459674402213</v>
      </c>
      <c r="BP169">
        <f>'Sheet1 (3)'!BJ169</f>
        <v>2.4388532833860119</v>
      </c>
      <c r="BQ169">
        <f>'Sheet1 (3)'!BK169</f>
        <v>4.4391213749290351E-2</v>
      </c>
      <c r="BR169">
        <f>'Sheet1 (3)'!BL169</f>
        <v>5.8893251139561782</v>
      </c>
      <c r="BS169">
        <f>'Sheet1 (3)'!BM169</f>
        <v>0.10544897249697723</v>
      </c>
      <c r="BU169" t="str">
        <f>'Sheet1 (3)'!BO169</f>
        <v>D27</v>
      </c>
      <c r="BV169" t="str">
        <f>'Sheet1 (3)'!BP169</f>
        <v>SP</v>
      </c>
      <c r="BW169" t="str">
        <f>'Sheet1 (3)'!BQ169</f>
        <v>D1</v>
      </c>
      <c r="BX169">
        <f>'Sheet1 (3)'!BS169</f>
        <v>30.711048537077886</v>
      </c>
      <c r="BY169">
        <f>'Sheet1 (3)'!BT169</f>
        <v>1207.2684663527616</v>
      </c>
      <c r="BZ169">
        <f>'Sheet1 (3)'!BU169</f>
        <v>15.01077613058532</v>
      </c>
      <c r="CA169">
        <f>'Sheet1 (3)'!BV169</f>
        <v>3.4430323223462493</v>
      </c>
      <c r="CB169">
        <f>'Sheet1 (3)'!BW169</f>
        <v>6.2668953810452302E-2</v>
      </c>
      <c r="CC169">
        <f>'Sheet1 (3)'!BX169</f>
        <v>2.1210802517356382</v>
      </c>
      <c r="CD169">
        <f>'Sheet1 (3)'!BY169</f>
        <v>3.7978160281748219E-2</v>
      </c>
      <c r="CE169">
        <f>'Sheet1 (3)'!BZ169</f>
        <v>6.7470812215229006E-2</v>
      </c>
      <c r="CF169">
        <f t="shared" si="26"/>
        <v>-1.8277740061161951E-2</v>
      </c>
    </row>
    <row r="170" spans="1:84">
      <c r="A170" t="str">
        <f>'Sheet1 (3)'!A170</f>
        <v>Ice thinkness</v>
      </c>
      <c r="B170">
        <f>'Sheet1 (3)'!B170</f>
        <v>4.18</v>
      </c>
      <c r="C170">
        <f>'Sheet1 (3)'!C170</f>
        <v>0</v>
      </c>
      <c r="D170" s="1">
        <f>'Sheet1 (3)'!D170</f>
        <v>42082</v>
      </c>
      <c r="E170">
        <f>'Sheet1 (3)'!E170</f>
        <v>0.96399999999999997</v>
      </c>
      <c r="F170">
        <f>'Sheet1 (3)'!F170</f>
        <v>0.96399999999999997</v>
      </c>
      <c r="G170">
        <f>'Sheet1 (3)'!G170</f>
        <v>4.0346666666666673</v>
      </c>
      <c r="H170">
        <f>'Sheet1 (3)'!H170</f>
        <v>205.80000000000004</v>
      </c>
      <c r="I170">
        <f>'Sheet1 (3)'!I170</f>
        <v>347.8</v>
      </c>
      <c r="J170">
        <f>'Sheet1 (3)'!J170</f>
        <v>343.26666666666665</v>
      </c>
      <c r="K170">
        <f>'Sheet1 (3)'!K170</f>
        <v>223</v>
      </c>
      <c r="L170">
        <f>'Sheet1 (3)'!L170</f>
        <v>100.33333333333333</v>
      </c>
      <c r="M170">
        <f>'Sheet1 (3)'!M170</f>
        <v>13.126666666666667</v>
      </c>
      <c r="N170">
        <f>'Sheet1 (3)'!N170</f>
        <v>100.3</v>
      </c>
      <c r="O170">
        <f>'Sheet1 (3)'!O170</f>
        <v>7.4733333333333327</v>
      </c>
      <c r="P170">
        <f>'Sheet1 (3)'!P170</f>
        <v>1.5733333333333333</v>
      </c>
      <c r="Q170">
        <f>'Sheet1 (3)'!Q170</f>
        <v>2.9</v>
      </c>
      <c r="R170">
        <f>'Sheet1 (3)'!R170</f>
        <v>7.996666666666667</v>
      </c>
      <c r="S170">
        <f>'Sheet1 (3)'!S170</f>
        <v>0.97866666666666668</v>
      </c>
      <c r="T170">
        <f>'Sheet1 (3)'!T170</f>
        <v>4</v>
      </c>
      <c r="U170">
        <f>'Sheet1 (3)'!U170</f>
        <v>0.36400000000000005</v>
      </c>
      <c r="V170">
        <f>'Sheet1 (3)'!V170</f>
        <v>0.218</v>
      </c>
      <c r="W170">
        <f>'Sheet1 (3)'!W170</f>
        <v>7.21</v>
      </c>
      <c r="X170">
        <f>'Sheet1 (3)'!X170</f>
        <v>13.459999999999999</v>
      </c>
      <c r="Y170">
        <f>'Sheet1 (3)'!Y170</f>
        <v>13</v>
      </c>
      <c r="Z170">
        <f>'Sheet1 (3)'!Z170</f>
        <v>3.1</v>
      </c>
      <c r="AA170">
        <f>'Sheet1 (3)'!AA170</f>
        <v>2556.3333333333335</v>
      </c>
      <c r="AB170">
        <f>'Sheet1 (3)'!AB170</f>
        <v>1.2</v>
      </c>
      <c r="AC170">
        <f>'Sheet1 (3)'!AC170</f>
        <v>0.70000000000000007</v>
      </c>
      <c r="BF170">
        <f>'Sheet1 (3)'!AZ170</f>
        <v>1</v>
      </c>
      <c r="BG170">
        <f>'Sheet1 (3)'!BA170</f>
        <v>268.10000000000002</v>
      </c>
    </row>
    <row r="171" spans="1:84">
      <c r="A171" t="str">
        <f>'Sheet1 (3)'!A171</f>
        <v>snow</v>
      </c>
      <c r="B171">
        <f>'Sheet1 (3)'!B171</f>
        <v>0</v>
      </c>
      <c r="C171">
        <f>'Sheet1 (3)'!C171</f>
        <v>0</v>
      </c>
      <c r="D171" s="1">
        <f>'Sheet1 (3)'!D171</f>
        <v>42082</v>
      </c>
      <c r="E171">
        <f>'Sheet1 (3)'!E171</f>
        <v>1.2869999999999999</v>
      </c>
      <c r="F171">
        <f>'Sheet1 (3)'!F171</f>
        <v>1.2869999999999999</v>
      </c>
      <c r="G171">
        <f>'Sheet1 (3)'!G171</f>
        <v>4.1403333333333334</v>
      </c>
      <c r="H171">
        <f>'Sheet1 (3)'!H171</f>
        <v>209.19999999999996</v>
      </c>
      <c r="I171">
        <f>'Sheet1 (3)'!I171</f>
        <v>352.43333333333334</v>
      </c>
      <c r="J171">
        <f>'Sheet1 (3)'!J171</f>
        <v>347.76666666666665</v>
      </c>
      <c r="K171">
        <f>'Sheet1 (3)'!K171</f>
        <v>226</v>
      </c>
      <c r="L171">
        <f>'Sheet1 (3)'!L171</f>
        <v>100.46666666666665</v>
      </c>
      <c r="M171">
        <f>'Sheet1 (3)'!M171</f>
        <v>13.11</v>
      </c>
      <c r="N171">
        <f>'Sheet1 (3)'!N171</f>
        <v>100.43333333333334</v>
      </c>
      <c r="O171">
        <f>'Sheet1 (3)'!O171</f>
        <v>7.54</v>
      </c>
      <c r="P171">
        <f>'Sheet1 (3)'!P171</f>
        <v>1.3</v>
      </c>
      <c r="Q171">
        <f>'Sheet1 (3)'!Q171</f>
        <v>2.93</v>
      </c>
      <c r="R171">
        <f>'Sheet1 (3)'!R171</f>
        <v>8.0633333333333344</v>
      </c>
      <c r="S171">
        <f>'Sheet1 (3)'!S171</f>
        <v>1.4933333333333334</v>
      </c>
      <c r="T171">
        <f>'Sheet1 (3)'!T171</f>
        <v>4.1633333333333331</v>
      </c>
      <c r="U171">
        <f>'Sheet1 (3)'!U171</f>
        <v>0.36833333333333335</v>
      </c>
      <c r="V171">
        <f>'Sheet1 (3)'!V171</f>
        <v>0.222</v>
      </c>
      <c r="W171">
        <f>'Sheet1 (3)'!W171</f>
        <v>7.34</v>
      </c>
      <c r="X171">
        <f>'Sheet1 (3)'!X171</f>
        <v>13.38</v>
      </c>
      <c r="Y171">
        <f>'Sheet1 (3)'!Y171</f>
        <v>25.900000000000002</v>
      </c>
      <c r="Z171">
        <f>'Sheet1 (3)'!Z171</f>
        <v>6.2</v>
      </c>
      <c r="AA171">
        <f>'Sheet1 (3)'!AA171</f>
        <v>4617</v>
      </c>
      <c r="AB171">
        <f>'Sheet1 (3)'!AB171</f>
        <v>2.2000000000000002</v>
      </c>
      <c r="AC171">
        <f>'Sheet1 (3)'!AC171</f>
        <v>1</v>
      </c>
      <c r="BF171">
        <f>'Sheet1 (3)'!AZ171</f>
        <v>1.5</v>
      </c>
      <c r="BG171">
        <f>'Sheet1 (3)'!BA171</f>
        <v>153.1</v>
      </c>
    </row>
    <row r="172" spans="1:84">
      <c r="A172">
        <f>'Sheet1 (3)'!A172</f>
        <v>0</v>
      </c>
      <c r="B172">
        <f>'Sheet1 (3)'!B172</f>
        <v>0</v>
      </c>
      <c r="C172">
        <f>'Sheet1 (3)'!C172</f>
        <v>0</v>
      </c>
      <c r="D172" s="1">
        <f>'Sheet1 (3)'!D172</f>
        <v>42082</v>
      </c>
      <c r="E172">
        <f>'Sheet1 (3)'!E172</f>
        <v>1.5369999999999999</v>
      </c>
      <c r="F172">
        <f>'Sheet1 (3)'!F172</f>
        <v>1.5369999999999999</v>
      </c>
      <c r="G172">
        <f>'Sheet1 (3)'!G172</f>
        <v>4.1795</v>
      </c>
      <c r="H172">
        <f>'Sheet1 (3)'!H172</f>
        <v>209.8</v>
      </c>
      <c r="I172">
        <f>'Sheet1 (3)'!I172</f>
        <v>353</v>
      </c>
      <c r="J172">
        <f>'Sheet1 (3)'!J172</f>
        <v>348.3</v>
      </c>
      <c r="K172">
        <f>'Sheet1 (3)'!K172</f>
        <v>226</v>
      </c>
      <c r="L172">
        <f>'Sheet1 (3)'!L172</f>
        <v>100.5</v>
      </c>
      <c r="M172">
        <f>'Sheet1 (3)'!M172</f>
        <v>13.1</v>
      </c>
      <c r="N172">
        <f>'Sheet1 (3)'!N172</f>
        <v>100.4</v>
      </c>
      <c r="O172">
        <f>'Sheet1 (3)'!O172</f>
        <v>7.6074999999999999</v>
      </c>
      <c r="P172">
        <f>'Sheet1 (3)'!P172</f>
        <v>1.2625</v>
      </c>
      <c r="Q172">
        <f>'Sheet1 (3)'!Q172</f>
        <v>2.9075000000000002</v>
      </c>
      <c r="R172">
        <f>'Sheet1 (3)'!R172</f>
        <v>8.0174999999999983</v>
      </c>
      <c r="S172">
        <f>'Sheet1 (3)'!S172</f>
        <v>2.0136666666666665</v>
      </c>
      <c r="T172">
        <f>'Sheet1 (3)'!T172</f>
        <v>4.1433333333333335</v>
      </c>
      <c r="U172">
        <f>'Sheet1 (3)'!U172</f>
        <v>0.36800000000000005</v>
      </c>
      <c r="V172">
        <f>'Sheet1 (3)'!V172</f>
        <v>0.22166666666666668</v>
      </c>
      <c r="W172">
        <f>'Sheet1 (3)'!W172</f>
        <v>7.3900000000000006</v>
      </c>
      <c r="X172">
        <f>'Sheet1 (3)'!X172</f>
        <v>12.626666666666667</v>
      </c>
      <c r="Y172">
        <f>'Sheet1 (3)'!Y172</f>
        <v>26.233333333333334</v>
      </c>
      <c r="Z172">
        <f>'Sheet1 (3)'!Z172</f>
        <v>6.2666666666666657</v>
      </c>
      <c r="AA172">
        <f>'Sheet1 (3)'!AA172</f>
        <v>5487.666666666667</v>
      </c>
      <c r="AB172">
        <f>'Sheet1 (3)'!AB172</f>
        <v>2.6666666666666665</v>
      </c>
      <c r="AC172">
        <f>'Sheet1 (3)'!AC172</f>
        <v>0.93333333333333324</v>
      </c>
      <c r="BF172">
        <f>'Sheet1 (3)'!AZ172</f>
        <v>2</v>
      </c>
      <c r="BG172">
        <f>'Sheet1 (3)'!BA172</f>
        <v>82.44</v>
      </c>
    </row>
    <row r="173" spans="1:84">
      <c r="A173">
        <f>'Sheet1 (3)'!A173</f>
        <v>0</v>
      </c>
      <c r="B173">
        <f>'Sheet1 (3)'!B173</f>
        <v>0</v>
      </c>
      <c r="C173">
        <f>'Sheet1 (3)'!C173</f>
        <v>0</v>
      </c>
      <c r="D173" s="1">
        <f>'Sheet1 (3)'!D173</f>
        <v>42082</v>
      </c>
      <c r="E173">
        <f>'Sheet1 (3)'!E173</f>
        <v>1.8070000000000002</v>
      </c>
      <c r="F173">
        <f>'Sheet1 (3)'!F173</f>
        <v>1.8070000000000002</v>
      </c>
      <c r="G173">
        <f>'Sheet1 (3)'!G173</f>
        <v>4.2276666666666669</v>
      </c>
      <c r="H173">
        <f>'Sheet1 (3)'!H173</f>
        <v>210.69999999999996</v>
      </c>
      <c r="I173">
        <f>'Sheet1 (3)'!I173</f>
        <v>354</v>
      </c>
      <c r="J173">
        <f>'Sheet1 (3)'!J173</f>
        <v>349.26666666666665</v>
      </c>
      <c r="K173">
        <f>'Sheet1 (3)'!K173</f>
        <v>227</v>
      </c>
      <c r="L173">
        <f>'Sheet1 (3)'!L173</f>
        <v>100.09999999999998</v>
      </c>
      <c r="M173">
        <f>'Sheet1 (3)'!M173</f>
        <v>13.026666666666666</v>
      </c>
      <c r="N173">
        <f>'Sheet1 (3)'!N173</f>
        <v>100</v>
      </c>
      <c r="O173">
        <f>'Sheet1 (3)'!O173</f>
        <v>7.68</v>
      </c>
      <c r="P173">
        <f>'Sheet1 (3)'!P173</f>
        <v>1.3533333333333335</v>
      </c>
      <c r="Q173">
        <f>'Sheet1 (3)'!Q173</f>
        <v>3.0033333333333334</v>
      </c>
      <c r="R173">
        <f>'Sheet1 (3)'!R173</f>
        <v>8.2333333333333325</v>
      </c>
      <c r="S173">
        <f>'Sheet1 (3)'!S173</f>
        <v>2.4816666666666669</v>
      </c>
      <c r="T173">
        <f>'Sheet1 (3)'!T173</f>
        <v>4.2</v>
      </c>
      <c r="U173">
        <f>'Sheet1 (3)'!U173</f>
        <v>0.36999999999999994</v>
      </c>
      <c r="V173">
        <f>'Sheet1 (3)'!V173</f>
        <v>0.223</v>
      </c>
      <c r="W173">
        <f>'Sheet1 (3)'!W173</f>
        <v>7.29</v>
      </c>
      <c r="X173">
        <f>'Sheet1 (3)'!X173</f>
        <v>10.086666666666668</v>
      </c>
      <c r="Y173">
        <f>'Sheet1 (3)'!Y173</f>
        <v>14.533333333333333</v>
      </c>
      <c r="Z173">
        <f>'Sheet1 (3)'!Z173</f>
        <v>3.5</v>
      </c>
      <c r="AA173">
        <f>'Sheet1 (3)'!AA173</f>
        <v>2833.3333333333335</v>
      </c>
      <c r="AB173">
        <f>'Sheet1 (3)'!AB173</f>
        <v>1.3999999999999997</v>
      </c>
      <c r="AC173">
        <f>'Sheet1 (3)'!AC173</f>
        <v>0.3</v>
      </c>
      <c r="BF173">
        <f>'Sheet1 (3)'!AZ173</f>
        <v>2.5</v>
      </c>
      <c r="BG173">
        <f>'Sheet1 (3)'!BA173</f>
        <v>45.79</v>
      </c>
    </row>
    <row r="174" spans="1:84">
      <c r="A174">
        <f>'Sheet1 (3)'!A174</f>
        <v>0</v>
      </c>
      <c r="B174">
        <f>'Sheet1 (3)'!B174</f>
        <v>0</v>
      </c>
      <c r="C174">
        <f>'Sheet1 (3)'!C174</f>
        <v>0</v>
      </c>
      <c r="D174" s="1">
        <f>'Sheet1 (3)'!D174</f>
        <v>42082</v>
      </c>
      <c r="E174">
        <f>'Sheet1 (3)'!E174</f>
        <v>2.0219999999999998</v>
      </c>
      <c r="F174">
        <f>'Sheet1 (3)'!F174</f>
        <v>2.0219999999999998</v>
      </c>
      <c r="G174">
        <f>'Sheet1 (3)'!G174</f>
        <v>4.2463333333333333</v>
      </c>
      <c r="H174">
        <f>'Sheet1 (3)'!H174</f>
        <v>211</v>
      </c>
      <c r="I174">
        <f>'Sheet1 (3)'!I174</f>
        <v>354.36666666666662</v>
      </c>
      <c r="J174">
        <f>'Sheet1 (3)'!J174</f>
        <v>349.60000000000008</v>
      </c>
      <c r="K174">
        <f>'Sheet1 (3)'!K174</f>
        <v>227</v>
      </c>
      <c r="L174">
        <f>'Sheet1 (3)'!L174</f>
        <v>97.433333333333323</v>
      </c>
      <c r="M174">
        <f>'Sheet1 (3)'!M174</f>
        <v>12.676666666666668</v>
      </c>
      <c r="N174">
        <f>'Sheet1 (3)'!N174</f>
        <v>97.366666666666674</v>
      </c>
      <c r="O174">
        <f>'Sheet1 (3)'!O174</f>
        <v>7.68</v>
      </c>
      <c r="P174">
        <f>'Sheet1 (3)'!P174</f>
        <v>1.61</v>
      </c>
      <c r="Q174">
        <f>'Sheet1 (3)'!Q174</f>
        <v>3.063333333333333</v>
      </c>
      <c r="R174">
        <f>'Sheet1 (3)'!R174</f>
        <v>8.3833333333333329</v>
      </c>
      <c r="S174">
        <f>'Sheet1 (3)'!S174</f>
        <v>2.9966666666666666</v>
      </c>
      <c r="T174">
        <f>'Sheet1 (3)'!T174</f>
        <v>4.45</v>
      </c>
      <c r="U174">
        <f>'Sheet1 (3)'!U174</f>
        <v>0.3746666666666667</v>
      </c>
      <c r="V174">
        <f>'Sheet1 (3)'!V174</f>
        <v>0.22766666666666668</v>
      </c>
      <c r="W174">
        <f>'Sheet1 (3)'!W174</f>
        <v>7.13</v>
      </c>
      <c r="X174">
        <f>'Sheet1 (3)'!X174</f>
        <v>5.91</v>
      </c>
      <c r="Y174">
        <f>'Sheet1 (3)'!Y174</f>
        <v>9.5666666666666664</v>
      </c>
      <c r="Z174">
        <f>'Sheet1 (3)'!Z174</f>
        <v>2.2999999999999998</v>
      </c>
      <c r="AA174">
        <f>'Sheet1 (3)'!AA174</f>
        <v>2248.3333333333335</v>
      </c>
      <c r="AB174">
        <f>'Sheet1 (3)'!AB174</f>
        <v>1.0666666666666667</v>
      </c>
      <c r="AC174">
        <f>'Sheet1 (3)'!AC174</f>
        <v>0.9</v>
      </c>
      <c r="BF174">
        <f>'Sheet1 (3)'!AZ174</f>
        <v>3</v>
      </c>
      <c r="BG174">
        <f>'Sheet1 (3)'!BA174</f>
        <v>28.17</v>
      </c>
    </row>
    <row r="175" spans="1:84">
      <c r="A175">
        <f>'Sheet1 (3)'!A175</f>
        <v>0</v>
      </c>
      <c r="B175">
        <f>'Sheet1 (3)'!B175</f>
        <v>0</v>
      </c>
      <c r="C175">
        <f>'Sheet1 (3)'!C175</f>
        <v>0</v>
      </c>
      <c r="D175" s="1">
        <f>'Sheet1 (3)'!D175</f>
        <v>42082</v>
      </c>
      <c r="E175">
        <f>'Sheet1 (3)'!E175</f>
        <v>2.2970000000000002</v>
      </c>
      <c r="F175">
        <f>'Sheet1 (3)'!F175</f>
        <v>2.2970000000000002</v>
      </c>
      <c r="G175">
        <f>'Sheet1 (3)'!G175</f>
        <v>4.2753333333333332</v>
      </c>
      <c r="H175">
        <f>'Sheet1 (3)'!H175</f>
        <v>211.80000000000004</v>
      </c>
      <c r="I175">
        <f>'Sheet1 (3)'!I175</f>
        <v>355.39999999999992</v>
      </c>
      <c r="J175">
        <f>'Sheet1 (3)'!J175</f>
        <v>350.60000000000008</v>
      </c>
      <c r="K175">
        <f>'Sheet1 (3)'!K175</f>
        <v>228</v>
      </c>
      <c r="L175">
        <f>'Sheet1 (3)'!L175</f>
        <v>86.733333333333334</v>
      </c>
      <c r="M175">
        <f>'Sheet1 (3)'!M175</f>
        <v>11.276666666666666</v>
      </c>
      <c r="N175">
        <f>'Sheet1 (3)'!N175</f>
        <v>86.7</v>
      </c>
      <c r="O175">
        <f>'Sheet1 (3)'!O175</f>
        <v>7.61</v>
      </c>
      <c r="P175">
        <f>'Sheet1 (3)'!P175</f>
        <v>1.74</v>
      </c>
      <c r="Q175">
        <f>'Sheet1 (3)'!Q175</f>
        <v>3.1433333333333331</v>
      </c>
      <c r="R175">
        <f>'Sheet1 (3)'!R175</f>
        <v>8.5666666666666682</v>
      </c>
      <c r="S175">
        <f>'Sheet1 (3)'!S175</f>
        <v>3.4926666666666666</v>
      </c>
      <c r="T175">
        <f>'Sheet1 (3)'!T175</f>
        <v>4.4800000000000004</v>
      </c>
      <c r="U175">
        <f>'Sheet1 (3)'!U175</f>
        <v>0.37866666666666671</v>
      </c>
      <c r="V175">
        <f>'Sheet1 (3)'!V175</f>
        <v>0.23</v>
      </c>
      <c r="W175">
        <f>'Sheet1 (3)'!W175</f>
        <v>7.09</v>
      </c>
      <c r="X175">
        <f>'Sheet1 (3)'!X175</f>
        <v>5.0133333333333328</v>
      </c>
      <c r="Y175">
        <f>'Sheet1 (3)'!Y175</f>
        <v>8.5333333333333332</v>
      </c>
      <c r="Z175">
        <f>'Sheet1 (3)'!Z175</f>
        <v>2.0333333333333332</v>
      </c>
      <c r="AA175">
        <f>'Sheet1 (3)'!AA175</f>
        <v>1630.6666666666667</v>
      </c>
      <c r="AB175">
        <f>'Sheet1 (3)'!AB175</f>
        <v>0.80000000000000016</v>
      </c>
      <c r="AC175">
        <f>'Sheet1 (3)'!AC175</f>
        <v>1.5333333333333332</v>
      </c>
    </row>
    <row r="176" spans="1:84">
      <c r="A176">
        <f>'Sheet1 (3)'!A176</f>
        <v>0</v>
      </c>
      <c r="B176">
        <f>'Sheet1 (3)'!B176</f>
        <v>0</v>
      </c>
      <c r="C176">
        <f>'Sheet1 (3)'!C176</f>
        <v>0</v>
      </c>
      <c r="D176" s="1">
        <f>'Sheet1 (3)'!D176</f>
        <v>42082</v>
      </c>
      <c r="E176">
        <f>'Sheet1 (3)'!E176</f>
        <v>2.5565000000000002</v>
      </c>
      <c r="F176">
        <f>'Sheet1 (3)'!F176</f>
        <v>2.5565000000000002</v>
      </c>
      <c r="G176">
        <f>'Sheet1 (3)'!G176</f>
        <v>4.3105000000000002</v>
      </c>
      <c r="H176">
        <f>'Sheet1 (3)'!H176</f>
        <v>212.57500000000002</v>
      </c>
      <c r="I176">
        <f>'Sheet1 (3)'!I176</f>
        <v>356.22500000000002</v>
      </c>
      <c r="J176">
        <f>'Sheet1 (3)'!J176</f>
        <v>351.42499999999995</v>
      </c>
      <c r="K176">
        <f>'Sheet1 (3)'!K176</f>
        <v>228</v>
      </c>
      <c r="L176">
        <f>'Sheet1 (3)'!L176</f>
        <v>77.525000000000006</v>
      </c>
      <c r="M176">
        <f>'Sheet1 (3)'!M176</f>
        <v>10.067499999999999</v>
      </c>
      <c r="N176">
        <f>'Sheet1 (3)'!N176</f>
        <v>77.424999999999997</v>
      </c>
      <c r="O176">
        <f>'Sheet1 (3)'!O176</f>
        <v>7.56</v>
      </c>
      <c r="P176">
        <f>'Sheet1 (3)'!P176</f>
        <v>1.615</v>
      </c>
      <c r="Q176">
        <f>'Sheet1 (3)'!Q176</f>
        <v>3.17</v>
      </c>
      <c r="R176">
        <f>'Sheet1 (3)'!R176</f>
        <v>8.6349999999999998</v>
      </c>
      <c r="S176">
        <f>'Sheet1 (3)'!S176</f>
        <v>3.9946666666666673</v>
      </c>
      <c r="T176">
        <f>'Sheet1 (3)'!T176</f>
        <v>4.4233333333333329</v>
      </c>
      <c r="U176">
        <f>'Sheet1 (3)'!U176</f>
        <v>0.38100000000000001</v>
      </c>
      <c r="V176">
        <f>'Sheet1 (3)'!V176</f>
        <v>0.23100000000000001</v>
      </c>
      <c r="W176">
        <f>'Sheet1 (3)'!W176</f>
        <v>7.080000000000001</v>
      </c>
      <c r="X176">
        <f>'Sheet1 (3)'!X176</f>
        <v>4.6399999999999997</v>
      </c>
      <c r="Y176">
        <f>'Sheet1 (3)'!Y176</f>
        <v>8.6999999999999993</v>
      </c>
      <c r="Z176">
        <f>'Sheet1 (3)'!Z176</f>
        <v>2.1</v>
      </c>
      <c r="AA176">
        <f>'Sheet1 (3)'!AA176</f>
        <v>2704</v>
      </c>
      <c r="AB176">
        <f>'Sheet1 (3)'!AB176</f>
        <v>1.2666666666666666</v>
      </c>
      <c r="AC176">
        <f>'Sheet1 (3)'!AC176</f>
        <v>1.7333333333333334</v>
      </c>
    </row>
    <row r="177" spans="1:84">
      <c r="A177">
        <f>'Sheet1 (3)'!A177</f>
        <v>0</v>
      </c>
      <c r="B177">
        <f>'Sheet1 (3)'!B177</f>
        <v>0</v>
      </c>
      <c r="C177">
        <f>'Sheet1 (3)'!C177</f>
        <v>0</v>
      </c>
      <c r="D177" s="1">
        <f>'Sheet1 (3)'!D177</f>
        <v>42082</v>
      </c>
      <c r="E177">
        <f>'Sheet1 (3)'!E177</f>
        <v>2.8290000000000002</v>
      </c>
      <c r="F177">
        <f>'Sheet1 (3)'!F177</f>
        <v>2.8290000000000002</v>
      </c>
      <c r="G177">
        <f>'Sheet1 (3)'!G177</f>
        <v>4.3840000000000003</v>
      </c>
      <c r="H177">
        <f>'Sheet1 (3)'!H177</f>
        <v>213.80000000000004</v>
      </c>
      <c r="I177">
        <f>'Sheet1 (3)'!I177</f>
        <v>357.5</v>
      </c>
      <c r="J177">
        <f>'Sheet1 (3)'!J177</f>
        <v>352.7</v>
      </c>
      <c r="K177">
        <f>'Sheet1 (3)'!K177</f>
        <v>229</v>
      </c>
      <c r="L177">
        <f>'Sheet1 (3)'!L177</f>
        <v>64.100000000000009</v>
      </c>
      <c r="M177">
        <f>'Sheet1 (3)'!M177</f>
        <v>8.3133333333333326</v>
      </c>
      <c r="N177">
        <f>'Sheet1 (3)'!N177</f>
        <v>64.100000000000009</v>
      </c>
      <c r="O177">
        <f>'Sheet1 (3)'!O177</f>
        <v>7.4899999999999993</v>
      </c>
      <c r="P177">
        <f>'Sheet1 (3)'!P177</f>
        <v>1.41</v>
      </c>
      <c r="Q177">
        <f>'Sheet1 (3)'!Q177</f>
        <v>3.293333333333333</v>
      </c>
      <c r="R177">
        <f>'Sheet1 (3)'!R177</f>
        <v>8.9266666666666659</v>
      </c>
      <c r="S177">
        <f>'Sheet1 (3)'!S177</f>
        <v>4.2519999999999998</v>
      </c>
      <c r="T177">
        <f>'Sheet1 (3)'!T177</f>
        <v>4.4800000000000004</v>
      </c>
      <c r="U177">
        <f>'Sheet1 (3)'!U177</f>
        <v>0.38766666666666666</v>
      </c>
      <c r="V177">
        <f>'Sheet1 (3)'!V177</f>
        <v>0.23599999999999999</v>
      </c>
      <c r="W177">
        <f>'Sheet1 (3)'!W177</f>
        <v>7.080000000000001</v>
      </c>
      <c r="X177">
        <f>'Sheet1 (3)'!X177</f>
        <v>3.6999999999999997</v>
      </c>
      <c r="Y177">
        <f>'Sheet1 (3)'!Y177</f>
        <v>8.5666666666666664</v>
      </c>
      <c r="Z177">
        <f>'Sheet1 (3)'!Z177</f>
        <v>2.0666666666666669</v>
      </c>
      <c r="AA177">
        <f>'Sheet1 (3)'!AA177</f>
        <v>3904.6666666666665</v>
      </c>
      <c r="AB177">
        <f>'Sheet1 (3)'!AB177</f>
        <v>1.8666666666666665</v>
      </c>
      <c r="AC177">
        <f>'Sheet1 (3)'!AC177</f>
        <v>2.9666666666666668</v>
      </c>
    </row>
    <row r="178" spans="1:84">
      <c r="A178">
        <f>'Sheet1 (3)'!A178</f>
        <v>0</v>
      </c>
      <c r="B178">
        <f>'Sheet1 (3)'!B178</f>
        <v>0</v>
      </c>
      <c r="C178">
        <f>'Sheet1 (3)'!C178</f>
        <v>0</v>
      </c>
      <c r="D178" s="1">
        <f>'Sheet1 (3)'!D178</f>
        <v>42082</v>
      </c>
      <c r="E178">
        <f>'Sheet1 (3)'!E178</f>
        <v>3.0637500000000002</v>
      </c>
      <c r="F178">
        <f>'Sheet1 (3)'!F178</f>
        <v>3.0637500000000002</v>
      </c>
      <c r="G178">
        <f>'Sheet1 (3)'!G178</f>
        <v>4.4497499999999999</v>
      </c>
      <c r="H178">
        <f>'Sheet1 (3)'!H178</f>
        <v>215.125</v>
      </c>
      <c r="I178">
        <f>'Sheet1 (3)'!I178</f>
        <v>359.02499999999998</v>
      </c>
      <c r="J178">
        <f>'Sheet1 (3)'!J178</f>
        <v>354.125</v>
      </c>
      <c r="K178">
        <f>'Sheet1 (3)'!K178</f>
        <v>230</v>
      </c>
      <c r="L178">
        <f>'Sheet1 (3)'!L178</f>
        <v>54.724999999999994</v>
      </c>
      <c r="M178">
        <f>'Sheet1 (3)'!M178</f>
        <v>7.0825000000000005</v>
      </c>
      <c r="N178">
        <f>'Sheet1 (3)'!N178</f>
        <v>54.65</v>
      </c>
      <c r="O178">
        <f>'Sheet1 (3)'!O178</f>
        <v>7.44</v>
      </c>
      <c r="P178">
        <f>'Sheet1 (3)'!P178</f>
        <v>1.97</v>
      </c>
      <c r="Q178">
        <f>'Sheet1 (3)'!Q178</f>
        <v>3.3200000000000003</v>
      </c>
      <c r="R178">
        <f>'Sheet1 (3)'!R178</f>
        <v>8.9824999999999999</v>
      </c>
      <c r="S178">
        <f>'Sheet1 (3)'!S178</f>
        <v>4.4793333333333329</v>
      </c>
      <c r="T178">
        <f>'Sheet1 (3)'!T178</f>
        <v>3.436666666666667</v>
      </c>
      <c r="U178">
        <f>'Sheet1 (3)'!U178</f>
        <v>0.47166666666666668</v>
      </c>
      <c r="V178">
        <f>'Sheet1 (3)'!V178</f>
        <v>0.27733333333333338</v>
      </c>
      <c r="W178">
        <f>'Sheet1 (3)'!W178</f>
        <v>7.0166666666666657</v>
      </c>
      <c r="X178">
        <f>'Sheet1 (3)'!X178</f>
        <v>6.4366666666666665</v>
      </c>
      <c r="Y178">
        <f>'Sheet1 (3)'!Y178</f>
        <v>14.266666666666666</v>
      </c>
      <c r="Z178">
        <f>'Sheet1 (3)'!Z178</f>
        <v>3.4</v>
      </c>
      <c r="AA178">
        <f>'Sheet1 (3)'!AA178</f>
        <v>2658.3333333333335</v>
      </c>
      <c r="AB178">
        <f>'Sheet1 (3)'!AB178</f>
        <v>1.3</v>
      </c>
      <c r="AC178">
        <f>'Sheet1 (3)'!AC178</f>
        <v>9.9</v>
      </c>
    </row>
    <row r="179" spans="1:84">
      <c r="A179">
        <f>'Sheet1 (3)'!A179</f>
        <v>0</v>
      </c>
      <c r="B179">
        <f>'Sheet1 (3)'!B179</f>
        <v>0</v>
      </c>
      <c r="C179">
        <f>'Sheet1 (3)'!C179</f>
        <v>0</v>
      </c>
      <c r="D179" s="1">
        <f>'Sheet1 (3)'!D179</f>
        <v>42082</v>
      </c>
      <c r="E179">
        <f>'Sheet1 (3)'!E179</f>
        <v>3.3376666666666672</v>
      </c>
      <c r="F179">
        <f>'Sheet1 (3)'!F179</f>
        <v>3.3376666666666672</v>
      </c>
      <c r="G179">
        <f>'Sheet1 (3)'!G179</f>
        <v>4.5040000000000004</v>
      </c>
      <c r="H179">
        <f>'Sheet1 (3)'!H179</f>
        <v>216.69999999999996</v>
      </c>
      <c r="I179">
        <f>'Sheet1 (3)'!I179</f>
        <v>361.0333333333333</v>
      </c>
      <c r="J179">
        <f>'Sheet1 (3)'!J179</f>
        <v>356.13333333333338</v>
      </c>
      <c r="K179">
        <f>'Sheet1 (3)'!K179</f>
        <v>231.33333333333334</v>
      </c>
      <c r="L179">
        <f>'Sheet1 (3)'!L179</f>
        <v>43.333333333333336</v>
      </c>
      <c r="M179">
        <f>'Sheet1 (3)'!M179</f>
        <v>5.6033333333333326</v>
      </c>
      <c r="N179">
        <f>'Sheet1 (3)'!N179</f>
        <v>43.300000000000004</v>
      </c>
      <c r="O179">
        <f>'Sheet1 (3)'!O179</f>
        <v>7.419999999999999</v>
      </c>
      <c r="P179">
        <f>'Sheet1 (3)'!P179</f>
        <v>1.91</v>
      </c>
      <c r="Q179">
        <f>'Sheet1 (3)'!Q179</f>
        <v>3.3466666666666662</v>
      </c>
      <c r="R179">
        <f>'Sheet1 (3)'!R179</f>
        <v>9.0499999999999989</v>
      </c>
    </row>
    <row r="180" spans="1:84">
      <c r="A180">
        <f>'Sheet1 (3)'!A180</f>
        <v>0</v>
      </c>
      <c r="B180">
        <f>'Sheet1 (3)'!B180</f>
        <v>0</v>
      </c>
      <c r="C180">
        <f>'Sheet1 (3)'!C180</f>
        <v>0</v>
      </c>
      <c r="D180" s="1">
        <f>'Sheet1 (3)'!D180</f>
        <v>42082</v>
      </c>
      <c r="E180">
        <f>'Sheet1 (3)'!E180</f>
        <v>3.6139999999999999</v>
      </c>
      <c r="F180">
        <f>'Sheet1 (3)'!F180</f>
        <v>3.6139999999999999</v>
      </c>
      <c r="G180">
        <f>'Sheet1 (3)'!G180</f>
        <v>4.5255000000000001</v>
      </c>
      <c r="H180">
        <f>'Sheet1 (3)'!H180</f>
        <v>217.2</v>
      </c>
      <c r="I180">
        <f>'Sheet1 (3)'!I180</f>
        <v>361.67500000000001</v>
      </c>
      <c r="J180">
        <f>'Sheet1 (3)'!J180</f>
        <v>356.7</v>
      </c>
      <c r="K180">
        <f>'Sheet1 (3)'!K180</f>
        <v>232</v>
      </c>
      <c r="L180">
        <f>'Sheet1 (3)'!L180</f>
        <v>39.974999999999994</v>
      </c>
      <c r="M180">
        <f>'Sheet1 (3)'!M180</f>
        <v>5.1624999999999996</v>
      </c>
      <c r="N180">
        <f>'Sheet1 (3)'!N180</f>
        <v>39.974999999999994</v>
      </c>
      <c r="O180">
        <f>'Sheet1 (3)'!O180</f>
        <v>7.4</v>
      </c>
      <c r="P180">
        <f>'Sheet1 (3)'!P180</f>
        <v>2.0125000000000002</v>
      </c>
      <c r="Q180">
        <f>'Sheet1 (3)'!Q180</f>
        <v>3.3825000000000003</v>
      </c>
      <c r="R180">
        <f>'Sheet1 (3)'!R180</f>
        <v>9.14</v>
      </c>
      <c r="AD180">
        <f>'Sheet1 (3)'!AD180</f>
        <v>3.6</v>
      </c>
      <c r="AE180">
        <f>'Sheet1 (3)'!AE180</f>
        <v>1.321701</v>
      </c>
      <c r="AF180">
        <f>'Sheet1 (3)'!AF180</f>
        <v>1.1308291071222552</v>
      </c>
      <c r="AG180">
        <f t="shared" si="29"/>
        <v>1.3917036959039697E-2</v>
      </c>
      <c r="AH180">
        <f t="shared" si="30"/>
        <v>1.1907224461643206E-2</v>
      </c>
      <c r="AI180">
        <f>'Sheet1 (3)'!AG180</f>
        <v>29.346451313056001</v>
      </c>
      <c r="AJ180">
        <f>'Sheet1 (3)'!AH180</f>
        <v>3.2489550759857786</v>
      </c>
      <c r="AK180">
        <f t="shared" si="27"/>
        <v>0.30900759516748449</v>
      </c>
      <c r="AL180">
        <f t="shared" si="28"/>
        <v>3.4210330377864369E-2</v>
      </c>
      <c r="AM180">
        <f>'Sheet1 (3)'!AJ180</f>
        <v>18.522623549354542</v>
      </c>
      <c r="AN180">
        <f>'Sheet1 (3)'!AK180</f>
        <v>6.7769394206821163</v>
      </c>
      <c r="AO180">
        <f t="shared" si="23"/>
        <v>0.59808277524554543</v>
      </c>
      <c r="AP180">
        <f t="shared" si="24"/>
        <v>0.21882271297003925</v>
      </c>
      <c r="AR180">
        <f>'Sheet1 (3)'!AX180</f>
        <v>0.90654693517369156</v>
      </c>
      <c r="AS180">
        <f>'Sheet1 (3)'!AY180</f>
        <v>1.5390178859951403E-2</v>
      </c>
      <c r="AT180">
        <f>'Sheet1 (3)'!AL180</f>
        <v>1021.8802103373092</v>
      </c>
      <c r="AU180">
        <f>'Sheet1 (3)'!AM180</f>
        <v>3.3011012998833413</v>
      </c>
      <c r="AV180">
        <f>'Sheet1 (3)'!AN180</f>
        <v>55.169301887200461</v>
      </c>
      <c r="AW180">
        <f t="shared" si="25"/>
        <v>0.17821996387754557</v>
      </c>
      <c r="AX180">
        <f>'Sheet1 (3)'!AP180</f>
        <v>0.77400000000000002</v>
      </c>
      <c r="AY180">
        <f>'Sheet1 (3)'!AQ180</f>
        <v>0.1105</v>
      </c>
      <c r="AZ180">
        <f>'Sheet1 (3)'!AR180</f>
        <v>6.7814999999999994</v>
      </c>
      <c r="BA180">
        <f>'Sheet1 (3)'!AS180</f>
        <v>16.5395</v>
      </c>
      <c r="BD180">
        <f>'Sheet1 (3)'!AV180</f>
        <v>6.9571786079668589</v>
      </c>
      <c r="BE180">
        <f>'Sheet1 (3)'!AW180</f>
        <v>0.12518698216489502</v>
      </c>
      <c r="BI180" t="str">
        <f>'Sheet1 (3)'!BC180</f>
        <v>T47</v>
      </c>
      <c r="BJ180" t="str">
        <f>'Sheet1 (3)'!BD180</f>
        <v>SP</v>
      </c>
      <c r="BK180" t="str">
        <f>'Sheet1 (3)'!BE180</f>
        <v>D2</v>
      </c>
      <c r="BL180">
        <f>'Sheet1 (3)'!BF180</f>
        <v>42082</v>
      </c>
      <c r="BM180">
        <f>'Sheet1 (3)'!BG180</f>
        <v>0.44028743995842184</v>
      </c>
      <c r="BN180">
        <f>'Sheet1 (3)'!BH180</f>
        <v>2504.7499899033919</v>
      </c>
      <c r="BO180">
        <f>'Sheet1 (3)'!BI180</f>
        <v>6.4203391517119517</v>
      </c>
      <c r="BP180">
        <f>'Sheet1 (3)'!BJ180</f>
        <v>31.304852763894182</v>
      </c>
      <c r="BQ180">
        <f>'Sheet1 (3)'!BK180</f>
        <v>0.5698007419711355</v>
      </c>
      <c r="BR180">
        <f>'Sheet1 (3)'!BL180</f>
        <v>5.6492504324420176</v>
      </c>
      <c r="BS180">
        <f>'Sheet1 (3)'!BM180</f>
        <v>0.10115041060773532</v>
      </c>
      <c r="CF180">
        <f t="shared" si="26"/>
        <v>0.5698007419711355</v>
      </c>
    </row>
    <row r="181" spans="1:84">
      <c r="A181">
        <f>'Sheet1 (3)'!A181</f>
        <v>0</v>
      </c>
      <c r="B181">
        <f>'Sheet1 (3)'!B181</f>
        <v>0</v>
      </c>
      <c r="C181">
        <f>'Sheet1 (3)'!C181</f>
        <v>0</v>
      </c>
      <c r="D181" s="1">
        <f>'Sheet1 (3)'!D181</f>
        <v>42082</v>
      </c>
      <c r="E181">
        <f>'Sheet1 (3)'!E181</f>
        <v>3.8660000000000001</v>
      </c>
      <c r="F181">
        <f>'Sheet1 (3)'!F181</f>
        <v>3.8660000000000001</v>
      </c>
      <c r="G181">
        <f>'Sheet1 (3)'!G181</f>
        <v>4.535333333333333</v>
      </c>
      <c r="H181">
        <f>'Sheet1 (3)'!H181</f>
        <v>218.06666666666669</v>
      </c>
      <c r="I181">
        <f>'Sheet1 (3)'!I181</f>
        <v>363</v>
      </c>
      <c r="J181">
        <f>'Sheet1 (3)'!J181</f>
        <v>358</v>
      </c>
      <c r="K181">
        <f>'Sheet1 (3)'!K181</f>
        <v>233</v>
      </c>
      <c r="L181">
        <f>'Sheet1 (3)'!L181</f>
        <v>37.833333333333336</v>
      </c>
      <c r="M181">
        <f>'Sheet1 (3)'!M181</f>
        <v>4.8833333333333329</v>
      </c>
      <c r="N181">
        <f>'Sheet1 (3)'!N181</f>
        <v>37.766666666666666</v>
      </c>
      <c r="O181">
        <f>'Sheet1 (3)'!O181</f>
        <v>7.39</v>
      </c>
      <c r="P181">
        <f>'Sheet1 (3)'!P181</f>
        <v>2.2466666666666666</v>
      </c>
      <c r="Q181">
        <f>'Sheet1 (3)'!Q181</f>
        <v>3.4000000000000004</v>
      </c>
      <c r="R181">
        <f>'Sheet1 (3)'!R181</f>
        <v>9.173333333333332</v>
      </c>
    </row>
    <row r="182" spans="1:84">
      <c r="A182">
        <f>'Sheet1 (3)'!A182</f>
        <v>0</v>
      </c>
      <c r="B182">
        <f>'Sheet1 (3)'!B182</f>
        <v>0</v>
      </c>
      <c r="C182">
        <f>'Sheet1 (3)'!C182</f>
        <v>0</v>
      </c>
      <c r="D182" s="1">
        <f>'Sheet1 (3)'!D182</f>
        <v>42082</v>
      </c>
      <c r="E182">
        <f>'Sheet1 (3)'!E182</f>
        <v>4.0880000000000001</v>
      </c>
      <c r="F182">
        <f>'Sheet1 (3)'!F182</f>
        <v>4.0880000000000001</v>
      </c>
      <c r="G182">
        <f>'Sheet1 (3)'!G182</f>
        <v>4.5060000000000002</v>
      </c>
      <c r="H182">
        <f>'Sheet1 (3)'!H182</f>
        <v>219.23333333333335</v>
      </c>
      <c r="I182">
        <f>'Sheet1 (3)'!I182</f>
        <v>365.3</v>
      </c>
      <c r="J182">
        <f>'Sheet1 (3)'!J182</f>
        <v>360.26666666666665</v>
      </c>
      <c r="K182">
        <f>'Sheet1 (3)'!K182</f>
        <v>234</v>
      </c>
      <c r="L182">
        <f>'Sheet1 (3)'!L182</f>
        <v>35.4</v>
      </c>
      <c r="M182">
        <f>'Sheet1 (3)'!M182</f>
        <v>4.5733333333333333</v>
      </c>
      <c r="N182">
        <f>'Sheet1 (3)'!N182</f>
        <v>35.366666666666667</v>
      </c>
      <c r="O182">
        <f>'Sheet1 (3)'!O182</f>
        <v>7.38</v>
      </c>
      <c r="P182">
        <f>'Sheet1 (3)'!P182</f>
        <v>2.4599999999999995</v>
      </c>
      <c r="Q182">
        <f>'Sheet1 (3)'!Q182</f>
        <v>3.3699999999999997</v>
      </c>
      <c r="R182">
        <f>'Sheet1 (3)'!R182</f>
        <v>9.11</v>
      </c>
      <c r="AD182">
        <f>'Sheet1 (3)'!AD182</f>
        <v>4.0999999999999996</v>
      </c>
      <c r="AE182">
        <f>'Sheet1 (3)'!AE182</f>
        <v>131.60110674999999</v>
      </c>
      <c r="AF182">
        <f>'Sheet1 (3)'!AF182</f>
        <v>3.8429340667453897</v>
      </c>
      <c r="AG182">
        <f t="shared" si="29"/>
        <v>1.385712401284616</v>
      </c>
      <c r="AH182">
        <f t="shared" si="30"/>
        <v>4.0464715876017583E-2</v>
      </c>
      <c r="AI182">
        <f>'Sheet1 (3)'!AG182</f>
        <v>192.10504805350402</v>
      </c>
      <c r="AJ182">
        <f>'Sheet1 (3)'!AH182</f>
        <v>6.5474704836391311</v>
      </c>
      <c r="AK182">
        <f t="shared" si="27"/>
        <v>2.0227971786196064</v>
      </c>
      <c r="AL182">
        <f t="shared" si="28"/>
        <v>6.8942513253018117E-2</v>
      </c>
      <c r="AM182">
        <f>'Sheet1 (3)'!AJ182</f>
        <v>103.54674664232624</v>
      </c>
      <c r="AN182">
        <f>'Sheet1 (3)'!AK182</f>
        <v>4.7761287345759724</v>
      </c>
      <c r="AO182">
        <f t="shared" si="23"/>
        <v>3.3434532335268403</v>
      </c>
      <c r="AP182">
        <f t="shared" si="24"/>
        <v>0.15421791199793258</v>
      </c>
      <c r="AR182">
        <f>'Sheet1 (3)'!AX182</f>
        <v>1.1972484606650902</v>
      </c>
      <c r="AS182">
        <f>'Sheet1 (3)'!AY182</f>
        <v>4.3108875732890559E-2</v>
      </c>
      <c r="AT182">
        <f>'Sheet1 (3)'!AL182</f>
        <v>1462.6458894446585</v>
      </c>
      <c r="AU182">
        <f>'Sheet1 (3)'!AM182</f>
        <v>60.372064157481688</v>
      </c>
      <c r="AV182">
        <f>'Sheet1 (3)'!AN182</f>
        <v>14.125464458067103</v>
      </c>
      <c r="AW182">
        <f t="shared" si="25"/>
        <v>0.58304163206614679</v>
      </c>
      <c r="AX182">
        <f>'Sheet1 (3)'!AP182</f>
        <v>1.522</v>
      </c>
      <c r="AY182">
        <f>'Sheet1 (3)'!AQ182</f>
        <v>0.46299999999999997</v>
      </c>
      <c r="AZ182">
        <f>'Sheet1 (3)'!AR182</f>
        <v>9.5485000000000007</v>
      </c>
      <c r="BA182">
        <f>'Sheet1 (3)'!AS182</f>
        <v>23.2895</v>
      </c>
      <c r="BD182">
        <f>'Sheet1 (3)'!AV182</f>
        <v>10.69632481920611</v>
      </c>
      <c r="BE182">
        <f>'Sheet1 (3)'!AW182</f>
        <v>0.63323784259947957</v>
      </c>
      <c r="BI182" t="str">
        <f>'Sheet1 (3)'!BC182</f>
        <v>T48</v>
      </c>
      <c r="BJ182" t="str">
        <f>'Sheet1 (3)'!BD182</f>
        <v>SP</v>
      </c>
      <c r="BK182" t="str">
        <f>'Sheet1 (3)'!BE182</f>
        <v>D3</v>
      </c>
      <c r="BL182">
        <f>'Sheet1 (3)'!BF182</f>
        <v>42082</v>
      </c>
      <c r="BM182">
        <f>'Sheet1 (3)'!BG182</f>
        <v>4.0639788465915023</v>
      </c>
      <c r="BN182">
        <f>'Sheet1 (3)'!BH182</f>
        <v>3752.5732333264064</v>
      </c>
      <c r="BO182">
        <f>'Sheet1 (3)'!BI182</f>
        <v>56.777145282747639</v>
      </c>
      <c r="BP182">
        <f>'Sheet1 (3)'!BJ182</f>
        <v>68.240533997335888</v>
      </c>
      <c r="BQ182">
        <f>'Sheet1 (3)'!BK182</f>
        <v>1.242091991214705</v>
      </c>
      <c r="BR182">
        <f>'Sheet1 (3)'!BL182</f>
        <v>78.835783718215481</v>
      </c>
      <c r="BS182">
        <f>'Sheet1 (3)'!BM182</f>
        <v>1.4115628239608859</v>
      </c>
      <c r="CF182">
        <f t="shared" si="26"/>
        <v>1.242091991214705</v>
      </c>
    </row>
    <row r="183" spans="1:84">
      <c r="A183">
        <f>'Sheet1 (3)'!A183</f>
        <v>0</v>
      </c>
      <c r="B183">
        <f>'Sheet1 (3)'!B183</f>
        <v>0</v>
      </c>
      <c r="C183">
        <f>'Sheet1 (3)'!C183</f>
        <v>0</v>
      </c>
      <c r="D183" s="1">
        <f>'Sheet1 (3)'!D183</f>
        <v>42082</v>
      </c>
      <c r="E183">
        <f>'Sheet1 (3)'!E183</f>
        <v>4.3559999999999999</v>
      </c>
      <c r="F183">
        <f>'Sheet1 (3)'!F183</f>
        <v>4.3559999999999999</v>
      </c>
      <c r="G183">
        <f>'Sheet1 (3)'!G183</f>
        <v>4.426333333333333</v>
      </c>
      <c r="H183">
        <f>'Sheet1 (3)'!H183</f>
        <v>222.26666666666665</v>
      </c>
      <c r="I183">
        <f>'Sheet1 (3)'!I183</f>
        <v>371.20000000000005</v>
      </c>
      <c r="J183">
        <f>'Sheet1 (3)'!J183</f>
        <v>366.10000000000008</v>
      </c>
      <c r="K183">
        <f>'Sheet1 (3)'!K183</f>
        <v>238</v>
      </c>
      <c r="L183">
        <f>'Sheet1 (3)'!L183</f>
        <v>29.733333333333334</v>
      </c>
      <c r="M183">
        <f>'Sheet1 (3)'!M183</f>
        <v>3.85</v>
      </c>
      <c r="N183">
        <f>'Sheet1 (3)'!N183</f>
        <v>29.7</v>
      </c>
      <c r="O183">
        <f>'Sheet1 (3)'!O183</f>
        <v>7.3633333333333333</v>
      </c>
      <c r="P183">
        <f>'Sheet1 (3)'!P183</f>
        <v>3.6066666666666669</v>
      </c>
      <c r="Q183">
        <f>'Sheet1 (3)'!Q183</f>
        <v>3.4500000000000006</v>
      </c>
      <c r="R183">
        <f>'Sheet1 (3)'!R183</f>
        <v>9.2899999999999991</v>
      </c>
      <c r="AD183">
        <f>'Sheet1 (3)'!AD183</f>
        <v>4.3499999999999996</v>
      </c>
      <c r="AE183">
        <f>'Sheet1 (3)'!AE183</f>
        <v>3.8233083333333333</v>
      </c>
      <c r="AF183">
        <f>'Sheet1 (3)'!AF183</f>
        <v>2.5600731884309473</v>
      </c>
      <c r="AG183">
        <f t="shared" si="29"/>
        <v>4.0258063950019303E-2</v>
      </c>
      <c r="AH183">
        <f t="shared" si="30"/>
        <v>2.695665145236335E-2</v>
      </c>
      <c r="AI183">
        <f>'Sheet1 (3)'!AG183</f>
        <v>26.483830971968004</v>
      </c>
      <c r="AJ183">
        <f>'Sheet1 (3)'!AH183</f>
        <v>2.0047758553824631</v>
      </c>
      <c r="AK183">
        <f t="shared" si="27"/>
        <v>0.27886523083045178</v>
      </c>
      <c r="AL183">
        <f t="shared" si="28"/>
        <v>2.1109569920843035E-2</v>
      </c>
      <c r="AM183">
        <f>'Sheet1 (3)'!AJ183</f>
        <v>25.916025557439035</v>
      </c>
      <c r="AN183">
        <f>'Sheet1 (3)'!AK183</f>
        <v>3.5498254108334932</v>
      </c>
      <c r="AO183">
        <f t="shared" si="23"/>
        <v>0.83681064118304926</v>
      </c>
      <c r="AP183">
        <f t="shared" si="24"/>
        <v>0.1146214210795445</v>
      </c>
      <c r="AR183">
        <f>'Sheet1 (3)'!AX183</f>
        <v>0.98401395326148189</v>
      </c>
      <c r="AS183">
        <f>'Sheet1 (3)'!AY183</f>
        <v>7.4237626019293512E-2</v>
      </c>
      <c r="AT183">
        <f>'Sheet1 (3)'!AL183</f>
        <v>1059.497242529178</v>
      </c>
      <c r="AU183">
        <f>'Sheet1 (3)'!AM183</f>
        <v>18.663918887801891</v>
      </c>
      <c r="AV183">
        <f>'Sheet1 (3)'!AN183</f>
        <v>40.881933851352294</v>
      </c>
      <c r="AW183">
        <f t="shared" si="25"/>
        <v>0.72016902616630307</v>
      </c>
      <c r="AX183">
        <f>'Sheet1 (3)'!AP183</f>
        <v>0.68700000000000006</v>
      </c>
      <c r="AY183">
        <f>'Sheet1 (3)'!AQ183</f>
        <v>9.4E-2</v>
      </c>
      <c r="AZ183">
        <f>'Sheet1 (3)'!AR183</f>
        <v>6.8450000000000006</v>
      </c>
      <c r="BA183">
        <f>'Sheet1 (3)'!AS183</f>
        <v>16.695</v>
      </c>
      <c r="BD183">
        <f>'Sheet1 (3)'!AV183</f>
        <v>7.5079045934964741</v>
      </c>
      <c r="BE183">
        <f>'Sheet1 (3)'!AW183</f>
        <v>0.38268561555125241</v>
      </c>
      <c r="BI183" t="str">
        <f>'Sheet1 (3)'!BC183</f>
        <v>T49</v>
      </c>
      <c r="BJ183" t="str">
        <f>'Sheet1 (3)'!BD183</f>
        <v>SP</v>
      </c>
      <c r="BK183" t="str">
        <f>'Sheet1 (3)'!BE183</f>
        <v>D4</v>
      </c>
      <c r="BL183">
        <f>'Sheet1 (3)'!BF183</f>
        <v>42082</v>
      </c>
      <c r="BM183">
        <f>'Sheet1 (3)'!BG183</f>
        <v>4.9118397811704781</v>
      </c>
      <c r="BN183">
        <f>'Sheet1 (3)'!BH183</f>
        <v>4402.4568331674791</v>
      </c>
      <c r="BO183">
        <f>'Sheet1 (3)'!BI183</f>
        <v>83.277710892769889</v>
      </c>
      <c r="BP183">
        <f>'Sheet1 (3)'!BJ183</f>
        <v>65.41265143638995</v>
      </c>
      <c r="BQ183">
        <f>'Sheet1 (3)'!BK183</f>
        <v>1.1906197931632683</v>
      </c>
      <c r="BR183">
        <f>'Sheet1 (3)'!BL183</f>
        <v>121.41567887033573</v>
      </c>
      <c r="BS183">
        <f>'Sheet1 (3)'!BM183</f>
        <v>2.1739602304446861</v>
      </c>
      <c r="BU183" t="str">
        <f>'Sheet1 (3)'!BO183</f>
        <v>D28</v>
      </c>
      <c r="BV183" t="str">
        <f>'Sheet1 (3)'!BP183</f>
        <v>SP</v>
      </c>
      <c r="BW183" t="str">
        <f>'Sheet1 (3)'!BQ183</f>
        <v>D4</v>
      </c>
      <c r="BX183">
        <f>'Sheet1 (3)'!BS183</f>
        <v>17.056510060612442</v>
      </c>
      <c r="BY183">
        <f>'Sheet1 (3)'!BT183</f>
        <v>3302.3676967235301</v>
      </c>
      <c r="BZ183">
        <f>'Sheet1 (3)'!BU183</f>
        <v>115.99500267908282</v>
      </c>
      <c r="CA183">
        <f>'Sheet1 (3)'!BV183</f>
        <v>52.791806719157144</v>
      </c>
      <c r="CB183">
        <f>'Sheet1 (3)'!BW183</f>
        <v>0.96089928502288213</v>
      </c>
      <c r="CC183">
        <f>'Sheet1 (3)'!BX183</f>
        <v>53.273947134478639</v>
      </c>
      <c r="CD183">
        <f>'Sheet1 (3)'!BY183</f>
        <v>0.95387550822701228</v>
      </c>
      <c r="CE183">
        <f>'Sheet1 (3)'!BZ183</f>
        <v>1.2200847222176738</v>
      </c>
      <c r="CF183">
        <f t="shared" si="26"/>
        <v>0.22972050814038614</v>
      </c>
    </row>
    <row r="184" spans="1:84">
      <c r="A184">
        <f>'Sheet1 (3)'!A184</f>
        <v>0</v>
      </c>
      <c r="B184">
        <f>'Sheet1 (3)'!B184</f>
        <v>0</v>
      </c>
      <c r="C184">
        <f>'Sheet1 (3)'!C184</f>
        <v>0</v>
      </c>
      <c r="D184" s="1">
        <f>'Sheet1 (3)'!D184</f>
        <v>42082</v>
      </c>
      <c r="E184">
        <f>'Sheet1 (3)'!E184</f>
        <v>4.562333333333334</v>
      </c>
      <c r="F184">
        <f>'Sheet1 (3)'!F184</f>
        <v>4.562333333333334</v>
      </c>
      <c r="G184">
        <f>'Sheet1 (3)'!G184</f>
        <v>2.8559999999999999</v>
      </c>
      <c r="H184">
        <f>'Sheet1 (3)'!H184</f>
        <v>304.89999999999998</v>
      </c>
      <c r="I184">
        <f>'Sheet1 (3)'!I184</f>
        <v>534.54999999999995</v>
      </c>
      <c r="J184">
        <f>'Sheet1 (3)'!J184</f>
        <v>528.79999999999995</v>
      </c>
      <c r="K184">
        <f>'Sheet1 (3)'!K184</f>
        <v>343.83333333333331</v>
      </c>
      <c r="L184">
        <f>'Sheet1 (3)'!L184</f>
        <v>55.866666666666667</v>
      </c>
      <c r="M184">
        <f>'Sheet1 (3)'!M184</f>
        <v>7.5383333333333331</v>
      </c>
      <c r="N184">
        <f>'Sheet1 (3)'!N184</f>
        <v>55.800000000000004</v>
      </c>
      <c r="O184">
        <f>'Sheet1 (3)'!O184</f>
        <v>7.2799999999999985</v>
      </c>
      <c r="P184">
        <f>'Sheet1 (3)'!P184</f>
        <v>10.865</v>
      </c>
      <c r="Q184">
        <f>'Sheet1 (3)'!Q184</f>
        <v>4.79</v>
      </c>
      <c r="R184">
        <f>'Sheet1 (3)'!R184</f>
        <v>12.475</v>
      </c>
      <c r="AD184">
        <f>'Sheet1 (3)'!AD184</f>
        <v>4.5999999999999996</v>
      </c>
      <c r="AE184">
        <f>'Sheet1 (3)'!AE184</f>
        <v>25.033450250000001</v>
      </c>
      <c r="AF184">
        <f>'Sheet1 (3)'!AF184</f>
        <v>12.763931027708832</v>
      </c>
      <c r="AG184">
        <f t="shared" si="29"/>
        <v>0.26359324260292727</v>
      </c>
      <c r="AH184">
        <f t="shared" si="30"/>
        <v>0.1343996106950493</v>
      </c>
      <c r="AI184">
        <f>'Sheet1 (3)'!AG184</f>
        <v>66.909569831904008</v>
      </c>
      <c r="AJ184">
        <f>'Sheet1 (3)'!AH184</f>
        <v>22.599847015021112</v>
      </c>
      <c r="AK184">
        <f t="shared" si="27"/>
        <v>0.7045337457292199</v>
      </c>
      <c r="AL184">
        <f t="shared" si="28"/>
        <v>0.237968274350017</v>
      </c>
      <c r="AM184">
        <f>'Sheet1 (3)'!AJ184</f>
        <v>54.850697613769718</v>
      </c>
      <c r="AN184">
        <f>'Sheet1 (3)'!AK184</f>
        <v>10.262222551318635</v>
      </c>
      <c r="AO184">
        <f t="shared" si="23"/>
        <v>1.7710913017038981</v>
      </c>
      <c r="AP184">
        <f t="shared" si="24"/>
        <v>0.33136010821177386</v>
      </c>
      <c r="AR184">
        <f>'Sheet1 (3)'!AX184</f>
        <v>1.0057431581972025</v>
      </c>
      <c r="AS184">
        <f>'Sheet1 (3)'!AY184</f>
        <v>2.4816138282336704E-2</v>
      </c>
      <c r="AT184">
        <f>'Sheet1 (3)'!AL184</f>
        <v>1199.7755547005261</v>
      </c>
      <c r="AU184">
        <f>'Sheet1 (3)'!AM184</f>
        <v>41.83511070429077</v>
      </c>
      <c r="AV184">
        <f>'Sheet1 (3)'!AN184</f>
        <v>21.873478495182063</v>
      </c>
      <c r="AW184">
        <f t="shared" si="25"/>
        <v>0.76270881728564344</v>
      </c>
      <c r="AX184">
        <f>'Sheet1 (3)'!AP184</f>
        <v>0.85250000000000004</v>
      </c>
      <c r="AY184">
        <f>'Sheet1 (3)'!AQ184</f>
        <v>0.26650000000000001</v>
      </c>
      <c r="AZ184">
        <f>'Sheet1 (3)'!AR184</f>
        <v>7.7610000000000001</v>
      </c>
      <c r="BA184">
        <f>'Sheet1 (3)'!AS184</f>
        <v>18.93</v>
      </c>
      <c r="BD184">
        <f>'Sheet1 (3)'!AV184</f>
        <v>8.3599878383078963</v>
      </c>
      <c r="BE184">
        <f>'Sheet1 (3)'!AW184</f>
        <v>0.53693545710257151</v>
      </c>
      <c r="BI184" t="str">
        <f>'Sheet1 (3)'!BC184</f>
        <v>T50</v>
      </c>
      <c r="BJ184" t="str">
        <f>'Sheet1 (3)'!BD184</f>
        <v>SP</v>
      </c>
      <c r="BK184" t="str">
        <f>'Sheet1 (3)'!BE184</f>
        <v>D5</v>
      </c>
      <c r="BL184">
        <f>'Sheet1 (3)'!BF184</f>
        <v>42082</v>
      </c>
      <c r="BM184">
        <f>'Sheet1 (3)'!BG184</f>
        <v>4.5711049859487334</v>
      </c>
      <c r="BN184">
        <f>'Sheet1 (3)'!BH184</f>
        <v>4336.918400700587</v>
      </c>
      <c r="BO184">
        <f>'Sheet1 (3)'!BI184</f>
        <v>72.008487727656913</v>
      </c>
      <c r="BP184">
        <f>'Sheet1 (3)'!BJ184</f>
        <v>63.32814831159105</v>
      </c>
      <c r="BQ184">
        <f>'Sheet1 (3)'!BK184</f>
        <v>1.1526783456787597</v>
      </c>
      <c r="BR184">
        <f>'Sheet1 (3)'!BL184</f>
        <v>113.59826578967208</v>
      </c>
      <c r="BS184">
        <f>'Sheet1 (3)'!BM184</f>
        <v>2.033988644398784</v>
      </c>
      <c r="BU184" t="str">
        <f>'Sheet1 (3)'!BO184</f>
        <v>D29</v>
      </c>
      <c r="BV184" t="str">
        <f>'Sheet1 (3)'!BP184</f>
        <v>SP</v>
      </c>
      <c r="BW184" t="str">
        <f>'Sheet1 (3)'!BQ184</f>
        <v>D5</v>
      </c>
      <c r="BX184">
        <f>'Sheet1 (3)'!BS184</f>
        <v>31.049163839532934</v>
      </c>
      <c r="BY184">
        <f>'Sheet1 (3)'!BT184</f>
        <v>3415.2316244837498</v>
      </c>
      <c r="BZ184">
        <f>'Sheet1 (3)'!BU184</f>
        <v>93.291698427195527</v>
      </c>
      <c r="CA184">
        <f>'Sheet1 (3)'!BV184</f>
        <v>53.993133506634763</v>
      </c>
      <c r="CB184">
        <f>'Sheet1 (3)'!BW184</f>
        <v>0.98276544424162293</v>
      </c>
      <c r="CC184">
        <f>'Sheet1 (3)'!BX184</f>
        <v>51.439047446237225</v>
      </c>
      <c r="CD184">
        <f>'Sheet1 (3)'!BY184</f>
        <v>0.92102144039815981</v>
      </c>
      <c r="CE184">
        <f>'Sheet1 (3)'!BZ184</f>
        <v>1.1129672040006242</v>
      </c>
      <c r="CF184">
        <f t="shared" si="26"/>
        <v>0.16991290143713678</v>
      </c>
    </row>
    <row r="188" spans="1:84">
      <c r="A188" t="str">
        <f>'Sheet1 (3)'!A188</f>
        <v>Shelburne Pond</v>
      </c>
      <c r="B188" t="str">
        <f>'Sheet1 (3)'!B188</f>
        <v>depth (m)</v>
      </c>
      <c r="C188" t="str">
        <f>'Sheet1 (3)'!C188</f>
        <v>Ice (cm)</v>
      </c>
      <c r="D188" s="1" t="str">
        <f>'Sheet1 (3)'!D188</f>
        <v>Date (MM/DD/YYYY)</v>
      </c>
      <c r="E188" t="str">
        <f>'Sheet1 (3)'!E188</f>
        <v>Depth m</v>
      </c>
      <c r="F188" t="str">
        <f>'Sheet1 (3)'!F188</f>
        <v>Depth(cor-m)</v>
      </c>
      <c r="G188" t="str">
        <f>'Sheet1 (3)'!G188</f>
        <v>Temp °C</v>
      </c>
      <c r="H188" t="str">
        <f>'Sheet1 (3)'!H188</f>
        <v>Cond µS/cm</v>
      </c>
      <c r="I188" t="str">
        <f>'Sheet1 (3)'!I188</f>
        <v>nLF Cond µS/cm</v>
      </c>
      <c r="J188" t="str">
        <f>'Sheet1 (3)'!J188</f>
        <v>SpCond µS/cm</v>
      </c>
      <c r="K188" t="str">
        <f>'Sheet1 (3)'!K188</f>
        <v>TDS mg/L</v>
      </c>
      <c r="L188" t="str">
        <f>'Sheet1 (3)'!L188</f>
        <v>ODO % sat</v>
      </c>
      <c r="M188" t="str">
        <f>'Sheet1 (3)'!M188</f>
        <v>ODO mg/L</v>
      </c>
      <c r="N188" t="str">
        <f>'Sheet1 (3)'!N188</f>
        <v>ODO % EU</v>
      </c>
      <c r="O188" t="str">
        <f>'Sheet1 (3)'!O188</f>
        <v>pH</v>
      </c>
      <c r="P188" t="str">
        <f>'Sheet1 (3)'!P188</f>
        <v>Turbidity FNU</v>
      </c>
      <c r="Q188" t="str">
        <f>'Sheet1 (3)'!Q188</f>
        <v>fDOM RFU</v>
      </c>
      <c r="R188" t="str">
        <f>'Sheet1 (3)'!R188</f>
        <v>fDOM QSU</v>
      </c>
      <c r="S188" t="str">
        <f>'Sheet1 (3)'!S188</f>
        <v>Dep(m)</v>
      </c>
      <c r="T188" t="str">
        <f>'Sheet1 (3)'!T188</f>
        <v>Temp</v>
      </c>
      <c r="U188" t="str">
        <f>'Sheet1 (3)'!U188</f>
        <v>Scon(mS)</v>
      </c>
      <c r="V188" t="str">
        <f>'Sheet1 (3)'!V188</f>
        <v>Con(mS)</v>
      </c>
      <c r="W188" t="str">
        <f>'Sheet1 (3)'!W188</f>
        <v>pH</v>
      </c>
      <c r="X188" t="str">
        <f>'Sheet1 (3)'!X188</f>
        <v>DO(mg/l)</v>
      </c>
      <c r="Y188" t="str">
        <f>'Sheet1 (3)'!Y188</f>
        <v>Chla (ug/l)</v>
      </c>
      <c r="Z188" t="str">
        <f>'Sheet1 (3)'!Z188</f>
        <v>Chl(RFU)</v>
      </c>
      <c r="AA188" t="str">
        <f>'Sheet1 (3)'!AA188</f>
        <v>BGA(cells)</v>
      </c>
      <c r="AB188" t="str">
        <f>'Sheet1 (3)'!AB188</f>
        <v>BGA(RF)</v>
      </c>
      <c r="AC188" t="str">
        <f>'Sheet1 (3)'!AC188</f>
        <v>Turb.</v>
      </c>
      <c r="AD188" t="str">
        <f>'Sheet1 (3)'!AD188</f>
        <v>Depth (m)</v>
      </c>
      <c r="AF188" t="str">
        <f>'Sheet1 (3)'!AF188</f>
        <v>SRP-sd</v>
      </c>
      <c r="AJ188" t="str">
        <f>'Sheet1 (3)'!AH188</f>
        <v>TDP-sd</v>
      </c>
      <c r="AM188" t="str">
        <f>'Sheet1 (3)'!AJ188</f>
        <v>TP-ugP/L</v>
      </c>
      <c r="AN188" t="str">
        <f>'Sheet1 (3)'!AK188</f>
        <v>TP-sd</v>
      </c>
      <c r="AR188" t="str">
        <f>'Sheet1 (3)'!AX188</f>
        <v>TDN(mgN/l)</v>
      </c>
      <c r="AS188" t="str">
        <f>'Sheet1 (3)'!AY188</f>
        <v>stdN/l</v>
      </c>
      <c r="AT188" t="str">
        <f>'Sheet1 (3)'!AL188</f>
        <v>TN-ugN/L</v>
      </c>
      <c r="AU188" t="str">
        <f>'Sheet1 (3)'!AM188</f>
        <v>TN-sd</v>
      </c>
      <c r="AV188" t="str">
        <f>'Sheet1 (3)'!AN188</f>
        <v>TN/TP</v>
      </c>
      <c r="AX188" t="str">
        <f>'Sheet1 (3)'!AP188</f>
        <v>Turbidity</v>
      </c>
      <c r="AY188" t="str">
        <f>'Sheet1 (3)'!AQ188</f>
        <v>NO3(mg/l)</v>
      </c>
      <c r="AZ188" t="str">
        <f>'Sheet1 (3)'!AR188</f>
        <v>DOC(mg/l)</v>
      </c>
      <c r="BA188" t="str">
        <f>'Sheet1 (3)'!AS188</f>
        <v>SAC254(/m)</v>
      </c>
      <c r="BD188" t="str">
        <f>'Sheet1 (3)'!AV188</f>
        <v>DOC (mgC/l)</v>
      </c>
      <c r="BE188" t="str">
        <f>'Sheet1 (3)'!AW188</f>
        <v>stdC/l</v>
      </c>
      <c r="BF188">
        <f>'Sheet1 (3)'!AZ188</f>
        <v>0</v>
      </c>
      <c r="BG188" t="str">
        <f>'Sheet1 (3)'!BA188</f>
        <v>PAR</v>
      </c>
      <c r="BI188">
        <f>'Sheet1 (3)'!BC188</f>
        <v>0</v>
      </c>
      <c r="BJ188" t="str">
        <f>'Sheet1 (3)'!BD188</f>
        <v>Sam ID</v>
      </c>
      <c r="BK188" t="str">
        <f>'Sheet1 (3)'!BE188</f>
        <v>Depth</v>
      </c>
      <c r="BL188" t="str">
        <f>'Sheet1 (3)'!BF188</f>
        <v>Col</v>
      </c>
      <c r="BM188">
        <f>'Sheet1 (3)'!BG188</f>
        <v>0</v>
      </c>
      <c r="BN188">
        <f>'Sheet1 (3)'!BH188</f>
        <v>0</v>
      </c>
      <c r="BO188">
        <f>'Sheet1 (3)'!BI188</f>
        <v>0</v>
      </c>
      <c r="BP188">
        <f>'Sheet1 (3)'!BJ188</f>
        <v>0</v>
      </c>
      <c r="BQ188">
        <f>'Sheet1 (3)'!BK188</f>
        <v>0</v>
      </c>
      <c r="BR188">
        <f>'Sheet1 (3)'!BL188</f>
        <v>0</v>
      </c>
      <c r="BS188">
        <f>'Sheet1 (3)'!BM188</f>
        <v>0</v>
      </c>
    </row>
    <row r="189" spans="1:84">
      <c r="A189" t="str">
        <f>'Sheet1 (3)'!A189</f>
        <v>Depth</v>
      </c>
      <c r="B189">
        <f>'Sheet1 (3)'!B189</f>
        <v>4.75</v>
      </c>
      <c r="C189">
        <f>'Sheet1 (3)'!C189</f>
        <v>45</v>
      </c>
      <c r="D189" s="1">
        <f>'Sheet1 (3)'!D189</f>
        <v>42088</v>
      </c>
      <c r="E189">
        <f>'Sheet1 (3)'!E189</f>
        <v>0.51466666666666672</v>
      </c>
      <c r="F189">
        <f>'Sheet1 (3)'!F189</f>
        <v>0.51466666666666672</v>
      </c>
      <c r="G189">
        <f>'Sheet1 (3)'!G189</f>
        <v>4.969333333333334</v>
      </c>
      <c r="H189">
        <f>'Sheet1 (3)'!H189</f>
        <v>198.23333333333335</v>
      </c>
      <c r="I189">
        <f>'Sheet1 (3)'!I189</f>
        <v>325.73333333333329</v>
      </c>
      <c r="J189">
        <f>'Sheet1 (3)'!J189</f>
        <v>321.03333333333336</v>
      </c>
      <c r="K189">
        <f>'Sheet1 (3)'!K189</f>
        <v>209</v>
      </c>
      <c r="L189">
        <f>'Sheet1 (3)'!L189</f>
        <v>123.96666666666665</v>
      </c>
      <c r="M189">
        <f>'Sheet1 (3)'!M189</f>
        <v>15.829999999999998</v>
      </c>
      <c r="N189">
        <f>'Sheet1 (3)'!N189</f>
        <v>124.16666666666667</v>
      </c>
      <c r="O189">
        <f>'Sheet1 (3)'!O189</f>
        <v>8.17</v>
      </c>
      <c r="P189">
        <f>'Sheet1 (3)'!P189</f>
        <v>1.8033333333333335</v>
      </c>
      <c r="Q189">
        <f>'Sheet1 (3)'!Q189</f>
        <v>21.06</v>
      </c>
      <c r="R189">
        <f>'Sheet1 (3)'!R189</f>
        <v>51.053333333333335</v>
      </c>
      <c r="S189">
        <f>'Sheet1 (3)'!S189</f>
        <v>0.5083333333333333</v>
      </c>
      <c r="T189">
        <f>'Sheet1 (3)'!T189</f>
        <v>5.2866666666666662</v>
      </c>
      <c r="U189">
        <f>'Sheet1 (3)'!U189</f>
        <v>0.35466666666666669</v>
      </c>
      <c r="V189">
        <f>'Sheet1 (3)'!V189</f>
        <v>0.221</v>
      </c>
      <c r="W189">
        <f>'Sheet1 (3)'!W189</f>
        <v>7.87</v>
      </c>
      <c r="X189">
        <f>'Sheet1 (3)'!X189</f>
        <v>15.626666666666667</v>
      </c>
      <c r="Y189">
        <f>'Sheet1 (3)'!Y189</f>
        <v>4.7666666666666666</v>
      </c>
      <c r="Z189">
        <f>'Sheet1 (3)'!Z189</f>
        <v>1.1666666666666667</v>
      </c>
      <c r="AA189">
        <f>'Sheet1 (3)'!AA189</f>
        <v>1066.3333333333333</v>
      </c>
      <c r="AB189">
        <f>'Sheet1 (3)'!AB189</f>
        <v>0.53333333333333333</v>
      </c>
      <c r="AC189">
        <f>'Sheet1 (3)'!AC189</f>
        <v>6.6666666666666666E-2</v>
      </c>
      <c r="AD189">
        <f>'Sheet1 (3)'!AD189</f>
        <v>0.45</v>
      </c>
      <c r="AE189">
        <f>'Sheet1 (3)'!AE189</f>
        <v>6.9742459999999999</v>
      </c>
      <c r="AF189">
        <f>'Sheet1 (3)'!AF189</f>
        <v>1.6185397275558855</v>
      </c>
      <c r="AG189">
        <f t="shared" si="29"/>
        <v>7.3436306201958512E-2</v>
      </c>
      <c r="AH189">
        <f t="shared" si="30"/>
        <v>1.7042642177065234E-2</v>
      </c>
      <c r="AI189">
        <f>'Sheet1 (3)'!AG189</f>
        <v>43.386810353119998</v>
      </c>
      <c r="AJ189">
        <f>'Sheet1 (3)'!AH189</f>
        <v>4.4869560438608884</v>
      </c>
      <c r="AK189">
        <f t="shared" si="27"/>
        <v>0.45684753451742655</v>
      </c>
      <c r="AL189">
        <f t="shared" si="28"/>
        <v>4.7246036052025785E-2</v>
      </c>
      <c r="AM189">
        <f>'Sheet1 (3)'!AJ189</f>
        <v>22.721345677402528</v>
      </c>
      <c r="AN189">
        <f>'Sheet1 (3)'!AK189</f>
        <v>0.83904964256064063</v>
      </c>
      <c r="AO189">
        <f t="shared" si="23"/>
        <v>0.7336566250372144</v>
      </c>
      <c r="AP189">
        <f t="shared" si="24"/>
        <v>2.7092335891528596E-2</v>
      </c>
      <c r="AR189">
        <f>'Sheet1 (3)'!AX189</f>
        <v>0.62876547748191047</v>
      </c>
      <c r="AS189">
        <f>'Sheet1 (3)'!AY189</f>
        <v>4.8955496548480797E-2</v>
      </c>
      <c r="AT189">
        <f>'Sheet1 (3)'!AL189</f>
        <v>882.76901372322698</v>
      </c>
      <c r="AU189">
        <f>'Sheet1 (3)'!AM189</f>
        <v>190.51163463365103</v>
      </c>
      <c r="AV189">
        <f>'Sheet1 (3)'!AN189</f>
        <v>38.851968816318099</v>
      </c>
      <c r="AW189">
        <f t="shared" si="25"/>
        <v>8.384698571050043</v>
      </c>
      <c r="AX189">
        <f>'Sheet1 (3)'!AP189</f>
        <v>0.95099999999999996</v>
      </c>
      <c r="AY189">
        <f>'Sheet1 (3)'!AQ189</f>
        <v>9.6500000000000002E-2</v>
      </c>
      <c r="AZ189">
        <f>'Sheet1 (3)'!AR189</f>
        <v>6.7334999999999994</v>
      </c>
      <c r="BA189">
        <f>'Sheet1 (3)'!AS189</f>
        <v>16.423500000000001</v>
      </c>
      <c r="BD189">
        <f>'Sheet1 (3)'!AV189</f>
        <v>8.0046279623878718</v>
      </c>
      <c r="BE189">
        <f>'Sheet1 (3)'!AW189</f>
        <v>0.50848864750056466</v>
      </c>
      <c r="BF189">
        <f>'Sheet1 (3)'!AZ189</f>
        <v>0</v>
      </c>
      <c r="BG189">
        <f>'Sheet1 (3)'!BA189</f>
        <v>3766</v>
      </c>
      <c r="BI189" t="str">
        <f>'Sheet1 (3)'!BC189</f>
        <v>T56</v>
      </c>
      <c r="BJ189" t="str">
        <f>'Sheet1 (3)'!BD189</f>
        <v>SP</v>
      </c>
      <c r="BK189" t="str">
        <f>'Sheet1 (3)'!BE189</f>
        <v>D1</v>
      </c>
      <c r="BL189">
        <f>'Sheet1 (3)'!BF189</f>
        <v>42088</v>
      </c>
      <c r="BM189">
        <f>'Sheet1 (3)'!BG189</f>
        <v>0.56486475263323055</v>
      </c>
      <c r="BN189">
        <f>'Sheet1 (3)'!BH189</f>
        <v>1469.5670021192393</v>
      </c>
      <c r="BO189">
        <f>'Sheet1 (3)'!BI189</f>
        <v>8.9248427602034219</v>
      </c>
      <c r="BP189">
        <f>'Sheet1 (3)'!BJ189</f>
        <v>0.40515973211502759</v>
      </c>
      <c r="BQ189">
        <f>'Sheet1 (3)'!BK189</f>
        <v>7.374585586367448E-3</v>
      </c>
      <c r="BR189">
        <f>'Sheet1 (3)'!BL189</f>
        <v>4.5294897716343447</v>
      </c>
      <c r="BS189">
        <f>'Sheet1 (3)'!BM189</f>
        <v>8.1100980691751923E-2</v>
      </c>
      <c r="BU189" t="str">
        <f>'Sheet1 (3)'!BO189</f>
        <v>D36</v>
      </c>
      <c r="BV189" t="str">
        <f>'Sheet1 (3)'!BP189</f>
        <v>SP</v>
      </c>
      <c r="BW189" t="str">
        <f>'Sheet1 (3)'!BQ189</f>
        <v>D1</v>
      </c>
      <c r="BX189">
        <f>'Sheet1 (3)'!BS189</f>
        <v>70.575892966120335</v>
      </c>
      <c r="BY189">
        <f>'Sheet1 (3)'!BT189</f>
        <v>1264.4286284520529</v>
      </c>
      <c r="BZ189">
        <f>'Sheet1 (3)'!BU189</f>
        <v>24.092247591347711</v>
      </c>
      <c r="CA189">
        <f>'Sheet1 (3)'!BV189</f>
        <v>0.17731736699053441</v>
      </c>
      <c r="CB189">
        <f>'Sheet1 (3)'!BW189</f>
        <v>3.2274730067443466E-3</v>
      </c>
      <c r="CC189">
        <f>'Sheet1 (3)'!BX189</f>
        <v>1.4402117245379951</v>
      </c>
      <c r="CD189">
        <f>'Sheet1 (3)'!BY189</f>
        <v>2.5787139203903225E-2</v>
      </c>
      <c r="CE189">
        <f>'Sheet1 (3)'!BZ189</f>
        <v>5.5313841487848694E-2</v>
      </c>
      <c r="CF189">
        <f t="shared" si="26"/>
        <v>4.1471125796231009E-3</v>
      </c>
    </row>
    <row r="190" spans="1:84">
      <c r="A190" t="str">
        <f>'Sheet1 (3)'!A190</f>
        <v>ICE</v>
      </c>
      <c r="B190">
        <f>'Sheet1 (3)'!B190</f>
        <v>4.3</v>
      </c>
      <c r="C190">
        <f>'Sheet1 (3)'!C190</f>
        <v>0</v>
      </c>
      <c r="D190" s="1">
        <f>'Sheet1 (3)'!D190</f>
        <v>42088</v>
      </c>
      <c r="E190">
        <f>'Sheet1 (3)'!E190</f>
        <v>0.77</v>
      </c>
      <c r="F190">
        <f>'Sheet1 (3)'!F190</f>
        <v>0.77</v>
      </c>
      <c r="G190">
        <f>'Sheet1 (3)'!G190</f>
        <v>5.2670000000000003</v>
      </c>
      <c r="H190">
        <f>'Sheet1 (3)'!H190</f>
        <v>210.30000000000004</v>
      </c>
      <c r="I190">
        <f>'Sheet1 (3)'!I190</f>
        <v>342.56666666666666</v>
      </c>
      <c r="J190">
        <f>'Sheet1 (3)'!J190</f>
        <v>337.53333333333336</v>
      </c>
      <c r="K190">
        <f>'Sheet1 (3)'!K190</f>
        <v>219</v>
      </c>
      <c r="L190">
        <f>'Sheet1 (3)'!L190</f>
        <v>127</v>
      </c>
      <c r="M190">
        <f>'Sheet1 (3)'!M190</f>
        <v>16.09</v>
      </c>
      <c r="N190">
        <f>'Sheet1 (3)'!N190</f>
        <v>127.2</v>
      </c>
      <c r="O190">
        <f>'Sheet1 (3)'!O190</f>
        <v>8.24</v>
      </c>
      <c r="P190">
        <f>'Sheet1 (3)'!P190</f>
        <v>1.2033333333333334</v>
      </c>
      <c r="Q190">
        <f>'Sheet1 (3)'!Q190</f>
        <v>21.47</v>
      </c>
      <c r="R190">
        <f>'Sheet1 (3)'!R190</f>
        <v>52.03</v>
      </c>
      <c r="S190">
        <f>'Sheet1 (3)'!S190</f>
        <v>0.75066666666666659</v>
      </c>
      <c r="T190">
        <f>'Sheet1 (3)'!T190</f>
        <v>5.2833333333333341</v>
      </c>
      <c r="U190">
        <f>'Sheet1 (3)'!U190</f>
        <v>0.36066666666666664</v>
      </c>
      <c r="V190">
        <f>'Sheet1 (3)'!V190</f>
        <v>0.22500000000000001</v>
      </c>
      <c r="W190">
        <f>'Sheet1 (3)'!W190</f>
        <v>8.0399999999999991</v>
      </c>
      <c r="X190">
        <f>'Sheet1 (3)'!X190</f>
        <v>16.11</v>
      </c>
      <c r="Y190">
        <f>'Sheet1 (3)'!Y190</f>
        <v>5.8999999999999995</v>
      </c>
      <c r="Z190">
        <f>'Sheet1 (3)'!Z190</f>
        <v>1.3999999999999997</v>
      </c>
      <c r="AA190">
        <f>'Sheet1 (3)'!AA190</f>
        <v>1111.6666666666667</v>
      </c>
      <c r="AB190">
        <f>'Sheet1 (3)'!AB190</f>
        <v>0.53333333333333333</v>
      </c>
      <c r="AC190">
        <f>'Sheet1 (3)'!AC190</f>
        <v>0.33333333333333331</v>
      </c>
      <c r="BF190">
        <f>'Sheet1 (3)'!AZ190</f>
        <v>0.5</v>
      </c>
      <c r="BG190">
        <f>'Sheet1 (3)'!BA190</f>
        <v>621.5</v>
      </c>
    </row>
    <row r="191" spans="1:84">
      <c r="A191">
        <f>'Sheet1 (3)'!A191</f>
        <v>0</v>
      </c>
      <c r="B191">
        <f>'Sheet1 (3)'!B191</f>
        <v>0</v>
      </c>
      <c r="C191">
        <f>'Sheet1 (3)'!C191</f>
        <v>0</v>
      </c>
      <c r="D191" s="1">
        <f>'Sheet1 (3)'!D191</f>
        <v>42088</v>
      </c>
      <c r="E191">
        <f>'Sheet1 (3)'!E191</f>
        <v>1.0229999999999999</v>
      </c>
      <c r="F191">
        <f>'Sheet1 (3)'!F191</f>
        <v>1.0229999999999999</v>
      </c>
      <c r="G191">
        <f>'Sheet1 (3)'!G191</f>
        <v>5.3034999999999997</v>
      </c>
      <c r="H191">
        <f>'Sheet1 (3)'!H191</f>
        <v>212.5</v>
      </c>
      <c r="I191">
        <f>'Sheet1 (3)'!I191</f>
        <v>345.8</v>
      </c>
      <c r="J191">
        <f>'Sheet1 (3)'!J191</f>
        <v>340.7</v>
      </c>
      <c r="K191">
        <f>'Sheet1 (3)'!K191</f>
        <v>221</v>
      </c>
      <c r="L191">
        <f>'Sheet1 (3)'!L191</f>
        <v>127.92500000000001</v>
      </c>
      <c r="M191">
        <f>'Sheet1 (3)'!M191</f>
        <v>16.195</v>
      </c>
      <c r="N191">
        <f>'Sheet1 (3)'!N191</f>
        <v>128.125</v>
      </c>
      <c r="O191">
        <f>'Sheet1 (3)'!O191</f>
        <v>8.26</v>
      </c>
      <c r="P191">
        <f>'Sheet1 (3)'!P191</f>
        <v>1.7775000000000001</v>
      </c>
      <c r="Q191">
        <f>'Sheet1 (3)'!Q191</f>
        <v>21.572499999999998</v>
      </c>
      <c r="R191">
        <f>'Sheet1 (3)'!R191</f>
        <v>52.267499999999998</v>
      </c>
      <c r="S191">
        <f>'Sheet1 (3)'!S191</f>
        <v>0.9996666666666667</v>
      </c>
      <c r="T191">
        <f>'Sheet1 (3)'!T191</f>
        <v>5.2866666666666662</v>
      </c>
      <c r="U191">
        <f>'Sheet1 (3)'!U191</f>
        <v>0.36166666666666664</v>
      </c>
      <c r="V191">
        <f>'Sheet1 (3)'!V191</f>
        <v>0.22500000000000001</v>
      </c>
      <c r="W191">
        <f>'Sheet1 (3)'!W191</f>
        <v>8.0933333333333319</v>
      </c>
      <c r="X191">
        <f>'Sheet1 (3)'!X191</f>
        <v>16.260000000000002</v>
      </c>
      <c r="Y191">
        <f>'Sheet1 (3)'!Y191</f>
        <v>8.9333333333333336</v>
      </c>
      <c r="Z191">
        <f>'Sheet1 (3)'!Z191</f>
        <v>2.1333333333333333</v>
      </c>
      <c r="AA191">
        <f>'Sheet1 (3)'!AA191</f>
        <v>1950</v>
      </c>
      <c r="AB191">
        <f>'Sheet1 (3)'!AB191</f>
        <v>0.93333333333333324</v>
      </c>
      <c r="AC191">
        <f>'Sheet1 (3)'!AC191</f>
        <v>0.6333333333333333</v>
      </c>
      <c r="BF191">
        <f>'Sheet1 (3)'!AZ191</f>
        <v>1</v>
      </c>
      <c r="BG191">
        <f>'Sheet1 (3)'!BA191</f>
        <v>391.5</v>
      </c>
    </row>
    <row r="192" spans="1:84">
      <c r="A192">
        <f>'Sheet1 (3)'!A192</f>
        <v>0</v>
      </c>
      <c r="B192">
        <f>'Sheet1 (3)'!B192</f>
        <v>0</v>
      </c>
      <c r="C192">
        <f>'Sheet1 (3)'!C192</f>
        <v>0</v>
      </c>
      <c r="D192" s="1">
        <f>'Sheet1 (3)'!D192</f>
        <v>42088</v>
      </c>
      <c r="E192">
        <f>'Sheet1 (3)'!E192</f>
        <v>1.2809999999999999</v>
      </c>
      <c r="F192">
        <f>'Sheet1 (3)'!F192</f>
        <v>1.2809999999999999</v>
      </c>
      <c r="G192">
        <f>'Sheet1 (3)'!G192</f>
        <v>5.2889999999999997</v>
      </c>
      <c r="H192">
        <f>'Sheet1 (3)'!H192</f>
        <v>213.13333333333333</v>
      </c>
      <c r="I192">
        <f>'Sheet1 (3)'!I192</f>
        <v>346.9666666666667</v>
      </c>
      <c r="J192">
        <f>'Sheet1 (3)'!J192</f>
        <v>341.83333333333331</v>
      </c>
      <c r="K192">
        <f>'Sheet1 (3)'!K192</f>
        <v>222</v>
      </c>
      <c r="L192">
        <f>'Sheet1 (3)'!L192</f>
        <v>128.30000000000001</v>
      </c>
      <c r="M192">
        <f>'Sheet1 (3)'!M192</f>
        <v>16.25</v>
      </c>
      <c r="N192">
        <f>'Sheet1 (3)'!N192</f>
        <v>128.53333333333333</v>
      </c>
      <c r="O192">
        <f>'Sheet1 (3)'!O192</f>
        <v>8.293333333333333</v>
      </c>
      <c r="P192">
        <f>'Sheet1 (3)'!P192</f>
        <v>1.8633333333333333</v>
      </c>
      <c r="Q192">
        <f>'Sheet1 (3)'!Q192</f>
        <v>21.663333333333338</v>
      </c>
      <c r="R192">
        <f>'Sheet1 (3)'!R192</f>
        <v>52.49</v>
      </c>
      <c r="S192">
        <f>'Sheet1 (3)'!S192</f>
        <v>1.2456666666666667</v>
      </c>
      <c r="T192">
        <f>'Sheet1 (3)'!T192</f>
        <v>5.2033333333333331</v>
      </c>
      <c r="U192">
        <f>'Sheet1 (3)'!U192</f>
        <v>0.36166666666666664</v>
      </c>
      <c r="V192">
        <f>'Sheet1 (3)'!V192</f>
        <v>0.22500000000000001</v>
      </c>
      <c r="W192">
        <f>'Sheet1 (3)'!W192</f>
        <v>8.1433333333333326</v>
      </c>
      <c r="X192">
        <f>'Sheet1 (3)'!X192</f>
        <v>16.350000000000001</v>
      </c>
      <c r="Y192">
        <f>'Sheet1 (3)'!Y192</f>
        <v>11.966666666666667</v>
      </c>
      <c r="Z192">
        <f>'Sheet1 (3)'!Z192</f>
        <v>2.8666666666666667</v>
      </c>
      <c r="AA192">
        <f>'Sheet1 (3)'!AA192</f>
        <v>2523.3333333333335</v>
      </c>
      <c r="AB192">
        <f>'Sheet1 (3)'!AB192</f>
        <v>1.2</v>
      </c>
      <c r="AC192">
        <f>'Sheet1 (3)'!AC192</f>
        <v>1</v>
      </c>
      <c r="BF192">
        <f>'Sheet1 (3)'!AZ192</f>
        <v>1.5</v>
      </c>
      <c r="BG192">
        <f>'Sheet1 (3)'!BA192</f>
        <v>257.60000000000002</v>
      </c>
    </row>
    <row r="193" spans="1:84">
      <c r="A193">
        <f>'Sheet1 (3)'!A193</f>
        <v>0</v>
      </c>
      <c r="B193">
        <f>'Sheet1 (3)'!B193</f>
        <v>0</v>
      </c>
      <c r="C193">
        <f>'Sheet1 (3)'!C193</f>
        <v>0</v>
      </c>
      <c r="D193" s="1">
        <f>'Sheet1 (3)'!D193</f>
        <v>42088</v>
      </c>
      <c r="E193">
        <f>'Sheet1 (3)'!E193</f>
        <v>1.5229999999999999</v>
      </c>
      <c r="F193">
        <f>'Sheet1 (3)'!F193</f>
        <v>1.5229999999999999</v>
      </c>
      <c r="G193">
        <f>'Sheet1 (3)'!G193</f>
        <v>5.2852499999999996</v>
      </c>
      <c r="H193">
        <f>'Sheet1 (3)'!H193</f>
        <v>213.22500000000002</v>
      </c>
      <c r="I193">
        <f>'Sheet1 (3)'!I193</f>
        <v>347.15</v>
      </c>
      <c r="J193">
        <f>'Sheet1 (3)'!J193</f>
        <v>342.02499999999998</v>
      </c>
      <c r="K193">
        <f>'Sheet1 (3)'!K193</f>
        <v>222</v>
      </c>
      <c r="L193">
        <f>'Sheet1 (3)'!L193</f>
        <v>128.47499999999999</v>
      </c>
      <c r="M193">
        <f>'Sheet1 (3)'!M193</f>
        <v>16.27</v>
      </c>
      <c r="N193">
        <f>'Sheet1 (3)'!N193</f>
        <v>128.69999999999999</v>
      </c>
      <c r="O193">
        <f>'Sheet1 (3)'!O193</f>
        <v>8.32</v>
      </c>
      <c r="P193">
        <f>'Sheet1 (3)'!P193</f>
        <v>1.61</v>
      </c>
      <c r="Q193">
        <f>'Sheet1 (3)'!Q193</f>
        <v>21.7425</v>
      </c>
      <c r="R193">
        <f>'Sheet1 (3)'!R193</f>
        <v>52.672499999999999</v>
      </c>
      <c r="S193">
        <f>'Sheet1 (3)'!S193</f>
        <v>1.5376666666666665</v>
      </c>
      <c r="T193">
        <f>'Sheet1 (3)'!T193</f>
        <v>5.1833333333333336</v>
      </c>
      <c r="U193">
        <f>'Sheet1 (3)'!U193</f>
        <v>0.36433333333333334</v>
      </c>
      <c r="V193">
        <f>'Sheet1 (3)'!V193</f>
        <v>0.22633333333333336</v>
      </c>
      <c r="W193">
        <f>'Sheet1 (3)'!W193</f>
        <v>8.1566666666666681</v>
      </c>
      <c r="X193">
        <f>'Sheet1 (3)'!X193</f>
        <v>16.396666666666665</v>
      </c>
      <c r="Y193">
        <f>'Sheet1 (3)'!Y193</f>
        <v>15.633333333333333</v>
      </c>
      <c r="Z193">
        <f>'Sheet1 (3)'!Z193</f>
        <v>3.6999999999999997</v>
      </c>
      <c r="AA193">
        <f>'Sheet1 (3)'!AA193</f>
        <v>3125.3333333333335</v>
      </c>
      <c r="AB193">
        <f>'Sheet1 (3)'!AB193</f>
        <v>1.5</v>
      </c>
      <c r="AC193">
        <f>'Sheet1 (3)'!AC193</f>
        <v>1.0999999999999999</v>
      </c>
      <c r="BF193">
        <f>'Sheet1 (3)'!AZ193</f>
        <v>2</v>
      </c>
      <c r="BG193">
        <f>'Sheet1 (3)'!BA193</f>
        <v>140.1</v>
      </c>
    </row>
    <row r="194" spans="1:84">
      <c r="A194">
        <f>'Sheet1 (3)'!A194</f>
        <v>0</v>
      </c>
      <c r="B194">
        <f>'Sheet1 (3)'!B194</f>
        <v>0</v>
      </c>
      <c r="C194">
        <f>'Sheet1 (3)'!C194</f>
        <v>0</v>
      </c>
      <c r="D194" s="1">
        <f>'Sheet1 (3)'!D194</f>
        <v>42088</v>
      </c>
      <c r="E194">
        <f>'Sheet1 (3)'!E194</f>
        <v>1.79</v>
      </c>
      <c r="F194">
        <f>'Sheet1 (3)'!F194</f>
        <v>1.79</v>
      </c>
      <c r="G194">
        <f>'Sheet1 (3)'!G194</f>
        <v>5.2560000000000002</v>
      </c>
      <c r="H194">
        <f>'Sheet1 (3)'!H194</f>
        <v>213.4</v>
      </c>
      <c r="I194">
        <f>'Sheet1 (3)'!I194</f>
        <v>347.8</v>
      </c>
      <c r="J194">
        <f>'Sheet1 (3)'!J194</f>
        <v>342.66666666666669</v>
      </c>
      <c r="K194">
        <f>'Sheet1 (3)'!K194</f>
        <v>223</v>
      </c>
      <c r="L194">
        <f>'Sheet1 (3)'!L194</f>
        <v>128.33333333333334</v>
      </c>
      <c r="M194">
        <f>'Sheet1 (3)'!M194</f>
        <v>16.266666666666666</v>
      </c>
      <c r="N194">
        <f>'Sheet1 (3)'!N194</f>
        <v>128.56666666666669</v>
      </c>
      <c r="O194">
        <f>'Sheet1 (3)'!O194</f>
        <v>8.3233333333333324</v>
      </c>
      <c r="P194">
        <f>'Sheet1 (3)'!P194</f>
        <v>1.9333333333333333</v>
      </c>
      <c r="Q194">
        <f>'Sheet1 (3)'!Q194</f>
        <v>21.930000000000003</v>
      </c>
      <c r="R194">
        <f>'Sheet1 (3)'!R194</f>
        <v>53.120000000000005</v>
      </c>
      <c r="S194">
        <f>'Sheet1 (3)'!S194</f>
        <v>1.7529999999999999</v>
      </c>
      <c r="T194">
        <f>'Sheet1 (3)'!T194</f>
        <v>5.0766666666666671</v>
      </c>
      <c r="U194">
        <f>'Sheet1 (3)'!U194</f>
        <v>0.36699999999999999</v>
      </c>
      <c r="V194">
        <f>'Sheet1 (3)'!V194</f>
        <v>0.22766666666666668</v>
      </c>
      <c r="W194">
        <f>'Sheet1 (3)'!W194</f>
        <v>8.18</v>
      </c>
      <c r="X194">
        <f>'Sheet1 (3)'!X194</f>
        <v>16.436666666666664</v>
      </c>
      <c r="Y194">
        <f>'Sheet1 (3)'!Y194</f>
        <v>23.3</v>
      </c>
      <c r="Z194">
        <f>'Sheet1 (3)'!Z194</f>
        <v>5.6000000000000005</v>
      </c>
      <c r="AA194">
        <f>'Sheet1 (3)'!AA194</f>
        <v>4166.333333333333</v>
      </c>
      <c r="AB194">
        <f>'Sheet1 (3)'!AB194</f>
        <v>2</v>
      </c>
      <c r="AC194">
        <f>'Sheet1 (3)'!AC194</f>
        <v>1.8333333333333333</v>
      </c>
      <c r="BF194">
        <f>'Sheet1 (3)'!AZ194</f>
        <v>2.5</v>
      </c>
      <c r="BG194">
        <f>'Sheet1 (3)'!BA194</f>
        <v>84.12</v>
      </c>
    </row>
    <row r="195" spans="1:84">
      <c r="A195">
        <f>'Sheet1 (3)'!A195</f>
        <v>0</v>
      </c>
      <c r="B195">
        <f>'Sheet1 (3)'!B195</f>
        <v>0</v>
      </c>
      <c r="C195">
        <f>'Sheet1 (3)'!C195</f>
        <v>0</v>
      </c>
      <c r="D195" s="1">
        <f>'Sheet1 (3)'!D195</f>
        <v>42088</v>
      </c>
      <c r="E195">
        <f>'Sheet1 (3)'!E195</f>
        <v>2.0270000000000001</v>
      </c>
      <c r="F195">
        <f>'Sheet1 (3)'!F195</f>
        <v>2.0270000000000001</v>
      </c>
      <c r="G195">
        <f>'Sheet1 (3)'!G195</f>
        <v>5.1546666666666665</v>
      </c>
      <c r="H195">
        <f>'Sheet1 (3)'!H195</f>
        <v>214.5</v>
      </c>
      <c r="I195">
        <f>'Sheet1 (3)'!I195</f>
        <v>350.60000000000008</v>
      </c>
      <c r="J195">
        <f>'Sheet1 (3)'!J195</f>
        <v>345.4666666666667</v>
      </c>
      <c r="K195">
        <f>'Sheet1 (3)'!K195</f>
        <v>225</v>
      </c>
      <c r="L195">
        <f>'Sheet1 (3)'!L195</f>
        <v>128.1</v>
      </c>
      <c r="M195">
        <f>'Sheet1 (3)'!M195</f>
        <v>16.273333333333333</v>
      </c>
      <c r="N195">
        <f>'Sheet1 (3)'!N195</f>
        <v>128.30000000000001</v>
      </c>
      <c r="O195">
        <f>'Sheet1 (3)'!O195</f>
        <v>8.34</v>
      </c>
      <c r="P195">
        <f>'Sheet1 (3)'!P195</f>
        <v>2.11</v>
      </c>
      <c r="Q195">
        <f>'Sheet1 (3)'!Q195</f>
        <v>24.443333333333332</v>
      </c>
      <c r="R195">
        <f>'Sheet1 (3)'!R195</f>
        <v>59.076666666666661</v>
      </c>
      <c r="S195">
        <f>'Sheet1 (3)'!S195</f>
        <v>1.9970000000000001</v>
      </c>
      <c r="T195">
        <f>'Sheet1 (3)'!T195</f>
        <v>5.0766666666666671</v>
      </c>
      <c r="U195">
        <f>'Sheet1 (3)'!U195</f>
        <v>0.36699999999999999</v>
      </c>
      <c r="V195">
        <f>'Sheet1 (3)'!V195</f>
        <v>0.22766666666666668</v>
      </c>
      <c r="W195">
        <f>'Sheet1 (3)'!W195</f>
        <v>8.1833333333333318</v>
      </c>
      <c r="X195">
        <f>'Sheet1 (3)'!X195</f>
        <v>16.246666666666666</v>
      </c>
      <c r="Y195">
        <f>'Sheet1 (3)'!Y195</f>
        <v>28.033333333333331</v>
      </c>
      <c r="Z195">
        <f>'Sheet1 (3)'!Z195</f>
        <v>6.7</v>
      </c>
      <c r="AA195">
        <f>'Sheet1 (3)'!AA195</f>
        <v>5102.666666666667</v>
      </c>
      <c r="AB195">
        <f>'Sheet1 (3)'!AB195</f>
        <v>2.4333333333333336</v>
      </c>
      <c r="AC195">
        <f>'Sheet1 (3)'!AC195</f>
        <v>1.6000000000000003</v>
      </c>
      <c r="BF195">
        <f>'Sheet1 (3)'!AZ195</f>
        <v>3</v>
      </c>
      <c r="BG195">
        <f>'Sheet1 (3)'!BA195</f>
        <v>49.03</v>
      </c>
    </row>
    <row r="196" spans="1:84">
      <c r="A196">
        <f>'Sheet1 (3)'!A196</f>
        <v>0</v>
      </c>
      <c r="B196">
        <f>'Sheet1 (3)'!B196</f>
        <v>0</v>
      </c>
      <c r="C196">
        <f>'Sheet1 (3)'!C196</f>
        <v>0</v>
      </c>
      <c r="D196" s="1">
        <f>'Sheet1 (3)'!D196</f>
        <v>42088</v>
      </c>
      <c r="E196">
        <f>'Sheet1 (3)'!E196</f>
        <v>2.286</v>
      </c>
      <c r="F196">
        <f>'Sheet1 (3)'!F196</f>
        <v>2.286</v>
      </c>
      <c r="G196">
        <f>'Sheet1 (3)'!G196</f>
        <v>5.0773333333333328</v>
      </c>
      <c r="H196">
        <f>'Sheet1 (3)'!H196</f>
        <v>215.4</v>
      </c>
      <c r="I196">
        <f>'Sheet1 (3)'!I196</f>
        <v>352.90000000000003</v>
      </c>
      <c r="J196">
        <f>'Sheet1 (3)'!J196</f>
        <v>347.76666666666671</v>
      </c>
      <c r="K196">
        <f>'Sheet1 (3)'!K196</f>
        <v>226</v>
      </c>
      <c r="L196">
        <f>'Sheet1 (3)'!L196</f>
        <v>123.63333333333333</v>
      </c>
      <c r="M196">
        <f>'Sheet1 (3)'!M196</f>
        <v>15.743333333333332</v>
      </c>
      <c r="N196">
        <f>'Sheet1 (3)'!N196</f>
        <v>123.90000000000002</v>
      </c>
      <c r="O196">
        <f>'Sheet1 (3)'!O196</f>
        <v>8.2966666666666669</v>
      </c>
      <c r="P196">
        <f>'Sheet1 (3)'!P196</f>
        <v>2.6766666666666672</v>
      </c>
      <c r="Q196">
        <f>'Sheet1 (3)'!Q196</f>
        <v>24.813333333333333</v>
      </c>
      <c r="R196">
        <f>'Sheet1 (3)'!R196</f>
        <v>59.95333333333334</v>
      </c>
      <c r="S196">
        <f>'Sheet1 (3)'!S196</f>
        <v>2.2280000000000002</v>
      </c>
      <c r="T196">
        <f>'Sheet1 (3)'!T196</f>
        <v>4.9233333333333329</v>
      </c>
      <c r="U196">
        <f>'Sheet1 (3)'!U196</f>
        <v>0.37033333333333335</v>
      </c>
      <c r="V196">
        <f>'Sheet1 (3)'!V196</f>
        <v>0.22800000000000001</v>
      </c>
      <c r="W196">
        <f>'Sheet1 (3)'!W196</f>
        <v>8.0566666666666666</v>
      </c>
      <c r="X196">
        <f>'Sheet1 (3)'!X196</f>
        <v>14.633333333333333</v>
      </c>
      <c r="Y196">
        <f>'Sheet1 (3)'!Y196</f>
        <v>27.533333333333335</v>
      </c>
      <c r="Z196">
        <f>'Sheet1 (3)'!Z196</f>
        <v>6.5666666666666664</v>
      </c>
      <c r="AA196">
        <f>'Sheet1 (3)'!AA196</f>
        <v>4232</v>
      </c>
      <c r="AB196">
        <f>'Sheet1 (3)'!AB196</f>
        <v>2.0333333333333332</v>
      </c>
      <c r="AC196">
        <f>'Sheet1 (3)'!AC196</f>
        <v>2.0666666666666664</v>
      </c>
      <c r="BF196">
        <f>'Sheet1 (3)'!AZ196</f>
        <v>3.5</v>
      </c>
      <c r="BG196">
        <f>'Sheet1 (3)'!BA196</f>
        <v>23.65</v>
      </c>
    </row>
    <row r="197" spans="1:84">
      <c r="A197">
        <f>'Sheet1 (3)'!A197</f>
        <v>0</v>
      </c>
      <c r="B197">
        <f>'Sheet1 (3)'!B197</f>
        <v>0</v>
      </c>
      <c r="C197">
        <f>'Sheet1 (3)'!C197</f>
        <v>0</v>
      </c>
      <c r="D197" s="1">
        <f>'Sheet1 (3)'!D197</f>
        <v>42088</v>
      </c>
      <c r="E197">
        <f>'Sheet1 (3)'!E197</f>
        <v>2.5030000000000001</v>
      </c>
      <c r="F197">
        <f>'Sheet1 (3)'!F197</f>
        <v>2.5030000000000001</v>
      </c>
      <c r="G197">
        <f>'Sheet1 (3)'!G197</f>
        <v>4.9829999999999997</v>
      </c>
      <c r="H197">
        <f>'Sheet1 (3)'!H197</f>
        <v>216.66666666666666</v>
      </c>
      <c r="I197">
        <f>'Sheet1 (3)'!I197</f>
        <v>355.86666666666662</v>
      </c>
      <c r="J197">
        <f>'Sheet1 (3)'!J197</f>
        <v>350.76666666666665</v>
      </c>
      <c r="K197">
        <f>'Sheet1 (3)'!K197</f>
        <v>228</v>
      </c>
      <c r="L197">
        <f>'Sheet1 (3)'!L197</f>
        <v>115.63333333333333</v>
      </c>
      <c r="M197">
        <f>'Sheet1 (3)'!M197</f>
        <v>14.756666666666666</v>
      </c>
      <c r="N197">
        <f>'Sheet1 (3)'!N197</f>
        <v>115.83333333333333</v>
      </c>
      <c r="O197">
        <f>'Sheet1 (3)'!O197</f>
        <v>8.1300000000000008</v>
      </c>
      <c r="P197">
        <f>'Sheet1 (3)'!P197</f>
        <v>2.64</v>
      </c>
      <c r="Q197">
        <f>'Sheet1 (3)'!Q197</f>
        <v>24.783333333333335</v>
      </c>
      <c r="R197">
        <f>'Sheet1 (3)'!R197</f>
        <v>59.883333333333333</v>
      </c>
      <c r="S197">
        <f>'Sheet1 (3)'!S197</f>
        <v>2.5029999999999997</v>
      </c>
      <c r="T197">
        <f>'Sheet1 (3)'!T197</f>
        <v>4.8133333333333326</v>
      </c>
      <c r="U197">
        <f>'Sheet1 (3)'!U197</f>
        <v>0.37200000000000005</v>
      </c>
      <c r="V197">
        <f>'Sheet1 (3)'!V197</f>
        <v>0.22800000000000001</v>
      </c>
      <c r="W197">
        <f>'Sheet1 (3)'!W197</f>
        <v>7.93</v>
      </c>
      <c r="X197">
        <f>'Sheet1 (3)'!X197</f>
        <v>14.203333333333333</v>
      </c>
      <c r="Y197">
        <f>'Sheet1 (3)'!Y197</f>
        <v>25.866666666666664</v>
      </c>
      <c r="Z197">
        <f>'Sheet1 (3)'!Z197</f>
        <v>6.2</v>
      </c>
      <c r="AA197">
        <f>'Sheet1 (3)'!AA197</f>
        <v>4463.666666666667</v>
      </c>
      <c r="AB197">
        <f>'Sheet1 (3)'!AB197</f>
        <v>2.1666666666666665</v>
      </c>
      <c r="AC197">
        <f>'Sheet1 (3)'!AC197</f>
        <v>1.5999999999999999</v>
      </c>
    </row>
    <row r="198" spans="1:84">
      <c r="A198">
        <f>'Sheet1 (3)'!A198</f>
        <v>0</v>
      </c>
      <c r="B198">
        <f>'Sheet1 (3)'!B198</f>
        <v>0</v>
      </c>
      <c r="C198">
        <f>'Sheet1 (3)'!C198</f>
        <v>0</v>
      </c>
      <c r="D198" s="1">
        <f>'Sheet1 (3)'!D198</f>
        <v>42088</v>
      </c>
      <c r="E198">
        <f>'Sheet1 (3)'!E198</f>
        <v>2.7789999999999999</v>
      </c>
      <c r="F198">
        <f>'Sheet1 (3)'!F198</f>
        <v>2.7789999999999999</v>
      </c>
      <c r="G198">
        <f>'Sheet1 (3)'!G198</f>
        <v>4.851</v>
      </c>
      <c r="H198">
        <f>'Sheet1 (3)'!H198</f>
        <v>216.76666666666665</v>
      </c>
      <c r="I198">
        <f>'Sheet1 (3)'!I198</f>
        <v>357.43333333333334</v>
      </c>
      <c r="J198">
        <f>'Sheet1 (3)'!J198</f>
        <v>352.36666666666662</v>
      </c>
      <c r="K198">
        <f>'Sheet1 (3)'!K198</f>
        <v>229</v>
      </c>
      <c r="L198">
        <f>'Sheet1 (3)'!L198</f>
        <v>111.33333333333333</v>
      </c>
      <c r="M198">
        <f>'Sheet1 (3)'!M198</f>
        <v>14.263333333333334</v>
      </c>
      <c r="N198">
        <f>'Sheet1 (3)'!N198</f>
        <v>111.60000000000001</v>
      </c>
      <c r="O198">
        <f>'Sheet1 (3)'!O198</f>
        <v>8.06</v>
      </c>
      <c r="P198">
        <f>'Sheet1 (3)'!P198</f>
        <v>2.4966666666666666</v>
      </c>
      <c r="Q198">
        <f>'Sheet1 (3)'!Q198</f>
        <v>24.826666666666664</v>
      </c>
      <c r="R198">
        <f>'Sheet1 (3)'!R198</f>
        <v>59.986666666666672</v>
      </c>
      <c r="S198">
        <f>'Sheet1 (3)'!S198</f>
        <v>2.7583333333333329</v>
      </c>
      <c r="T198">
        <f>'Sheet1 (3)'!T198</f>
        <v>4.6833333333333336</v>
      </c>
      <c r="U198">
        <f>'Sheet1 (3)'!U198</f>
        <v>0.37333333333333335</v>
      </c>
      <c r="V198">
        <f>'Sheet1 (3)'!V198</f>
        <v>0.22833333333333336</v>
      </c>
      <c r="W198">
        <f>'Sheet1 (3)'!W198</f>
        <v>7.7633333333333328</v>
      </c>
      <c r="X198">
        <f>'Sheet1 (3)'!X198</f>
        <v>12.546666666666667</v>
      </c>
      <c r="Y198">
        <f>'Sheet1 (3)'!Y198</f>
        <v>23.433333333333334</v>
      </c>
      <c r="Z198">
        <f>'Sheet1 (3)'!Z198</f>
        <v>5.6000000000000005</v>
      </c>
      <c r="AA198">
        <f>'Sheet1 (3)'!AA198</f>
        <v>3723</v>
      </c>
      <c r="AB198">
        <f>'Sheet1 (3)'!AB198</f>
        <v>1.7666666666666666</v>
      </c>
      <c r="AC198">
        <f>'Sheet1 (3)'!AC198</f>
        <v>1.3333333333333333</v>
      </c>
    </row>
    <row r="199" spans="1:84">
      <c r="A199">
        <f>'Sheet1 (3)'!A199</f>
        <v>0</v>
      </c>
      <c r="B199">
        <f>'Sheet1 (3)'!B199</f>
        <v>0</v>
      </c>
      <c r="C199">
        <f>'Sheet1 (3)'!C199</f>
        <v>0</v>
      </c>
      <c r="D199" s="1">
        <f>'Sheet1 (3)'!D199</f>
        <v>42088</v>
      </c>
      <c r="E199">
        <f>'Sheet1 (3)'!E199</f>
        <v>3.0289999999999999</v>
      </c>
      <c r="F199">
        <f>'Sheet1 (3)'!F199</f>
        <v>3.0289999999999999</v>
      </c>
      <c r="G199">
        <f>'Sheet1 (3)'!G199</f>
        <v>4.7519999999999998</v>
      </c>
      <c r="H199">
        <f>'Sheet1 (3)'!H199</f>
        <v>216.76666666666665</v>
      </c>
      <c r="I199">
        <f>'Sheet1 (3)'!I199</f>
        <v>358.4666666666667</v>
      </c>
      <c r="J199">
        <f>'Sheet1 (3)'!J199</f>
        <v>353.43333333333334</v>
      </c>
      <c r="K199">
        <f>'Sheet1 (3)'!K199</f>
        <v>230</v>
      </c>
      <c r="L199">
        <f>'Sheet1 (3)'!L199</f>
        <v>92.566666666666663</v>
      </c>
      <c r="M199">
        <f>'Sheet1 (3)'!M199</f>
        <v>11.886666666666668</v>
      </c>
      <c r="N199">
        <f>'Sheet1 (3)'!N199</f>
        <v>92.766666666666666</v>
      </c>
      <c r="O199">
        <f>'Sheet1 (3)'!O199</f>
        <v>7.8933333333333335</v>
      </c>
      <c r="P199">
        <f>'Sheet1 (3)'!P199</f>
        <v>2.4366666666666665</v>
      </c>
      <c r="Q199">
        <f>'Sheet1 (3)'!Q199</f>
        <v>25.49</v>
      </c>
      <c r="R199">
        <f>'Sheet1 (3)'!R199</f>
        <v>61.563333333333333</v>
      </c>
      <c r="S199">
        <f>'Sheet1 (3)'!S199</f>
        <v>3.0253333333333337</v>
      </c>
      <c r="T199">
        <f>'Sheet1 (3)'!T199</f>
        <v>4.6966666666666663</v>
      </c>
      <c r="U199">
        <f>'Sheet1 (3)'!U199</f>
        <v>0.375</v>
      </c>
      <c r="V199">
        <f>'Sheet1 (3)'!V199</f>
        <v>0.22966666666666669</v>
      </c>
      <c r="W199">
        <f>'Sheet1 (3)'!W199</f>
        <v>7.5566666666666658</v>
      </c>
      <c r="X199">
        <f>'Sheet1 (3)'!X199</f>
        <v>10.186666666666666</v>
      </c>
      <c r="Y199">
        <f>'Sheet1 (3)'!Y199</f>
        <v>23.133333333333336</v>
      </c>
      <c r="Z199">
        <f>'Sheet1 (3)'!Z199</f>
        <v>5.5333333333333341</v>
      </c>
      <c r="AA199">
        <f>'Sheet1 (3)'!AA199</f>
        <v>3538.3333333333335</v>
      </c>
      <c r="AB199">
        <f>'Sheet1 (3)'!AB199</f>
        <v>1.6666666666666667</v>
      </c>
      <c r="AC199">
        <f>'Sheet1 (3)'!AC199</f>
        <v>1.4000000000000001</v>
      </c>
    </row>
    <row r="200" spans="1:84">
      <c r="A200">
        <f>'Sheet1 (3)'!A200</f>
        <v>0</v>
      </c>
      <c r="B200">
        <f>'Sheet1 (3)'!B200</f>
        <v>0</v>
      </c>
      <c r="C200">
        <f>'Sheet1 (3)'!C200</f>
        <v>0</v>
      </c>
      <c r="D200" s="1">
        <f>'Sheet1 (3)'!D200</f>
        <v>42088</v>
      </c>
      <c r="E200">
        <f>'Sheet1 (3)'!E200</f>
        <v>3.294</v>
      </c>
      <c r="F200">
        <f>'Sheet1 (3)'!F200</f>
        <v>3.294</v>
      </c>
      <c r="G200">
        <f>'Sheet1 (3)'!G200</f>
        <v>4.742</v>
      </c>
      <c r="H200">
        <f>'Sheet1 (3)'!H200</f>
        <v>217.9</v>
      </c>
      <c r="I200">
        <f>'Sheet1 (3)'!I200</f>
        <v>360.4666666666667</v>
      </c>
      <c r="J200">
        <f>'Sheet1 (3)'!J200</f>
        <v>355.39999999999992</v>
      </c>
      <c r="K200">
        <f>'Sheet1 (3)'!K200</f>
        <v>231</v>
      </c>
      <c r="L200">
        <f>'Sheet1 (3)'!L200</f>
        <v>69.866666666666674</v>
      </c>
      <c r="M200">
        <f>'Sheet1 (3)'!M200</f>
        <v>8.9733333333333345</v>
      </c>
      <c r="N200">
        <f>'Sheet1 (3)'!N200</f>
        <v>70.033333333333331</v>
      </c>
      <c r="O200">
        <f>'Sheet1 (3)'!O200</f>
        <v>7.666666666666667</v>
      </c>
      <c r="P200">
        <f>'Sheet1 (3)'!P200</f>
        <v>2.5033333333333334</v>
      </c>
      <c r="Q200">
        <f>'Sheet1 (3)'!Q200</f>
        <v>25.563333333333333</v>
      </c>
      <c r="R200">
        <f>'Sheet1 (3)'!R200</f>
        <v>61.74</v>
      </c>
      <c r="S200">
        <f>'Sheet1 (3)'!S200</f>
        <v>3.254</v>
      </c>
      <c r="T200">
        <f>'Sheet1 (3)'!T200</f>
        <v>4.6333333333333329</v>
      </c>
      <c r="U200">
        <f>'Sheet1 (3)'!U200</f>
        <v>0.379</v>
      </c>
      <c r="V200">
        <f>'Sheet1 (3)'!V200</f>
        <v>0.23200000000000001</v>
      </c>
      <c r="W200">
        <f>'Sheet1 (3)'!W200</f>
        <v>7.373333333333334</v>
      </c>
      <c r="X200">
        <f>'Sheet1 (3)'!X200</f>
        <v>7.6966666666666681</v>
      </c>
      <c r="Y200">
        <f>'Sheet1 (3)'!Y200</f>
        <v>19.366666666666664</v>
      </c>
      <c r="Z200">
        <f>'Sheet1 (3)'!Z200</f>
        <v>4.6333333333333337</v>
      </c>
      <c r="AA200">
        <f>'Sheet1 (3)'!AA200</f>
        <v>2615.3333333333335</v>
      </c>
      <c r="AB200">
        <f>'Sheet1 (3)'!AB200</f>
        <v>1.2666666666666666</v>
      </c>
      <c r="AC200">
        <f>'Sheet1 (3)'!AC200</f>
        <v>1.4333333333333333</v>
      </c>
    </row>
    <row r="201" spans="1:84">
      <c r="A201">
        <f>'Sheet1 (3)'!A201</f>
        <v>0</v>
      </c>
      <c r="B201">
        <f>'Sheet1 (3)'!B201</f>
        <v>0</v>
      </c>
      <c r="C201">
        <f>'Sheet1 (3)'!C201</f>
        <v>0</v>
      </c>
      <c r="D201" s="1">
        <f>'Sheet1 (3)'!D201</f>
        <v>42088</v>
      </c>
      <c r="E201">
        <f>'Sheet1 (3)'!E201</f>
        <v>3.4919999999999995</v>
      </c>
      <c r="F201">
        <f>'Sheet1 (3)'!F201</f>
        <v>3.4919999999999995</v>
      </c>
      <c r="G201">
        <f>'Sheet1 (3)'!G201</f>
        <v>4.708333333333333</v>
      </c>
      <c r="H201">
        <f>'Sheet1 (3)'!H201</f>
        <v>219.1</v>
      </c>
      <c r="I201">
        <f>'Sheet1 (3)'!I201</f>
        <v>362.83333333333331</v>
      </c>
      <c r="J201">
        <f>'Sheet1 (3)'!J201</f>
        <v>357.73333333333335</v>
      </c>
      <c r="K201">
        <f>'Sheet1 (3)'!K201</f>
        <v>232.66666666666666</v>
      </c>
      <c r="L201">
        <f>'Sheet1 (3)'!L201</f>
        <v>61.433333333333337</v>
      </c>
      <c r="M201">
        <f>'Sheet1 (3)'!M201</f>
        <v>7.9000000000000012</v>
      </c>
      <c r="N201">
        <f>'Sheet1 (3)'!N201</f>
        <v>61.6</v>
      </c>
      <c r="O201">
        <f>'Sheet1 (3)'!O201</f>
        <v>7.5999999999999988</v>
      </c>
      <c r="P201">
        <f>'Sheet1 (3)'!P201</f>
        <v>2.2933333333333334</v>
      </c>
      <c r="Q201">
        <f>'Sheet1 (3)'!Q201</f>
        <v>25.83</v>
      </c>
      <c r="R201">
        <f>'Sheet1 (3)'!R201</f>
        <v>62.363333333333337</v>
      </c>
      <c r="S201">
        <f>'Sheet1 (3)'!S201</f>
        <v>3.4963333333333337</v>
      </c>
      <c r="T201">
        <f>'Sheet1 (3)'!T201</f>
        <v>4.5966666666666667</v>
      </c>
      <c r="U201">
        <f>'Sheet1 (3)'!U201</f>
        <v>0.38100000000000001</v>
      </c>
      <c r="V201">
        <f>'Sheet1 (3)'!V201</f>
        <v>0.23266666666666669</v>
      </c>
      <c r="W201">
        <f>'Sheet1 (3)'!W201</f>
        <v>7.2866666666666662</v>
      </c>
      <c r="X201">
        <f>'Sheet1 (3)'!X201</f>
        <v>6.4666666666666659</v>
      </c>
      <c r="Y201">
        <f>'Sheet1 (3)'!Y201</f>
        <v>18.633333333333333</v>
      </c>
      <c r="Z201">
        <f>'Sheet1 (3)'!Z201</f>
        <v>4.4666666666666668</v>
      </c>
      <c r="AA201">
        <f>'Sheet1 (3)'!AA201</f>
        <v>2814.6666666666665</v>
      </c>
      <c r="AB201">
        <f>'Sheet1 (3)'!AB201</f>
        <v>1.3666666666666665</v>
      </c>
      <c r="AC201">
        <f>'Sheet1 (3)'!AC201</f>
        <v>1.7</v>
      </c>
      <c r="AD201">
        <f>'Sheet1 (3)'!AD201</f>
        <v>3.8</v>
      </c>
      <c r="AE201">
        <f>'Sheet1 (3)'!AE201</f>
        <v>5.7683660000000003</v>
      </c>
      <c r="AF201">
        <f>'Sheet1 (3)'!AF201</f>
        <v>2.0441140954765702</v>
      </c>
      <c r="AG201">
        <f t="shared" si="29"/>
        <v>6.0738822786143003E-2</v>
      </c>
      <c r="AH201">
        <f t="shared" si="30"/>
        <v>2.1523787464215759E-2</v>
      </c>
      <c r="AI201">
        <f>'Sheet1 (3)'!AG201</f>
        <v>45.447689733120008</v>
      </c>
      <c r="AJ201">
        <f>'Sheet1 (3)'!AH201</f>
        <v>7.5364610045991531</v>
      </c>
      <c r="AK201">
        <f t="shared" si="27"/>
        <v>0.47854785440791842</v>
      </c>
      <c r="AL201">
        <f t="shared" si="28"/>
        <v>7.9356228331042999E-2</v>
      </c>
      <c r="AM201">
        <f>'Sheet1 (3)'!AJ201</f>
        <v>27.422088929456248</v>
      </c>
      <c r="AN201">
        <f>'Sheet1 (3)'!AK201</f>
        <v>3.0980294494546867</v>
      </c>
      <c r="AO201">
        <f t="shared" ref="AO201:AO250" si="31">AM201/AO$1</f>
        <v>0.88544039165180011</v>
      </c>
      <c r="AP201">
        <f t="shared" ref="AP201:AP250" si="32">AO201*AN201/AM201</f>
        <v>0.10003324021487525</v>
      </c>
      <c r="AR201">
        <f>'Sheet1 (3)'!AX201</f>
        <v>0.76421263453823352</v>
      </c>
      <c r="AS201">
        <f>'Sheet1 (3)'!AY201</f>
        <v>2.036466833908859E-2</v>
      </c>
      <c r="AT201">
        <f>'Sheet1 (3)'!AL201</f>
        <v>957.73374374759544</v>
      </c>
      <c r="AU201">
        <f>'Sheet1 (3)'!AM201</f>
        <v>56.055239380711249</v>
      </c>
      <c r="AV201">
        <f>'Sheet1 (3)'!AN201</f>
        <v>34.925630436520734</v>
      </c>
      <c r="AW201">
        <f t="shared" ref="AW201:AW250" si="33">AV201*AU201/AT201</f>
        <v>2.0441637223522333</v>
      </c>
      <c r="AX201">
        <f>'Sheet1 (3)'!AP201</f>
        <v>0.33399999999999996</v>
      </c>
      <c r="AY201">
        <f>'Sheet1 (3)'!AQ201</f>
        <v>0.11199999999999999</v>
      </c>
      <c r="AZ201">
        <f>'Sheet1 (3)'!AR201</f>
        <v>6.8134999999999994</v>
      </c>
      <c r="BA201">
        <f>'Sheet1 (3)'!AS201</f>
        <v>16.618499999999997</v>
      </c>
      <c r="BD201">
        <f>'Sheet1 (3)'!AV201</f>
        <v>7.434894062843405</v>
      </c>
      <c r="BE201">
        <f>'Sheet1 (3)'!AW201</f>
        <v>0.21121016827514236</v>
      </c>
      <c r="BI201" t="str">
        <f>'Sheet1 (3)'!BC201</f>
        <v>T57</v>
      </c>
      <c r="BJ201" t="str">
        <f>'Sheet1 (3)'!BD201</f>
        <v>SP</v>
      </c>
      <c r="BK201" t="str">
        <f>'Sheet1 (3)'!BE201</f>
        <v>D2</v>
      </c>
      <c r="BL201">
        <f>'Sheet1 (3)'!BF201</f>
        <v>42088</v>
      </c>
      <c r="BM201">
        <f>'Sheet1 (3)'!BG201</f>
        <v>0.36543013213317804</v>
      </c>
      <c r="BN201">
        <f>'Sheet1 (3)'!BH201</f>
        <v>2094.7726471669557</v>
      </c>
      <c r="BO201">
        <f>'Sheet1 (3)'!BI201</f>
        <v>7.5508796771716531</v>
      </c>
      <c r="BP201">
        <f>'Sheet1 (3)'!BJ201</f>
        <v>0.98346423338255984</v>
      </c>
      <c r="BQ201">
        <f>'Sheet1 (3)'!BK201</f>
        <v>1.7900695911586457E-2</v>
      </c>
      <c r="BR201">
        <f>'Sheet1 (3)'!BL201</f>
        <v>4.300636946291549</v>
      </c>
      <c r="BS201">
        <f>'Sheet1 (3)'!BM201</f>
        <v>7.7003347292597113E-2</v>
      </c>
      <c r="CF201">
        <f t="shared" ref="CF201:CF232" si="34">BQ201-CB201</f>
        <v>1.7900695911586457E-2</v>
      </c>
    </row>
    <row r="202" spans="1:84">
      <c r="A202">
        <f>'Sheet1 (3)'!A202</f>
        <v>0</v>
      </c>
      <c r="B202">
        <f>'Sheet1 (3)'!B202</f>
        <v>0</v>
      </c>
      <c r="C202">
        <f>'Sheet1 (3)'!C202</f>
        <v>0</v>
      </c>
      <c r="D202" s="1">
        <f>'Sheet1 (3)'!D202</f>
        <v>42088</v>
      </c>
      <c r="E202">
        <f>'Sheet1 (3)'!E202</f>
        <v>3.78</v>
      </c>
      <c r="F202">
        <f>'Sheet1 (3)'!F202</f>
        <v>3.78</v>
      </c>
      <c r="G202">
        <f>'Sheet1 (3)'!G202</f>
        <v>4.6108333333333338</v>
      </c>
      <c r="H202">
        <f>'Sheet1 (3)'!H202</f>
        <v>221.66666666666663</v>
      </c>
      <c r="I202">
        <f>'Sheet1 (3)'!I202</f>
        <v>368.2</v>
      </c>
      <c r="J202">
        <f>'Sheet1 (3)'!J202</f>
        <v>363.08333333333331</v>
      </c>
      <c r="K202">
        <f>'Sheet1 (3)'!K202</f>
        <v>236</v>
      </c>
      <c r="L202">
        <f>'Sheet1 (3)'!L202</f>
        <v>43.416666666666664</v>
      </c>
      <c r="M202">
        <f>'Sheet1 (3)'!M202</f>
        <v>5.5933333333333337</v>
      </c>
      <c r="N202">
        <f>'Sheet1 (3)'!N202</f>
        <v>43.516666666666673</v>
      </c>
      <c r="O202">
        <f>'Sheet1 (3)'!O202</f>
        <v>7.504999999999999</v>
      </c>
      <c r="P202">
        <f>'Sheet1 (3)'!P202</f>
        <v>2.4</v>
      </c>
      <c r="Q202">
        <f>'Sheet1 (3)'!Q202</f>
        <v>25.911666666666665</v>
      </c>
      <c r="R202">
        <f>'Sheet1 (3)'!R202</f>
        <v>62.563333333333333</v>
      </c>
      <c r="S202">
        <f>'Sheet1 (3)'!S202</f>
        <v>3.7520000000000002</v>
      </c>
      <c r="T202">
        <f>'Sheet1 (3)'!T202</f>
        <v>4.5533333333333337</v>
      </c>
      <c r="U202">
        <f>'Sheet1 (3)'!U202</f>
        <v>0.38366666666666666</v>
      </c>
      <c r="V202">
        <f>'Sheet1 (3)'!V202</f>
        <v>0.23400000000000001</v>
      </c>
      <c r="W202">
        <f>'Sheet1 (3)'!W202</f>
        <v>7.2333333333333343</v>
      </c>
      <c r="X202">
        <f>'Sheet1 (3)'!X202</f>
        <v>5.7100000000000009</v>
      </c>
      <c r="Y202">
        <f>'Sheet1 (3)'!Y202</f>
        <v>17.833333333333332</v>
      </c>
      <c r="Z202">
        <f>'Sheet1 (3)'!Z202</f>
        <v>4.2666666666666666</v>
      </c>
      <c r="AA202">
        <f>'Sheet1 (3)'!AA202</f>
        <v>2683.6666666666665</v>
      </c>
      <c r="AB202">
        <f>'Sheet1 (3)'!AB202</f>
        <v>1.2666666666666666</v>
      </c>
      <c r="AC202">
        <f>'Sheet1 (3)'!AC202</f>
        <v>1.5</v>
      </c>
    </row>
    <row r="203" spans="1:84">
      <c r="A203">
        <f>'Sheet1 (3)'!A203</f>
        <v>0</v>
      </c>
      <c r="B203">
        <f>'Sheet1 (3)'!B203</f>
        <v>0</v>
      </c>
      <c r="C203">
        <f>'Sheet1 (3)'!C203</f>
        <v>0</v>
      </c>
      <c r="D203" s="1">
        <f>'Sheet1 (3)'!D203</f>
        <v>42088</v>
      </c>
      <c r="E203">
        <f>'Sheet1 (3)'!E203</f>
        <v>3.9919999999999995</v>
      </c>
      <c r="F203">
        <f>'Sheet1 (3)'!F203</f>
        <v>3.9919999999999995</v>
      </c>
      <c r="G203">
        <f>'Sheet1 (3)'!G203</f>
        <v>4.6026666666666669</v>
      </c>
      <c r="H203">
        <f>'Sheet1 (3)'!H203</f>
        <v>222.80000000000004</v>
      </c>
      <c r="I203">
        <f>'Sheet1 (3)'!I203</f>
        <v>370.10000000000008</v>
      </c>
      <c r="J203">
        <f>'Sheet1 (3)'!J203</f>
        <v>365</v>
      </c>
      <c r="K203">
        <f>'Sheet1 (3)'!K203</f>
        <v>237</v>
      </c>
      <c r="L203">
        <f>'Sheet1 (3)'!L203</f>
        <v>38.233333333333341</v>
      </c>
      <c r="M203">
        <f>'Sheet1 (3)'!M203</f>
        <v>4.9266666666666667</v>
      </c>
      <c r="N203">
        <f>'Sheet1 (3)'!N203</f>
        <v>38.333333333333336</v>
      </c>
      <c r="O203">
        <f>'Sheet1 (3)'!O203</f>
        <v>7.47</v>
      </c>
      <c r="P203">
        <f>'Sheet1 (3)'!P203</f>
        <v>2.8766666666666665</v>
      </c>
      <c r="Q203">
        <f>'Sheet1 (3)'!Q203</f>
        <v>25.840000000000003</v>
      </c>
      <c r="R203">
        <f>'Sheet1 (3)'!R203</f>
        <v>62.393333333333338</v>
      </c>
      <c r="S203">
        <f>'Sheet1 (3)'!S203</f>
        <v>4.0039999999999996</v>
      </c>
      <c r="T203">
        <f>'Sheet1 (3)'!T203</f>
        <v>4.5733333333333333</v>
      </c>
      <c r="U203">
        <f>'Sheet1 (3)'!U203</f>
        <v>0.38466666666666666</v>
      </c>
      <c r="V203">
        <f>'Sheet1 (3)'!V203</f>
        <v>0.23466666666666666</v>
      </c>
      <c r="W203">
        <f>'Sheet1 (3)'!W203</f>
        <v>7.1966666666666663</v>
      </c>
      <c r="X203">
        <f>'Sheet1 (3)'!X203</f>
        <v>5.1033333333333335</v>
      </c>
      <c r="Y203">
        <f>'Sheet1 (3)'!Y203</f>
        <v>18.3</v>
      </c>
      <c r="Z203">
        <f>'Sheet1 (3)'!Z203</f>
        <v>4.3666666666666671</v>
      </c>
      <c r="AA203">
        <f>'Sheet1 (3)'!AA203</f>
        <v>2659.6666666666665</v>
      </c>
      <c r="AB203">
        <f>'Sheet1 (3)'!AB203</f>
        <v>1.3</v>
      </c>
      <c r="AC203">
        <f>'Sheet1 (3)'!AC203</f>
        <v>1.7666666666666666</v>
      </c>
      <c r="AD203">
        <f>'Sheet1 (3)'!AD203</f>
        <v>4.25</v>
      </c>
      <c r="AE203">
        <f>'Sheet1 (3)'!AE203</f>
        <v>5.7107224999999993</v>
      </c>
      <c r="AF203">
        <f>'Sheet1 (3)'!AF203</f>
        <v>1.2727034013381449</v>
      </c>
      <c r="AG203">
        <f t="shared" si="29"/>
        <v>6.0131857428661679E-2</v>
      </c>
      <c r="AH203">
        <f t="shared" si="30"/>
        <v>1.3401109838245181E-2</v>
      </c>
      <c r="AI203">
        <f>'Sheet1 (3)'!AG203</f>
        <v>34.530446187776</v>
      </c>
      <c r="AJ203">
        <f>'Sheet1 (3)'!AH203</f>
        <v>4.1797222804744738</v>
      </c>
      <c r="AK203">
        <f t="shared" si="27"/>
        <v>0.36359319982916716</v>
      </c>
      <c r="AL203">
        <f t="shared" si="28"/>
        <v>4.4010974839154199E-2</v>
      </c>
      <c r="AM203">
        <f>'Sheet1 (3)'!AJ203</f>
        <v>22.903898813404613</v>
      </c>
      <c r="AN203">
        <f>'Sheet1 (3)'!AK203</f>
        <v>0.70996508216669763</v>
      </c>
      <c r="AO203">
        <f t="shared" si="31"/>
        <v>0.7395511402455478</v>
      </c>
      <c r="AP203">
        <f t="shared" si="32"/>
        <v>2.292428421590887E-2</v>
      </c>
      <c r="AR203">
        <f>'Sheet1 (3)'!AX203</f>
        <v>0.77093961198762118</v>
      </c>
      <c r="AS203">
        <f>'Sheet1 (3)'!AY203</f>
        <v>2.384787079543332E-2</v>
      </c>
      <c r="AT203">
        <f>'Sheet1 (3)'!AL203</f>
        <v>940.13723226882155</v>
      </c>
      <c r="AU203">
        <f>'Sheet1 (3)'!AM203</f>
        <v>59.229375245983618</v>
      </c>
      <c r="AV203">
        <f>'Sheet1 (3)'!AN203</f>
        <v>41.047039193108986</v>
      </c>
      <c r="AW203">
        <f t="shared" si="33"/>
        <v>2.5859953245741445</v>
      </c>
      <c r="AX203">
        <f>'Sheet1 (3)'!AP203</f>
        <v>0.14500000000000002</v>
      </c>
      <c r="AY203">
        <f>'Sheet1 (3)'!AQ203</f>
        <v>0.11599999999999999</v>
      </c>
      <c r="AZ203">
        <f>'Sheet1 (3)'!AR203</f>
        <v>6.7590000000000003</v>
      </c>
      <c r="BA203">
        <f>'Sheet1 (3)'!AS203</f>
        <v>16.485500000000002</v>
      </c>
      <c r="BD203">
        <f>'Sheet1 (3)'!AV203</f>
        <v>7.1569505254606876</v>
      </c>
      <c r="BE203">
        <f>'Sheet1 (3)'!AW203</f>
        <v>0.12977607766675539</v>
      </c>
      <c r="BI203" t="str">
        <f>'Sheet1 (3)'!BC203</f>
        <v>T58</v>
      </c>
      <c r="BJ203" t="str">
        <f>'Sheet1 (3)'!BD203</f>
        <v>SP</v>
      </c>
      <c r="BK203" t="str">
        <f>'Sheet1 (3)'!BE203</f>
        <v>D3</v>
      </c>
      <c r="BL203">
        <f>'Sheet1 (3)'!BF203</f>
        <v>42088</v>
      </c>
      <c r="BM203">
        <f>'Sheet1 (3)'!BG203</f>
        <v>0.40760552662840388</v>
      </c>
      <c r="BN203">
        <f>'Sheet1 (3)'!BH203</f>
        <v>2256.7595238074591</v>
      </c>
      <c r="BO203">
        <f>'Sheet1 (3)'!BI203</f>
        <v>6.7337107648841119</v>
      </c>
      <c r="BP203">
        <f>'Sheet1 (3)'!BJ203</f>
        <v>1.0125425586980736</v>
      </c>
      <c r="BQ203">
        <f>'Sheet1 (3)'!BK203</f>
        <v>1.8429970125556493E-2</v>
      </c>
      <c r="BR203">
        <f>'Sheet1 (3)'!BL203</f>
        <v>4.5843700058326808</v>
      </c>
      <c r="BS203">
        <f>'Sheet1 (3)'!BM203</f>
        <v>8.2083616935231529E-2</v>
      </c>
      <c r="CF203">
        <f t="shared" si="34"/>
        <v>1.8429970125556493E-2</v>
      </c>
    </row>
    <row r="204" spans="1:84">
      <c r="A204">
        <f>'Sheet1 (3)'!A204</f>
        <v>0</v>
      </c>
      <c r="B204">
        <f>'Sheet1 (3)'!B204</f>
        <v>0</v>
      </c>
      <c r="C204">
        <f>'Sheet1 (3)'!C204</f>
        <v>0</v>
      </c>
      <c r="D204" s="1">
        <f>'Sheet1 (3)'!D204</f>
        <v>42088</v>
      </c>
      <c r="E204">
        <f>'Sheet1 (3)'!E204</f>
        <v>4.2779999999999996</v>
      </c>
      <c r="F204">
        <f>'Sheet1 (3)'!F204</f>
        <v>4.2779999999999996</v>
      </c>
      <c r="G204">
        <f>'Sheet1 (3)'!G204</f>
        <v>4.6230000000000002</v>
      </c>
      <c r="H204">
        <f>'Sheet1 (3)'!H204</f>
        <v>223.83333333333334</v>
      </c>
      <c r="I204">
        <f>'Sheet1 (3)'!I204</f>
        <v>371.63333333333338</v>
      </c>
      <c r="J204">
        <f>'Sheet1 (3)'!J204</f>
        <v>366.43333333333334</v>
      </c>
      <c r="K204">
        <f>'Sheet1 (3)'!K204</f>
        <v>238</v>
      </c>
      <c r="L204">
        <f>'Sheet1 (3)'!L204</f>
        <v>32.666666666666664</v>
      </c>
      <c r="M204">
        <f>'Sheet1 (3)'!M204</f>
        <v>4.206666666666667</v>
      </c>
      <c r="N204">
        <f>'Sheet1 (3)'!N204</f>
        <v>32.766666666666659</v>
      </c>
      <c r="O204">
        <f>'Sheet1 (3)'!O204</f>
        <v>7.4433333333333342</v>
      </c>
      <c r="P204">
        <f>'Sheet1 (3)'!P204</f>
        <v>2.8866666666666667</v>
      </c>
      <c r="Q204">
        <f>'Sheet1 (3)'!Q204</f>
        <v>25.693333333333339</v>
      </c>
      <c r="R204">
        <f>'Sheet1 (3)'!R204</f>
        <v>62.050000000000004</v>
      </c>
      <c r="S204">
        <f>'Sheet1 (3)'!S204</f>
        <v>4.2553333333333327</v>
      </c>
      <c r="T204">
        <f>'Sheet1 (3)'!T204</f>
        <v>4.59</v>
      </c>
      <c r="U204">
        <f>'Sheet1 (3)'!U204</f>
        <v>0.39033333333333337</v>
      </c>
      <c r="V204">
        <f>'Sheet1 (3)'!V204</f>
        <v>0.23799999999999999</v>
      </c>
      <c r="W204">
        <f>'Sheet1 (3)'!W204</f>
        <v>7.169999999999999</v>
      </c>
      <c r="X204">
        <f>'Sheet1 (3)'!X204</f>
        <v>4.8</v>
      </c>
      <c r="Y204">
        <f>'Sheet1 (3)'!Y204</f>
        <v>18.7</v>
      </c>
      <c r="Z204">
        <f>'Sheet1 (3)'!Z204</f>
        <v>4.5</v>
      </c>
      <c r="AA204">
        <f>'Sheet1 (3)'!AA204</f>
        <v>3964.3333333333335</v>
      </c>
      <c r="AB204">
        <f>'Sheet1 (3)'!AB204</f>
        <v>1.8999999999999997</v>
      </c>
      <c r="AC204">
        <f>'Sheet1 (3)'!AC204</f>
        <v>2.9333333333333331</v>
      </c>
      <c r="AD204">
        <f>'Sheet1 (3)'!AD204</f>
        <v>4.5</v>
      </c>
      <c r="AE204">
        <f>'Sheet1 (3)'!AE204</f>
        <v>3.6383112500000001</v>
      </c>
      <c r="AF204">
        <f>'Sheet1 (3)'!AF204</f>
        <v>1.7206898328440592</v>
      </c>
      <c r="AG204">
        <f t="shared" si="29"/>
        <v>3.8310111087711915E-2</v>
      </c>
      <c r="AH204">
        <f t="shared" si="30"/>
        <v>1.8118246107655674E-2</v>
      </c>
      <c r="AI204">
        <f>'Sheet1 (3)'!AG204</f>
        <v>36.292203646336006</v>
      </c>
      <c r="AJ204">
        <f>'Sheet1 (3)'!AH204</f>
        <v>1.6277009741989104</v>
      </c>
      <c r="AK204">
        <f t="shared" si="27"/>
        <v>0.38214387328983895</v>
      </c>
      <c r="AL204">
        <f t="shared" si="28"/>
        <v>1.7139106814772143E-2</v>
      </c>
      <c r="AM204">
        <f>'Sheet1 (3)'!AJ204</f>
        <v>27.513365497457297</v>
      </c>
      <c r="AN204">
        <f>'Sheet1 (3)'!AK204</f>
        <v>1.0326764831515614</v>
      </c>
      <c r="AO204">
        <f t="shared" si="31"/>
        <v>0.88838764925596703</v>
      </c>
      <c r="AP204">
        <f t="shared" si="32"/>
        <v>3.3344413404958397E-2</v>
      </c>
      <c r="AR204">
        <f>'Sheet1 (3)'!AX204</f>
        <v>0.84862018491507474</v>
      </c>
      <c r="AS204">
        <f>'Sheet1 (3)'!AY204</f>
        <v>2.335813107768522E-2</v>
      </c>
      <c r="AT204">
        <f>'Sheet1 (3)'!AL204</f>
        <v>1050.6092086700014</v>
      </c>
      <c r="AU204">
        <f>'Sheet1 (3)'!AM204</f>
        <v>78.337673154923593</v>
      </c>
      <c r="AV204">
        <f>'Sheet1 (3)'!AN204</f>
        <v>38.185412423176494</v>
      </c>
      <c r="AW204">
        <f t="shared" si="33"/>
        <v>2.8472588408772936</v>
      </c>
      <c r="AX204">
        <f>'Sheet1 (3)'!AP204</f>
        <v>0.21400000000000002</v>
      </c>
      <c r="AY204">
        <f>'Sheet1 (3)'!AQ204</f>
        <v>0.10150000000000001</v>
      </c>
      <c r="AZ204">
        <f>'Sheet1 (3)'!AR204</f>
        <v>6.8115000000000006</v>
      </c>
      <c r="BA204">
        <f>'Sheet1 (3)'!AS204</f>
        <v>16.613499999999998</v>
      </c>
      <c r="BD204">
        <f>'Sheet1 (3)'!AV204</f>
        <v>7.3630164542177106</v>
      </c>
      <c r="BE204">
        <f>'Sheet1 (3)'!AW204</f>
        <v>0.19798977101358348</v>
      </c>
      <c r="BI204" t="str">
        <f>'Sheet1 (3)'!BC204</f>
        <v>T59</v>
      </c>
      <c r="BJ204" t="str">
        <f>'Sheet1 (3)'!BD204</f>
        <v>SP</v>
      </c>
      <c r="BK204" t="str">
        <f>'Sheet1 (3)'!BE204</f>
        <v>D4</v>
      </c>
      <c r="BL204">
        <f>'Sheet1 (3)'!BF204</f>
        <v>42088</v>
      </c>
      <c r="BM204">
        <f>'Sheet1 (3)'!BG204</f>
        <v>0.45748816578971302</v>
      </c>
      <c r="BN204">
        <f>'Sheet1 (3)'!BH204</f>
        <v>2415.430444767368</v>
      </c>
      <c r="BO204">
        <f>'Sheet1 (3)'!BI204</f>
        <v>6.2779196332617477</v>
      </c>
      <c r="BP204">
        <f>'Sheet1 (3)'!BJ204</f>
        <v>1.0427475338217747</v>
      </c>
      <c r="BQ204">
        <f>'Sheet1 (3)'!BK204</f>
        <v>1.8979751252671546E-2</v>
      </c>
      <c r="BR204">
        <f>'Sheet1 (3)'!BL204</f>
        <v>4.9038007068879059</v>
      </c>
      <c r="BS204">
        <f>'Sheet1 (3)'!BM204</f>
        <v>8.780305652440297E-2</v>
      </c>
      <c r="BU204" t="str">
        <f>'Sheet1 (3)'!BO204</f>
        <v>D37</v>
      </c>
      <c r="BV204" t="str">
        <f>'Sheet1 (3)'!BP204</f>
        <v>SP</v>
      </c>
      <c r="BW204" t="str">
        <f>'Sheet1 (3)'!BQ204</f>
        <v>D4</v>
      </c>
      <c r="BX204">
        <f>'Sheet1 (3)'!BS204</f>
        <v>32.964079873519744</v>
      </c>
      <c r="BY204">
        <f>'Sheet1 (3)'!BT204</f>
        <v>2188.2525373894714</v>
      </c>
      <c r="BZ204">
        <f>'Sheet1 (3)'!BU204</f>
        <v>16.208091041529663</v>
      </c>
      <c r="CA204">
        <f>'Sheet1 (3)'!BV204</f>
        <v>0.43254114711518016</v>
      </c>
      <c r="CB204">
        <f>'Sheet1 (3)'!BW204</f>
        <v>7.8729731910298535E-3</v>
      </c>
      <c r="CC204">
        <f>'Sheet1 (3)'!BX204</f>
        <v>2.140407642938341</v>
      </c>
      <c r="CD204">
        <f>'Sheet1 (3)'!BY204</f>
        <v>3.8324219211071459E-2</v>
      </c>
      <c r="CE204">
        <f>'Sheet1 (3)'!BZ204</f>
        <v>4.9478837313331511E-2</v>
      </c>
      <c r="CF204">
        <f t="shared" si="34"/>
        <v>1.1106778061641693E-2</v>
      </c>
    </row>
    <row r="205" spans="1:84">
      <c r="A205">
        <f>'Sheet1 (3)'!A205</f>
        <v>0</v>
      </c>
      <c r="B205">
        <f>'Sheet1 (3)'!B205</f>
        <v>0</v>
      </c>
      <c r="C205">
        <f>'Sheet1 (3)'!C205</f>
        <v>0</v>
      </c>
      <c r="D205" s="1">
        <f>'Sheet1 (3)'!D205</f>
        <v>42088</v>
      </c>
      <c r="E205">
        <f>'Sheet1 (3)'!E205</f>
        <v>4.5490000000000004</v>
      </c>
      <c r="F205">
        <f>'Sheet1 (3)'!F205</f>
        <v>4.5490000000000004</v>
      </c>
      <c r="G205">
        <f>'Sheet1 (3)'!G205</f>
        <v>4.5573333333333332</v>
      </c>
      <c r="H205">
        <f>'Sheet1 (3)'!H205</f>
        <v>261.16666666666663</v>
      </c>
      <c r="I205">
        <f>'Sheet1 (3)'!I205</f>
        <v>434.5333333333333</v>
      </c>
      <c r="J205">
        <f>'Sheet1 (3)'!J205</f>
        <v>428.51666666666665</v>
      </c>
      <c r="K205">
        <f>'Sheet1 (3)'!K205</f>
        <v>278.5</v>
      </c>
      <c r="L205">
        <f>'Sheet1 (3)'!L205</f>
        <v>42.81666666666667</v>
      </c>
      <c r="M205">
        <f>'Sheet1 (3)'!M205</f>
        <v>5.5250000000000012</v>
      </c>
      <c r="N205">
        <f>'Sheet1 (3)'!N205</f>
        <v>42.933333333333337</v>
      </c>
      <c r="O205">
        <f>'Sheet1 (3)'!O205</f>
        <v>7.3850000000000007</v>
      </c>
      <c r="P205">
        <f>'Sheet1 (3)'!P205</f>
        <v>5.583333333333333</v>
      </c>
      <c r="Q205">
        <f>'Sheet1 (3)'!Q205</f>
        <v>27.28833333333333</v>
      </c>
      <c r="R205">
        <f>'Sheet1 (3)'!R205</f>
        <v>65.821666666666673</v>
      </c>
      <c r="S205">
        <f>'Sheet1 (3)'!S205</f>
        <v>4.5529999999999999</v>
      </c>
      <c r="T205">
        <f>'Sheet1 (3)'!T205</f>
        <v>4.4516666666666671</v>
      </c>
      <c r="U205">
        <f>'Sheet1 (3)'!U205</f>
        <v>0.53100000000000003</v>
      </c>
      <c r="V205">
        <f>'Sheet1 (3)'!V205</f>
        <v>0.32283333333333336</v>
      </c>
      <c r="W205">
        <f>'Sheet1 (3)'!W205</f>
        <v>7.0650000000000004</v>
      </c>
      <c r="X205">
        <f>'Sheet1 (3)'!X205</f>
        <v>1.0733333333333333</v>
      </c>
      <c r="Y205">
        <f>'Sheet1 (3)'!Y205</f>
        <v>-0.6</v>
      </c>
      <c r="Z205">
        <f>'Sheet1 (3)'!Z205</f>
        <v>-0.13333333333333333</v>
      </c>
      <c r="AA205">
        <f>'Sheet1 (3)'!AA205</f>
        <v>-222.5</v>
      </c>
      <c r="AB205">
        <f>'Sheet1 (3)'!AB205</f>
        <v>-9.9999999999999992E-2</v>
      </c>
      <c r="AC205">
        <f>'Sheet1 (3)'!AC205</f>
        <v>640.65000000000009</v>
      </c>
      <c r="AD205">
        <f>'Sheet1 (3)'!AD205</f>
        <v>4.75</v>
      </c>
      <c r="AE205">
        <f>'Sheet1 (3)'!AE205</f>
        <v>15.84690775</v>
      </c>
      <c r="AF205">
        <f>'Sheet1 (3)'!AF205</f>
        <v>1.4710211069281944</v>
      </c>
      <c r="AG205">
        <f t="shared" si="29"/>
        <v>0.16686224860482257</v>
      </c>
      <c r="AH205">
        <f t="shared" si="30"/>
        <v>1.5489324070003101E-2</v>
      </c>
      <c r="AI205">
        <f>'Sheet1 (3)'!AG205</f>
        <v>70.111352036672002</v>
      </c>
      <c r="AJ205">
        <f>'Sheet1 (3)'!AH205</f>
        <v>6.468899226117367</v>
      </c>
      <c r="AK205">
        <f t="shared" si="27"/>
        <v>0.73824736271108782</v>
      </c>
      <c r="AL205">
        <f t="shared" si="28"/>
        <v>6.811518612316908E-2</v>
      </c>
      <c r="AM205">
        <f>'Sheet1 (3)'!AJ205</f>
        <v>91.498239666188539</v>
      </c>
      <c r="AN205">
        <f>'Sheet1 (3)'!AK205</f>
        <v>4.7761287345759724</v>
      </c>
      <c r="AO205">
        <f t="shared" si="31"/>
        <v>2.9544152297768336</v>
      </c>
      <c r="AP205">
        <f t="shared" si="32"/>
        <v>0.15421791199793258</v>
      </c>
      <c r="AR205">
        <f>'Sheet1 (3)'!AX205</f>
        <v>0.73100485697062101</v>
      </c>
      <c r="AS205">
        <f>'Sheet1 (3)'!AY205</f>
        <v>2.468817716536529E-2</v>
      </c>
      <c r="AT205">
        <f>'Sheet1 (3)'!AL205</f>
        <v>1505.5598307041168</v>
      </c>
      <c r="AU205">
        <f>'Sheet1 (3)'!AM205</f>
        <v>125.37836667826119</v>
      </c>
      <c r="AV205">
        <f>'Sheet1 (3)'!AN205</f>
        <v>16.454522362362653</v>
      </c>
      <c r="AW205">
        <f t="shared" si="33"/>
        <v>1.3702817358637382</v>
      </c>
      <c r="AX205">
        <f>'Sheet1 (3)'!AP205</f>
        <v>0.53800000000000003</v>
      </c>
      <c r="AY205">
        <f>'Sheet1 (3)'!AQ205</f>
        <v>0.185</v>
      </c>
      <c r="AZ205">
        <f>'Sheet1 (3)'!AR205</f>
        <v>7.9485000000000001</v>
      </c>
      <c r="BA205">
        <f>'Sheet1 (3)'!AS205</f>
        <v>19.386500000000002</v>
      </c>
      <c r="BD205">
        <f>'Sheet1 (3)'!AV205</f>
        <v>8.6356655316358655</v>
      </c>
      <c r="BE205">
        <f>'Sheet1 (3)'!AW205</f>
        <v>0.13636959849476088</v>
      </c>
      <c r="BI205" t="str">
        <f>'Sheet1 (3)'!BC205</f>
        <v>T60</v>
      </c>
      <c r="BJ205" t="str">
        <f>'Sheet1 (3)'!BD205</f>
        <v>SP</v>
      </c>
      <c r="BK205" t="str">
        <f>'Sheet1 (3)'!BE205</f>
        <v>D5</v>
      </c>
      <c r="BL205">
        <f>'Sheet1 (3)'!BF205</f>
        <v>42088</v>
      </c>
      <c r="BM205">
        <f>'Sheet1 (3)'!BG205</f>
        <v>2.3169850569239419</v>
      </c>
      <c r="BN205">
        <f>'Sheet1 (3)'!BH205</f>
        <v>2612.6366243241341</v>
      </c>
      <c r="BO205">
        <f>'Sheet1 (3)'!BI205</f>
        <v>18.888861222196201</v>
      </c>
      <c r="BP205">
        <f>'Sheet1 (3)'!BJ205</f>
        <v>10.647677667698701</v>
      </c>
      <c r="BQ205">
        <f>'Sheet1 (3)'!BK205</f>
        <v>0.19380556366397347</v>
      </c>
      <c r="BR205">
        <f>'Sheet1 (3)'!BL205</f>
        <v>32.569476248835485</v>
      </c>
      <c r="BS205">
        <f>'Sheet1 (3)'!BM205</f>
        <v>0.58315982540439548</v>
      </c>
      <c r="BU205" t="str">
        <f>'Sheet1 (3)'!BO205</f>
        <v>D38</v>
      </c>
      <c r="BV205" t="str">
        <f>'Sheet1 (3)'!BP205</f>
        <v>SP</v>
      </c>
      <c r="BW205" t="str">
        <f>'Sheet1 (3)'!BQ205</f>
        <v>D5</v>
      </c>
      <c r="BX205">
        <f>'Sheet1 (3)'!BS205</f>
        <v>19.87376349878463</v>
      </c>
      <c r="BY205">
        <f>'Sheet1 (3)'!BT205</f>
        <v>2229.6472251219202</v>
      </c>
      <c r="BZ205">
        <f>'Sheet1 (3)'!BU205</f>
        <v>26.664529365939913</v>
      </c>
      <c r="CA205">
        <f>'Sheet1 (3)'!BV205</f>
        <v>9.2314700052416452</v>
      </c>
      <c r="CB205">
        <f>'Sheet1 (3)'!BW205</f>
        <v>0.16802821269096552</v>
      </c>
      <c r="CC205">
        <f>'Sheet1 (3)'!BX205</f>
        <v>10.367024615116424</v>
      </c>
      <c r="CD205">
        <f>'Sheet1 (3)'!BY205</f>
        <v>0.1856226430638572</v>
      </c>
      <c r="CE205">
        <f>'Sheet1 (3)'!BZ205</f>
        <v>0.39753718234053825</v>
      </c>
      <c r="CF205">
        <f t="shared" si="34"/>
        <v>2.5777350973007956E-2</v>
      </c>
    </row>
    <row r="209" spans="1:84">
      <c r="A209" t="str">
        <f>'Sheet1 (3)'!A209</f>
        <v>Shelburne Pond</v>
      </c>
      <c r="B209" t="str">
        <f>'Sheet1 (3)'!B209</f>
        <v>depth (m)</v>
      </c>
      <c r="C209" t="str">
        <f>'Sheet1 (3)'!C209</f>
        <v>Ice (cm)</v>
      </c>
      <c r="D209" s="1" t="str">
        <f>'Sheet1 (3)'!D209</f>
        <v>Date (MM/DD/YYYY)</v>
      </c>
      <c r="E209" t="str">
        <f>'Sheet1 (3)'!E209</f>
        <v>Depth m</v>
      </c>
      <c r="F209" t="str">
        <f>'Sheet1 (3)'!F209</f>
        <v>Depth(cor-m)</v>
      </c>
      <c r="G209" t="str">
        <f>'Sheet1 (3)'!G209</f>
        <v>Temp °C</v>
      </c>
      <c r="H209" t="str">
        <f>'Sheet1 (3)'!H209</f>
        <v>Cond µS/cm</v>
      </c>
      <c r="I209" t="str">
        <f>'Sheet1 (3)'!I209</f>
        <v>nLF Cond µS/cm</v>
      </c>
      <c r="J209" t="str">
        <f>'Sheet1 (3)'!J209</f>
        <v>SpCond µS/cm</v>
      </c>
      <c r="K209" t="str">
        <f>'Sheet1 (3)'!K209</f>
        <v>TDS mg/L</v>
      </c>
      <c r="L209" t="str">
        <f>'Sheet1 (3)'!L209</f>
        <v>ODO % sat</v>
      </c>
      <c r="M209" t="str">
        <f>'Sheet1 (3)'!M209</f>
        <v>ODO mg/L</v>
      </c>
      <c r="N209" t="str">
        <f>'Sheet1 (3)'!N209</f>
        <v>ODO % EU</v>
      </c>
      <c r="O209" t="str">
        <f>'Sheet1 (3)'!O209</f>
        <v>pH</v>
      </c>
      <c r="P209" t="str">
        <f>'Sheet1 (3)'!P209</f>
        <v>Turbidity FNU</v>
      </c>
      <c r="Q209" t="str">
        <f>'Sheet1 (3)'!Q209</f>
        <v>fDOM RFU</v>
      </c>
      <c r="R209" t="str">
        <f>'Sheet1 (3)'!R209</f>
        <v>fDOM QSU</v>
      </c>
      <c r="S209" t="str">
        <f>'Sheet1 (3)'!S209</f>
        <v>Dep(m)</v>
      </c>
      <c r="T209" t="str">
        <f>'Sheet1 (3)'!T209</f>
        <v>Temp</v>
      </c>
      <c r="U209" t="str">
        <f>'Sheet1 (3)'!U209</f>
        <v>Scon(mS)</v>
      </c>
      <c r="V209" t="str">
        <f>'Sheet1 (3)'!V209</f>
        <v>Con(mS)</v>
      </c>
      <c r="W209" t="str">
        <f>'Sheet1 (3)'!W209</f>
        <v>pH</v>
      </c>
      <c r="X209" t="str">
        <f>'Sheet1 (3)'!X209</f>
        <v>DO(mg/l)</v>
      </c>
      <c r="Y209" t="str">
        <f>'Sheet1 (3)'!Y209</f>
        <v>Chla (ug/l)</v>
      </c>
      <c r="Z209" t="str">
        <f>'Sheet1 (3)'!Z209</f>
        <v>Chl(RFU)</v>
      </c>
      <c r="AA209" t="str">
        <f>'Sheet1 (3)'!AA209</f>
        <v>BGA(cells)</v>
      </c>
      <c r="AB209" t="str">
        <f>'Sheet1 (3)'!AB209</f>
        <v>BGA(RF)</v>
      </c>
      <c r="AC209" t="str">
        <f>'Sheet1 (3)'!AC209</f>
        <v>Turb.</v>
      </c>
      <c r="AD209" t="str">
        <f>'Sheet1 (3)'!AD209</f>
        <v>Depth (m)</v>
      </c>
      <c r="AF209" t="str">
        <f>'Sheet1 (3)'!AF209</f>
        <v>SRP-sd</v>
      </c>
      <c r="AJ209" t="str">
        <f>'Sheet1 (3)'!AH209</f>
        <v>TDP-sd</v>
      </c>
      <c r="AK209">
        <f t="shared" si="27"/>
        <v>0</v>
      </c>
      <c r="AM209" t="str">
        <f>'Sheet1 (3)'!AJ209</f>
        <v>TP-ugP/L</v>
      </c>
      <c r="AN209" t="str">
        <f>'Sheet1 (3)'!AK209</f>
        <v>TP-sd</v>
      </c>
      <c r="AR209" t="str">
        <f>'Sheet1 (3)'!AX209</f>
        <v>TDN(mgN/l)</v>
      </c>
      <c r="AS209" t="str">
        <f>'Sheet1 (3)'!AY209</f>
        <v>stdN/l</v>
      </c>
      <c r="AT209" t="str">
        <f>'Sheet1 (3)'!AL209</f>
        <v>TN-ugN/L</v>
      </c>
      <c r="AU209" t="str">
        <f>'Sheet1 (3)'!AM209</f>
        <v>TN-sd</v>
      </c>
      <c r="AV209" t="str">
        <f>'Sheet1 (3)'!AN209</f>
        <v>TN/TP</v>
      </c>
      <c r="AX209" t="str">
        <f>'Sheet1 (3)'!AP209</f>
        <v>Turbidity</v>
      </c>
      <c r="AY209" t="str">
        <f>'Sheet1 (3)'!AQ209</f>
        <v>NO3(mg/l)</v>
      </c>
      <c r="AZ209" t="str">
        <f>'Sheet1 (3)'!AR209</f>
        <v>DOC(mg/l)</v>
      </c>
      <c r="BA209" t="str">
        <f>'Sheet1 (3)'!AS209</f>
        <v>SAC254(/m)</v>
      </c>
      <c r="BD209" t="str">
        <f>'Sheet1 (3)'!AV209</f>
        <v>DOC (mgC/l)</v>
      </c>
      <c r="BE209" t="str">
        <f>'Sheet1 (3)'!AW209</f>
        <v>stdC/l</v>
      </c>
      <c r="BF209" t="str">
        <f>'Sheet1 (3)'!AZ209</f>
        <v>Par</v>
      </c>
      <c r="BI209">
        <f>'Sheet1 (3)'!BC209</f>
        <v>0</v>
      </c>
      <c r="BJ209" t="str">
        <f>'Sheet1 (3)'!BD209</f>
        <v>Sam ID</v>
      </c>
      <c r="BK209" t="str">
        <f>'Sheet1 (3)'!BE209</f>
        <v>Depth</v>
      </c>
      <c r="BL209" t="str">
        <f>'Sheet1 (3)'!BF209</f>
        <v>Col</v>
      </c>
      <c r="BM209">
        <f>'Sheet1 (3)'!BG209</f>
        <v>0</v>
      </c>
      <c r="BN209">
        <f>'Sheet1 (3)'!BH209</f>
        <v>0</v>
      </c>
      <c r="BO209">
        <f>'Sheet1 (3)'!BI209</f>
        <v>0</v>
      </c>
      <c r="BP209">
        <f>'Sheet1 (3)'!BJ209</f>
        <v>0</v>
      </c>
      <c r="BQ209">
        <f>'Sheet1 (3)'!BK209</f>
        <v>0</v>
      </c>
      <c r="BR209">
        <f>'Sheet1 (3)'!BL209</f>
        <v>0</v>
      </c>
      <c r="BS209">
        <f>'Sheet1 (3)'!BM209</f>
        <v>0</v>
      </c>
    </row>
    <row r="210" spans="1:84">
      <c r="A210" t="str">
        <f>'Sheet1 (3)'!A210</f>
        <v>Depth</v>
      </c>
      <c r="B210">
        <f>'Sheet1 (3)'!B210</f>
        <v>4.75</v>
      </c>
      <c r="C210">
        <f>'Sheet1 (3)'!C210</f>
        <v>41</v>
      </c>
      <c r="D210" s="1">
        <f>'Sheet1 (3)'!D210</f>
        <v>42090</v>
      </c>
      <c r="E210">
        <f>'Sheet1 (3)'!E210</f>
        <v>0.35699999999999998</v>
      </c>
      <c r="F210">
        <f>'Sheet1 (3)'!F210</f>
        <v>0.35699999999999998</v>
      </c>
      <c r="G210">
        <f>'Sheet1 (3)'!G210</f>
        <v>5.0539999999999994</v>
      </c>
      <c r="H210">
        <f>'Sheet1 (3)'!H210</f>
        <v>194.6</v>
      </c>
      <c r="I210">
        <f>'Sheet1 (3)'!I210</f>
        <v>318.96666666666664</v>
      </c>
      <c r="J210">
        <f>'Sheet1 (3)'!J210</f>
        <v>314.33333333333331</v>
      </c>
      <c r="K210">
        <f>'Sheet1 (3)'!K210</f>
        <v>204</v>
      </c>
      <c r="L210">
        <f>'Sheet1 (3)'!L210</f>
        <v>131.66666666666666</v>
      </c>
      <c r="M210">
        <f>'Sheet1 (3)'!M210</f>
        <v>16.783333333333331</v>
      </c>
      <c r="N210">
        <f>'Sheet1 (3)'!N210</f>
        <v>134.06666666666666</v>
      </c>
      <c r="O210">
        <f>'Sheet1 (3)'!O210</f>
        <v>8.6300000000000008</v>
      </c>
      <c r="P210">
        <f>'Sheet1 (3)'!P210</f>
        <v>2.9766666666666666</v>
      </c>
      <c r="Q210">
        <f>'Sheet1 (3)'!Q210</f>
        <v>21.52333333333333</v>
      </c>
      <c r="R210">
        <f>'Sheet1 (3)'!R210</f>
        <v>52.166666666666664</v>
      </c>
      <c r="S210">
        <f>'Sheet1 (3)'!S210</f>
        <v>0.49300000000000005</v>
      </c>
      <c r="T210">
        <f>'Sheet1 (3)'!T210</f>
        <v>4.7366666666666672</v>
      </c>
      <c r="U210">
        <f>'Sheet1 (3)'!U210</f>
        <v>0.29833333333333334</v>
      </c>
      <c r="V210">
        <f>'Sheet1 (3)'!V210</f>
        <v>0.18299999999999997</v>
      </c>
      <c r="W210">
        <f>'Sheet1 (3)'!W210</f>
        <v>8.1733333333333338</v>
      </c>
      <c r="X210">
        <f>'Sheet1 (3)'!X210</f>
        <v>17.763333333333335</v>
      </c>
      <c r="Y210">
        <f>'Sheet1 (3)'!Y210</f>
        <v>27.233333333333331</v>
      </c>
      <c r="Z210">
        <f>'Sheet1 (3)'!Z210</f>
        <v>6.5333333333333341</v>
      </c>
      <c r="AA210">
        <f>'Sheet1 (3)'!AA210</f>
        <v>8421.3333333333339</v>
      </c>
      <c r="AB210">
        <f>'Sheet1 (3)'!AB210</f>
        <v>4.0666666666666664</v>
      </c>
      <c r="AC210">
        <f>'Sheet1 (3)'!AC210</f>
        <v>2.5666666666666664</v>
      </c>
      <c r="AD210">
        <f>'Sheet1 (3)'!AD210</f>
        <v>0.4</v>
      </c>
      <c r="AE210">
        <f>'Sheet1 (3)'!AE210</f>
        <v>9.995787</v>
      </c>
      <c r="AF210">
        <f>'Sheet1 (3)'!AF210</f>
        <v>6.6866297658324596</v>
      </c>
      <c r="AG210">
        <f t="shared" si="29"/>
        <v>0.10525204801516269</v>
      </c>
      <c r="AH210">
        <f t="shared" si="30"/>
        <v>7.0407810527876799E-2</v>
      </c>
      <c r="AI210">
        <f>'Sheet1 (3)'!AG210</f>
        <v>27.271440188736001</v>
      </c>
      <c r="AJ210">
        <f>'Sheet1 (3)'!AH210</f>
        <v>3.4238936450834028</v>
      </c>
      <c r="AK210">
        <f t="shared" si="27"/>
        <v>0.28715847308345799</v>
      </c>
      <c r="AL210">
        <f t="shared" si="28"/>
        <v>3.6052370696887472E-2</v>
      </c>
      <c r="AM210">
        <f>'Sheet1 (3)'!AJ210</f>
        <v>35.237566441244731</v>
      </c>
      <c r="AN210">
        <f>'Sheet1 (3)'!AK210</f>
        <v>2.5135967105039216</v>
      </c>
      <c r="AO210">
        <f t="shared" si="31"/>
        <v>1.1377967853162652</v>
      </c>
      <c r="AP210">
        <f t="shared" si="32"/>
        <v>8.1162309024989387E-2</v>
      </c>
      <c r="AR210">
        <f>'Sheet1 (3)'!AX210</f>
        <v>0.54644008679178446</v>
      </c>
      <c r="AS210">
        <f>'Sheet1 (3)'!AY210</f>
        <v>2.3461285724507588E-2</v>
      </c>
      <c r="AT210">
        <f>'Sheet1 (3)'!AL210</f>
        <v>849.44533547179924</v>
      </c>
      <c r="AU210">
        <f>'Sheet1 (3)'!AM210</f>
        <v>43.199480042818905</v>
      </c>
      <c r="AV210">
        <f>'Sheet1 (3)'!AN210</f>
        <v>24.106242889620884</v>
      </c>
      <c r="AW210">
        <f t="shared" si="33"/>
        <v>1.2259495874906658</v>
      </c>
      <c r="AX210">
        <f>'Sheet1 (3)'!AP210</f>
        <v>0.505</v>
      </c>
      <c r="AY210">
        <f>'Sheet1 (3)'!AQ210</f>
        <v>0.252</v>
      </c>
      <c r="AZ210">
        <f>'Sheet1 (3)'!AR210</f>
        <v>1.9935</v>
      </c>
      <c r="BA210">
        <f>'Sheet1 (3)'!AS210</f>
        <v>4.8614999999999995</v>
      </c>
      <c r="BD210">
        <f>'Sheet1 (3)'!AV210</f>
        <v>3.2497542134941142</v>
      </c>
      <c r="BE210">
        <f>'Sheet1 (3)'!AW210</f>
        <v>4.0148017312099007E-2</v>
      </c>
      <c r="BF210">
        <f>'Sheet1 (3)'!AZ210</f>
        <v>0</v>
      </c>
      <c r="BG210">
        <f>'Sheet1 (3)'!BA210</f>
        <v>1245</v>
      </c>
      <c r="BI210" t="str">
        <f>'Sheet1 (3)'!BC210</f>
        <v>T61</v>
      </c>
      <c r="BJ210" t="str">
        <f>'Sheet1 (3)'!BD210</f>
        <v>SP</v>
      </c>
      <c r="BK210" t="str">
        <f>'Sheet1 (3)'!BE210</f>
        <v>D1</v>
      </c>
      <c r="BL210">
        <f>'Sheet1 (3)'!BF210</f>
        <v>42090</v>
      </c>
      <c r="BM210">
        <f>'Sheet1 (3)'!BG210</f>
        <v>1.3619416177694286</v>
      </c>
      <c r="BN210">
        <f>'Sheet1 (3)'!BH210</f>
        <v>449.83604324777139</v>
      </c>
      <c r="BO210">
        <f>'Sheet1 (3)'!BI210</f>
        <v>5.2660242907527985</v>
      </c>
      <c r="BP210">
        <f>'Sheet1 (3)'!BJ210</f>
        <v>3.831796568250871</v>
      </c>
      <c r="BQ210">
        <f>'Sheet1 (3)'!BK210</f>
        <v>6.9745114092662375E-2</v>
      </c>
      <c r="BR210">
        <f>'Sheet1 (3)'!BL210</f>
        <v>2.6059209183138212</v>
      </c>
      <c r="BS210">
        <f>'Sheet1 (3)'!BM210</f>
        <v>4.6659282333282384E-2</v>
      </c>
      <c r="BU210" t="str">
        <f>'Sheet1 (3)'!BO210</f>
        <v>D39</v>
      </c>
      <c r="BV210" t="str">
        <f>'Sheet1 (3)'!BP210</f>
        <v>SP</v>
      </c>
      <c r="BW210" t="str">
        <f>'Sheet1 (3)'!BQ210</f>
        <v>D1</v>
      </c>
      <c r="BX210">
        <f>'Sheet1 (3)'!BS210</f>
        <v>110.58169673432722</v>
      </c>
      <c r="BY210">
        <f>'Sheet1 (3)'!BT210</f>
        <v>380.82896936316081</v>
      </c>
      <c r="BZ210">
        <f>'Sheet1 (3)'!BU210</f>
        <v>33.944910837093666</v>
      </c>
      <c r="CA210">
        <f>'Sheet1 (3)'!BV210</f>
        <v>2.7457350928391309</v>
      </c>
      <c r="CB210">
        <f>'Sheet1 (3)'!BW210</f>
        <v>4.9976976571516764E-2</v>
      </c>
      <c r="CC210">
        <f>'Sheet1 (3)'!BX210</f>
        <v>0.37044973022307293</v>
      </c>
      <c r="CD210">
        <f>'Sheet1 (3)'!BY210</f>
        <v>6.6329405590523352E-3</v>
      </c>
      <c r="CE210">
        <f>'Sheet1 (3)'!BZ210</f>
        <v>4.0026341774230048E-2</v>
      </c>
      <c r="CF210">
        <f t="shared" si="34"/>
        <v>1.9768137521145611E-2</v>
      </c>
    </row>
    <row r="211" spans="1:84">
      <c r="A211" t="str">
        <f>'Sheet1 (3)'!A211</f>
        <v>ICE</v>
      </c>
      <c r="B211">
        <f>'Sheet1 (3)'!B211</f>
        <v>4.34</v>
      </c>
      <c r="C211">
        <f>'Sheet1 (3)'!C211</f>
        <v>0</v>
      </c>
      <c r="D211" s="1">
        <f>'Sheet1 (3)'!D211</f>
        <v>42090</v>
      </c>
      <c r="E211">
        <f>'Sheet1 (3)'!E211</f>
        <v>0.64400000000000002</v>
      </c>
      <c r="F211">
        <f>'Sheet1 (3)'!F211</f>
        <v>0.64400000000000002</v>
      </c>
      <c r="G211">
        <f>'Sheet1 (3)'!G211</f>
        <v>5.1769999999999996</v>
      </c>
      <c r="H211">
        <f>'Sheet1 (3)'!H211</f>
        <v>205.16666666666666</v>
      </c>
      <c r="I211">
        <f>'Sheet1 (3)'!I211</f>
        <v>335.06666666666666</v>
      </c>
      <c r="J211">
        <f>'Sheet1 (3)'!J211</f>
        <v>330.16666666666669</v>
      </c>
      <c r="K211">
        <f>'Sheet1 (3)'!K211</f>
        <v>215</v>
      </c>
      <c r="L211">
        <f>'Sheet1 (3)'!L211</f>
        <v>137.9</v>
      </c>
      <c r="M211">
        <f>'Sheet1 (3)'!M211</f>
        <v>17.510000000000002</v>
      </c>
      <c r="N211">
        <f>'Sheet1 (3)'!N211</f>
        <v>140.33333333333334</v>
      </c>
      <c r="O211">
        <f>'Sheet1 (3)'!O211</f>
        <v>8.6600000000000019</v>
      </c>
      <c r="P211">
        <f>'Sheet1 (3)'!P211</f>
        <v>3.3233333333333337</v>
      </c>
      <c r="Q211">
        <f>'Sheet1 (3)'!Q211</f>
        <v>22.236666666666665</v>
      </c>
      <c r="R211">
        <f>'Sheet1 (3)'!R211</f>
        <v>53.843333333333334</v>
      </c>
      <c r="S211">
        <f>'Sheet1 (3)'!S211</f>
        <v>1.0046666666666666</v>
      </c>
      <c r="T211">
        <f>'Sheet1 (3)'!T211</f>
        <v>5.1966666666666663</v>
      </c>
      <c r="U211">
        <f>'Sheet1 (3)'!U211</f>
        <v>0.35566666666666663</v>
      </c>
      <c r="V211">
        <f>'Sheet1 (3)'!V211</f>
        <v>0.221</v>
      </c>
      <c r="W211">
        <f>'Sheet1 (3)'!W211</f>
        <v>8.2666666666666675</v>
      </c>
      <c r="X211">
        <f>'Sheet1 (3)'!X211</f>
        <v>17.809999999999999</v>
      </c>
      <c r="Y211">
        <f>'Sheet1 (3)'!Y211</f>
        <v>33.800000000000004</v>
      </c>
      <c r="Z211">
        <f>'Sheet1 (3)'!Z211</f>
        <v>8.1</v>
      </c>
      <c r="AA211">
        <f>'Sheet1 (3)'!AA211</f>
        <v>8830</v>
      </c>
      <c r="AB211">
        <f>'Sheet1 (3)'!AB211</f>
        <v>4.2333333333333334</v>
      </c>
      <c r="AC211">
        <f>'Sheet1 (3)'!AC211</f>
        <v>3.6</v>
      </c>
      <c r="BF211">
        <f>'Sheet1 (3)'!AZ211</f>
        <v>0.41</v>
      </c>
      <c r="BG211">
        <f>'Sheet1 (3)'!BA211</f>
        <v>306</v>
      </c>
    </row>
    <row r="212" spans="1:84">
      <c r="A212">
        <f>'Sheet1 (3)'!A212</f>
        <v>0</v>
      </c>
      <c r="B212">
        <f>'Sheet1 (3)'!B212</f>
        <v>0</v>
      </c>
      <c r="C212">
        <f>'Sheet1 (3)'!C212</f>
        <v>0</v>
      </c>
      <c r="D212" s="1">
        <f>'Sheet1 (3)'!D212</f>
        <v>42090</v>
      </c>
      <c r="E212">
        <f>'Sheet1 (3)'!E212</f>
        <v>0.87433333333333341</v>
      </c>
      <c r="F212">
        <f>'Sheet1 (3)'!F212</f>
        <v>0.87433333333333341</v>
      </c>
      <c r="G212">
        <f>'Sheet1 (3)'!G212</f>
        <v>5.1930000000000005</v>
      </c>
      <c r="H212">
        <f>'Sheet1 (3)'!H212</f>
        <v>208.73333333333335</v>
      </c>
      <c r="I212">
        <f>'Sheet1 (3)'!I212</f>
        <v>340.76666666666665</v>
      </c>
      <c r="J212">
        <f>'Sheet1 (3)'!J212</f>
        <v>335.76666666666665</v>
      </c>
      <c r="K212">
        <f>'Sheet1 (3)'!K212</f>
        <v>218</v>
      </c>
      <c r="L212">
        <f>'Sheet1 (3)'!L212</f>
        <v>138.80000000000001</v>
      </c>
      <c r="M212">
        <f>'Sheet1 (3)'!M212</f>
        <v>17.62</v>
      </c>
      <c r="N212">
        <f>'Sheet1 (3)'!N212</f>
        <v>141.33333333333334</v>
      </c>
      <c r="O212">
        <f>'Sheet1 (3)'!O212</f>
        <v>8.66</v>
      </c>
      <c r="P212">
        <f>'Sheet1 (3)'!P212</f>
        <v>3.186666666666667</v>
      </c>
      <c r="Q212">
        <f>'Sheet1 (3)'!Q212</f>
        <v>22.189999999999998</v>
      </c>
      <c r="R212">
        <f>'Sheet1 (3)'!R212</f>
        <v>53.74</v>
      </c>
      <c r="S212">
        <f>'Sheet1 (3)'!S212</f>
        <v>1.5093333333333332</v>
      </c>
      <c r="T212">
        <f>'Sheet1 (3)'!T212</f>
        <v>5.1033333333333326</v>
      </c>
      <c r="U212">
        <f>'Sheet1 (3)'!U212</f>
        <v>0.35799999999999993</v>
      </c>
      <c r="V212">
        <f>'Sheet1 (3)'!V212</f>
        <v>0.222</v>
      </c>
      <c r="W212">
        <f>'Sheet1 (3)'!W212</f>
        <v>8.2899999999999991</v>
      </c>
      <c r="X212">
        <f>'Sheet1 (3)'!X212</f>
        <v>17.873333333333335</v>
      </c>
      <c r="Y212">
        <f>'Sheet1 (3)'!Y212</f>
        <v>32.366666666666667</v>
      </c>
      <c r="Z212">
        <f>'Sheet1 (3)'!Z212</f>
        <v>7.7666666666666666</v>
      </c>
      <c r="AA212">
        <f>'Sheet1 (3)'!AA212</f>
        <v>8245.3333333333339</v>
      </c>
      <c r="AB212">
        <f>'Sheet1 (3)'!AB212</f>
        <v>3.9666666666666668</v>
      </c>
      <c r="AC212">
        <f>'Sheet1 (3)'!AC212</f>
        <v>2.7999999999999994</v>
      </c>
      <c r="BF212">
        <f>'Sheet1 (3)'!AZ212</f>
        <v>0.5</v>
      </c>
      <c r="BG212">
        <f>'Sheet1 (3)'!BA212</f>
        <v>143</v>
      </c>
    </row>
    <row r="213" spans="1:84">
      <c r="A213">
        <f>'Sheet1 (3)'!A213</f>
        <v>0</v>
      </c>
      <c r="B213">
        <f>'Sheet1 (3)'!B213</f>
        <v>0</v>
      </c>
      <c r="C213">
        <f>'Sheet1 (3)'!C213</f>
        <v>0</v>
      </c>
      <c r="D213" s="1">
        <f>'Sheet1 (3)'!D213</f>
        <v>42090</v>
      </c>
      <c r="E213">
        <f>'Sheet1 (3)'!E213</f>
        <v>1.1393333333333333</v>
      </c>
      <c r="F213">
        <f>'Sheet1 (3)'!F213</f>
        <v>1.1393333333333333</v>
      </c>
      <c r="G213">
        <f>'Sheet1 (3)'!G213</f>
        <v>5.1953333333333331</v>
      </c>
      <c r="H213">
        <f>'Sheet1 (3)'!H213</f>
        <v>209.86666666666667</v>
      </c>
      <c r="I213">
        <f>'Sheet1 (3)'!I213</f>
        <v>342.60000000000008</v>
      </c>
      <c r="J213">
        <f>'Sheet1 (3)'!J213</f>
        <v>337.56666666666666</v>
      </c>
      <c r="K213">
        <f>'Sheet1 (3)'!K213</f>
        <v>219</v>
      </c>
      <c r="L213">
        <f>'Sheet1 (3)'!L213</f>
        <v>139.30000000000001</v>
      </c>
      <c r="M213">
        <f>'Sheet1 (3)'!M213</f>
        <v>17.683333333333334</v>
      </c>
      <c r="N213">
        <f>'Sheet1 (3)'!N213</f>
        <v>141.80000000000001</v>
      </c>
      <c r="O213">
        <f>'Sheet1 (3)'!O213</f>
        <v>8.6566666666666663</v>
      </c>
      <c r="P213">
        <f>'Sheet1 (3)'!P213</f>
        <v>2.9600000000000004</v>
      </c>
      <c r="Q213">
        <f>'Sheet1 (3)'!Q213</f>
        <v>22.186666666666667</v>
      </c>
      <c r="R213">
        <f>'Sheet1 (3)'!R213</f>
        <v>53.726666666666659</v>
      </c>
      <c r="S213">
        <f>'Sheet1 (3)'!S213</f>
        <v>2.0016666666666665</v>
      </c>
      <c r="T213">
        <f>'Sheet1 (3)'!T213</f>
        <v>5.1133333333333333</v>
      </c>
      <c r="U213">
        <f>'Sheet1 (3)'!U213</f>
        <v>0.35899999999999999</v>
      </c>
      <c r="V213">
        <f>'Sheet1 (3)'!V213</f>
        <v>0.222</v>
      </c>
      <c r="W213">
        <f>'Sheet1 (3)'!W213</f>
        <v>8.2799999999999994</v>
      </c>
      <c r="X213">
        <f>'Sheet1 (3)'!X213</f>
        <v>17.709999999999997</v>
      </c>
      <c r="Y213">
        <f>'Sheet1 (3)'!Y213</f>
        <v>30.066666666666666</v>
      </c>
      <c r="Z213">
        <f>'Sheet1 (3)'!Z213</f>
        <v>7.2</v>
      </c>
      <c r="AA213">
        <f>'Sheet1 (3)'!AA213</f>
        <v>7082.333333333333</v>
      </c>
      <c r="AB213">
        <f>'Sheet1 (3)'!AB213</f>
        <v>3.4</v>
      </c>
      <c r="AC213">
        <f>'Sheet1 (3)'!AC213</f>
        <v>1.8333333333333333</v>
      </c>
      <c r="BF213">
        <f>'Sheet1 (3)'!AZ213</f>
        <v>1</v>
      </c>
      <c r="BG213">
        <f>'Sheet1 (3)'!BA213</f>
        <v>74</v>
      </c>
    </row>
    <row r="214" spans="1:84">
      <c r="A214">
        <f>'Sheet1 (3)'!A214</f>
        <v>0</v>
      </c>
      <c r="B214">
        <f>'Sheet1 (3)'!B214</f>
        <v>0</v>
      </c>
      <c r="C214">
        <f>'Sheet1 (3)'!C214</f>
        <v>0</v>
      </c>
      <c r="D214" s="1">
        <f>'Sheet1 (3)'!D214</f>
        <v>42090</v>
      </c>
      <c r="E214">
        <f>'Sheet1 (3)'!E214</f>
        <v>1.3760000000000001</v>
      </c>
      <c r="F214">
        <f>'Sheet1 (3)'!F214</f>
        <v>1.3760000000000001</v>
      </c>
      <c r="G214">
        <f>'Sheet1 (3)'!G214</f>
        <v>5.174666666666667</v>
      </c>
      <c r="H214">
        <f>'Sheet1 (3)'!H214</f>
        <v>210.4</v>
      </c>
      <c r="I214">
        <f>'Sheet1 (3)'!I214</f>
        <v>343.66666666666669</v>
      </c>
      <c r="J214">
        <f>'Sheet1 (3)'!J214</f>
        <v>338.63333333333333</v>
      </c>
      <c r="K214">
        <f>'Sheet1 (3)'!K214</f>
        <v>220</v>
      </c>
      <c r="L214">
        <f>'Sheet1 (3)'!L214</f>
        <v>139.4</v>
      </c>
      <c r="M214">
        <f>'Sheet1 (3)'!M214</f>
        <v>17.706666666666667</v>
      </c>
      <c r="N214">
        <f>'Sheet1 (3)'!N214</f>
        <v>141.86666666666667</v>
      </c>
      <c r="O214">
        <f>'Sheet1 (3)'!O214</f>
        <v>8.66</v>
      </c>
      <c r="P214">
        <f>'Sheet1 (3)'!P214</f>
        <v>2.8766666666666669</v>
      </c>
      <c r="Q214">
        <f>'Sheet1 (3)'!Q214</f>
        <v>22.183333333333337</v>
      </c>
      <c r="R214">
        <f>'Sheet1 (3)'!R214</f>
        <v>53.716666666666669</v>
      </c>
      <c r="S214">
        <f>'Sheet1 (3)'!S214</f>
        <v>2.4953333333333334</v>
      </c>
      <c r="T214">
        <f>'Sheet1 (3)'!T214</f>
        <v>5.07</v>
      </c>
      <c r="U214">
        <f>'Sheet1 (3)'!U214</f>
        <v>0.36533333333333334</v>
      </c>
      <c r="V214">
        <f>'Sheet1 (3)'!V214</f>
        <v>0.22600000000000001</v>
      </c>
      <c r="W214">
        <f>'Sheet1 (3)'!W214</f>
        <v>7.873333333333334</v>
      </c>
      <c r="X214">
        <f>'Sheet1 (3)'!X214</f>
        <v>14.94</v>
      </c>
      <c r="Y214">
        <f>'Sheet1 (3)'!Y214</f>
        <v>18.566666666666666</v>
      </c>
      <c r="Z214">
        <f>'Sheet1 (3)'!Z214</f>
        <v>4.4333333333333336</v>
      </c>
      <c r="AA214">
        <f>'Sheet1 (3)'!AA214</f>
        <v>2854.3333333333335</v>
      </c>
      <c r="AB214">
        <f>'Sheet1 (3)'!AB214</f>
        <v>1.3666666666666665</v>
      </c>
      <c r="AC214">
        <f>'Sheet1 (3)'!AC214</f>
        <v>1.4666666666666668</v>
      </c>
      <c r="BF214">
        <f>'Sheet1 (3)'!AZ214</f>
        <v>1.5</v>
      </c>
      <c r="BG214">
        <f>'Sheet1 (3)'!BA214</f>
        <v>37</v>
      </c>
    </row>
    <row r="215" spans="1:84">
      <c r="A215">
        <f>'Sheet1 (3)'!A215</f>
        <v>0</v>
      </c>
      <c r="B215">
        <f>'Sheet1 (3)'!B215</f>
        <v>0</v>
      </c>
      <c r="C215">
        <f>'Sheet1 (3)'!C215</f>
        <v>0</v>
      </c>
      <c r="D215" s="1">
        <f>'Sheet1 (3)'!D215</f>
        <v>42090</v>
      </c>
      <c r="E215">
        <f>'Sheet1 (3)'!E215</f>
        <v>1.6236666666666668</v>
      </c>
      <c r="F215">
        <f>'Sheet1 (3)'!F215</f>
        <v>1.6236666666666668</v>
      </c>
      <c r="G215">
        <f>'Sheet1 (3)'!G215</f>
        <v>5.1543333333333337</v>
      </c>
      <c r="H215">
        <f>'Sheet1 (3)'!H215</f>
        <v>210.6</v>
      </c>
      <c r="I215">
        <f>'Sheet1 (3)'!I215</f>
        <v>344.2</v>
      </c>
      <c r="J215">
        <f>'Sheet1 (3)'!J215</f>
        <v>339.16666666666669</v>
      </c>
      <c r="K215">
        <f>'Sheet1 (3)'!K215</f>
        <v>220</v>
      </c>
      <c r="L215">
        <f>'Sheet1 (3)'!L215</f>
        <v>139.19999999999999</v>
      </c>
      <c r="M215">
        <f>'Sheet1 (3)'!M215</f>
        <v>17.690000000000001</v>
      </c>
      <c r="N215">
        <f>'Sheet1 (3)'!N215</f>
        <v>141.69999999999999</v>
      </c>
      <c r="O215">
        <f>'Sheet1 (3)'!O215</f>
        <v>8.64</v>
      </c>
      <c r="P215">
        <f>'Sheet1 (3)'!P215</f>
        <v>2.4866666666666668</v>
      </c>
      <c r="Q215">
        <f>'Sheet1 (3)'!Q215</f>
        <v>22.25</v>
      </c>
      <c r="R215">
        <f>'Sheet1 (3)'!R215</f>
        <v>53.876666666666665</v>
      </c>
      <c r="S215">
        <f>'Sheet1 (3)'!S215</f>
        <v>3.0050000000000003</v>
      </c>
      <c r="T215">
        <f>'Sheet1 (3)'!T215</f>
        <v>4.9000000000000004</v>
      </c>
      <c r="U215">
        <f>'Sheet1 (3)'!U215</f>
        <v>0.37133333333333329</v>
      </c>
      <c r="V215">
        <f>'Sheet1 (3)'!V215</f>
        <v>0.22900000000000001</v>
      </c>
      <c r="W215">
        <f>'Sheet1 (3)'!W215</f>
        <v>7.7600000000000007</v>
      </c>
      <c r="X215">
        <f>'Sheet1 (3)'!X215</f>
        <v>13.839999999999998</v>
      </c>
      <c r="Y215">
        <f>'Sheet1 (3)'!Y215</f>
        <v>17.966666666666665</v>
      </c>
      <c r="Z215">
        <f>'Sheet1 (3)'!Z215</f>
        <v>4.3</v>
      </c>
      <c r="AA215">
        <f>'Sheet1 (3)'!AA215</f>
        <v>3419</v>
      </c>
      <c r="AB215">
        <f>'Sheet1 (3)'!AB215</f>
        <v>1.6666666666666667</v>
      </c>
      <c r="AC215">
        <f>'Sheet1 (3)'!AC215</f>
        <v>1.2666666666666666</v>
      </c>
      <c r="BF215">
        <f>'Sheet1 (3)'!AZ215</f>
        <v>2</v>
      </c>
      <c r="BG215">
        <f>'Sheet1 (3)'!BA215</f>
        <v>16.5</v>
      </c>
    </row>
    <row r="216" spans="1:84">
      <c r="A216">
        <f>'Sheet1 (3)'!A216</f>
        <v>0</v>
      </c>
      <c r="B216">
        <f>'Sheet1 (3)'!B216</f>
        <v>0</v>
      </c>
      <c r="C216">
        <f>'Sheet1 (3)'!C216</f>
        <v>0</v>
      </c>
      <c r="D216" s="1">
        <f>'Sheet1 (3)'!D216</f>
        <v>42090</v>
      </c>
      <c r="E216">
        <f>'Sheet1 (3)'!E216</f>
        <v>1.8779999999999999</v>
      </c>
      <c r="F216">
        <f>'Sheet1 (3)'!F216</f>
        <v>1.8779999999999999</v>
      </c>
      <c r="G216">
        <f>'Sheet1 (3)'!G216</f>
        <v>5.0893333333333333</v>
      </c>
      <c r="H216">
        <f>'Sheet1 (3)'!H216</f>
        <v>210.80000000000004</v>
      </c>
      <c r="I216">
        <f>'Sheet1 (3)'!I216</f>
        <v>345.2</v>
      </c>
      <c r="J216">
        <f>'Sheet1 (3)'!J216</f>
        <v>340.2</v>
      </c>
      <c r="K216">
        <f>'Sheet1 (3)'!K216</f>
        <v>221</v>
      </c>
      <c r="L216">
        <f>'Sheet1 (3)'!L216</f>
        <v>137.9</v>
      </c>
      <c r="M216">
        <f>'Sheet1 (3)'!M216</f>
        <v>17.553333333333331</v>
      </c>
      <c r="N216">
        <f>'Sheet1 (3)'!N216</f>
        <v>140.30000000000001</v>
      </c>
      <c r="O216">
        <f>'Sheet1 (3)'!O216</f>
        <v>8.6300000000000008</v>
      </c>
      <c r="P216">
        <f>'Sheet1 (3)'!P216</f>
        <v>2.4266666666666663</v>
      </c>
      <c r="Q216">
        <f>'Sheet1 (3)'!Q216</f>
        <v>22.61</v>
      </c>
      <c r="R216">
        <f>'Sheet1 (3)'!R216</f>
        <v>54.733333333333341</v>
      </c>
      <c r="S216">
        <f>'Sheet1 (3)'!S216</f>
        <v>3.4896666666666669</v>
      </c>
      <c r="T216">
        <f>'Sheet1 (3)'!T216</f>
        <v>4.833333333333333</v>
      </c>
      <c r="U216">
        <f>'Sheet1 (3)'!U216</f>
        <v>0.377</v>
      </c>
      <c r="V216">
        <f>'Sheet1 (3)'!V216</f>
        <v>0.23200000000000001</v>
      </c>
      <c r="W216">
        <f>'Sheet1 (3)'!W216</f>
        <v>7.52</v>
      </c>
      <c r="X216">
        <f>'Sheet1 (3)'!X216</f>
        <v>11.176666666666668</v>
      </c>
      <c r="Y216">
        <f>'Sheet1 (3)'!Y216</f>
        <v>17.2</v>
      </c>
      <c r="Z216">
        <f>'Sheet1 (3)'!Z216</f>
        <v>4.1333333333333337</v>
      </c>
      <c r="AA216">
        <f>'Sheet1 (3)'!AA216</f>
        <v>1974.6666666666667</v>
      </c>
      <c r="AB216">
        <f>'Sheet1 (3)'!AB216</f>
        <v>0.96666666666666667</v>
      </c>
      <c r="AC216">
        <f>'Sheet1 (3)'!AC216</f>
        <v>1.3666666666666665</v>
      </c>
      <c r="BF216">
        <f>'Sheet1 (3)'!AZ216</f>
        <v>2.5</v>
      </c>
      <c r="BG216">
        <f>'Sheet1 (3)'!BA216</f>
        <v>8.75</v>
      </c>
    </row>
    <row r="217" spans="1:84">
      <c r="A217">
        <f>'Sheet1 (3)'!A217</f>
        <v>0</v>
      </c>
      <c r="B217">
        <f>'Sheet1 (3)'!B217</f>
        <v>0</v>
      </c>
      <c r="C217">
        <f>'Sheet1 (3)'!C217</f>
        <v>0</v>
      </c>
      <c r="D217" s="1">
        <f>'Sheet1 (3)'!D217</f>
        <v>42090</v>
      </c>
      <c r="E217">
        <f>'Sheet1 (3)'!E217</f>
        <v>2.157</v>
      </c>
      <c r="F217">
        <f>'Sheet1 (3)'!F217</f>
        <v>2.157</v>
      </c>
      <c r="G217">
        <f>'Sheet1 (3)'!G217</f>
        <v>5.078666666666666</v>
      </c>
      <c r="H217">
        <f>'Sheet1 (3)'!H217</f>
        <v>211.80000000000004</v>
      </c>
      <c r="I217">
        <f>'Sheet1 (3)'!I217</f>
        <v>347</v>
      </c>
      <c r="J217">
        <f>'Sheet1 (3)'!J217</f>
        <v>341.89999999999992</v>
      </c>
      <c r="K217">
        <f>'Sheet1 (3)'!K217</f>
        <v>222</v>
      </c>
      <c r="L217">
        <f>'Sheet1 (3)'!L217</f>
        <v>133.83333333333334</v>
      </c>
      <c r="M217">
        <f>'Sheet1 (3)'!M217</f>
        <v>17.043333333333333</v>
      </c>
      <c r="N217">
        <f>'Sheet1 (3)'!N217</f>
        <v>136.19999999999999</v>
      </c>
      <c r="O217">
        <f>'Sheet1 (3)'!O217</f>
        <v>8.52</v>
      </c>
      <c r="P217">
        <f>'Sheet1 (3)'!P217</f>
        <v>2.7666666666666671</v>
      </c>
      <c r="Q217">
        <f>'Sheet1 (3)'!Q217</f>
        <v>22.943333333333339</v>
      </c>
      <c r="R217">
        <f>'Sheet1 (3)'!R217</f>
        <v>55.523333333333333</v>
      </c>
      <c r="S217">
        <f>'Sheet1 (3)'!S217</f>
        <v>3.9983333333333335</v>
      </c>
      <c r="T217">
        <f>'Sheet1 (3)'!T217</f>
        <v>4.75</v>
      </c>
      <c r="U217">
        <f>'Sheet1 (3)'!U217</f>
        <v>0.38566666666666666</v>
      </c>
      <c r="V217">
        <f>'Sheet1 (3)'!V217</f>
        <v>0.23599999999999999</v>
      </c>
      <c r="W217">
        <f>'Sheet1 (3)'!W217</f>
        <v>7.4000000000000012</v>
      </c>
      <c r="X217">
        <f>'Sheet1 (3)'!X217</f>
        <v>9.56</v>
      </c>
      <c r="Y217">
        <f>'Sheet1 (3)'!Y217</f>
        <v>20.233333333333331</v>
      </c>
      <c r="Z217">
        <f>'Sheet1 (3)'!Z217</f>
        <v>4.833333333333333</v>
      </c>
      <c r="AA217">
        <f>'Sheet1 (3)'!AA217</f>
        <v>4779</v>
      </c>
      <c r="AB217">
        <f>'Sheet1 (3)'!AB217</f>
        <v>2.2999999999999998</v>
      </c>
      <c r="AC217">
        <f>'Sheet1 (3)'!AC217</f>
        <v>1.8999999999999997</v>
      </c>
    </row>
    <row r="218" spans="1:84">
      <c r="A218">
        <f>'Sheet1 (3)'!A218</f>
        <v>0</v>
      </c>
      <c r="B218">
        <f>'Sheet1 (3)'!B218</f>
        <v>0</v>
      </c>
      <c r="C218">
        <f>'Sheet1 (3)'!C218</f>
        <v>0</v>
      </c>
      <c r="D218" s="1">
        <f>'Sheet1 (3)'!D218</f>
        <v>42090</v>
      </c>
      <c r="E218">
        <f>'Sheet1 (3)'!E218</f>
        <v>2.3809999999999998</v>
      </c>
      <c r="F218">
        <f>'Sheet1 (3)'!F218</f>
        <v>2.3809999999999998</v>
      </c>
      <c r="G218">
        <f>'Sheet1 (3)'!G218</f>
        <v>5.0279999999999996</v>
      </c>
      <c r="H218">
        <f>'Sheet1 (3)'!H218</f>
        <v>213.43333333333331</v>
      </c>
      <c r="I218">
        <f>'Sheet1 (3)'!I218</f>
        <v>350.13333333333338</v>
      </c>
      <c r="J218">
        <f>'Sheet1 (3)'!J218</f>
        <v>345.06666666666666</v>
      </c>
      <c r="K218">
        <f>'Sheet1 (3)'!K218</f>
        <v>224</v>
      </c>
      <c r="L218">
        <f>'Sheet1 (3)'!L218</f>
        <v>122.60000000000001</v>
      </c>
      <c r="M218">
        <f>'Sheet1 (3)'!M218</f>
        <v>15.63</v>
      </c>
      <c r="N218">
        <f>'Sheet1 (3)'!N218</f>
        <v>124.76666666666665</v>
      </c>
      <c r="O218">
        <f>'Sheet1 (3)'!O218</f>
        <v>8.3866666666666685</v>
      </c>
      <c r="P218">
        <f>'Sheet1 (3)'!P218</f>
        <v>2.5066666666666664</v>
      </c>
      <c r="Q218">
        <f>'Sheet1 (3)'!Q218</f>
        <v>23.19</v>
      </c>
      <c r="R218">
        <f>'Sheet1 (3)'!R218</f>
        <v>56.103333333333332</v>
      </c>
      <c r="S218">
        <f>'Sheet1 (3)'!S218</f>
        <v>4.2536666666666667</v>
      </c>
      <c r="T218">
        <f>'Sheet1 (3)'!T218</f>
        <v>4.746666666666667</v>
      </c>
      <c r="U218">
        <f>'Sheet1 (3)'!U218</f>
        <v>0.39366666666666666</v>
      </c>
      <c r="V218">
        <f>'Sheet1 (3)'!V218</f>
        <v>0.24099999999999999</v>
      </c>
      <c r="W218">
        <f>'Sheet1 (3)'!W218</f>
        <v>7.2399999999999993</v>
      </c>
      <c r="X218">
        <f>'Sheet1 (3)'!X218</f>
        <v>7.1733333333333329</v>
      </c>
      <c r="Y218">
        <f>'Sheet1 (3)'!Y218</f>
        <v>20.7</v>
      </c>
      <c r="Z218">
        <f>'Sheet1 (3)'!Z218</f>
        <v>4.9666666666666668</v>
      </c>
      <c r="AA218">
        <f>'Sheet1 (3)'!AA218</f>
        <v>3683</v>
      </c>
      <c r="AB218">
        <f>'Sheet1 (3)'!AB218</f>
        <v>1.7666666666666666</v>
      </c>
      <c r="AC218">
        <f>'Sheet1 (3)'!AC218</f>
        <v>2.6</v>
      </c>
    </row>
    <row r="219" spans="1:84">
      <c r="A219">
        <f>'Sheet1 (3)'!A219</f>
        <v>0</v>
      </c>
      <c r="B219">
        <f>'Sheet1 (3)'!B219</f>
        <v>0</v>
      </c>
      <c r="C219">
        <f>'Sheet1 (3)'!C219</f>
        <v>0</v>
      </c>
      <c r="D219" s="1">
        <f>'Sheet1 (3)'!D219</f>
        <v>42090</v>
      </c>
      <c r="E219">
        <f>'Sheet1 (3)'!E219</f>
        <v>2.6492499999999999</v>
      </c>
      <c r="F219">
        <f>'Sheet1 (3)'!F219</f>
        <v>2.6492499999999999</v>
      </c>
      <c r="G219">
        <f>'Sheet1 (3)'!G219</f>
        <v>4.9842500000000003</v>
      </c>
      <c r="H219">
        <f>'Sheet1 (3)'!H219</f>
        <v>215.1</v>
      </c>
      <c r="I219">
        <f>'Sheet1 (3)'!I219</f>
        <v>353.32500000000005</v>
      </c>
      <c r="J219">
        <f>'Sheet1 (3)'!J219</f>
        <v>348.22499999999997</v>
      </c>
      <c r="K219">
        <f>'Sheet1 (3)'!K219</f>
        <v>226</v>
      </c>
      <c r="L219">
        <f>'Sheet1 (3)'!L219</f>
        <v>114.85</v>
      </c>
      <c r="M219">
        <f>'Sheet1 (3)'!M219</f>
        <v>14.652500000000002</v>
      </c>
      <c r="N219">
        <f>'Sheet1 (3)'!N219</f>
        <v>116.85</v>
      </c>
      <c r="O219">
        <f>'Sheet1 (3)'!O219</f>
        <v>8.2125000000000004</v>
      </c>
      <c r="P219">
        <f>'Sheet1 (3)'!P219</f>
        <v>3.1925000000000003</v>
      </c>
      <c r="Q219">
        <f>'Sheet1 (3)'!Q219</f>
        <v>23.765000000000001</v>
      </c>
      <c r="R219">
        <f>'Sheet1 (3)'!R219</f>
        <v>57.467500000000001</v>
      </c>
      <c r="S219">
        <f>'Sheet1 (3)'!S219</f>
        <v>4.5313333333333334</v>
      </c>
      <c r="T219">
        <f>'Sheet1 (3)'!T219</f>
        <v>4.7300000000000004</v>
      </c>
      <c r="U219">
        <f>'Sheet1 (3)'!U219</f>
        <v>0.40166666666666667</v>
      </c>
      <c r="V219">
        <f>'Sheet1 (3)'!V219</f>
        <v>0.246</v>
      </c>
      <c r="W219">
        <f>'Sheet1 (3)'!W219</f>
        <v>7.2</v>
      </c>
      <c r="X219">
        <f>'Sheet1 (3)'!X219</f>
        <v>7.29</v>
      </c>
      <c r="Y219">
        <f>'Sheet1 (3)'!Y219</f>
        <v>25.166666666666668</v>
      </c>
      <c r="Z219">
        <f>'Sheet1 (3)'!Z219</f>
        <v>6.0333333333333341</v>
      </c>
      <c r="AA219">
        <f>'Sheet1 (3)'!AA219</f>
        <v>4330.333333333333</v>
      </c>
      <c r="AB219">
        <f>'Sheet1 (3)'!AB219</f>
        <v>2.1</v>
      </c>
      <c r="AC219">
        <f>'Sheet1 (3)'!AC219</f>
        <v>4.9000000000000004</v>
      </c>
    </row>
    <row r="220" spans="1:84">
      <c r="A220">
        <f>'Sheet1 (3)'!A220</f>
        <v>0</v>
      </c>
      <c r="B220">
        <f>'Sheet1 (3)'!B220</f>
        <v>0</v>
      </c>
      <c r="C220">
        <f>'Sheet1 (3)'!C220</f>
        <v>0</v>
      </c>
      <c r="D220" s="1">
        <f>'Sheet1 (3)'!D220</f>
        <v>42090</v>
      </c>
      <c r="E220">
        <f>'Sheet1 (3)'!E220</f>
        <v>2.8793333333333333</v>
      </c>
      <c r="F220">
        <f>'Sheet1 (3)'!F220</f>
        <v>2.8793333333333333</v>
      </c>
      <c r="G220">
        <f>'Sheet1 (3)'!G220</f>
        <v>4.8836666666666666</v>
      </c>
      <c r="H220">
        <f>'Sheet1 (3)'!H220</f>
        <v>216.23333333333335</v>
      </c>
      <c r="I220">
        <f>'Sheet1 (3)'!I220</f>
        <v>356.23333333333335</v>
      </c>
      <c r="J220">
        <f>'Sheet1 (3)'!J220</f>
        <v>351.13333333333338</v>
      </c>
      <c r="K220">
        <f>'Sheet1 (3)'!K220</f>
        <v>228</v>
      </c>
      <c r="L220">
        <f>'Sheet1 (3)'!L220</f>
        <v>116.2</v>
      </c>
      <c r="M220">
        <f>'Sheet1 (3)'!M220</f>
        <v>14.87</v>
      </c>
      <c r="N220">
        <f>'Sheet1 (3)'!N220</f>
        <v>118.23333333333333</v>
      </c>
      <c r="O220">
        <f>'Sheet1 (3)'!O220</f>
        <v>8.26</v>
      </c>
      <c r="P220">
        <f>'Sheet1 (3)'!P220</f>
        <v>2.293333333333333</v>
      </c>
      <c r="Q220">
        <f>'Sheet1 (3)'!Q220</f>
        <v>24.196666666666669</v>
      </c>
      <c r="R220">
        <f>'Sheet1 (3)'!R220</f>
        <v>58.496666666666663</v>
      </c>
    </row>
    <row r="221" spans="1:84">
      <c r="A221">
        <f>'Sheet1 (3)'!A221</f>
        <v>0</v>
      </c>
      <c r="B221">
        <f>'Sheet1 (3)'!B221</f>
        <v>0</v>
      </c>
      <c r="C221">
        <f>'Sheet1 (3)'!C221</f>
        <v>0</v>
      </c>
      <c r="D221" s="1">
        <f>'Sheet1 (3)'!D221</f>
        <v>42090</v>
      </c>
      <c r="E221">
        <f>'Sheet1 (3)'!E221</f>
        <v>3.141</v>
      </c>
      <c r="F221">
        <f>'Sheet1 (3)'!F221</f>
        <v>3.141</v>
      </c>
      <c r="G221">
        <f>'Sheet1 (3)'!G221</f>
        <v>4.8433333333333328</v>
      </c>
      <c r="H221">
        <f>'Sheet1 (3)'!H221</f>
        <v>216.5</v>
      </c>
      <c r="I221">
        <f>'Sheet1 (3)'!I221</f>
        <v>357.16666666666669</v>
      </c>
      <c r="J221">
        <f>'Sheet1 (3)'!J221</f>
        <v>352.10000000000008</v>
      </c>
      <c r="K221">
        <f>'Sheet1 (3)'!K221</f>
        <v>229</v>
      </c>
      <c r="L221">
        <f>'Sheet1 (3)'!L221</f>
        <v>101.06666666666666</v>
      </c>
      <c r="M221">
        <f>'Sheet1 (3)'!M221</f>
        <v>12.946666666666665</v>
      </c>
      <c r="N221">
        <f>'Sheet1 (3)'!N221</f>
        <v>102.83333333333333</v>
      </c>
      <c r="O221">
        <f>'Sheet1 (3)'!O221</f>
        <v>8.0166666666666675</v>
      </c>
      <c r="P221">
        <f>'Sheet1 (3)'!P221</f>
        <v>2.4</v>
      </c>
      <c r="Q221">
        <f>'Sheet1 (3)'!Q221</f>
        <v>24.286666666666665</v>
      </c>
      <c r="R221">
        <f>'Sheet1 (3)'!R221</f>
        <v>58.706666666666671</v>
      </c>
    </row>
    <row r="222" spans="1:84">
      <c r="A222">
        <f>'Sheet1 (3)'!A222</f>
        <v>0</v>
      </c>
      <c r="B222">
        <f>'Sheet1 (3)'!B222</f>
        <v>0</v>
      </c>
      <c r="C222">
        <f>'Sheet1 (3)'!C222</f>
        <v>0</v>
      </c>
      <c r="D222" s="1">
        <f>'Sheet1 (3)'!D222</f>
        <v>42090</v>
      </c>
      <c r="E222">
        <f>'Sheet1 (3)'!E222</f>
        <v>3.3820000000000001</v>
      </c>
      <c r="F222">
        <f>'Sheet1 (3)'!F222</f>
        <v>3.3820000000000001</v>
      </c>
      <c r="G222">
        <f>'Sheet1 (3)'!G222</f>
        <v>4.8033333333333337</v>
      </c>
      <c r="H222">
        <f>'Sheet1 (3)'!H222</f>
        <v>217.96666666666667</v>
      </c>
      <c r="I222">
        <f>'Sheet1 (3)'!I222</f>
        <v>359.93333333333334</v>
      </c>
      <c r="J222">
        <f>'Sheet1 (3)'!J222</f>
        <v>354.83333333333331</v>
      </c>
      <c r="K222">
        <f>'Sheet1 (3)'!K222</f>
        <v>231</v>
      </c>
      <c r="L222">
        <f>'Sheet1 (3)'!L222</f>
        <v>88.7</v>
      </c>
      <c r="M222">
        <f>'Sheet1 (3)'!M222</f>
        <v>11.373333333333335</v>
      </c>
      <c r="N222">
        <f>'Sheet1 (3)'!N222</f>
        <v>90.266666666666652</v>
      </c>
      <c r="O222">
        <f>'Sheet1 (3)'!O222</f>
        <v>7.8866666666666667</v>
      </c>
      <c r="P222">
        <f>'Sheet1 (3)'!P222</f>
        <v>2.0166666666666666</v>
      </c>
      <c r="Q222">
        <f>'Sheet1 (3)'!Q222</f>
        <v>24.459999999999997</v>
      </c>
      <c r="R222">
        <f>'Sheet1 (3)'!R222</f>
        <v>59.113333333333337</v>
      </c>
    </row>
    <row r="223" spans="1:84">
      <c r="A223">
        <f>'Sheet1 (3)'!A223</f>
        <v>0</v>
      </c>
      <c r="B223">
        <f>'Sheet1 (3)'!B223</f>
        <v>0</v>
      </c>
      <c r="C223">
        <f>'Sheet1 (3)'!C223</f>
        <v>0</v>
      </c>
      <c r="D223" s="1">
        <f>'Sheet1 (3)'!D223</f>
        <v>42090</v>
      </c>
      <c r="E223">
        <f>'Sheet1 (3)'!E223</f>
        <v>3.6469999999999998</v>
      </c>
      <c r="F223">
        <f>'Sheet1 (3)'!F223</f>
        <v>3.6469999999999998</v>
      </c>
      <c r="G223">
        <f>'Sheet1 (3)'!G223</f>
        <v>4.7546666666666662</v>
      </c>
      <c r="H223">
        <f>'Sheet1 (3)'!H223</f>
        <v>221.13333333333333</v>
      </c>
      <c r="I223">
        <f>'Sheet1 (3)'!I223</f>
        <v>365.7</v>
      </c>
      <c r="J223">
        <f>'Sheet1 (3)'!J223</f>
        <v>360.56666666666666</v>
      </c>
      <c r="K223">
        <f>'Sheet1 (3)'!K223</f>
        <v>234</v>
      </c>
      <c r="L223">
        <f>'Sheet1 (3)'!L223</f>
        <v>81.3</v>
      </c>
      <c r="M223">
        <f>'Sheet1 (3)'!M223</f>
        <v>10.44</v>
      </c>
      <c r="N223">
        <f>'Sheet1 (3)'!N223</f>
        <v>82.766666666666666</v>
      </c>
      <c r="O223">
        <f>'Sheet1 (3)'!O223</f>
        <v>7.7733333333333334</v>
      </c>
      <c r="P223">
        <f>'Sheet1 (3)'!P223</f>
        <v>2.1266666666666669</v>
      </c>
      <c r="Q223">
        <f>'Sheet1 (3)'!Q223</f>
        <v>24.72</v>
      </c>
      <c r="R223">
        <f>'Sheet1 (3)'!R223</f>
        <v>59.733333333333327</v>
      </c>
      <c r="AD223">
        <f>'Sheet1 (3)'!AD223</f>
        <v>3.75</v>
      </c>
      <c r="AE223">
        <f>'Sheet1 (3)'!AE223</f>
        <v>4.5410180000000002</v>
      </c>
      <c r="AF223">
        <f>'Sheet1 (3)'!AF223</f>
        <v>2.2710906903090997</v>
      </c>
      <c r="AG223">
        <f t="shared" ref="AG223:AG249" si="35">AE223*AF$1</f>
        <v>4.7815289038643786E-2</v>
      </c>
      <c r="AH223">
        <f t="shared" ref="AH223:AH249" si="36">AG223*AF223/AE223</f>
        <v>2.391376950941455E-2</v>
      </c>
      <c r="AI223">
        <f>'Sheet1 (3)'!AG223</f>
        <v>28.397740211040006</v>
      </c>
      <c r="AJ223">
        <f>'Sheet1 (3)'!AH223</f>
        <v>6.0842358388652228E-2</v>
      </c>
      <c r="AK223">
        <f t="shared" ref="AK223:AK250" si="37">AI223*AF$1</f>
        <v>0.29901800790818162</v>
      </c>
      <c r="AL223">
        <f t="shared" ref="AL223:AL250" si="38">AK223*AJ223/AI223</f>
        <v>6.4064818772930645E-4</v>
      </c>
      <c r="AM223">
        <f>'Sheet1 (3)'!AJ223</f>
        <v>29.569161280662794</v>
      </c>
      <c r="AN223">
        <f>'Sheet1 (3)'!AK223</f>
        <v>0.74728550852819142</v>
      </c>
      <c r="AO223">
        <f t="shared" si="31"/>
        <v>0.95476788119673217</v>
      </c>
      <c r="AP223">
        <f t="shared" si="32"/>
        <v>2.4129335115537342E-2</v>
      </c>
      <c r="AR223">
        <f>'Sheet1 (3)'!AX223</f>
        <v>0.59822713541008676</v>
      </c>
      <c r="AS223">
        <f>'Sheet1 (3)'!AY223</f>
        <v>3.6082221538484657E-2</v>
      </c>
      <c r="AT223">
        <f>'Sheet1 (3)'!AL223</f>
        <v>835.78588612670421</v>
      </c>
      <c r="AU223">
        <f>'Sheet1 (3)'!AM223</f>
        <v>14.752655512325534</v>
      </c>
      <c r="AV223">
        <f>'Sheet1 (3)'!AN223</f>
        <v>28.265457995025351</v>
      </c>
      <c r="AW223">
        <f t="shared" si="33"/>
        <v>0.49892032351872151</v>
      </c>
      <c r="AX223">
        <f>'Sheet1 (3)'!AP223</f>
        <v>0.57550000000000001</v>
      </c>
      <c r="AY223">
        <f>'Sheet1 (3)'!AQ223</f>
        <v>8.8499999999999995E-2</v>
      </c>
      <c r="AZ223">
        <f>'Sheet1 (3)'!AR223</f>
        <v>6.8055000000000003</v>
      </c>
      <c r="BA223">
        <f>'Sheet1 (3)'!AS223</f>
        <v>16.599499999999999</v>
      </c>
      <c r="BD223">
        <f>'Sheet1 (3)'!AV223</f>
        <v>7.6180497906023978</v>
      </c>
      <c r="BE223">
        <f>'Sheet1 (3)'!AW223</f>
        <v>0.38110382373333362</v>
      </c>
      <c r="BI223" t="str">
        <f>'Sheet1 (3)'!BC223</f>
        <v>T62</v>
      </c>
      <c r="BJ223" t="str">
        <f>'Sheet1 (3)'!BD223</f>
        <v>SP</v>
      </c>
      <c r="BK223" t="str">
        <f>'Sheet1 (3)'!BE223</f>
        <v>D2</v>
      </c>
      <c r="BL223">
        <f>'Sheet1 (3)'!BF223</f>
        <v>42090</v>
      </c>
      <c r="BM223">
        <f>'Sheet1 (3)'!BG223</f>
        <v>0.99160060921822835</v>
      </c>
      <c r="BN223">
        <f>'Sheet1 (3)'!BH223</f>
        <v>1611.426736208884</v>
      </c>
      <c r="BO223">
        <f>'Sheet1 (3)'!BI223</f>
        <v>7.6084345738225307</v>
      </c>
      <c r="BP223">
        <f>'Sheet1 (3)'!BJ223</f>
        <v>1.7884237501118987</v>
      </c>
      <c r="BQ223">
        <f>'Sheet1 (3)'!BK223</f>
        <v>3.2552307064286475E-2</v>
      </c>
      <c r="BR223">
        <f>'Sheet1 (3)'!BL223</f>
        <v>7.2159545782759569</v>
      </c>
      <c r="BS223">
        <f>'Sheet1 (3)'!BM223</f>
        <v>0.12920240963788643</v>
      </c>
      <c r="CF223">
        <f t="shared" si="34"/>
        <v>3.2552307064286475E-2</v>
      </c>
    </row>
    <row r="224" spans="1:84">
      <c r="A224">
        <f>'Sheet1 (3)'!A224</f>
        <v>0</v>
      </c>
      <c r="B224">
        <f>'Sheet1 (3)'!B224</f>
        <v>0</v>
      </c>
      <c r="C224">
        <f>'Sheet1 (3)'!C224</f>
        <v>0</v>
      </c>
      <c r="D224" s="1">
        <f>'Sheet1 (3)'!D224</f>
        <v>42090</v>
      </c>
      <c r="E224">
        <f>'Sheet1 (3)'!E224</f>
        <v>3.8770000000000002</v>
      </c>
      <c r="F224">
        <f>'Sheet1 (3)'!F224</f>
        <v>3.8770000000000002</v>
      </c>
      <c r="G224">
        <f>'Sheet1 (3)'!G224</f>
        <v>4.7453333333333338</v>
      </c>
      <c r="H224">
        <f>'Sheet1 (3)'!H224</f>
        <v>223.56666666666669</v>
      </c>
      <c r="I224">
        <f>'Sheet1 (3)'!I224</f>
        <v>369.83333333333331</v>
      </c>
      <c r="J224">
        <f>'Sheet1 (3)'!J224</f>
        <v>364.63333333333338</v>
      </c>
      <c r="K224">
        <f>'Sheet1 (3)'!K224</f>
        <v>237</v>
      </c>
      <c r="L224">
        <f>'Sheet1 (3)'!L224</f>
        <v>75.8</v>
      </c>
      <c r="M224">
        <f>'Sheet1 (3)'!M224</f>
        <v>9.7333333333333343</v>
      </c>
      <c r="N224">
        <f>'Sheet1 (3)'!N224</f>
        <v>77.100000000000009</v>
      </c>
      <c r="O224">
        <f>'Sheet1 (3)'!O224</f>
        <v>7.71</v>
      </c>
      <c r="P224">
        <f>'Sheet1 (3)'!P224</f>
        <v>2.6733333333333333</v>
      </c>
      <c r="Q224">
        <f>'Sheet1 (3)'!Q224</f>
        <v>24.73</v>
      </c>
      <c r="R224">
        <f>'Sheet1 (3)'!R224</f>
        <v>59.763333333333328</v>
      </c>
    </row>
    <row r="225" spans="1:84">
      <c r="A225">
        <f>'Sheet1 (3)'!A225</f>
        <v>0</v>
      </c>
      <c r="B225">
        <f>'Sheet1 (3)'!B225</f>
        <v>0</v>
      </c>
      <c r="C225">
        <f>'Sheet1 (3)'!C225</f>
        <v>0</v>
      </c>
      <c r="D225" s="1">
        <f>'Sheet1 (3)'!D225</f>
        <v>42090</v>
      </c>
      <c r="E225">
        <f>'Sheet1 (3)'!E225</f>
        <v>4.1496666666666666</v>
      </c>
      <c r="F225">
        <f>'Sheet1 (3)'!F225</f>
        <v>4.1496666666666666</v>
      </c>
      <c r="G225">
        <f>'Sheet1 (3)'!G225</f>
        <v>4.7280000000000006</v>
      </c>
      <c r="H225">
        <f>'Sheet1 (3)'!H225</f>
        <v>227.4</v>
      </c>
      <c r="I225">
        <f>'Sheet1 (3)'!I225</f>
        <v>376.33333333333331</v>
      </c>
      <c r="J225">
        <f>'Sheet1 (3)'!J225</f>
        <v>371.0333333333333</v>
      </c>
      <c r="K225">
        <f>'Sheet1 (3)'!K225</f>
        <v>241</v>
      </c>
      <c r="L225">
        <f>'Sheet1 (3)'!L225</f>
        <v>53.70000000000001</v>
      </c>
      <c r="M225">
        <f>'Sheet1 (3)'!M225</f>
        <v>6.8999999999999995</v>
      </c>
      <c r="N225">
        <f>'Sheet1 (3)'!N225</f>
        <v>54.633333333333333</v>
      </c>
      <c r="O225">
        <f>'Sheet1 (3)'!O225</f>
        <v>7.59</v>
      </c>
      <c r="P225">
        <f>'Sheet1 (3)'!P225</f>
        <v>2.8266666666666667</v>
      </c>
      <c r="Q225">
        <f>'Sheet1 (3)'!Q225</f>
        <v>25.22</v>
      </c>
      <c r="R225">
        <f>'Sheet1 (3)'!R225</f>
        <v>60.919999999999995</v>
      </c>
      <c r="AD225">
        <f>'Sheet1 (3)'!AD225</f>
        <v>4.25</v>
      </c>
      <c r="AE225">
        <f>'Sheet1 (3)'!AE225</f>
        <v>4.6751125</v>
      </c>
      <c r="AF225">
        <f>'Sheet1 (3)'!AF225</f>
        <v>1.0636046823710723</v>
      </c>
      <c r="AG225">
        <f t="shared" si="35"/>
        <v>4.9227255975571232E-2</v>
      </c>
      <c r="AH225">
        <f t="shared" si="36"/>
        <v>1.1199375406666025E-2</v>
      </c>
      <c r="AI225">
        <f>'Sheet1 (3)'!AG225</f>
        <v>29.142483136704001</v>
      </c>
      <c r="AJ225">
        <f>'Sheet1 (3)'!AH225</f>
        <v>1.1647349491090797</v>
      </c>
      <c r="AK225">
        <f t="shared" si="37"/>
        <v>0.30685988350746557</v>
      </c>
      <c r="AL225">
        <f t="shared" si="38"/>
        <v>1.2264240803507211E-2</v>
      </c>
      <c r="AM225">
        <f>'Sheet1 (3)'!AJ225</f>
        <v>36.150275746762162</v>
      </c>
      <c r="AN225">
        <f>'Sheet1 (3)'!AK225</f>
        <v>0.27174018491934232</v>
      </c>
      <c r="AO225">
        <f t="shared" si="31"/>
        <v>1.1672675410643256</v>
      </c>
      <c r="AP225">
        <f t="shared" si="32"/>
        <v>8.7743036783772144E-3</v>
      </c>
      <c r="AR225">
        <f>'Sheet1 (3)'!AX225</f>
        <v>0.61072009353037826</v>
      </c>
      <c r="AS225">
        <f>'Sheet1 (3)'!AY225</f>
        <v>1.3131929717418707E-2</v>
      </c>
      <c r="AT225">
        <f>'Sheet1 (3)'!AL225</f>
        <v>856.55573376102666</v>
      </c>
      <c r="AU225">
        <f>'Sheet1 (3)'!AM225</f>
        <v>3.9031689472072508</v>
      </c>
      <c r="AV225">
        <f>'Sheet1 (3)'!AN225</f>
        <v>23.694307057609237</v>
      </c>
      <c r="AW225">
        <f t="shared" si="33"/>
        <v>0.10797065490038046</v>
      </c>
      <c r="AX225">
        <f>'Sheet1 (3)'!AP225</f>
        <v>0.45499999999999996</v>
      </c>
      <c r="AY225">
        <f>'Sheet1 (3)'!AQ225</f>
        <v>9.1499999999999998E-2</v>
      </c>
      <c r="AZ225">
        <f>'Sheet1 (3)'!AR225</f>
        <v>7.0469999999999997</v>
      </c>
      <c r="BA225">
        <f>'Sheet1 (3)'!AS225</f>
        <v>17.187999999999999</v>
      </c>
      <c r="BD225">
        <f>'Sheet1 (3)'!AV225</f>
        <v>7.4520137734792975</v>
      </c>
      <c r="BE225">
        <f>'Sheet1 (3)'!AW225</f>
        <v>0.15802205502791297</v>
      </c>
      <c r="BI225" t="str">
        <f>'Sheet1 (3)'!BC225</f>
        <v>T63</v>
      </c>
      <c r="BJ225" t="str">
        <f>'Sheet1 (3)'!BD225</f>
        <v>SP</v>
      </c>
      <c r="BK225" t="str">
        <f>'Sheet1 (3)'!BE225</f>
        <v>D3</v>
      </c>
      <c r="BL225">
        <f>'Sheet1 (3)'!BF225</f>
        <v>42090</v>
      </c>
      <c r="BM225">
        <f>'Sheet1 (3)'!BG225</f>
        <v>0.69698874566830249</v>
      </c>
      <c r="BN225">
        <f>'Sheet1 (3)'!BH225</f>
        <v>1953.3213157365333</v>
      </c>
      <c r="BO225">
        <f>'Sheet1 (3)'!BI225</f>
        <v>7.2789941721141345</v>
      </c>
      <c r="BP225">
        <f>'Sheet1 (3)'!BJ225</f>
        <v>2.5736803201992786</v>
      </c>
      <c r="BQ225">
        <f>'Sheet1 (3)'!BK225</f>
        <v>4.684529159445356E-2</v>
      </c>
      <c r="BR225">
        <f>'Sheet1 (3)'!BL225</f>
        <v>8.0847279707790847</v>
      </c>
      <c r="BS225">
        <f>'Sheet1 (3)'!BM225</f>
        <v>0.1447578866746479</v>
      </c>
      <c r="CF225">
        <f t="shared" si="34"/>
        <v>4.684529159445356E-2</v>
      </c>
    </row>
    <row r="226" spans="1:84">
      <c r="A226">
        <f>'Sheet1 (3)'!A226</f>
        <v>0</v>
      </c>
      <c r="B226">
        <f>'Sheet1 (3)'!B226</f>
        <v>0</v>
      </c>
      <c r="C226">
        <f>'Sheet1 (3)'!C226</f>
        <v>0</v>
      </c>
      <c r="D226" s="1">
        <f>'Sheet1 (3)'!D226</f>
        <v>42090</v>
      </c>
      <c r="E226">
        <f>'Sheet1 (3)'!E226</f>
        <v>4.3470000000000004</v>
      </c>
      <c r="F226">
        <f>'Sheet1 (3)'!F226</f>
        <v>4.3470000000000004</v>
      </c>
      <c r="G226">
        <f>'Sheet1 (3)'!G226</f>
        <v>4.7310000000000008</v>
      </c>
      <c r="H226">
        <f>'Sheet1 (3)'!H226</f>
        <v>235.43333333333331</v>
      </c>
      <c r="I226">
        <f>'Sheet1 (3)'!I226</f>
        <v>389.63333333333338</v>
      </c>
      <c r="J226">
        <f>'Sheet1 (3)'!J226</f>
        <v>384.2</v>
      </c>
      <c r="K226">
        <f>'Sheet1 (3)'!K226</f>
        <v>250</v>
      </c>
      <c r="L226">
        <f>'Sheet1 (3)'!L226</f>
        <v>59.666666666666664</v>
      </c>
      <c r="M226">
        <f>'Sheet1 (3)'!M226</f>
        <v>7.666666666666667</v>
      </c>
      <c r="N226">
        <f>'Sheet1 (3)'!N226</f>
        <v>60.733333333333327</v>
      </c>
      <c r="O226">
        <f>'Sheet1 (3)'!O226</f>
        <v>7.56</v>
      </c>
      <c r="P226">
        <f>'Sheet1 (3)'!P226</f>
        <v>4.956666666666667</v>
      </c>
      <c r="Q226">
        <f>'Sheet1 (3)'!Q226</f>
        <v>25.173333333333336</v>
      </c>
      <c r="R226">
        <f>'Sheet1 (3)'!R226</f>
        <v>60.803333333333335</v>
      </c>
      <c r="AD226">
        <f>'Sheet1 (3)'!AD226</f>
        <v>4.5</v>
      </c>
      <c r="AE226">
        <f>'Sheet1 (3)'!AE226</f>
        <v>2.37212625</v>
      </c>
      <c r="AF226">
        <f>'Sheet1 (3)'!AF226</f>
        <v>0.482519583763102</v>
      </c>
      <c r="AG226">
        <f t="shared" si="35"/>
        <v>2.4977637675055283E-2</v>
      </c>
      <c r="AH226">
        <f t="shared" si="36"/>
        <v>5.0807579631789203E-3</v>
      </c>
      <c r="AI226">
        <f>'Sheet1 (3)'!AG226</f>
        <v>26.613843019712004</v>
      </c>
      <c r="AJ226">
        <f>'Sheet1 (3)'!AH226</f>
        <v>0.87697611280071197</v>
      </c>
      <c r="AK226">
        <f t="shared" si="37"/>
        <v>0.28023421101097196</v>
      </c>
      <c r="AL226">
        <f t="shared" si="38"/>
        <v>9.2342435800854168E-3</v>
      </c>
      <c r="AM226">
        <f>'Sheet1 (3)'!AJ226</f>
        <v>38.792328999575787</v>
      </c>
      <c r="AN226">
        <f>'Sheet1 (3)'!AK226</f>
        <v>2.2418565255845788</v>
      </c>
      <c r="AO226">
        <f t="shared" si="31"/>
        <v>1.2525776234929218</v>
      </c>
      <c r="AP226">
        <f t="shared" si="32"/>
        <v>7.2388005346612175E-2</v>
      </c>
      <c r="AR226">
        <f>'Sheet1 (3)'!AX226</f>
        <v>0.83431187692404463</v>
      </c>
      <c r="AS226">
        <f>'Sheet1 (3)'!AY226</f>
        <v>2.8043718237940147E-3</v>
      </c>
      <c r="AT226">
        <f>'Sheet1 (3)'!AL226</f>
        <v>978.13418871959391</v>
      </c>
      <c r="AU226">
        <f>'Sheet1 (3)'!AM226</f>
        <v>15.744986600598695</v>
      </c>
      <c r="AV226">
        <f>'Sheet1 (3)'!AN226</f>
        <v>25.214629127585773</v>
      </c>
      <c r="AW226">
        <f t="shared" si="33"/>
        <v>0.40587886849410032</v>
      </c>
      <c r="AX226">
        <f>'Sheet1 (3)'!AP226</f>
        <v>0.65799999999999992</v>
      </c>
      <c r="AY226">
        <f>'Sheet1 (3)'!AQ226</f>
        <v>9.7500000000000003E-2</v>
      </c>
      <c r="AZ226">
        <f>'Sheet1 (3)'!AR226</f>
        <v>7.17</v>
      </c>
      <c r="BA226">
        <f>'Sheet1 (3)'!AS226</f>
        <v>17.488500000000002</v>
      </c>
      <c r="BD226">
        <f>'Sheet1 (3)'!AV226</f>
        <v>7.9174355161863321</v>
      </c>
      <c r="BE226">
        <f>'Sheet1 (3)'!AW226</f>
        <v>5.5807802759078547E-2</v>
      </c>
      <c r="BI226" t="str">
        <f>'Sheet1 (3)'!BC226</f>
        <v>T64</v>
      </c>
      <c r="BJ226" t="str">
        <f>'Sheet1 (3)'!BD226</f>
        <v>SP</v>
      </c>
      <c r="BK226" t="str">
        <f>'Sheet1 (3)'!BE226</f>
        <v>D4</v>
      </c>
      <c r="BL226">
        <f>'Sheet1 (3)'!BF226</f>
        <v>42090</v>
      </c>
      <c r="BM226">
        <f>'Sheet1 (3)'!BG226</f>
        <v>0.87047863354886046</v>
      </c>
      <c r="BN226">
        <f>'Sheet1 (3)'!BH226</f>
        <v>2198.8289105766071</v>
      </c>
      <c r="BO226">
        <f>'Sheet1 (3)'!BI226</f>
        <v>8.0077959237563245</v>
      </c>
      <c r="BP226">
        <f>'Sheet1 (3)'!BJ226</f>
        <v>8.8680553237118289</v>
      </c>
      <c r="BQ226">
        <f>'Sheet1 (3)'!BK226</f>
        <v>0.1614134569295928</v>
      </c>
      <c r="BR226">
        <f>'Sheet1 (3)'!BL226</f>
        <v>10.452085556386081</v>
      </c>
      <c r="BS226">
        <f>'Sheet1 (3)'!BM226</f>
        <v>0.18714566797468363</v>
      </c>
      <c r="CF226">
        <f t="shared" si="34"/>
        <v>0.1614134569295928</v>
      </c>
    </row>
    <row r="227" spans="1:84">
      <c r="A227">
        <f>'Sheet1 (3)'!A227</f>
        <v>0</v>
      </c>
      <c r="B227">
        <f>'Sheet1 (3)'!B227</f>
        <v>0</v>
      </c>
      <c r="C227">
        <f>'Sheet1 (3)'!C227</f>
        <v>0</v>
      </c>
      <c r="D227" s="1">
        <f>'Sheet1 (3)'!D227</f>
        <v>42090</v>
      </c>
      <c r="E227">
        <f>'Sheet1 (3)'!E227</f>
        <v>4.476</v>
      </c>
      <c r="F227">
        <f>'Sheet1 (3)'!F227</f>
        <v>4.476</v>
      </c>
      <c r="G227">
        <f>'Sheet1 (3)'!G227</f>
        <v>4.7096666666666662</v>
      </c>
      <c r="H227">
        <f>'Sheet1 (3)'!H227</f>
        <v>249.66666666666666</v>
      </c>
      <c r="I227">
        <f>'Sheet1 (3)'!I227</f>
        <v>413.40000000000003</v>
      </c>
      <c r="J227">
        <f>'Sheet1 (3)'!J227</f>
        <v>407.59999999999997</v>
      </c>
      <c r="K227">
        <f>'Sheet1 (3)'!K227</f>
        <v>265</v>
      </c>
      <c r="L227">
        <f>'Sheet1 (3)'!L227</f>
        <v>61.9</v>
      </c>
      <c r="M227">
        <f>'Sheet1 (3)'!M227</f>
        <v>7.956666666666667</v>
      </c>
      <c r="N227">
        <f>'Sheet1 (3)'!N227</f>
        <v>63</v>
      </c>
      <c r="O227">
        <f>'Sheet1 (3)'!O227</f>
        <v>7.5533333333333337</v>
      </c>
      <c r="P227">
        <f>'Sheet1 (3)'!P227</f>
        <v>37.763333333333328</v>
      </c>
      <c r="Q227">
        <f>'Sheet1 (3)'!Q227</f>
        <v>21.456666666666667</v>
      </c>
      <c r="R227">
        <f>'Sheet1 (3)'!R227</f>
        <v>52</v>
      </c>
      <c r="AD227">
        <f>'Sheet1 (3)'!AD227</f>
        <v>4.75</v>
      </c>
      <c r="AE227">
        <f>'Sheet1 (3)'!AE227</f>
        <v>7.8433213333333329</v>
      </c>
      <c r="AF227">
        <f>'Sheet1 (3)'!AF227</f>
        <v>1.1622985446563829</v>
      </c>
      <c r="AG227">
        <f t="shared" si="35"/>
        <v>8.2587357411112283E-2</v>
      </c>
      <c r="AH227">
        <f t="shared" si="36"/>
        <v>1.2238586339437538E-2</v>
      </c>
      <c r="AI227">
        <f>'Sheet1 (3)'!AG227</f>
        <v>35.897456921664009</v>
      </c>
      <c r="AJ227">
        <f>'Sheet1 (3)'!AH227</f>
        <v>5.755915430297998</v>
      </c>
      <c r="AK227">
        <f t="shared" si="37"/>
        <v>0.37798733201710027</v>
      </c>
      <c r="AL227">
        <f t="shared" si="38"/>
        <v>6.0607722757691891E-2</v>
      </c>
      <c r="AM227">
        <f>'Sheet1 (3)'!AJ227</f>
        <v>62.234546951812952</v>
      </c>
      <c r="AN227">
        <f>'Sheet1 (3)'!AK227</f>
        <v>0.74728550852818654</v>
      </c>
      <c r="AO227">
        <f t="shared" si="31"/>
        <v>2.0095107184957364</v>
      </c>
      <c r="AP227">
        <f t="shared" si="32"/>
        <v>2.4129335115537182E-2</v>
      </c>
      <c r="AR227">
        <f>'Sheet1 (3)'!AX227</f>
        <v>0.73598869997726679</v>
      </c>
      <c r="AS227">
        <f>'Sheet1 (3)'!AY227</f>
        <v>1.1652379777299925E-2</v>
      </c>
      <c r="AT227">
        <f>'Sheet1 (3)'!AL227</f>
        <v>1022.2467254744722</v>
      </c>
      <c r="AU227">
        <f>'Sheet1 (3)'!AM227</f>
        <v>18.854290677187478</v>
      </c>
      <c r="AV227">
        <f>'Sheet1 (3)'!AN227</f>
        <v>16.425711691385473</v>
      </c>
      <c r="AW227">
        <f t="shared" si="33"/>
        <v>0.30295537769056152</v>
      </c>
      <c r="AX227">
        <f>'Sheet1 (3)'!AP227</f>
        <v>0.4335</v>
      </c>
      <c r="AY227">
        <f>'Sheet1 (3)'!AQ227</f>
        <v>9.5000000000000001E-2</v>
      </c>
      <c r="AZ227">
        <f>'Sheet1 (3)'!AR227</f>
        <v>7.4314999999999998</v>
      </c>
      <c r="BA227">
        <f>'Sheet1 (3)'!AS227</f>
        <v>18.125</v>
      </c>
      <c r="BD227">
        <f>'Sheet1 (3)'!AV227</f>
        <v>8.1386616658656266</v>
      </c>
      <c r="BE227">
        <f>'Sheet1 (3)'!AW227</f>
        <v>9.5521493768472895E-2</v>
      </c>
      <c r="BI227" t="str">
        <f>'Sheet1 (3)'!BC227</f>
        <v>T65</v>
      </c>
      <c r="BJ227" t="str">
        <f>'Sheet1 (3)'!BD227</f>
        <v>SP</v>
      </c>
      <c r="BK227" t="str">
        <f>'Sheet1 (3)'!BE227</f>
        <v>D5</v>
      </c>
      <c r="BL227">
        <f>'Sheet1 (3)'!BF227</f>
        <v>42090</v>
      </c>
      <c r="BM227">
        <f>'Sheet1 (3)'!BG227</f>
        <v>1.3443128800047348</v>
      </c>
      <c r="BN227">
        <f>'Sheet1 (3)'!BH227</f>
        <v>1964.7718629054334</v>
      </c>
      <c r="BO227">
        <f>'Sheet1 (3)'!BI227</f>
        <v>11.534338495685713</v>
      </c>
      <c r="BP227">
        <f>'Sheet1 (3)'!BJ227</f>
        <v>22.924574523581679</v>
      </c>
      <c r="BQ227">
        <f>'Sheet1 (3)'!BK227</f>
        <v>0.41726564476850531</v>
      </c>
      <c r="BR227">
        <f>'Sheet1 (3)'!BL227</f>
        <v>21.20374160448867</v>
      </c>
      <c r="BS227">
        <f>'Sheet1 (3)'!BM227</f>
        <v>0.37965517644563418</v>
      </c>
      <c r="BU227" t="str">
        <f>'Sheet1 (3)'!BO227</f>
        <v>D40</v>
      </c>
      <c r="BV227" t="str">
        <f>'Sheet1 (3)'!BP227</f>
        <v>MB</v>
      </c>
      <c r="BW227" t="str">
        <f>'Sheet1 (3)'!BQ227</f>
        <v>D1</v>
      </c>
      <c r="BX227">
        <f>'Sheet1 (3)'!BS227</f>
        <v>41.672211956546867</v>
      </c>
      <c r="BY227">
        <f>'Sheet1 (3)'!BT227</f>
        <v>1894.7543999432498</v>
      </c>
      <c r="BZ227">
        <f>'Sheet1 (3)'!BU227</f>
        <v>34.462975317321927</v>
      </c>
      <c r="CA227">
        <f>'Sheet1 (3)'!BV227</f>
        <v>7.9169142576481093</v>
      </c>
      <c r="CB227">
        <f>'Sheet1 (3)'!BW227</f>
        <v>0.14410109679010027</v>
      </c>
      <c r="CC227">
        <f>'Sheet1 (3)'!BX227</f>
        <v>3.0247736574655892</v>
      </c>
      <c r="CD227">
        <f>'Sheet1 (3)'!BY227</f>
        <v>5.4158883750502942E-2</v>
      </c>
      <c r="CE227">
        <f>'Sheet1 (3)'!BZ227</f>
        <v>0.32549629269513125</v>
      </c>
      <c r="CF227">
        <f t="shared" si="34"/>
        <v>0.27316454797840506</v>
      </c>
    </row>
    <row r="231" spans="1:84">
      <c r="A231" t="str">
        <f>'Sheet1 (3)'!A231</f>
        <v>Shelburne Pond</v>
      </c>
      <c r="B231" t="str">
        <f>'Sheet1 (3)'!B231</f>
        <v>Depth (m)</v>
      </c>
      <c r="C231" t="str">
        <f>'Sheet1 (3)'!C231</f>
        <v>Ice (cm)</v>
      </c>
      <c r="D231" s="1" t="str">
        <f>'Sheet1 (3)'!D231</f>
        <v>Date (MM/DD/YYYY)</v>
      </c>
      <c r="E231" t="str">
        <f>'Sheet1 (3)'!E231</f>
        <v>Depth m</v>
      </c>
      <c r="F231">
        <f>'Sheet1 (3)'!F231</f>
        <v>0</v>
      </c>
      <c r="G231" t="str">
        <f>'Sheet1 (3)'!G231</f>
        <v>Temp °C</v>
      </c>
      <c r="H231" t="str">
        <f>'Sheet1 (3)'!H231</f>
        <v>Cond µS/cm</v>
      </c>
      <c r="I231" t="str">
        <f>'Sheet1 (3)'!I231</f>
        <v>nLF Cond µS/cm</v>
      </c>
      <c r="J231" t="str">
        <f>'Sheet1 (3)'!J231</f>
        <v>SpCond µS/cm</v>
      </c>
      <c r="K231" t="str">
        <f>'Sheet1 (3)'!K231</f>
        <v>TDS mg/L</v>
      </c>
      <c r="L231" t="str">
        <f>'Sheet1 (3)'!L231</f>
        <v>ODO % sat</v>
      </c>
      <c r="M231" t="str">
        <f>'Sheet1 (3)'!M231</f>
        <v>ODO mg/L</v>
      </c>
      <c r="N231" t="str">
        <f>'Sheet1 (3)'!N231</f>
        <v>ODO % EU</v>
      </c>
      <c r="O231" t="str">
        <f>'Sheet1 (3)'!O231</f>
        <v>pH</v>
      </c>
      <c r="P231" t="str">
        <f>'Sheet1 (3)'!P231</f>
        <v>Turbidity FNU</v>
      </c>
      <c r="Q231" t="str">
        <f>'Sheet1 (3)'!Q231</f>
        <v>fDOM RFU</v>
      </c>
      <c r="R231" t="str">
        <f>'Sheet1 (3)'!R231</f>
        <v>fDOM QSU</v>
      </c>
      <c r="S231" t="str">
        <f>'Sheet1 (3)'!S231</f>
        <v>Dep(m)</v>
      </c>
      <c r="T231" t="str">
        <f>'Sheet1 (3)'!T231</f>
        <v>Temp</v>
      </c>
      <c r="U231" t="str">
        <f>'Sheet1 (3)'!U231</f>
        <v>Scon(mS)</v>
      </c>
      <c r="V231" t="str">
        <f>'Sheet1 (3)'!V231</f>
        <v>Con(mS)</v>
      </c>
      <c r="W231" t="str">
        <f>'Sheet1 (3)'!W231</f>
        <v>pH</v>
      </c>
      <c r="X231" t="str">
        <f>'Sheet1 (3)'!X231</f>
        <v>DO(mg/l)</v>
      </c>
      <c r="Y231" t="str">
        <f>'Sheet1 (3)'!Y231</f>
        <v>Chla (ug/l)</v>
      </c>
      <c r="Z231" t="str">
        <f>'Sheet1 (3)'!Z231</f>
        <v>Chl(RFU)</v>
      </c>
      <c r="AA231" t="str">
        <f>'Sheet1 (3)'!AA231</f>
        <v>BGA(cells)</v>
      </c>
      <c r="AB231" t="str">
        <f>'Sheet1 (3)'!AB231</f>
        <v>BGA(RF)</v>
      </c>
      <c r="AC231" t="str">
        <f>'Sheet1 (3)'!AC231</f>
        <v>Turb.</v>
      </c>
      <c r="AD231" t="str">
        <f>'Sheet1 (3)'!AD231</f>
        <v>Depth (m)</v>
      </c>
      <c r="AE231">
        <f>'Sheet1 (3)'!AE231</f>
        <v>0</v>
      </c>
      <c r="AF231" t="str">
        <f>'Sheet1 (3)'!AF231</f>
        <v>SRP-sd</v>
      </c>
      <c r="AI231">
        <f>'Sheet1 (3)'!AG231</f>
        <v>0</v>
      </c>
      <c r="AJ231" t="str">
        <f>'Sheet1 (3)'!AH231</f>
        <v>TDP-sd</v>
      </c>
      <c r="AM231" t="str">
        <f>'Sheet1 (3)'!AJ231</f>
        <v>TP-ugP/L</v>
      </c>
      <c r="AN231" t="str">
        <f>'Sheet1 (3)'!AK231</f>
        <v>TP-sd</v>
      </c>
      <c r="AR231" t="str">
        <f>'Sheet1 (3)'!AX231</f>
        <v>TDN(mgN/l)</v>
      </c>
      <c r="AS231" t="str">
        <f>'Sheet1 (3)'!AY231</f>
        <v>stdN/l</v>
      </c>
      <c r="AT231" t="str">
        <f>'Sheet1 (3)'!AL231</f>
        <v>TN-ugN/L</v>
      </c>
      <c r="AU231" t="str">
        <f>'Sheet1 (3)'!AM231</f>
        <v>TN-sd</v>
      </c>
      <c r="AV231" t="str">
        <f>'Sheet1 (3)'!AN231</f>
        <v>TN/TP</v>
      </c>
      <c r="AX231" t="str">
        <f>'Sheet1 (3)'!AP231</f>
        <v>Turbidity</v>
      </c>
      <c r="AY231" t="str">
        <f>'Sheet1 (3)'!AQ231</f>
        <v>NO3(mg/l)</v>
      </c>
      <c r="AZ231" t="str">
        <f>'Sheet1 (3)'!AR231</f>
        <v>DOC(mg/l)</v>
      </c>
      <c r="BA231" t="str">
        <f>'Sheet1 (3)'!AS231</f>
        <v>SAC254(/m)</v>
      </c>
      <c r="BD231" t="str">
        <f>'Sheet1 (3)'!AV231</f>
        <v>DOC (mgC/l)</v>
      </c>
      <c r="BE231" t="str">
        <f>'Sheet1 (3)'!AW231</f>
        <v>stdC/l</v>
      </c>
      <c r="BF231" t="str">
        <f>'Sheet1 (3)'!AZ231</f>
        <v>PAR dep(m)</v>
      </c>
      <c r="BG231">
        <f>'Sheet1 (3)'!BA231</f>
        <v>0</v>
      </c>
      <c r="BI231">
        <f>'Sheet1 (3)'!BC231</f>
        <v>0</v>
      </c>
      <c r="BJ231" t="str">
        <f>'Sheet1 (3)'!BD231</f>
        <v>Sam ID</v>
      </c>
      <c r="BK231" t="str">
        <f>'Sheet1 (3)'!BE231</f>
        <v>Depth</v>
      </c>
      <c r="BL231" t="str">
        <f>'Sheet1 (3)'!BF231</f>
        <v>Col</v>
      </c>
      <c r="BM231">
        <f>'Sheet1 (3)'!BG231</f>
        <v>0</v>
      </c>
      <c r="BN231">
        <f>'Sheet1 (3)'!BH231</f>
        <v>0</v>
      </c>
      <c r="BO231">
        <f>'Sheet1 (3)'!BI231</f>
        <v>0</v>
      </c>
      <c r="BP231">
        <f>'Sheet1 (3)'!BJ231</f>
        <v>0</v>
      </c>
      <c r="BQ231">
        <f>'Sheet1 (3)'!BK231</f>
        <v>0</v>
      </c>
      <c r="BR231">
        <f>'Sheet1 (3)'!BL231</f>
        <v>0</v>
      </c>
      <c r="BS231">
        <f>'Sheet1 (3)'!BM231</f>
        <v>0</v>
      </c>
    </row>
    <row r="232" spans="1:84">
      <c r="A232">
        <f>'Sheet1 (3)'!A232</f>
        <v>0</v>
      </c>
      <c r="B232">
        <f>'Sheet1 (3)'!B232</f>
        <v>4.84</v>
      </c>
      <c r="C232">
        <f>'Sheet1 (3)'!C232</f>
        <v>28</v>
      </c>
      <c r="D232" s="1">
        <f>'Sheet1 (3)'!D232</f>
        <v>42100</v>
      </c>
      <c r="E232">
        <f>'Sheet1 (3)'!E232</f>
        <v>0.26233333333333336</v>
      </c>
      <c r="F232">
        <f>'Sheet1 (3)'!F232</f>
        <v>0.26233333333333336</v>
      </c>
      <c r="G232">
        <f>'Sheet1 (3)'!G232</f>
        <v>3.2746666666666671</v>
      </c>
      <c r="H232">
        <f>'Sheet1 (3)'!H232</f>
        <v>69.899999999999991</v>
      </c>
      <c r="I232">
        <f>'Sheet1 (3)'!I232</f>
        <v>120.89999999999999</v>
      </c>
      <c r="J232">
        <f>'Sheet1 (3)'!J232</f>
        <v>119.46666666666665</v>
      </c>
      <c r="K232">
        <f>'Sheet1 (3)'!K232</f>
        <v>77.666666666666671</v>
      </c>
      <c r="L232">
        <f>'Sheet1 (3)'!L232</f>
        <v>108.96666666666665</v>
      </c>
      <c r="M232">
        <f>'Sheet1 (3)'!M232</f>
        <v>14.556666666666667</v>
      </c>
      <c r="N232">
        <f>'Sheet1 (3)'!N232</f>
        <v>108.8</v>
      </c>
      <c r="O232">
        <f>'Sheet1 (3)'!O232</f>
        <v>9.2566666666666659</v>
      </c>
      <c r="P232">
        <f>'Sheet1 (3)'!P232</f>
        <v>1.2233333333333334</v>
      </c>
      <c r="Q232">
        <f>'Sheet1 (3)'!Q232</f>
        <v>1.3233333333333335</v>
      </c>
      <c r="R232">
        <f>'Sheet1 (3)'!R232</f>
        <v>4.25</v>
      </c>
      <c r="S232">
        <f>'Sheet1 (3)'!S232</f>
        <v>0.12633333333333333</v>
      </c>
      <c r="T232">
        <f>'Sheet1 (3)'!T232</f>
        <v>2.4766666666666666</v>
      </c>
      <c r="U232">
        <f>'Sheet1 (3)'!U232</f>
        <v>0.08</v>
      </c>
      <c r="V232">
        <f>'Sheet1 (3)'!V232</f>
        <v>4.6000000000000006E-2</v>
      </c>
      <c r="W232">
        <f>'Sheet1 (3)'!W232</f>
        <v>5.22</v>
      </c>
      <c r="X232">
        <f>'Sheet1 (3)'!X232</f>
        <v>10.196666666666667</v>
      </c>
      <c r="Y232">
        <f>'Sheet1 (3)'!Y232</f>
        <v>6.3999999999999995</v>
      </c>
      <c r="Z232">
        <f>'Sheet1 (3)'!Z232</f>
        <v>1.5333333333333334</v>
      </c>
      <c r="AA232">
        <f>'Sheet1 (3)'!AA232</f>
        <v>1108</v>
      </c>
      <c r="AB232">
        <f>'Sheet1 (3)'!AB232</f>
        <v>0.53333333333333333</v>
      </c>
      <c r="AC232">
        <f>'Sheet1 (3)'!AC232</f>
        <v>0.16666666666666666</v>
      </c>
      <c r="AD232">
        <f>'Sheet1 (3)'!AD232</f>
        <v>0.3</v>
      </c>
      <c r="AE232">
        <f>'Sheet1 (3)'!AE232</f>
        <v>5.6881684999999997</v>
      </c>
      <c r="AF232">
        <f>'Sheet1 (3)'!AF232</f>
        <v>0.19236203586076939</v>
      </c>
      <c r="AG232">
        <f t="shared" si="35"/>
        <v>5.9894371906917973E-2</v>
      </c>
      <c r="AH232">
        <f t="shared" si="36"/>
        <v>2.0255031679558746E-3</v>
      </c>
      <c r="AI232">
        <f>'Sheet1 (3)'!AG232</f>
        <v>48.377671388799996</v>
      </c>
      <c r="AJ232">
        <f>'Sheet1 (3)'!AH232</f>
        <v>6.3177334990391509</v>
      </c>
      <c r="AK232">
        <f t="shared" si="37"/>
        <v>0.50939950920080024</v>
      </c>
      <c r="AL232">
        <f t="shared" si="38"/>
        <v>6.6523465294715714E-2</v>
      </c>
      <c r="AM232">
        <f>'Sheet1 (3)'!AJ232</f>
        <v>40.905971601826671</v>
      </c>
      <c r="AN232">
        <f>'Sheet1 (3)'!AK232</f>
        <v>0.3396752311491828</v>
      </c>
      <c r="AO232">
        <f t="shared" si="31"/>
        <v>1.3208256894357984</v>
      </c>
      <c r="AP232">
        <f t="shared" si="32"/>
        <v>1.0967879597971677E-2</v>
      </c>
      <c r="AR232">
        <f>'Sheet1 (3)'!AX232</f>
        <v>0.14331843893696711</v>
      </c>
      <c r="AS232">
        <f>'Sheet1 (3)'!AY232</f>
        <v>1.598608460465904E-3</v>
      </c>
      <c r="AT232">
        <f>'Sheet1 (3)'!AL232</f>
        <v>565.45041432771995</v>
      </c>
      <c r="AU232">
        <f>'Sheet1 (3)'!AM232</f>
        <v>69.595486990881199</v>
      </c>
      <c r="AV232">
        <f>'Sheet1 (3)'!AN232</f>
        <v>13.823175252546001</v>
      </c>
      <c r="AW232">
        <f t="shared" si="33"/>
        <v>1.70135274302526</v>
      </c>
      <c r="AX232">
        <f>'Sheet1 (3)'!AP232</f>
        <v>0.17</v>
      </c>
      <c r="AY232">
        <f>'Sheet1 (3)'!AQ232</f>
        <v>0.06</v>
      </c>
      <c r="AZ232">
        <f>'Sheet1 (3)'!AR232</f>
        <v>1.8029999999999999</v>
      </c>
      <c r="BA232">
        <f>'Sheet1 (3)'!AS232</f>
        <v>4.3975</v>
      </c>
      <c r="BD232">
        <f>'Sheet1 (3)'!AV232</f>
        <v>2.4456471670751596</v>
      </c>
      <c r="BE232">
        <f>'Sheet1 (3)'!AW232</f>
        <v>0</v>
      </c>
      <c r="BF232">
        <f>'Sheet1 (3)'!AZ232</f>
        <v>0</v>
      </c>
      <c r="BG232">
        <f>'Sheet1 (3)'!BA232</f>
        <v>387.9</v>
      </c>
      <c r="BI232" t="str">
        <f>'Sheet1 (3)'!BC232</f>
        <v>T77</v>
      </c>
      <c r="BJ232" t="str">
        <f>'Sheet1 (3)'!BD232</f>
        <v>SP</v>
      </c>
      <c r="BK232" t="str">
        <f>'Sheet1 (3)'!BE232</f>
        <v>D1</v>
      </c>
      <c r="BL232">
        <f>'Sheet1 (3)'!BF232</f>
        <v>42100</v>
      </c>
      <c r="BM232">
        <f>'Sheet1 (3)'!BG232</f>
        <v>0.79696866795888743</v>
      </c>
      <c r="BN232">
        <f>'Sheet1 (3)'!BH232</f>
        <v>293.25072582828932</v>
      </c>
      <c r="BO232">
        <f>'Sheet1 (3)'!BI232</f>
        <v>5.0509597538590638</v>
      </c>
      <c r="BP232">
        <f>'Sheet1 (3)'!BJ232</f>
        <v>2.6261969453353724</v>
      </c>
      <c r="BQ232">
        <f>'Sheet1 (3)'!BK232</f>
        <v>4.7801182113858254E-2</v>
      </c>
      <c r="BR232">
        <f>'Sheet1 (3)'!BL232</f>
        <v>3.0076842299753861</v>
      </c>
      <c r="BS232">
        <f>'Sheet1 (3)'!BM232</f>
        <v>5.3852895791860089E-2</v>
      </c>
      <c r="BU232" t="str">
        <f>'Sheet1 (3)'!BO232</f>
        <v>D43</v>
      </c>
      <c r="BV232" t="str">
        <f>'Sheet1 (3)'!BP232</f>
        <v>SP</v>
      </c>
      <c r="BW232" t="str">
        <f>'Sheet1 (3)'!BQ232</f>
        <v>D1</v>
      </c>
      <c r="BX232">
        <f>'Sheet1 (3)'!BS232</f>
        <v>98.238520262275486</v>
      </c>
      <c r="BY232">
        <f>'Sheet1 (3)'!BT232</f>
        <v>268.52041847452614</v>
      </c>
      <c r="BZ232">
        <f>'Sheet1 (3)'!BU232</f>
        <v>19.828499756211993</v>
      </c>
      <c r="CA232">
        <f>'Sheet1 (3)'!BV232</f>
        <v>1.5361997006325616</v>
      </c>
      <c r="CB232">
        <f>'Sheet1 (3)'!BW232</f>
        <v>2.7961407000956711E-2</v>
      </c>
      <c r="CC232">
        <f>'Sheet1 (3)'!BX232</f>
        <v>0.24149514680214521</v>
      </c>
      <c r="CD232">
        <f>'Sheet1 (3)'!BY232</f>
        <v>4.3239954664663419E-3</v>
      </c>
      <c r="CE232">
        <f>'Sheet1 (3)'!BZ232</f>
        <v>4.9528900325393747E-2</v>
      </c>
      <c r="CF232">
        <f t="shared" si="34"/>
        <v>1.9839775112901543E-2</v>
      </c>
    </row>
    <row r="233" spans="1:84">
      <c r="A233">
        <f>'Sheet1 (3)'!A233</f>
        <v>0</v>
      </c>
      <c r="B233">
        <f>'Sheet1 (3)'!B233</f>
        <v>4.5599999999999996</v>
      </c>
      <c r="C233">
        <f>'Sheet1 (3)'!C233</f>
        <v>0</v>
      </c>
      <c r="D233" s="1">
        <f>'Sheet1 (3)'!D233</f>
        <v>42100</v>
      </c>
      <c r="E233">
        <f>'Sheet1 (3)'!E233</f>
        <v>0.53033333333333343</v>
      </c>
      <c r="F233">
        <f>'Sheet1 (3)'!F233</f>
        <v>0.53033333333333343</v>
      </c>
      <c r="G233">
        <f>'Sheet1 (3)'!G233</f>
        <v>5.4753333333333343</v>
      </c>
      <c r="H233">
        <f>'Sheet1 (3)'!H233</f>
        <v>169.36666666666667</v>
      </c>
      <c r="I233">
        <f>'Sheet1 (3)'!I233</f>
        <v>274.2</v>
      </c>
      <c r="J233">
        <f>'Sheet1 (3)'!J233</f>
        <v>270.10000000000002</v>
      </c>
      <c r="K233">
        <f>'Sheet1 (3)'!K233</f>
        <v>175.66666666666666</v>
      </c>
      <c r="L233">
        <f>'Sheet1 (3)'!L233</f>
        <v>151.20000000000002</v>
      </c>
      <c r="M233">
        <f>'Sheet1 (3)'!M233</f>
        <v>19.060000000000002</v>
      </c>
      <c r="N233">
        <f>'Sheet1 (3)'!N233</f>
        <v>151.03333333333333</v>
      </c>
      <c r="O233">
        <f>'Sheet1 (3)'!O233</f>
        <v>8.99</v>
      </c>
      <c r="P233">
        <f>'Sheet1 (3)'!P233</f>
        <v>1.66</v>
      </c>
      <c r="Q233">
        <f>'Sheet1 (3)'!Q233</f>
        <v>17.183333333333334</v>
      </c>
      <c r="R233">
        <f>'Sheet1 (3)'!R233</f>
        <v>41.870000000000005</v>
      </c>
      <c r="S233">
        <f>'Sheet1 (3)'!S233</f>
        <v>0.50866666666666671</v>
      </c>
      <c r="T233">
        <f>'Sheet1 (3)'!T233</f>
        <v>6.28</v>
      </c>
      <c r="U233">
        <f>'Sheet1 (3)'!U233</f>
        <v>0.30333333333333329</v>
      </c>
      <c r="V233">
        <f>'Sheet1 (3)'!V233</f>
        <v>0.19533333333333336</v>
      </c>
      <c r="W233">
        <f>'Sheet1 (3)'!W233</f>
        <v>7.5733333333333333</v>
      </c>
      <c r="X233">
        <f>'Sheet1 (3)'!X233</f>
        <v>18.913333333333334</v>
      </c>
      <c r="Y233">
        <f>'Sheet1 (3)'!Y233</f>
        <v>9.9666666666666668</v>
      </c>
      <c r="Z233">
        <f>'Sheet1 (3)'!Z233</f>
        <v>2.4</v>
      </c>
      <c r="AA233">
        <f>'Sheet1 (3)'!AA233</f>
        <v>2028</v>
      </c>
      <c r="AB233">
        <f>'Sheet1 (3)'!AB233</f>
        <v>1</v>
      </c>
      <c r="AC233">
        <f>'Sheet1 (3)'!AC233</f>
        <v>0.6</v>
      </c>
      <c r="BF233">
        <f>'Sheet1 (3)'!AZ233</f>
        <v>0.3</v>
      </c>
      <c r="BG233">
        <f>'Sheet1 (3)'!BA233</f>
        <v>105.7</v>
      </c>
    </row>
    <row r="234" spans="1:84">
      <c r="A234">
        <f>'Sheet1 (3)'!A234</f>
        <v>0</v>
      </c>
      <c r="B234">
        <f>'Sheet1 (3)'!B234</f>
        <v>0</v>
      </c>
      <c r="C234">
        <f>'Sheet1 (3)'!C234</f>
        <v>0</v>
      </c>
      <c r="D234" s="1">
        <f>'Sheet1 (3)'!D234</f>
        <v>42100</v>
      </c>
      <c r="E234">
        <f>'Sheet1 (3)'!E234</f>
        <v>0.83233333333333326</v>
      </c>
      <c r="F234">
        <f>'Sheet1 (3)'!F234</f>
        <v>0.83233333333333326</v>
      </c>
      <c r="G234">
        <f>'Sheet1 (3)'!G234</f>
        <v>5.730666666666667</v>
      </c>
      <c r="H234">
        <f>'Sheet1 (3)'!H234</f>
        <v>188.03333333333333</v>
      </c>
      <c r="I234">
        <f>'Sheet1 (3)'!I234</f>
        <v>302.16666666666669</v>
      </c>
      <c r="J234">
        <f>'Sheet1 (3)'!J234</f>
        <v>297.56666666666666</v>
      </c>
      <c r="K234">
        <f>'Sheet1 (3)'!K234</f>
        <v>193</v>
      </c>
      <c r="L234">
        <f>'Sheet1 (3)'!L234</f>
        <v>155.9</v>
      </c>
      <c r="M234">
        <f>'Sheet1 (3)'!M234</f>
        <v>19.53</v>
      </c>
      <c r="N234">
        <f>'Sheet1 (3)'!N234</f>
        <v>155.76666666666668</v>
      </c>
      <c r="O234">
        <f>'Sheet1 (3)'!O234</f>
        <v>8.9866666666666664</v>
      </c>
      <c r="P234">
        <f>'Sheet1 (3)'!P234</f>
        <v>1.4400000000000002</v>
      </c>
      <c r="Q234">
        <f>'Sheet1 (3)'!Q234</f>
        <v>17.41</v>
      </c>
      <c r="R234">
        <f>'Sheet1 (3)'!R234</f>
        <v>42.4</v>
      </c>
      <c r="S234">
        <f>'Sheet1 (3)'!S234</f>
        <v>0.99933333333333341</v>
      </c>
      <c r="T234">
        <f>'Sheet1 (3)'!T234</f>
        <v>6.083333333333333</v>
      </c>
      <c r="U234">
        <f>'Sheet1 (3)'!U234</f>
        <v>0.32600000000000001</v>
      </c>
      <c r="V234">
        <f>'Sheet1 (3)'!V234</f>
        <v>0.20833333333333334</v>
      </c>
      <c r="W234">
        <f>'Sheet1 (3)'!W234</f>
        <v>7.753333333333333</v>
      </c>
      <c r="X234">
        <f>'Sheet1 (3)'!X234</f>
        <v>19.59</v>
      </c>
      <c r="Y234">
        <f>'Sheet1 (3)'!Y234</f>
        <v>12.300000000000002</v>
      </c>
      <c r="Z234">
        <f>'Sheet1 (3)'!Z234</f>
        <v>2.9333333333333336</v>
      </c>
      <c r="AA234">
        <f>'Sheet1 (3)'!AA234</f>
        <v>2468.3333333333335</v>
      </c>
      <c r="AB234">
        <f>'Sheet1 (3)'!AB234</f>
        <v>1.2</v>
      </c>
      <c r="AC234">
        <f>'Sheet1 (3)'!AC234</f>
        <v>1.0333333333333334</v>
      </c>
      <c r="BF234">
        <f>'Sheet1 (3)'!AZ234</f>
        <v>0.5</v>
      </c>
      <c r="BG234">
        <f>'Sheet1 (3)'!BA234</f>
        <v>90.7</v>
      </c>
    </row>
    <row r="235" spans="1:84">
      <c r="A235">
        <f>'Sheet1 (3)'!A235</f>
        <v>0</v>
      </c>
      <c r="B235">
        <f>'Sheet1 (3)'!B235</f>
        <v>0</v>
      </c>
      <c r="C235">
        <f>'Sheet1 (3)'!C235</f>
        <v>0</v>
      </c>
      <c r="D235" s="1">
        <f>'Sheet1 (3)'!D235</f>
        <v>42100</v>
      </c>
      <c r="E235">
        <f>'Sheet1 (3)'!E235</f>
        <v>1.0283333333333333</v>
      </c>
      <c r="F235">
        <f>'Sheet1 (3)'!F235</f>
        <v>1.0283333333333333</v>
      </c>
      <c r="G235">
        <f>'Sheet1 (3)'!G235</f>
        <v>5.8990000000000009</v>
      </c>
      <c r="H235">
        <f>'Sheet1 (3)'!H235</f>
        <v>194.30000000000004</v>
      </c>
      <c r="I235">
        <f>'Sheet1 (3)'!I235</f>
        <v>310.76666666666665</v>
      </c>
      <c r="J235">
        <f>'Sheet1 (3)'!J235</f>
        <v>305.93333333333334</v>
      </c>
      <c r="K235">
        <f>'Sheet1 (3)'!K235</f>
        <v>199</v>
      </c>
      <c r="L235">
        <f>'Sheet1 (3)'!L235</f>
        <v>157.4</v>
      </c>
      <c r="M235">
        <f>'Sheet1 (3)'!M235</f>
        <v>19.623333333333335</v>
      </c>
      <c r="N235">
        <f>'Sheet1 (3)'!N235</f>
        <v>157.13333333333335</v>
      </c>
      <c r="O235">
        <f>'Sheet1 (3)'!O235</f>
        <v>8.99</v>
      </c>
      <c r="P235">
        <f>'Sheet1 (3)'!P235</f>
        <v>1.4733333333333334</v>
      </c>
      <c r="Q235">
        <f>'Sheet1 (3)'!Q235</f>
        <v>17.62</v>
      </c>
      <c r="R235">
        <f>'Sheet1 (3)'!R235</f>
        <v>42.903333333333329</v>
      </c>
      <c r="S235">
        <f>'Sheet1 (3)'!S235</f>
        <v>1.5109999999999999</v>
      </c>
      <c r="T235">
        <f>'Sheet1 (3)'!T235</f>
        <v>6.0233333333333334</v>
      </c>
      <c r="U235">
        <f>'Sheet1 (3)'!U235</f>
        <v>0.33566666666666672</v>
      </c>
      <c r="V235">
        <f>'Sheet1 (3)'!V235</f>
        <v>0.214</v>
      </c>
      <c r="W235">
        <f>'Sheet1 (3)'!W235</f>
        <v>7.7633333333333328</v>
      </c>
      <c r="X235">
        <f>'Sheet1 (3)'!X235</f>
        <v>19.309999999999999</v>
      </c>
      <c r="Y235">
        <f>'Sheet1 (3)'!Y235</f>
        <v>15.433333333333332</v>
      </c>
      <c r="Z235">
        <f>'Sheet1 (3)'!Z235</f>
        <v>3.6999999999999997</v>
      </c>
      <c r="AA235">
        <f>'Sheet1 (3)'!AA235</f>
        <v>2420</v>
      </c>
      <c r="AB235">
        <f>'Sheet1 (3)'!AB235</f>
        <v>1.1666666666666667</v>
      </c>
      <c r="AC235">
        <f>'Sheet1 (3)'!AC235</f>
        <v>1.9666666666666668</v>
      </c>
      <c r="BF235">
        <f>'Sheet1 (3)'!AZ235</f>
        <v>1</v>
      </c>
      <c r="BG235">
        <f>'Sheet1 (3)'!BA235</f>
        <v>52.1</v>
      </c>
    </row>
    <row r="236" spans="1:84">
      <c r="A236">
        <f>'Sheet1 (3)'!A236</f>
        <v>0</v>
      </c>
      <c r="B236">
        <f>'Sheet1 (3)'!B236</f>
        <v>0</v>
      </c>
      <c r="C236">
        <f>'Sheet1 (3)'!C236</f>
        <v>0</v>
      </c>
      <c r="D236" s="1">
        <f>'Sheet1 (3)'!D236</f>
        <v>42100</v>
      </c>
      <c r="E236">
        <f>'Sheet1 (3)'!E236</f>
        <v>1.34</v>
      </c>
      <c r="F236">
        <f>'Sheet1 (3)'!F236</f>
        <v>1.34</v>
      </c>
      <c r="G236">
        <f>'Sheet1 (3)'!G236</f>
        <v>6.0060000000000002</v>
      </c>
      <c r="H236">
        <f>'Sheet1 (3)'!H236</f>
        <v>198.9</v>
      </c>
      <c r="I236">
        <f>'Sheet1 (3)'!I236</f>
        <v>317.06666666666666</v>
      </c>
      <c r="J236">
        <f>'Sheet1 (3)'!J236</f>
        <v>312.13333333333333</v>
      </c>
      <c r="K236">
        <f>'Sheet1 (3)'!K236</f>
        <v>203</v>
      </c>
      <c r="L236">
        <f>'Sheet1 (3)'!L236</f>
        <v>158.63333333333333</v>
      </c>
      <c r="M236">
        <f>'Sheet1 (3)'!M236</f>
        <v>19.73</v>
      </c>
      <c r="N236">
        <f>'Sheet1 (3)'!N236</f>
        <v>158.4</v>
      </c>
      <c r="O236">
        <f>'Sheet1 (3)'!O236</f>
        <v>8.9533333333333331</v>
      </c>
      <c r="P236">
        <f>'Sheet1 (3)'!P236</f>
        <v>1.7066666666666663</v>
      </c>
      <c r="Q236">
        <f>'Sheet1 (3)'!Q236</f>
        <v>19.963333333333335</v>
      </c>
      <c r="R236">
        <f>'Sheet1 (3)'!R236</f>
        <v>48.456666666666671</v>
      </c>
      <c r="S236">
        <f>'Sheet1 (3)'!S236</f>
        <v>2.004</v>
      </c>
      <c r="T236">
        <f>'Sheet1 (3)'!T236</f>
        <v>5.3433333333333337</v>
      </c>
      <c r="U236">
        <f>'Sheet1 (3)'!U236</f>
        <v>0.33766666666666673</v>
      </c>
      <c r="V236">
        <f>'Sheet1 (3)'!V236</f>
        <v>0.21099999999999999</v>
      </c>
      <c r="W236">
        <f>'Sheet1 (3)'!W236</f>
        <v>7.413333333333334</v>
      </c>
      <c r="X236">
        <f>'Sheet1 (3)'!X236</f>
        <v>16.503333333333334</v>
      </c>
      <c r="Y236">
        <f>'Sheet1 (3)'!Y236</f>
        <v>14.666666666666666</v>
      </c>
      <c r="Z236">
        <f>'Sheet1 (3)'!Z236</f>
        <v>3.5</v>
      </c>
      <c r="AA236">
        <f>'Sheet1 (3)'!AA236</f>
        <v>2209</v>
      </c>
      <c r="AB236">
        <f>'Sheet1 (3)'!AB236</f>
        <v>1.0666666666666667</v>
      </c>
      <c r="AC236">
        <f>'Sheet1 (3)'!AC236</f>
        <v>3.2000000000000006</v>
      </c>
      <c r="BF236">
        <f>'Sheet1 (3)'!AZ236</f>
        <v>1.5</v>
      </c>
      <c r="BG236">
        <f>'Sheet1 (3)'!BA236</f>
        <v>30.7</v>
      </c>
    </row>
    <row r="237" spans="1:84">
      <c r="A237">
        <f>'Sheet1 (3)'!A237</f>
        <v>0</v>
      </c>
      <c r="B237">
        <f>'Sheet1 (3)'!B237</f>
        <v>0</v>
      </c>
      <c r="C237">
        <f>'Sheet1 (3)'!C237</f>
        <v>0</v>
      </c>
      <c r="D237" s="1">
        <f>'Sheet1 (3)'!D237</f>
        <v>42100</v>
      </c>
      <c r="E237">
        <f>'Sheet1 (3)'!E237</f>
        <v>1.5759999999999998</v>
      </c>
      <c r="F237">
        <f>'Sheet1 (3)'!F237</f>
        <v>1.5759999999999998</v>
      </c>
      <c r="G237">
        <f>'Sheet1 (3)'!G237</f>
        <v>5.9786666666666664</v>
      </c>
      <c r="H237">
        <f>'Sheet1 (3)'!H237</f>
        <v>203</v>
      </c>
      <c r="I237">
        <f>'Sheet1 (3)'!I237</f>
        <v>323.89999999999998</v>
      </c>
      <c r="J237">
        <f>'Sheet1 (3)'!J237</f>
        <v>318.83333333333331</v>
      </c>
      <c r="K237">
        <f>'Sheet1 (3)'!K237</f>
        <v>207</v>
      </c>
      <c r="L237">
        <f>'Sheet1 (3)'!L237</f>
        <v>156.5</v>
      </c>
      <c r="M237">
        <f>'Sheet1 (3)'!M237</f>
        <v>19.473333333333333</v>
      </c>
      <c r="N237">
        <f>'Sheet1 (3)'!N237</f>
        <v>156.26666666666665</v>
      </c>
      <c r="O237">
        <f>'Sheet1 (3)'!O237</f>
        <v>8.8800000000000008</v>
      </c>
      <c r="P237">
        <f>'Sheet1 (3)'!P237</f>
        <v>3.0166666666666671</v>
      </c>
      <c r="Q237">
        <f>'Sheet1 (3)'!Q237</f>
        <v>21.576666666666668</v>
      </c>
      <c r="R237">
        <f>'Sheet1 (3)'!R237</f>
        <v>52.279999999999994</v>
      </c>
      <c r="S237">
        <f>'Sheet1 (3)'!S237</f>
        <v>2.4966666666666666</v>
      </c>
      <c r="T237">
        <f>'Sheet1 (3)'!T237</f>
        <v>4.8533333333333326</v>
      </c>
      <c r="U237">
        <f>'Sheet1 (3)'!U237</f>
        <v>0.34</v>
      </c>
      <c r="V237">
        <f>'Sheet1 (3)'!V237</f>
        <v>0.20899999999999999</v>
      </c>
      <c r="W237">
        <f>'Sheet1 (3)'!W237</f>
        <v>7.4333333333333336</v>
      </c>
      <c r="X237">
        <f>'Sheet1 (3)'!X237</f>
        <v>16.23</v>
      </c>
      <c r="Y237">
        <f>'Sheet1 (3)'!Y237</f>
        <v>17.533333333333335</v>
      </c>
      <c r="Z237">
        <f>'Sheet1 (3)'!Z237</f>
        <v>4.2</v>
      </c>
      <c r="AA237">
        <f>'Sheet1 (3)'!AA237</f>
        <v>2513.6666666666665</v>
      </c>
      <c r="AB237">
        <f>'Sheet1 (3)'!AB237</f>
        <v>1.2</v>
      </c>
      <c r="AC237">
        <f>'Sheet1 (3)'!AC237</f>
        <v>4</v>
      </c>
      <c r="BF237">
        <f>'Sheet1 (3)'!AZ237</f>
        <v>2</v>
      </c>
      <c r="BG237">
        <f>'Sheet1 (3)'!BA237</f>
        <v>16.899999999999999</v>
      </c>
    </row>
    <row r="238" spans="1:84">
      <c r="A238">
        <f>'Sheet1 (3)'!A238</f>
        <v>0</v>
      </c>
      <c r="B238">
        <f>'Sheet1 (3)'!B238</f>
        <v>0</v>
      </c>
      <c r="C238">
        <f>'Sheet1 (3)'!C238</f>
        <v>0</v>
      </c>
      <c r="D238" s="1">
        <f>'Sheet1 (3)'!D238</f>
        <v>42100</v>
      </c>
      <c r="E238">
        <f>'Sheet1 (3)'!E238</f>
        <v>1.8859999999999999</v>
      </c>
      <c r="F238">
        <f>'Sheet1 (3)'!F238</f>
        <v>1.8859999999999999</v>
      </c>
      <c r="G238">
        <f>'Sheet1 (3)'!G238</f>
        <v>5.5830000000000011</v>
      </c>
      <c r="H238">
        <f>'Sheet1 (3)'!H238</f>
        <v>201.56666666666669</v>
      </c>
      <c r="I238">
        <f>'Sheet1 (3)'!I238</f>
        <v>325.3</v>
      </c>
      <c r="J238">
        <f>'Sheet1 (3)'!J238</f>
        <v>320.36666666666667</v>
      </c>
      <c r="K238">
        <f>'Sheet1 (3)'!K238</f>
        <v>208</v>
      </c>
      <c r="L238">
        <f>'Sheet1 (3)'!L238</f>
        <v>143.9</v>
      </c>
      <c r="M238">
        <f>'Sheet1 (3)'!M238</f>
        <v>18.09</v>
      </c>
      <c r="N238">
        <f>'Sheet1 (3)'!N238</f>
        <v>143.73333333333332</v>
      </c>
      <c r="O238">
        <f>'Sheet1 (3)'!O238</f>
        <v>8.65</v>
      </c>
      <c r="P238">
        <f>'Sheet1 (3)'!P238</f>
        <v>4.1000000000000005</v>
      </c>
      <c r="Q238">
        <f>'Sheet1 (3)'!Q238</f>
        <v>24.52</v>
      </c>
      <c r="R238">
        <f>'Sheet1 (3)'!R238</f>
        <v>59.256666666666668</v>
      </c>
      <c r="S238">
        <f>'Sheet1 (3)'!S238</f>
        <v>2.996</v>
      </c>
      <c r="T238">
        <f>'Sheet1 (3)'!T238</f>
        <v>4.6533333333333333</v>
      </c>
      <c r="U238">
        <f>'Sheet1 (3)'!U238</f>
        <v>0.34833333333333333</v>
      </c>
      <c r="V238">
        <f>'Sheet1 (3)'!V238</f>
        <v>0.21299999999999999</v>
      </c>
      <c r="W238">
        <f>'Sheet1 (3)'!W238</f>
        <v>7.23</v>
      </c>
      <c r="X238">
        <f>'Sheet1 (3)'!X238</f>
        <v>15.13</v>
      </c>
      <c r="Y238">
        <f>'Sheet1 (3)'!Y238</f>
        <v>15.566666666666668</v>
      </c>
      <c r="Z238">
        <f>'Sheet1 (3)'!Z238</f>
        <v>3.7333333333333329</v>
      </c>
      <c r="AA238">
        <f>'Sheet1 (3)'!AA238</f>
        <v>2948.3333333333335</v>
      </c>
      <c r="AB238">
        <f>'Sheet1 (3)'!AB238</f>
        <v>1.3999999999999997</v>
      </c>
      <c r="AC238">
        <f>'Sheet1 (3)'!AC238</f>
        <v>2.6999999999999997</v>
      </c>
      <c r="BF238">
        <f>'Sheet1 (3)'!AZ238</f>
        <v>2.5</v>
      </c>
      <c r="BG238">
        <f>'Sheet1 (3)'!BA238</f>
        <v>8.8000000000000007</v>
      </c>
    </row>
    <row r="239" spans="1:84">
      <c r="A239">
        <f>'Sheet1 (3)'!A239</f>
        <v>0</v>
      </c>
      <c r="B239">
        <f>'Sheet1 (3)'!B239</f>
        <v>0</v>
      </c>
      <c r="C239">
        <f>'Sheet1 (3)'!C239</f>
        <v>0</v>
      </c>
      <c r="D239" s="1">
        <f>'Sheet1 (3)'!D239</f>
        <v>42100</v>
      </c>
      <c r="E239">
        <f>'Sheet1 (3)'!E239</f>
        <v>2.0773333333333333</v>
      </c>
      <c r="F239">
        <f>'Sheet1 (3)'!F239</f>
        <v>2.0773333333333333</v>
      </c>
      <c r="G239">
        <f>'Sheet1 (3)'!G239</f>
        <v>5.1766666666666667</v>
      </c>
      <c r="H239">
        <f>'Sheet1 (3)'!H239</f>
        <v>198.93333333333331</v>
      </c>
      <c r="I239">
        <f>'Sheet1 (3)'!I239</f>
        <v>324.93333333333334</v>
      </c>
      <c r="J239">
        <f>'Sheet1 (3)'!J239</f>
        <v>320.13333333333338</v>
      </c>
      <c r="K239">
        <f>'Sheet1 (3)'!K239</f>
        <v>208</v>
      </c>
      <c r="L239">
        <f>'Sheet1 (3)'!L239</f>
        <v>132.96666666666667</v>
      </c>
      <c r="M239">
        <f>'Sheet1 (3)'!M239</f>
        <v>16.893333333333331</v>
      </c>
      <c r="N239">
        <f>'Sheet1 (3)'!N239</f>
        <v>132.76666666666665</v>
      </c>
      <c r="O239">
        <f>'Sheet1 (3)'!O239</f>
        <v>8.3600000000000012</v>
      </c>
      <c r="P239">
        <f>'Sheet1 (3)'!P239</f>
        <v>3.94</v>
      </c>
      <c r="Q239">
        <f>'Sheet1 (3)'!Q239</f>
        <v>25.093333333333334</v>
      </c>
      <c r="R239">
        <f>'Sheet1 (3)'!R239</f>
        <v>60.616666666666674</v>
      </c>
      <c r="S239">
        <f>'Sheet1 (3)'!S239</f>
        <v>3.5020000000000002</v>
      </c>
      <c r="T239">
        <f>'Sheet1 (3)'!T239</f>
        <v>4.42</v>
      </c>
      <c r="U239">
        <f>'Sheet1 (3)'!U239</f>
        <v>0.377</v>
      </c>
      <c r="V239">
        <f>'Sheet1 (3)'!V239</f>
        <v>0.22900000000000001</v>
      </c>
      <c r="W239">
        <f>'Sheet1 (3)'!W239</f>
        <v>7.12</v>
      </c>
      <c r="X239">
        <f>'Sheet1 (3)'!X239</f>
        <v>13.676666666666668</v>
      </c>
      <c r="Y239">
        <f>'Sheet1 (3)'!Y239</f>
        <v>23.433333333333337</v>
      </c>
      <c r="Z239">
        <f>'Sheet1 (3)'!Z239</f>
        <v>5.6000000000000005</v>
      </c>
      <c r="AA239">
        <f>'Sheet1 (3)'!AA239</f>
        <v>6610</v>
      </c>
      <c r="AB239">
        <f>'Sheet1 (3)'!AB239</f>
        <v>3.1666666666666665</v>
      </c>
      <c r="AC239">
        <f>'Sheet1 (3)'!AC239</f>
        <v>3.6333333333333333</v>
      </c>
      <c r="BF239">
        <f>'Sheet1 (3)'!AZ239</f>
        <v>3</v>
      </c>
      <c r="BG239">
        <f>'Sheet1 (3)'!BA239</f>
        <v>4.0999999999999996</v>
      </c>
    </row>
    <row r="240" spans="1:84">
      <c r="A240">
        <f>'Sheet1 (3)'!A240</f>
        <v>0</v>
      </c>
      <c r="B240">
        <f>'Sheet1 (3)'!B240</f>
        <v>0</v>
      </c>
      <c r="C240">
        <f>'Sheet1 (3)'!C240</f>
        <v>0</v>
      </c>
      <c r="D240" s="1">
        <f>'Sheet1 (3)'!D240</f>
        <v>42100</v>
      </c>
      <c r="E240">
        <f>'Sheet1 (3)'!E240</f>
        <v>2.3713333333333333</v>
      </c>
      <c r="F240">
        <f>'Sheet1 (3)'!F240</f>
        <v>2.3713333333333333</v>
      </c>
      <c r="G240">
        <f>'Sheet1 (3)'!G240</f>
        <v>4.9550000000000001</v>
      </c>
      <c r="H240">
        <f>'Sheet1 (3)'!H240</f>
        <v>197.5</v>
      </c>
      <c r="I240">
        <f>'Sheet1 (3)'!I240</f>
        <v>324.7</v>
      </c>
      <c r="J240">
        <f>'Sheet1 (3)'!J240</f>
        <v>320.03333333333336</v>
      </c>
      <c r="K240">
        <f>'Sheet1 (3)'!K240</f>
        <v>208</v>
      </c>
      <c r="L240">
        <f>'Sheet1 (3)'!L240</f>
        <v>129.76666666666668</v>
      </c>
      <c r="M240">
        <f>'Sheet1 (3)'!M240</f>
        <v>16.576666666666664</v>
      </c>
      <c r="N240">
        <f>'Sheet1 (3)'!N240</f>
        <v>129.6</v>
      </c>
      <c r="O240">
        <f>'Sheet1 (3)'!O240</f>
        <v>8.35</v>
      </c>
      <c r="P240">
        <f>'Sheet1 (3)'!P240</f>
        <v>5.0133333333333336</v>
      </c>
      <c r="Q240">
        <f>'Sheet1 (3)'!Q240</f>
        <v>25.06</v>
      </c>
      <c r="R240">
        <f>'Sheet1 (3)'!R240</f>
        <v>60.543333333333329</v>
      </c>
      <c r="S240">
        <f>'Sheet1 (3)'!S240</f>
        <v>4.0383333333333331</v>
      </c>
      <c r="T240">
        <f>'Sheet1 (3)'!T240</f>
        <v>4.33</v>
      </c>
      <c r="U240">
        <f>'Sheet1 (3)'!U240</f>
        <v>0.40100000000000002</v>
      </c>
      <c r="V240">
        <f>'Sheet1 (3)'!V240</f>
        <v>0.24299999999999999</v>
      </c>
      <c r="W240">
        <f>'Sheet1 (3)'!W240</f>
        <v>6.94</v>
      </c>
      <c r="X240">
        <f>'Sheet1 (3)'!X240</f>
        <v>10.143333333333333</v>
      </c>
      <c r="Y240">
        <f>'Sheet1 (3)'!Y240</f>
        <v>13.433333333333332</v>
      </c>
      <c r="Z240">
        <f>'Sheet1 (3)'!Z240</f>
        <v>3.2000000000000006</v>
      </c>
      <c r="AA240">
        <f>'Sheet1 (3)'!AA240</f>
        <v>2392.6666666666665</v>
      </c>
      <c r="AB240">
        <f>'Sheet1 (3)'!AB240</f>
        <v>1.1333333333333333</v>
      </c>
      <c r="AC240">
        <f>'Sheet1 (3)'!AC240</f>
        <v>1.6000000000000003</v>
      </c>
      <c r="BF240">
        <f>'Sheet1 (3)'!AZ240</f>
        <v>3.5</v>
      </c>
      <c r="BG240">
        <f>'Sheet1 (3)'!BA240</f>
        <v>1.9</v>
      </c>
    </row>
    <row r="241" spans="1:71">
      <c r="A241">
        <f>'Sheet1 (3)'!A241</f>
        <v>0</v>
      </c>
      <c r="B241">
        <f>'Sheet1 (3)'!B241</f>
        <v>0</v>
      </c>
      <c r="C241">
        <f>'Sheet1 (3)'!C241</f>
        <v>0</v>
      </c>
      <c r="D241" s="1">
        <f>'Sheet1 (3)'!D241</f>
        <v>42100</v>
      </c>
      <c r="E241">
        <f>'Sheet1 (3)'!E241</f>
        <v>2.6223333333333332</v>
      </c>
      <c r="F241">
        <f>'Sheet1 (3)'!F241</f>
        <v>2.6223333333333332</v>
      </c>
      <c r="G241">
        <f>'Sheet1 (3)'!G241</f>
        <v>4.8566666666666665</v>
      </c>
      <c r="H241">
        <f>'Sheet1 (3)'!H241</f>
        <v>198.5</v>
      </c>
      <c r="I241">
        <f>'Sheet1 (3)'!I241</f>
        <v>327.33333333333331</v>
      </c>
      <c r="J241">
        <f>'Sheet1 (3)'!J241</f>
        <v>322.7</v>
      </c>
      <c r="K241">
        <f>'Sheet1 (3)'!K241</f>
        <v>210</v>
      </c>
      <c r="L241">
        <f>'Sheet1 (3)'!L241</f>
        <v>128.69999999999999</v>
      </c>
      <c r="M241">
        <f>'Sheet1 (3)'!M241</f>
        <v>16.48</v>
      </c>
      <c r="N241">
        <f>'Sheet1 (3)'!N241</f>
        <v>128.5</v>
      </c>
      <c r="O241">
        <f>'Sheet1 (3)'!O241</f>
        <v>8.2733333333333317</v>
      </c>
      <c r="P241">
        <f>'Sheet1 (3)'!P241</f>
        <v>4.7866666666666662</v>
      </c>
      <c r="Q241">
        <f>'Sheet1 (3)'!Q241</f>
        <v>25.463333333333335</v>
      </c>
      <c r="R241">
        <f>'Sheet1 (3)'!R241</f>
        <v>61.49666666666667</v>
      </c>
      <c r="S241">
        <f>'Sheet1 (3)'!S241</f>
        <v>4.2976666666666663</v>
      </c>
      <c r="T241">
        <f>'Sheet1 (3)'!T241</f>
        <v>4.46</v>
      </c>
      <c r="U241">
        <f>'Sheet1 (3)'!U241</f>
        <v>0.40366666666666667</v>
      </c>
      <c r="V241">
        <f>'Sheet1 (3)'!V241</f>
        <v>0.245</v>
      </c>
      <c r="W241">
        <f>'Sheet1 (3)'!W241</f>
        <v>6.93</v>
      </c>
      <c r="X241">
        <f>'Sheet1 (3)'!X241</f>
        <v>8.8066666666666666</v>
      </c>
      <c r="Y241">
        <f>'Sheet1 (3)'!Y241</f>
        <v>12.700000000000001</v>
      </c>
      <c r="Z241">
        <f>'Sheet1 (3)'!Z241</f>
        <v>3.0333333333333332</v>
      </c>
      <c r="AA241">
        <f>'Sheet1 (3)'!AA241</f>
        <v>2567</v>
      </c>
      <c r="AB241">
        <f>'Sheet1 (3)'!AB241</f>
        <v>1.2</v>
      </c>
      <c r="AC241">
        <f>'Sheet1 (3)'!AC241</f>
        <v>1.5999999999999999</v>
      </c>
      <c r="BF241">
        <f>'Sheet1 (3)'!AZ241</f>
        <v>4</v>
      </c>
      <c r="BG241">
        <f>'Sheet1 (3)'!BA241</f>
        <v>0.8</v>
      </c>
    </row>
    <row r="242" spans="1:71">
      <c r="A242">
        <f>'Sheet1 (3)'!A242</f>
        <v>0</v>
      </c>
      <c r="B242">
        <f>'Sheet1 (3)'!B242</f>
        <v>0</v>
      </c>
      <c r="C242">
        <f>'Sheet1 (3)'!C242</f>
        <v>0</v>
      </c>
      <c r="D242" s="1">
        <f>'Sheet1 (3)'!D242</f>
        <v>42100</v>
      </c>
      <c r="E242">
        <f>'Sheet1 (3)'!E242</f>
        <v>2.8759999999999999</v>
      </c>
      <c r="F242">
        <f>'Sheet1 (3)'!F242</f>
        <v>2.8759999999999999</v>
      </c>
      <c r="G242">
        <f>'Sheet1 (3)'!G242</f>
        <v>4.6379999999999999</v>
      </c>
      <c r="H242">
        <f>'Sheet1 (3)'!H242</f>
        <v>199</v>
      </c>
      <c r="I242">
        <f>'Sheet1 (3)'!I242</f>
        <v>330.23333333333335</v>
      </c>
      <c r="J242">
        <f>'Sheet1 (3)'!J242</f>
        <v>325.63333333333333</v>
      </c>
      <c r="K242">
        <f>'Sheet1 (3)'!K242</f>
        <v>212</v>
      </c>
      <c r="L242">
        <f>'Sheet1 (3)'!L242</f>
        <v>124.23333333333335</v>
      </c>
      <c r="M242">
        <f>'Sheet1 (3)'!M242</f>
        <v>15.996666666666668</v>
      </c>
      <c r="N242">
        <f>'Sheet1 (3)'!N242</f>
        <v>124.03333333333335</v>
      </c>
      <c r="O242">
        <f>'Sheet1 (3)'!O242</f>
        <v>8.163333333333334</v>
      </c>
      <c r="P242">
        <f>'Sheet1 (3)'!P242</f>
        <v>5.03</v>
      </c>
      <c r="Q242">
        <f>'Sheet1 (3)'!Q242</f>
        <v>25.706666666666667</v>
      </c>
      <c r="R242">
        <f>'Sheet1 (3)'!R242</f>
        <v>62.076666666666661</v>
      </c>
      <c r="S242">
        <f>'Sheet1 (3)'!S242</f>
        <v>4.5953333333333326</v>
      </c>
      <c r="T242">
        <f>'Sheet1 (3)'!T242</f>
        <v>4.71</v>
      </c>
      <c r="U242">
        <f>'Sheet1 (3)'!U242</f>
        <v>0.41699999999999998</v>
      </c>
      <c r="V242">
        <f>'Sheet1 (3)'!V242</f>
        <v>0.25533333333333336</v>
      </c>
      <c r="W242">
        <f>'Sheet1 (3)'!W242</f>
        <v>6.830000000000001</v>
      </c>
      <c r="X242">
        <f>'Sheet1 (3)'!X242</f>
        <v>6.206666666666667</v>
      </c>
      <c r="Y242">
        <f>'Sheet1 (3)'!Y242</f>
        <v>18.966666666666665</v>
      </c>
      <c r="Z242">
        <f>'Sheet1 (3)'!Z242</f>
        <v>4.5666666666666664</v>
      </c>
      <c r="AA242">
        <f>'Sheet1 (3)'!AA242</f>
        <v>3869.3333333333335</v>
      </c>
      <c r="AB242">
        <f>'Sheet1 (3)'!AB242</f>
        <v>1.8333333333333333</v>
      </c>
      <c r="AC242">
        <f>'Sheet1 (3)'!AC242</f>
        <v>3.0333333333333332</v>
      </c>
    </row>
    <row r="243" spans="1:71">
      <c r="A243">
        <f>'Sheet1 (3)'!A243</f>
        <v>0</v>
      </c>
      <c r="B243">
        <f>'Sheet1 (3)'!B243</f>
        <v>0</v>
      </c>
      <c r="C243">
        <f>'Sheet1 (3)'!C243</f>
        <v>0</v>
      </c>
      <c r="D243" s="1">
        <f>'Sheet1 (3)'!D243</f>
        <v>42100</v>
      </c>
      <c r="E243">
        <f>'Sheet1 (3)'!E243</f>
        <v>3.0649999999999999</v>
      </c>
      <c r="F243">
        <f>'Sheet1 (3)'!F243</f>
        <v>3.0649999999999999</v>
      </c>
      <c r="G243">
        <f>'Sheet1 (3)'!G243</f>
        <v>4.6043333333333338</v>
      </c>
      <c r="H243">
        <f>'Sheet1 (3)'!H243</f>
        <v>207.1</v>
      </c>
      <c r="I243">
        <f>'Sheet1 (3)'!I243</f>
        <v>344.06666666666666</v>
      </c>
      <c r="J243">
        <f>'Sheet1 (3)'!J243</f>
        <v>339.26666666666665</v>
      </c>
      <c r="K243">
        <f>'Sheet1 (3)'!K243</f>
        <v>220.66666666666666</v>
      </c>
      <c r="L243">
        <f>'Sheet1 (3)'!L243</f>
        <v>100.76666666666665</v>
      </c>
      <c r="M243">
        <f>'Sheet1 (3)'!M243</f>
        <v>12.986666666666666</v>
      </c>
      <c r="N243">
        <f>'Sheet1 (3)'!N243</f>
        <v>100.60000000000001</v>
      </c>
      <c r="O243">
        <f>'Sheet1 (3)'!O243</f>
        <v>7.663333333333334</v>
      </c>
      <c r="P243">
        <f>'Sheet1 (3)'!P243</f>
        <v>3.4833333333333329</v>
      </c>
      <c r="Q243">
        <f>'Sheet1 (3)'!Q243</f>
        <v>26.213333333333335</v>
      </c>
      <c r="R243">
        <f>'Sheet1 (3)'!R243</f>
        <v>63.276666666666671</v>
      </c>
    </row>
    <row r="244" spans="1:71">
      <c r="A244">
        <f>'Sheet1 (3)'!A244</f>
        <v>0</v>
      </c>
      <c r="B244">
        <f>'Sheet1 (3)'!B244</f>
        <v>0</v>
      </c>
      <c r="C244">
        <f>'Sheet1 (3)'!C244</f>
        <v>0</v>
      </c>
      <c r="D244" s="1">
        <f>'Sheet1 (3)'!D244</f>
        <v>42100</v>
      </c>
      <c r="E244">
        <f>'Sheet1 (3)'!E244</f>
        <v>3.3319999999999994</v>
      </c>
      <c r="F244">
        <f>'Sheet1 (3)'!F244</f>
        <v>3.3319999999999994</v>
      </c>
      <c r="G244">
        <f>'Sheet1 (3)'!G244</f>
        <v>4.7169999999999996</v>
      </c>
      <c r="H244">
        <f>'Sheet1 (3)'!H244</f>
        <v>214.4</v>
      </c>
      <c r="I244">
        <f>'Sheet1 (3)'!I244</f>
        <v>354.89999999999992</v>
      </c>
      <c r="J244">
        <f>'Sheet1 (3)'!J244</f>
        <v>349.89999999999992</v>
      </c>
      <c r="K244">
        <f>'Sheet1 (3)'!K244</f>
        <v>227</v>
      </c>
      <c r="L244">
        <f>'Sheet1 (3)'!L244</f>
        <v>117.5</v>
      </c>
      <c r="M244">
        <f>'Sheet1 (3)'!M244</f>
        <v>15.106666666666664</v>
      </c>
      <c r="N244">
        <f>'Sheet1 (3)'!N244</f>
        <v>117.36666666666667</v>
      </c>
      <c r="O244">
        <f>'Sheet1 (3)'!O244</f>
        <v>7.97</v>
      </c>
      <c r="P244">
        <f>'Sheet1 (3)'!P244</f>
        <v>3.3066666666666666</v>
      </c>
      <c r="Q244">
        <f>'Sheet1 (3)'!Q244</f>
        <v>28.226666666666663</v>
      </c>
      <c r="R244">
        <f>'Sheet1 (3)'!R244</f>
        <v>68.046666666666667</v>
      </c>
    </row>
    <row r="245" spans="1:71">
      <c r="A245">
        <f>'Sheet1 (3)'!A245</f>
        <v>0</v>
      </c>
      <c r="B245">
        <f>'Sheet1 (3)'!B245</f>
        <v>0</v>
      </c>
      <c r="C245">
        <f>'Sheet1 (3)'!C245</f>
        <v>0</v>
      </c>
      <c r="D245" s="1">
        <f>'Sheet1 (3)'!D245</f>
        <v>42100</v>
      </c>
      <c r="E245">
        <f>'Sheet1 (3)'!E245</f>
        <v>3.5936666666666661</v>
      </c>
      <c r="F245">
        <f>'Sheet1 (3)'!F245</f>
        <v>3.5936666666666661</v>
      </c>
      <c r="G245">
        <f>'Sheet1 (3)'!G245</f>
        <v>4.4956666666666676</v>
      </c>
      <c r="H245">
        <f>'Sheet1 (3)'!H245</f>
        <v>217.96666666666667</v>
      </c>
      <c r="I245">
        <f>'Sheet1 (3)'!I245</f>
        <v>363.23333333333335</v>
      </c>
      <c r="J245">
        <f>'Sheet1 (3)'!J245</f>
        <v>358.26666666666665</v>
      </c>
      <c r="K245">
        <f>'Sheet1 (3)'!K245</f>
        <v>233</v>
      </c>
      <c r="L245">
        <f>'Sheet1 (3)'!L245</f>
        <v>105.7</v>
      </c>
      <c r="M245">
        <f>'Sheet1 (3)'!M245</f>
        <v>13.660000000000002</v>
      </c>
      <c r="N245">
        <f>'Sheet1 (3)'!N245</f>
        <v>105.5</v>
      </c>
      <c r="O245">
        <f>'Sheet1 (3)'!O245</f>
        <v>7.7266666666666666</v>
      </c>
      <c r="P245">
        <f>'Sheet1 (3)'!P245</f>
        <v>4.3866666666666667</v>
      </c>
      <c r="Q245">
        <f>'Sheet1 (3)'!Q245</f>
        <v>30.48</v>
      </c>
      <c r="R245">
        <f>'Sheet1 (3)'!R245</f>
        <v>73.38333333333334</v>
      </c>
    </row>
    <row r="246" spans="1:71">
      <c r="A246">
        <f>'Sheet1 (3)'!A246</f>
        <v>0</v>
      </c>
      <c r="B246">
        <f>'Sheet1 (3)'!B246</f>
        <v>0</v>
      </c>
      <c r="C246">
        <f>'Sheet1 (3)'!C246</f>
        <v>0</v>
      </c>
      <c r="D246" s="1">
        <f>'Sheet1 (3)'!D246</f>
        <v>42100</v>
      </c>
      <c r="E246">
        <f>'Sheet1 (3)'!E246</f>
        <v>3.8780000000000001</v>
      </c>
      <c r="F246">
        <f>'Sheet1 (3)'!F246</f>
        <v>3.8780000000000001</v>
      </c>
      <c r="G246">
        <f>'Sheet1 (3)'!G246</f>
        <v>4.2290000000000001</v>
      </c>
      <c r="H246">
        <f>'Sheet1 (3)'!H246</f>
        <v>225.19999999999996</v>
      </c>
      <c r="I246">
        <f>'Sheet1 (3)'!I246</f>
        <v>378.3</v>
      </c>
      <c r="J246">
        <f>'Sheet1 (3)'!J246</f>
        <v>373.26666666666665</v>
      </c>
      <c r="K246">
        <f>'Sheet1 (3)'!K246</f>
        <v>243</v>
      </c>
      <c r="L246">
        <f>'Sheet1 (3)'!L246</f>
        <v>93.40000000000002</v>
      </c>
      <c r="M246">
        <f>'Sheet1 (3)'!M246</f>
        <v>12.153333333333334</v>
      </c>
      <c r="N246">
        <f>'Sheet1 (3)'!N246</f>
        <v>93.266666666666666</v>
      </c>
      <c r="O246">
        <f>'Sheet1 (3)'!O246</f>
        <v>7.5733333333333333</v>
      </c>
      <c r="P246">
        <f>'Sheet1 (3)'!P246</f>
        <v>4.4333333333333327</v>
      </c>
      <c r="Q246">
        <f>'Sheet1 (3)'!Q246</f>
        <v>29.47</v>
      </c>
      <c r="R246">
        <f>'Sheet1 (3)'!R246</f>
        <v>70.99666666666667</v>
      </c>
      <c r="AD246">
        <f>'Sheet1 (3)'!AD246</f>
        <v>3.8</v>
      </c>
      <c r="AE246">
        <f>'Sheet1 (3)'!AE246</f>
        <v>16.630698000000002</v>
      </c>
      <c r="AF246">
        <f>'Sheet1 (3)'!AF246</f>
        <v>5.2802604276751888</v>
      </c>
      <c r="AG246">
        <f t="shared" si="35"/>
        <v>0.17511527850900288</v>
      </c>
      <c r="AH246">
        <f t="shared" si="36"/>
        <v>5.5599246369118553E-2</v>
      </c>
      <c r="AI246">
        <f>'Sheet1 (3)'!AG246</f>
        <v>99.603360316223998</v>
      </c>
      <c r="AJ246">
        <f>'Sheet1 (3)'!AH246</f>
        <v>4.5416873044423012</v>
      </c>
      <c r="AK246">
        <f t="shared" si="37"/>
        <v>1.0487876204719806</v>
      </c>
      <c r="AL246">
        <f t="shared" si="38"/>
        <v>4.7822336574100253E-2</v>
      </c>
      <c r="AM246">
        <f>'Sheet1 (3)'!AJ246</f>
        <v>46.286152771192583</v>
      </c>
      <c r="AN246">
        <f>'Sheet1 (3)'!AK246</f>
        <v>2.6494668029635977</v>
      </c>
      <c r="AO246">
        <f t="shared" si="31"/>
        <v>1.4945480391085755</v>
      </c>
      <c r="AP246">
        <f t="shared" si="32"/>
        <v>8.5549460864178153E-2</v>
      </c>
      <c r="AR246">
        <f>'Sheet1 (3)'!AX246</f>
        <v>0.6136184114272859</v>
      </c>
      <c r="AS246">
        <f>'Sheet1 (3)'!AY246</f>
        <v>9.5352362907761036E-3</v>
      </c>
      <c r="AT246">
        <f>'Sheet1 (3)'!AL246</f>
        <v>837.09569633787771</v>
      </c>
      <c r="AU246">
        <f>'Sheet1 (3)'!AM246</f>
        <v>0.99233108827300454</v>
      </c>
      <c r="AV246">
        <f>'Sheet1 (3)'!AN246</f>
        <v>18.085229517257837</v>
      </c>
      <c r="AW246">
        <f t="shared" si="33"/>
        <v>2.1439048805339644E-2</v>
      </c>
      <c r="AX246">
        <f>'Sheet1 (3)'!AP246</f>
        <v>0.86499999999999999</v>
      </c>
      <c r="AY246">
        <f>'Sheet1 (3)'!AQ246</f>
        <v>5.7000000000000002E-2</v>
      </c>
      <c r="AZ246">
        <f>'Sheet1 (3)'!AR246</f>
        <v>7.8685</v>
      </c>
      <c r="BA246">
        <f>'Sheet1 (3)'!AS246</f>
        <v>19.192</v>
      </c>
      <c r="BD246">
        <f>'Sheet1 (3)'!AV246</f>
        <v>8.7069243146940032</v>
      </c>
      <c r="BE246">
        <f>'Sheet1 (3)'!AW246</f>
        <v>3.6023496422869256E-2</v>
      </c>
      <c r="BI246" t="str">
        <f>'Sheet1 (3)'!BC246</f>
        <v>T78</v>
      </c>
      <c r="BJ246" t="str">
        <f>'Sheet1 (3)'!BD246</f>
        <v>SP</v>
      </c>
      <c r="BK246" t="str">
        <f>'Sheet1 (3)'!BE246</f>
        <v>D2</v>
      </c>
      <c r="BL246">
        <f>'Sheet1 (3)'!BF246</f>
        <v>42100</v>
      </c>
      <c r="BM246">
        <f>'Sheet1 (3)'!BG246</f>
        <v>5.3920419553264924</v>
      </c>
      <c r="BN246">
        <f>'Sheet1 (3)'!BH246</f>
        <v>1927.8665343137966</v>
      </c>
      <c r="BO246">
        <f>'Sheet1 (3)'!BI246</f>
        <v>22.217196453170164</v>
      </c>
      <c r="BP246">
        <f>'Sheet1 (3)'!BJ246</f>
        <v>31.082972224674041</v>
      </c>
      <c r="BQ246">
        <f>'Sheet1 (3)'!BK246</f>
        <v>0.56576214460637131</v>
      </c>
      <c r="BR246">
        <f>'Sheet1 (3)'!BL246</f>
        <v>71.666609918361885</v>
      </c>
      <c r="BS246">
        <f>'Sheet1 (3)'!BM246</f>
        <v>1.2831980289769362</v>
      </c>
    </row>
    <row r="247" spans="1:71">
      <c r="A247">
        <f>'Sheet1 (3)'!A247</f>
        <v>0</v>
      </c>
      <c r="B247">
        <f>'Sheet1 (3)'!B247</f>
        <v>0</v>
      </c>
      <c r="C247">
        <f>'Sheet1 (3)'!C247</f>
        <v>0</v>
      </c>
      <c r="D247" s="1">
        <f>'Sheet1 (3)'!D247</f>
        <v>42100</v>
      </c>
      <c r="E247">
        <f>'Sheet1 (3)'!E247</f>
        <v>4.0783333333333331</v>
      </c>
      <c r="F247">
        <f>'Sheet1 (3)'!F247</f>
        <v>4.0783333333333331</v>
      </c>
      <c r="G247">
        <f>'Sheet1 (3)'!G247</f>
        <v>4.2156666666666673</v>
      </c>
      <c r="H247">
        <f>'Sheet1 (3)'!H247</f>
        <v>229.66666666666666</v>
      </c>
      <c r="I247">
        <f>'Sheet1 (3)'!I247</f>
        <v>385.9666666666667</v>
      </c>
      <c r="J247">
        <f>'Sheet1 (3)'!J247</f>
        <v>380.8</v>
      </c>
      <c r="K247">
        <f>'Sheet1 (3)'!K247</f>
        <v>247.66666666666666</v>
      </c>
      <c r="L247">
        <f>'Sheet1 (3)'!L247</f>
        <v>81.666666666666671</v>
      </c>
      <c r="M247">
        <f>'Sheet1 (3)'!M247</f>
        <v>10.626666666666667</v>
      </c>
      <c r="N247">
        <f>'Sheet1 (3)'!N247</f>
        <v>81.533333333333331</v>
      </c>
      <c r="O247">
        <f>'Sheet1 (3)'!O247</f>
        <v>7.5766666666666671</v>
      </c>
      <c r="P247">
        <f>'Sheet1 (3)'!P247</f>
        <v>3.0933333333333333</v>
      </c>
      <c r="Q247">
        <f>'Sheet1 (3)'!Q247</f>
        <v>27.790000000000003</v>
      </c>
      <c r="R247">
        <f>'Sheet1 (3)'!R247</f>
        <v>67.010000000000005</v>
      </c>
    </row>
    <row r="248" spans="1:71">
      <c r="A248">
        <f>'Sheet1 (3)'!A248</f>
        <v>0</v>
      </c>
      <c r="B248">
        <f>'Sheet1 (3)'!B248</f>
        <v>0</v>
      </c>
      <c r="C248">
        <f>'Sheet1 (3)'!C248</f>
        <v>0</v>
      </c>
      <c r="D248" s="1">
        <f>'Sheet1 (3)'!D248</f>
        <v>42100</v>
      </c>
      <c r="E248">
        <f>'Sheet1 (3)'!E248</f>
        <v>4.3410000000000002</v>
      </c>
      <c r="F248">
        <f>'Sheet1 (3)'!F248</f>
        <v>4.3410000000000002</v>
      </c>
      <c r="G248">
        <f>'Sheet1 (3)'!G248</f>
        <v>4.387666666666667</v>
      </c>
      <c r="H248">
        <f>'Sheet1 (3)'!H248</f>
        <v>232.23333333333335</v>
      </c>
      <c r="I248">
        <f>'Sheet1 (3)'!I248</f>
        <v>388.3</v>
      </c>
      <c r="J248">
        <f>'Sheet1 (3)'!J248</f>
        <v>383.0333333333333</v>
      </c>
      <c r="K248">
        <f>'Sheet1 (3)'!K248</f>
        <v>249</v>
      </c>
      <c r="L248">
        <f>'Sheet1 (3)'!L248</f>
        <v>74.033333333333331</v>
      </c>
      <c r="M248">
        <f>'Sheet1 (3)'!M248</f>
        <v>9.5966666666666658</v>
      </c>
      <c r="N248">
        <f>'Sheet1 (3)'!N248</f>
        <v>73.933333333333337</v>
      </c>
      <c r="O248">
        <f>'Sheet1 (3)'!O248</f>
        <v>7.54</v>
      </c>
      <c r="P248">
        <f>'Sheet1 (3)'!P248</f>
        <v>2.4700000000000002</v>
      </c>
      <c r="Q248">
        <f>'Sheet1 (3)'!Q248</f>
        <v>27.3</v>
      </c>
      <c r="R248">
        <f>'Sheet1 (3)'!R248</f>
        <v>65.850000000000009</v>
      </c>
      <c r="AD248">
        <f>'Sheet1 (3)'!AD248</f>
        <v>4.3</v>
      </c>
      <c r="AE248">
        <f>'Sheet1 (3)'!AE248</f>
        <v>8.5858907500000008</v>
      </c>
      <c r="AF248">
        <f>'Sheet1 (3)'!AF248</f>
        <v>1.3480659203059253</v>
      </c>
      <c r="AG248">
        <f t="shared" si="35"/>
        <v>9.0406346741076143E-2</v>
      </c>
      <c r="AH248">
        <f t="shared" si="36"/>
        <v>1.4194650103252873E-2</v>
      </c>
      <c r="AI248">
        <f>'Sheet1 (3)'!AG248</f>
        <v>85.735408556863987</v>
      </c>
      <c r="AJ248">
        <f>'Sheet1 (3)'!AH248</f>
        <v>11.125488600320134</v>
      </c>
      <c r="AK248">
        <f t="shared" si="37"/>
        <v>0.90276306788316307</v>
      </c>
      <c r="AL248">
        <f t="shared" si="38"/>
        <v>0.11714740023502301</v>
      </c>
      <c r="AM248">
        <f>'Sheet1 (3)'!AJ248</f>
        <v>44.989144810720447</v>
      </c>
      <c r="AN248">
        <f>'Sheet1 (3)'!AK248</f>
        <v>0.67935046229836071</v>
      </c>
      <c r="AO248">
        <f t="shared" si="31"/>
        <v>1.4526685440981739</v>
      </c>
      <c r="AP248">
        <f t="shared" si="32"/>
        <v>2.1935759195943191E-2</v>
      </c>
      <c r="AR248">
        <f>'Sheet1 (3)'!AX248</f>
        <v>0.68130192659243682</v>
      </c>
      <c r="AS248">
        <f>'Sheet1 (3)'!AY248</f>
        <v>1.4606394928854705E-2</v>
      </c>
      <c r="AT248">
        <f>'Sheet1 (3)'!AL248</f>
        <v>942.81609195402314</v>
      </c>
      <c r="AU248">
        <f>'Sheet1 (3)'!AM248</f>
        <v>112.79496703370002</v>
      </c>
      <c r="AV248">
        <f>'Sheet1 (3)'!AN248</f>
        <v>20.956523977520902</v>
      </c>
      <c r="AW248">
        <f t="shared" si="33"/>
        <v>2.5071596161308261</v>
      </c>
      <c r="AX248">
        <f>'Sheet1 (3)'!AP248</f>
        <v>0.77849999999999997</v>
      </c>
      <c r="AY248">
        <f>'Sheet1 (3)'!AQ248</f>
        <v>5.6500000000000002E-2</v>
      </c>
      <c r="AZ248">
        <f>'Sheet1 (3)'!AR248</f>
        <v>8.6044999999999998</v>
      </c>
      <c r="BA248">
        <f>'Sheet1 (3)'!AS248</f>
        <v>20.987000000000002</v>
      </c>
      <c r="BD248">
        <f>'Sheet1 (3)'!AV248</f>
        <v>9.5071858648382346</v>
      </c>
      <c r="BE248">
        <f>'Sheet1 (3)'!AW248</f>
        <v>7.4637134880338907E-2</v>
      </c>
      <c r="BI248" t="str">
        <f>'Sheet1 (3)'!BC248</f>
        <v>T79</v>
      </c>
      <c r="BJ248" t="str">
        <f>'Sheet1 (3)'!BD248</f>
        <v>SP</v>
      </c>
      <c r="BK248" t="str">
        <f>'Sheet1 (3)'!BE248</f>
        <v>D3</v>
      </c>
      <c r="BL248">
        <f>'Sheet1 (3)'!BF248</f>
        <v>42100</v>
      </c>
      <c r="BM248">
        <f>'Sheet1 (3)'!BG248</f>
        <v>4.8838149403686524</v>
      </c>
      <c r="BN248">
        <f>'Sheet1 (3)'!BH248</f>
        <v>2010.0722087047566</v>
      </c>
      <c r="BO248">
        <f>'Sheet1 (3)'!BI248</f>
        <v>19.485072637827198</v>
      </c>
      <c r="BP248">
        <f>'Sheet1 (3)'!BJ248</f>
        <v>22.016913851541624</v>
      </c>
      <c r="BQ248">
        <f>'Sheet1 (3)'!BK248</f>
        <v>0.40074470061051376</v>
      </c>
      <c r="BR248">
        <f>'Sheet1 (3)'!BL248</f>
        <v>54.71507612649409</v>
      </c>
      <c r="BS248">
        <f>'Sheet1 (3)'!BM248</f>
        <v>0.97967907119953601</v>
      </c>
    </row>
    <row r="249" spans="1:71">
      <c r="A249">
        <f>'Sheet1 (3)'!A249</f>
        <v>0</v>
      </c>
      <c r="B249">
        <f>'Sheet1 (3)'!B249</f>
        <v>0</v>
      </c>
      <c r="C249">
        <f>'Sheet1 (3)'!C249</f>
        <v>0</v>
      </c>
      <c r="D249" s="1">
        <f>'Sheet1 (3)'!D249</f>
        <v>42100</v>
      </c>
      <c r="E249">
        <f>'Sheet1 (3)'!E249</f>
        <v>4.5449999999999999</v>
      </c>
      <c r="F249">
        <f>'Sheet1 (3)'!F249</f>
        <v>4.5449999999999999</v>
      </c>
      <c r="G249">
        <f>'Sheet1 (3)'!G249</f>
        <v>4.5569999999999995</v>
      </c>
      <c r="H249">
        <f>'Sheet1 (3)'!H249</f>
        <v>235.4</v>
      </c>
      <c r="I249">
        <f>'Sheet1 (3)'!I249</f>
        <v>391.66666666666669</v>
      </c>
      <c r="J249">
        <f>'Sheet1 (3)'!J249</f>
        <v>386.23333333333329</v>
      </c>
      <c r="K249">
        <f>'Sheet1 (3)'!K249</f>
        <v>251</v>
      </c>
      <c r="L249">
        <f>'Sheet1 (3)'!L249</f>
        <v>59</v>
      </c>
      <c r="M249">
        <f>'Sheet1 (3)'!M249</f>
        <v>7.6133333333333333</v>
      </c>
      <c r="N249">
        <f>'Sheet1 (3)'!N249</f>
        <v>58.9</v>
      </c>
      <c r="O249">
        <f>'Sheet1 (3)'!O249</f>
        <v>7.5100000000000007</v>
      </c>
      <c r="P249">
        <f>'Sheet1 (3)'!P249</f>
        <v>2.7833333333333332</v>
      </c>
      <c r="Q249">
        <f>'Sheet1 (3)'!Q249</f>
        <v>27.266666666666666</v>
      </c>
      <c r="R249">
        <f>'Sheet1 (3)'!R249</f>
        <v>65.776666666666657</v>
      </c>
      <c r="AD249">
        <f>'Sheet1 (3)'!AD249</f>
        <v>4.55</v>
      </c>
      <c r="AE249">
        <f>'Sheet1 (3)'!AE249</f>
        <v>7.6156573333333339</v>
      </c>
      <c r="AF249">
        <f>'Sheet1 (3)'!AF249</f>
        <v>2.5600079963551523</v>
      </c>
      <c r="AG249">
        <f t="shared" si="35"/>
        <v>8.019013723632025E-2</v>
      </c>
      <c r="AH249">
        <f t="shared" si="36"/>
        <v>2.6955965003213143E-2</v>
      </c>
      <c r="AI249">
        <f>'Sheet1 (3)'!AG249</f>
        <v>83.622241722880005</v>
      </c>
      <c r="AJ249">
        <f>'Sheet1 (3)'!AH249</f>
        <v>5.0985359090324973</v>
      </c>
      <c r="AK249">
        <f t="shared" si="37"/>
        <v>0.88051217987659269</v>
      </c>
      <c r="AL249">
        <f t="shared" si="38"/>
        <v>5.3685752437954065E-2</v>
      </c>
      <c r="AM249">
        <f>'Sheet1 (3)'!AJ249</f>
        <v>41.290270256781383</v>
      </c>
      <c r="AN249">
        <f>'Sheet1 (3)'!AK249</f>
        <v>3.0570770803426113</v>
      </c>
      <c r="AO249">
        <f t="shared" si="31"/>
        <v>1.3332344286981397</v>
      </c>
      <c r="AP249">
        <f t="shared" si="32"/>
        <v>9.8710916381743979E-2</v>
      </c>
      <c r="AR249">
        <f>'Sheet1 (3)'!AX249</f>
        <v>0.63603308203392672</v>
      </c>
      <c r="AS249">
        <f>'Sheet1 (3)'!AY249</f>
        <v>1.4363911029180011E-2</v>
      </c>
      <c r="AT249">
        <f>'Sheet1 (3)'!AL249</f>
        <v>861.28040630847386</v>
      </c>
      <c r="AU249">
        <f>'Sheet1 (3)'!AM249</f>
        <v>67.478514002565475</v>
      </c>
      <c r="AV249">
        <f>'Sheet1 (3)'!AN249</f>
        <v>20.859161273399994</v>
      </c>
      <c r="AW249">
        <f t="shared" si="33"/>
        <v>1.6342473319482094</v>
      </c>
      <c r="AX249">
        <f>'Sheet1 (3)'!AP249</f>
        <v>0.83750000000000002</v>
      </c>
      <c r="AY249">
        <f>'Sheet1 (3)'!AQ249</f>
        <v>0.06</v>
      </c>
      <c r="AZ249">
        <f>'Sheet1 (3)'!AR249</f>
        <v>8.32</v>
      </c>
      <c r="BA249">
        <f>'Sheet1 (3)'!AS249</f>
        <v>20.292999999999999</v>
      </c>
      <c r="BD249">
        <f>'Sheet1 (3)'!AV249</f>
        <v>9.1942630792049123</v>
      </c>
      <c r="BE249">
        <f>'Sheet1 (3)'!AW249</f>
        <v>3.3687742337697987E-2</v>
      </c>
      <c r="BI249" t="str">
        <f>'Sheet1 (3)'!BC249</f>
        <v>T80</v>
      </c>
      <c r="BJ249" t="str">
        <f>'Sheet1 (3)'!BD249</f>
        <v>SP</v>
      </c>
      <c r="BK249" t="str">
        <f>'Sheet1 (3)'!BE249</f>
        <v>D4</v>
      </c>
      <c r="BL249">
        <f>'Sheet1 (3)'!BF249</f>
        <v>42100</v>
      </c>
      <c r="BM249">
        <f>'Sheet1 (3)'!BG249</f>
        <v>3.4529615778899134</v>
      </c>
      <c r="BN249">
        <f>'Sheet1 (3)'!BH249</f>
        <v>2089.3046995170794</v>
      </c>
      <c r="BO249">
        <f>'Sheet1 (3)'!BI249</f>
        <v>16.0173909256625</v>
      </c>
      <c r="BP249">
        <f>'Sheet1 (3)'!BJ249</f>
        <v>18.365606489348032</v>
      </c>
      <c r="BQ249">
        <f>'Sheet1 (3)'!BK249</f>
        <v>0.33428479230702646</v>
      </c>
      <c r="BR249">
        <f>'Sheet1 (3)'!BL249</f>
        <v>39.771875361305916</v>
      </c>
      <c r="BS249">
        <f>'Sheet1 (3)'!BM249</f>
        <v>0.71211952303143988</v>
      </c>
    </row>
    <row r="250" spans="1:71">
      <c r="A250">
        <f>'Sheet1 (3)'!A250</f>
        <v>0</v>
      </c>
      <c r="B250">
        <f>'Sheet1 (3)'!B250</f>
        <v>0</v>
      </c>
      <c r="C250">
        <f>'Sheet1 (3)'!C250</f>
        <v>0</v>
      </c>
      <c r="D250" s="1">
        <f>'Sheet1 (3)'!D250</f>
        <v>42100</v>
      </c>
      <c r="E250">
        <f>'Sheet1 (3)'!E250</f>
        <v>4.7683333333333335</v>
      </c>
      <c r="F250">
        <f>'Sheet1 (3)'!F250</f>
        <v>4.7683333333333335</v>
      </c>
      <c r="G250">
        <f>'Sheet1 (3)'!G250</f>
        <v>4.7556666666666665</v>
      </c>
      <c r="H250">
        <f>'Sheet1 (3)'!H250</f>
        <v>242.16666666666666</v>
      </c>
      <c r="I250">
        <f>'Sheet1 (3)'!I250</f>
        <v>400.43333333333339</v>
      </c>
      <c r="J250">
        <f>'Sheet1 (3)'!J250</f>
        <v>394.8</v>
      </c>
      <c r="K250">
        <f>'Sheet1 (3)'!K250</f>
        <v>256.66666666666669</v>
      </c>
      <c r="L250">
        <f>'Sheet1 (3)'!L250</f>
        <v>39.533333333333339</v>
      </c>
      <c r="M250">
        <f>'Sheet1 (3)'!M250</f>
        <v>5.0766666666666671</v>
      </c>
      <c r="N250">
        <f>'Sheet1 (3)'!N250</f>
        <v>39.5</v>
      </c>
      <c r="O250">
        <f>'Sheet1 (3)'!O250</f>
        <v>7.419999999999999</v>
      </c>
      <c r="P250">
        <f>'Sheet1 (3)'!P250</f>
        <v>9.4666666666666668</v>
      </c>
      <c r="Q250">
        <f>'Sheet1 (3)'!Q250</f>
        <v>26.05</v>
      </c>
      <c r="R250">
        <f>'Sheet1 (3)'!R250</f>
        <v>62.893333333333338</v>
      </c>
      <c r="AD250">
        <f>'Sheet1 (3)'!AD250</f>
        <v>4.8</v>
      </c>
      <c r="AI250">
        <f>'Sheet1 (3)'!AG250</f>
        <v>61.349670558271995</v>
      </c>
      <c r="AJ250">
        <f>'Sheet1 (3)'!AH250</f>
        <v>0.85454636920047566</v>
      </c>
      <c r="AK250">
        <f t="shared" si="37"/>
        <v>0.64599000271951146</v>
      </c>
      <c r="AL250">
        <f t="shared" si="38"/>
        <v>8.9980664336156233E-3</v>
      </c>
      <c r="AM250">
        <f>'Sheet1 (3)'!AJ250</f>
        <v>29.953459935617502</v>
      </c>
      <c r="AN250">
        <f>'Sheet1 (3)'!AK250</f>
        <v>6.7935046229838036E-2</v>
      </c>
      <c r="AO250">
        <f t="shared" si="31"/>
        <v>0.96717662045907338</v>
      </c>
      <c r="AP250">
        <f t="shared" si="32"/>
        <v>2.193575919594383E-3</v>
      </c>
      <c r="AR250">
        <f>'Sheet1 (3)'!AX250</f>
        <v>0.62918938708680094</v>
      </c>
      <c r="AS250">
        <f>'Sheet1 (3)'!AY250</f>
        <v>6.0353176199618806E-3</v>
      </c>
      <c r="AT250">
        <f>'Sheet1 (3)'!AL250</f>
        <v>780.21251002405791</v>
      </c>
      <c r="AU250">
        <f>'Sheet1 (3)'!AM250</f>
        <v>2.0508175824309336</v>
      </c>
      <c r="AV250">
        <f>'Sheet1 (3)'!AN250</f>
        <v>26.047492066060499</v>
      </c>
      <c r="AW250">
        <f t="shared" si="33"/>
        <v>6.84668010586756E-2</v>
      </c>
      <c r="AX250">
        <f>'Sheet1 (3)'!AP250</f>
        <v>0.40400000000000003</v>
      </c>
      <c r="AY250">
        <f>'Sheet1 (3)'!AQ250</f>
        <v>4.3999999999999997E-2</v>
      </c>
      <c r="AZ250">
        <f>'Sheet1 (3)'!AR250</f>
        <v>7.4950000000000001</v>
      </c>
      <c r="BA250">
        <f>'Sheet1 (3)'!AS250</f>
        <v>18.28</v>
      </c>
      <c r="BD250">
        <f>'Sheet1 (3)'!AV250</f>
        <v>8.6953820807976925</v>
      </c>
      <c r="BE250">
        <f>'Sheet1 (3)'!AW250</f>
        <v>7.9719748552978656E-2</v>
      </c>
      <c r="BI250" t="str">
        <f>'Sheet1 (3)'!BC250</f>
        <v>T81</v>
      </c>
      <c r="BJ250" t="str">
        <f>'Sheet1 (3)'!BD250</f>
        <v>SP</v>
      </c>
      <c r="BK250" t="str">
        <f>'Sheet1 (3)'!BE250</f>
        <v>D5</v>
      </c>
      <c r="BL250">
        <f>'Sheet1 (3)'!BF250</f>
        <v>42100</v>
      </c>
      <c r="BM250">
        <f>'Sheet1 (3)'!BG250</f>
        <v>2.080194403774358</v>
      </c>
      <c r="BN250">
        <f>'Sheet1 (3)'!BH250</f>
        <v>1985.8613385443082</v>
      </c>
      <c r="BO250">
        <f>'Sheet1 (3)'!BI250</f>
        <v>12.384713453974006</v>
      </c>
      <c r="BP250">
        <f>'Sheet1 (3)'!BJ250</f>
        <v>9.2840449730864165</v>
      </c>
      <c r="BQ250">
        <f>'Sheet1 (3)'!BK250</f>
        <v>0.16898516514536616</v>
      </c>
      <c r="BR250">
        <f>'Sheet1 (3)'!BL250</f>
        <v>24.943755853123527</v>
      </c>
      <c r="BS250">
        <f>'Sheet1 (3)'!BM250</f>
        <v>0.44662051661814728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Sheet1 (2)</vt:lpstr>
      <vt:lpstr>Sheet1 (3)</vt:lpstr>
      <vt:lpstr>Sheet1 (8)</vt:lpstr>
      <vt:lpstr>Sheet1 (4)</vt:lpstr>
      <vt:lpstr>Sheet5</vt:lpstr>
      <vt:lpstr>Sheet1 (5)</vt:lpstr>
      <vt:lpstr>Sheet1 (6)</vt:lpstr>
      <vt:lpstr>Sheet1 (7)</vt:lpstr>
      <vt:lpstr>Sheet2</vt:lpstr>
      <vt:lpstr>Sheet3</vt:lpstr>
      <vt:lpstr>Sheet4</vt:lpstr>
    </vt:vector>
  </TitlesOfParts>
  <Company>University of Vermont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Dustin Kincaid</cp:lastModifiedBy>
  <dcterms:created xsi:type="dcterms:W3CDTF">2015-04-02T14:48:53Z</dcterms:created>
  <dcterms:modified xsi:type="dcterms:W3CDTF">2018-06-28T20:30:29Z</dcterms:modified>
</cp:coreProperties>
</file>