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dustymichels/GitRepos/Carleton/biol338-genomics/lab-8/analysis/"/>
    </mc:Choice>
  </mc:AlternateContent>
  <bookViews>
    <workbookView xWindow="-2060" yWindow="-17540" windowWidth="32000" windowHeight="17540" tabRatio="500" activeTab="2"/>
  </bookViews>
  <sheets>
    <sheet name="Shannon-Weiner" sheetId="2" r:id="rId1"/>
    <sheet name="Richness" sheetId="1" r:id="rId2"/>
    <sheet name="Summary" sheetId="4" r:id="rId3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4" i="2" l="1"/>
  <c r="Q24" i="2"/>
  <c r="N24" i="2"/>
  <c r="K24" i="2"/>
  <c r="H24" i="2"/>
  <c r="E24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3" i="2"/>
  <c r="C24" i="2"/>
  <c r="D4" i="2"/>
  <c r="E4" i="2"/>
  <c r="D5" i="2"/>
  <c r="E5" i="2"/>
  <c r="E6" i="2"/>
  <c r="D7" i="2"/>
  <c r="E7" i="2"/>
  <c r="D8" i="2"/>
  <c r="E8" i="2"/>
  <c r="D9" i="2"/>
  <c r="E9" i="2"/>
  <c r="E10" i="2"/>
  <c r="E11" i="2"/>
  <c r="E12" i="2"/>
  <c r="E13" i="2"/>
  <c r="D14" i="2"/>
  <c r="E14" i="2"/>
  <c r="D15" i="2"/>
  <c r="E15" i="2"/>
  <c r="E16" i="2"/>
  <c r="E17" i="2"/>
  <c r="E18" i="2"/>
  <c r="E19" i="2"/>
  <c r="D20" i="2"/>
  <c r="E20" i="2"/>
  <c r="E21" i="2"/>
  <c r="E22" i="2"/>
  <c r="D3" i="2"/>
  <c r="E3" i="2"/>
  <c r="D6" i="2"/>
  <c r="D10" i="2"/>
  <c r="D11" i="2"/>
  <c r="D12" i="2"/>
  <c r="D13" i="2"/>
  <c r="D16" i="2"/>
  <c r="D17" i="2"/>
  <c r="D18" i="2"/>
  <c r="D19" i="2"/>
  <c r="D21" i="2"/>
  <c r="D22" i="2"/>
  <c r="R24" i="2"/>
  <c r="O24" i="2"/>
  <c r="L24" i="2"/>
  <c r="I24" i="2"/>
  <c r="F24" i="2"/>
  <c r="D22" i="1"/>
  <c r="E22" i="1"/>
  <c r="F22" i="1"/>
  <c r="G22" i="1"/>
  <c r="H22" i="1"/>
  <c r="C22" i="1"/>
</calcChain>
</file>

<file path=xl/comments1.xml><?xml version="1.0" encoding="utf-8"?>
<comments xmlns="http://schemas.openxmlformats.org/spreadsheetml/2006/main">
  <authors>
    <author>Microsoft Office User</author>
  </authors>
  <commentList>
    <comment ref="E2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Does the calculation IF the count cell is &lt; or &gt; 0!</t>
        </r>
      </text>
    </comment>
  </commentList>
</comments>
</file>

<file path=xl/sharedStrings.xml><?xml version="1.0" encoding="utf-8"?>
<sst xmlns="http://schemas.openxmlformats.org/spreadsheetml/2006/main" count="159" uniqueCount="69">
  <si>
    <t>rankID</t>
  </si>
  <si>
    <t>taxon</t>
  </si>
  <si>
    <t>01_dcm_SernOcean</t>
  </si>
  <si>
    <t>02_surface_SernOcean</t>
  </si>
  <si>
    <t>03_meso_SPacific</t>
  </si>
  <si>
    <t>04_surface_NAtlantic</t>
  </si>
  <si>
    <t>05_dcm_SPacific</t>
  </si>
  <si>
    <t>06_surface_SPacific</t>
  </si>
  <si>
    <t>0.1.1</t>
  </si>
  <si>
    <t>Archaea_unclassified</t>
  </si>
  <si>
    <t>0.1.2</t>
  </si>
  <si>
    <t>Euryarchaeota</t>
  </si>
  <si>
    <t>0.1.3</t>
  </si>
  <si>
    <t>Thaumarchaeota</t>
  </si>
  <si>
    <t>0.2.1</t>
  </si>
  <si>
    <t>Acidobacteria</t>
  </si>
  <si>
    <t>0.2.2</t>
  </si>
  <si>
    <t>Actinobacteria</t>
  </si>
  <si>
    <t>0.2.3</t>
  </si>
  <si>
    <t>Bacteria_unclassified</t>
  </si>
  <si>
    <t>0.2.4</t>
  </si>
  <si>
    <t>Bacteroidetes</t>
  </si>
  <si>
    <t>0.2.5</t>
  </si>
  <si>
    <t>Candidate_division_OD1</t>
  </si>
  <si>
    <t>0.2.6</t>
  </si>
  <si>
    <t>Candidate_division_TM7</t>
  </si>
  <si>
    <t>0.2.7</t>
  </si>
  <si>
    <t>Chlamydiae</t>
  </si>
  <si>
    <t>0.2.8</t>
  </si>
  <si>
    <t>Chloroflexi</t>
  </si>
  <si>
    <t>0.2.9</t>
  </si>
  <si>
    <t>Cyanobacteria</t>
  </si>
  <si>
    <t>0.2.10</t>
  </si>
  <si>
    <t>Deferribacteres</t>
  </si>
  <si>
    <t>0.2.11</t>
  </si>
  <si>
    <t>Firmicutes</t>
  </si>
  <si>
    <t>0.2.12</t>
  </si>
  <si>
    <t>Gemmatimonadetes</t>
  </si>
  <si>
    <t>0.2.13</t>
  </si>
  <si>
    <t>Lentisphaerae</t>
  </si>
  <si>
    <t>0.2.14</t>
  </si>
  <si>
    <t>Planctomycetes</t>
  </si>
  <si>
    <t>0.2.15</t>
  </si>
  <si>
    <t>Proteobacteria</t>
  </si>
  <si>
    <t>0.2.16</t>
  </si>
  <si>
    <t>Tenericutes</t>
  </si>
  <si>
    <t>0.2.17</t>
  </si>
  <si>
    <t>Verrucomicrobia</t>
  </si>
  <si>
    <t>Richness</t>
  </si>
  <si>
    <t>Count</t>
  </si>
  <si>
    <t>Pi</t>
  </si>
  <si>
    <t>Pi ln(Pi)</t>
  </si>
  <si>
    <t>Taxon Info</t>
  </si>
  <si>
    <t>Neg Sum (H’):</t>
  </si>
  <si>
    <t>Count of sum:</t>
  </si>
  <si>
    <t>X</t>
  </si>
  <si>
    <t>Total Number Sequences</t>
  </si>
  <si>
    <t xml:space="preserve">Species Richness (r) </t>
  </si>
  <si>
    <t>Shannon-Weiner index (H’)</t>
  </si>
  <si>
    <t>Label</t>
  </si>
  <si>
    <t>Run Id</t>
  </si>
  <si>
    <t>ERR599104</t>
  </si>
  <si>
    <t>ERR599090</t>
  </si>
  <si>
    <t>ERR598999</t>
  </si>
  <si>
    <t>ERR599078</t>
  </si>
  <si>
    <t>ERR598948</t>
  </si>
  <si>
    <t>ERR598992</t>
  </si>
  <si>
    <t>Summary Statistics</t>
  </si>
  <si>
    <t>Sample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</si>
</sst>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2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2" xfId="0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6" fillId="0" borderId="0" xfId="0" applyFont="1"/>
    <xf numFmtId="0" fontId="0" fillId="4" borderId="3" xfId="0" applyFill="1" applyBorder="1" applyAlignment="1">
      <alignment wrapText="1"/>
    </xf>
    <xf numFmtId="0" fontId="1" fillId="4" borderId="4" xfId="0" applyFont="1" applyFill="1" applyBorder="1" applyAlignment="1">
      <alignment wrapText="1"/>
    </xf>
    <xf numFmtId="0" fontId="0" fillId="4" borderId="5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0" fillId="5" borderId="0" xfId="0" quotePrefix="1" applyFill="1" applyBorder="1" applyAlignment="1">
      <alignment wrapText="1"/>
    </xf>
    <xf numFmtId="0" fontId="1" fillId="5" borderId="2" xfId="0" applyFont="1" applyFill="1" applyBorder="1" applyAlignment="1">
      <alignment wrapText="1"/>
    </xf>
    <xf numFmtId="0" fontId="0" fillId="5" borderId="0" xfId="0" applyFill="1" applyBorder="1" applyAlignment="1">
      <alignment wrapText="1"/>
    </xf>
    <xf numFmtId="0" fontId="0" fillId="0" borderId="0" xfId="0" applyBorder="1"/>
    <xf numFmtId="0" fontId="0" fillId="0" borderId="5" xfId="0" applyBorder="1"/>
    <xf numFmtId="0" fontId="0" fillId="0" borderId="8" xfId="0" applyBorder="1"/>
    <xf numFmtId="0" fontId="1" fillId="2" borderId="1" xfId="0" applyFont="1" applyFill="1" applyBorder="1"/>
    <xf numFmtId="0" fontId="1" fillId="2" borderId="0" xfId="0" applyFont="1" applyFill="1" applyBorder="1"/>
    <xf numFmtId="0" fontId="0" fillId="0" borderId="6" xfId="0" applyBorder="1"/>
    <xf numFmtId="0" fontId="0" fillId="0" borderId="1" xfId="0" applyBorder="1"/>
    <xf numFmtId="0" fontId="0" fillId="0" borderId="3" xfId="0" applyBorder="1"/>
    <xf numFmtId="0" fontId="0" fillId="5" borderId="1" xfId="0" applyFill="1" applyBorder="1"/>
    <xf numFmtId="0" fontId="1" fillId="5" borderId="0" xfId="0" applyFont="1" applyFill="1" applyBorder="1"/>
    <xf numFmtId="0" fontId="0" fillId="5" borderId="0" xfId="0" applyFill="1" applyBorder="1"/>
    <xf numFmtId="0" fontId="1" fillId="2" borderId="2" xfId="0" applyFont="1" applyFill="1" applyBorder="1"/>
    <xf numFmtId="0" fontId="0" fillId="0" borderId="7" xfId="0" applyBorder="1"/>
    <xf numFmtId="0" fontId="0" fillId="0" borderId="2" xfId="0" applyBorder="1"/>
    <xf numFmtId="0" fontId="0" fillId="0" borderId="4" xfId="0" applyBorder="1"/>
    <xf numFmtId="0" fontId="0" fillId="5" borderId="2" xfId="0" applyFill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4"/>
  <sheetViews>
    <sheetView workbookViewId="0">
      <selection activeCell="B35" sqref="B35"/>
    </sheetView>
  </sheetViews>
  <sheetFormatPr baseColWidth="10" defaultRowHeight="16" x14ac:dyDescent="0.2"/>
  <cols>
    <col min="1" max="1" width="10.6640625" style="1" customWidth="1"/>
    <col min="2" max="2" width="22" style="1" customWidth="1"/>
    <col min="3" max="20" width="10.5" style="1" customWidth="1"/>
    <col min="21" max="16384" width="10.83203125" style="1"/>
  </cols>
  <sheetData>
    <row r="1" spans="1:20" ht="32" customHeight="1" x14ac:dyDescent="0.2">
      <c r="A1" s="5" t="s">
        <v>52</v>
      </c>
      <c r="B1" s="6"/>
      <c r="C1" s="5" t="s">
        <v>2</v>
      </c>
      <c r="D1" s="7"/>
      <c r="E1" s="6"/>
      <c r="F1" s="5" t="s">
        <v>3</v>
      </c>
      <c r="G1" s="7"/>
      <c r="H1" s="6"/>
      <c r="I1" s="5" t="s">
        <v>4</v>
      </c>
      <c r="J1" s="7"/>
      <c r="K1" s="6"/>
      <c r="L1" s="5" t="s">
        <v>5</v>
      </c>
      <c r="M1" s="7"/>
      <c r="N1" s="6"/>
      <c r="O1" s="5" t="s">
        <v>6</v>
      </c>
      <c r="P1" s="7"/>
      <c r="Q1" s="6"/>
      <c r="R1" s="5" t="s">
        <v>7</v>
      </c>
      <c r="S1" s="7"/>
      <c r="T1" s="6"/>
    </row>
    <row r="2" spans="1:20" x14ac:dyDescent="0.2">
      <c r="A2" s="8" t="s">
        <v>0</v>
      </c>
      <c r="B2" s="9" t="s">
        <v>1</v>
      </c>
      <c r="C2" s="8" t="s">
        <v>49</v>
      </c>
      <c r="D2" s="10" t="s">
        <v>50</v>
      </c>
      <c r="E2" s="9" t="s">
        <v>51</v>
      </c>
      <c r="F2" s="8" t="s">
        <v>49</v>
      </c>
      <c r="G2" s="10" t="s">
        <v>50</v>
      </c>
      <c r="H2" s="9" t="s">
        <v>51</v>
      </c>
      <c r="I2" s="8" t="s">
        <v>49</v>
      </c>
      <c r="J2" s="10" t="s">
        <v>50</v>
      </c>
      <c r="K2" s="9" t="s">
        <v>51</v>
      </c>
      <c r="L2" s="8" t="s">
        <v>49</v>
      </c>
      <c r="M2" s="10" t="s">
        <v>50</v>
      </c>
      <c r="N2" s="9" t="s">
        <v>51</v>
      </c>
      <c r="O2" s="8" t="s">
        <v>49</v>
      </c>
      <c r="P2" s="10" t="s">
        <v>50</v>
      </c>
      <c r="Q2" s="9" t="s">
        <v>51</v>
      </c>
      <c r="R2" s="8" t="s">
        <v>49</v>
      </c>
      <c r="S2" s="10" t="s">
        <v>50</v>
      </c>
      <c r="T2" s="9" t="s">
        <v>51</v>
      </c>
    </row>
    <row r="3" spans="1:20" x14ac:dyDescent="0.2">
      <c r="A3" s="14" t="s">
        <v>8</v>
      </c>
      <c r="B3" s="15" t="s">
        <v>9</v>
      </c>
      <c r="C3" s="14">
        <v>3</v>
      </c>
      <c r="D3" s="16">
        <f>C3/C$24</f>
        <v>3.4356390288593677E-4</v>
      </c>
      <c r="E3" s="15">
        <f>IF(C3&lt;&gt;0,D3*LN(D3),0)</f>
        <v>-2.7403129050624342E-3</v>
      </c>
      <c r="F3" s="14">
        <v>0</v>
      </c>
      <c r="G3" s="16">
        <f>F3/F$24</f>
        <v>0</v>
      </c>
      <c r="H3" s="15">
        <f>IF(F3&lt;&gt;0,G3*LN(G3),0)</f>
        <v>0</v>
      </c>
      <c r="I3" s="14">
        <v>138</v>
      </c>
      <c r="J3" s="16">
        <f>I3/I$24</f>
        <v>1.4466925254219521E-2</v>
      </c>
      <c r="K3" s="15">
        <f>IF(I3&lt;&gt;0,J3*LN(J3),0)</f>
        <v>-6.1280307660587535E-2</v>
      </c>
      <c r="L3" s="14">
        <v>61</v>
      </c>
      <c r="M3" s="16">
        <f>L3/L$24</f>
        <v>6.3867657836875723E-3</v>
      </c>
      <c r="N3" s="15">
        <f>IF(L3&lt;&gt;0,M3*LN(M3),0)</f>
        <v>-3.227569509240362E-2</v>
      </c>
      <c r="O3" s="14">
        <v>33</v>
      </c>
      <c r="P3" s="16">
        <f>O3/O$24</f>
        <v>3.4418022528160202E-3</v>
      </c>
      <c r="Q3" s="15">
        <f>IF(O3&lt;&gt;0,P3*LN(P3),0)</f>
        <v>-1.9521076462755239E-2</v>
      </c>
      <c r="R3" s="14">
        <v>54</v>
      </c>
      <c r="S3" s="16">
        <f>R3/R$24</f>
        <v>5.5635689264372555E-3</v>
      </c>
      <c r="T3" s="15">
        <f>IF(R3&lt;&gt;0,S3*LN(S3),0)</f>
        <v>-2.8883354224567063E-2</v>
      </c>
    </row>
    <row r="4" spans="1:20" x14ac:dyDescent="0.2">
      <c r="A4" s="2" t="s">
        <v>10</v>
      </c>
      <c r="B4" s="4" t="s">
        <v>11</v>
      </c>
      <c r="C4" s="2">
        <v>6</v>
      </c>
      <c r="D4" s="3">
        <f t="shared" ref="D4:D22" si="0">C4/C$24</f>
        <v>6.8712780577187354E-4</v>
      </c>
      <c r="E4" s="4">
        <f t="shared" ref="E4:E22" si="1">IF(C4&lt;&gt;0,D4*LN(D4),0)</f>
        <v>-5.0043451088697521E-3</v>
      </c>
      <c r="F4" s="2">
        <v>0</v>
      </c>
      <c r="G4" s="3">
        <f t="shared" ref="G4:G22" si="2">F4/F$24</f>
        <v>0</v>
      </c>
      <c r="H4" s="4">
        <f t="shared" ref="H4:H22" si="3">IF(F4&lt;&gt;0,G4*LN(G4),0)</f>
        <v>0</v>
      </c>
      <c r="I4" s="2">
        <v>199</v>
      </c>
      <c r="J4" s="3">
        <f t="shared" ref="J4:J22" si="4">I4/I$24</f>
        <v>2.0861725547751335E-2</v>
      </c>
      <c r="K4" s="4">
        <f t="shared" ref="K4:K22" si="5">IF(I4&lt;&gt;0,J4*LN(J4),0)</f>
        <v>-8.0731521477274595E-2</v>
      </c>
      <c r="L4" s="2">
        <v>256</v>
      </c>
      <c r="M4" s="3">
        <f t="shared" ref="M4:M22" si="6">L4/L$24</f>
        <v>2.6803476075803582E-2</v>
      </c>
      <c r="N4" s="4">
        <f t="shared" ref="N4:N22" si="7">IF(L4&lt;&gt;0,M4*LN(M4),0)</f>
        <v>-9.700777573679456E-2</v>
      </c>
      <c r="O4" s="2">
        <v>261</v>
      </c>
      <c r="P4" s="3">
        <f t="shared" ref="P4:P22" si="8">O4/O$24</f>
        <v>2.7221526908635794E-2</v>
      </c>
      <c r="Q4" s="4">
        <f t="shared" ref="Q4:Q22" si="9">IF(O4&lt;&gt;0,P4*LN(P4),0)</f>
        <v>-9.8099501056366584E-2</v>
      </c>
      <c r="R4" s="2">
        <v>268</v>
      </c>
      <c r="S4" s="3">
        <f t="shared" ref="S4:S22" si="10">R4/R$24</f>
        <v>2.7611786523799711E-2</v>
      </c>
      <c r="T4" s="4">
        <f t="shared" ref="T4:T22" si="11">IF(R4&lt;&gt;0,S4*LN(S4),0)</f>
        <v>-9.9112854240032314E-2</v>
      </c>
    </row>
    <row r="5" spans="1:20" x14ac:dyDescent="0.2">
      <c r="A5" s="2" t="s">
        <v>12</v>
      </c>
      <c r="B5" s="4" t="s">
        <v>13</v>
      </c>
      <c r="C5" s="2">
        <v>1</v>
      </c>
      <c r="D5" s="3">
        <f t="shared" si="0"/>
        <v>1.1452130096197893E-4</v>
      </c>
      <c r="E5" s="4">
        <f t="shared" si="1"/>
        <v>-1.0392521435719005E-3</v>
      </c>
      <c r="F5" s="2">
        <v>0</v>
      </c>
      <c r="G5" s="3">
        <f t="shared" si="2"/>
        <v>0</v>
      </c>
      <c r="H5" s="4">
        <f t="shared" si="3"/>
        <v>0</v>
      </c>
      <c r="I5" s="2">
        <v>1248</v>
      </c>
      <c r="J5" s="3">
        <f t="shared" si="4"/>
        <v>0.13083132403815914</v>
      </c>
      <c r="K5" s="4">
        <f t="shared" si="5"/>
        <v>-0.26609081586050554</v>
      </c>
      <c r="L5" s="2">
        <v>134</v>
      </c>
      <c r="M5" s="3">
        <f t="shared" si="6"/>
        <v>1.4029944508428437E-2</v>
      </c>
      <c r="N5" s="4">
        <f t="shared" si="7"/>
        <v>-5.9859618843182152E-2</v>
      </c>
      <c r="O5" s="2">
        <v>8</v>
      </c>
      <c r="P5" s="3">
        <f t="shared" si="8"/>
        <v>8.3437630371297454E-4</v>
      </c>
      <c r="Q5" s="4">
        <f t="shared" si="9"/>
        <v>-5.9147484804959859E-3</v>
      </c>
      <c r="R5" s="2">
        <v>0</v>
      </c>
      <c r="S5" s="3">
        <f t="shared" si="10"/>
        <v>0</v>
      </c>
      <c r="T5" s="4">
        <f t="shared" si="11"/>
        <v>0</v>
      </c>
    </row>
    <row r="6" spans="1:20" x14ac:dyDescent="0.2">
      <c r="A6" s="2" t="s">
        <v>14</v>
      </c>
      <c r="B6" s="4" t="s">
        <v>15</v>
      </c>
      <c r="C6" s="2">
        <v>0</v>
      </c>
      <c r="D6" s="3">
        <f t="shared" si="0"/>
        <v>0</v>
      </c>
      <c r="E6" s="4">
        <f t="shared" si="1"/>
        <v>0</v>
      </c>
      <c r="F6" s="2">
        <v>0</v>
      </c>
      <c r="G6" s="3">
        <f t="shared" si="2"/>
        <v>0</v>
      </c>
      <c r="H6" s="4">
        <f t="shared" si="3"/>
        <v>0</v>
      </c>
      <c r="I6" s="2">
        <v>17</v>
      </c>
      <c r="J6" s="3">
        <f t="shared" si="4"/>
        <v>1.7821574588531292E-3</v>
      </c>
      <c r="K6" s="4">
        <f t="shared" si="5"/>
        <v>-1.128093302049616E-2</v>
      </c>
      <c r="L6" s="2">
        <v>0</v>
      </c>
      <c r="M6" s="3">
        <f t="shared" si="6"/>
        <v>0</v>
      </c>
      <c r="N6" s="4">
        <f t="shared" si="7"/>
        <v>0</v>
      </c>
      <c r="O6" s="2">
        <v>0</v>
      </c>
      <c r="P6" s="3">
        <f t="shared" si="8"/>
        <v>0</v>
      </c>
      <c r="Q6" s="4">
        <f t="shared" si="9"/>
        <v>0</v>
      </c>
      <c r="R6" s="2">
        <v>0</v>
      </c>
      <c r="S6" s="3">
        <f t="shared" si="10"/>
        <v>0</v>
      </c>
      <c r="T6" s="4">
        <f t="shared" si="11"/>
        <v>0</v>
      </c>
    </row>
    <row r="7" spans="1:20" x14ac:dyDescent="0.2">
      <c r="A7" s="2" t="s">
        <v>16</v>
      </c>
      <c r="B7" s="4" t="s">
        <v>17</v>
      </c>
      <c r="C7" s="2">
        <v>2</v>
      </c>
      <c r="D7" s="3">
        <f t="shared" si="0"/>
        <v>2.2904260192395785E-4</v>
      </c>
      <c r="E7" s="4">
        <f t="shared" si="1"/>
        <v>-1.9197440533920958E-3</v>
      </c>
      <c r="F7" s="2">
        <v>2</v>
      </c>
      <c r="G7" s="3">
        <f t="shared" si="2"/>
        <v>2.1278859453133312E-4</v>
      </c>
      <c r="H7" s="4">
        <f t="shared" si="3"/>
        <v>-1.7991725500713601E-3</v>
      </c>
      <c r="I7" s="2">
        <v>434</v>
      </c>
      <c r="J7" s="3">
        <f t="shared" si="4"/>
        <v>4.5497431596603417E-2</v>
      </c>
      <c r="K7" s="4">
        <f t="shared" si="5"/>
        <v>-0.14059158621673598</v>
      </c>
      <c r="L7" s="2">
        <v>339</v>
      </c>
      <c r="M7" s="3">
        <f t="shared" si="6"/>
        <v>3.5493665584755522E-2</v>
      </c>
      <c r="N7" s="4">
        <f t="shared" si="7"/>
        <v>-0.11849208984083377</v>
      </c>
      <c r="O7" s="2">
        <v>385</v>
      </c>
      <c r="P7" s="3">
        <f t="shared" si="8"/>
        <v>4.0154359616186901E-2</v>
      </c>
      <c r="Q7" s="4">
        <f t="shared" si="9"/>
        <v>-0.12909724036166029</v>
      </c>
      <c r="R7" s="2">
        <v>425</v>
      </c>
      <c r="S7" s="3">
        <f t="shared" si="10"/>
        <v>4.3787348032145068E-2</v>
      </c>
      <c r="T7" s="4">
        <f t="shared" si="11"/>
        <v>-0.13698479326625967</v>
      </c>
    </row>
    <row r="8" spans="1:20" x14ac:dyDescent="0.2">
      <c r="A8" s="2" t="s">
        <v>18</v>
      </c>
      <c r="B8" s="4" t="s">
        <v>19</v>
      </c>
      <c r="C8" s="2">
        <v>1304</v>
      </c>
      <c r="D8" s="3">
        <f t="shared" si="0"/>
        <v>0.14933577645442053</v>
      </c>
      <c r="E8" s="4">
        <f t="shared" si="1"/>
        <v>-0.28397063669708428</v>
      </c>
      <c r="F8" s="2">
        <v>1119</v>
      </c>
      <c r="G8" s="3">
        <f t="shared" si="2"/>
        <v>0.11905521864028087</v>
      </c>
      <c r="H8" s="4">
        <f t="shared" si="3"/>
        <v>-0.25336949122183983</v>
      </c>
      <c r="I8" s="2">
        <v>1657</v>
      </c>
      <c r="J8" s="3">
        <f t="shared" si="4"/>
        <v>0.17370793584233149</v>
      </c>
      <c r="K8" s="4">
        <f t="shared" si="5"/>
        <v>-0.30405488279419174</v>
      </c>
      <c r="L8" s="2">
        <v>1596</v>
      </c>
      <c r="M8" s="3">
        <f t="shared" si="6"/>
        <v>0.16710292116008796</v>
      </c>
      <c r="N8" s="4">
        <f t="shared" si="7"/>
        <v>-0.29897141637439784</v>
      </c>
      <c r="O8" s="2">
        <v>1461</v>
      </c>
      <c r="P8" s="3">
        <f t="shared" si="8"/>
        <v>0.15237797246558199</v>
      </c>
      <c r="Q8" s="4">
        <f t="shared" si="9"/>
        <v>-0.28668257400260994</v>
      </c>
      <c r="R8" s="2">
        <v>1235</v>
      </c>
      <c r="S8" s="3">
        <f t="shared" si="10"/>
        <v>0.12724088192870389</v>
      </c>
      <c r="T8" s="4">
        <f t="shared" si="11"/>
        <v>-0.26232912651095286</v>
      </c>
    </row>
    <row r="9" spans="1:20" x14ac:dyDescent="0.2">
      <c r="A9" s="2" t="s">
        <v>20</v>
      </c>
      <c r="B9" s="4" t="s">
        <v>21</v>
      </c>
      <c r="C9" s="2">
        <v>1747</v>
      </c>
      <c r="D9" s="3">
        <f t="shared" si="0"/>
        <v>0.2000687127805772</v>
      </c>
      <c r="E9" s="4">
        <f t="shared" si="1"/>
        <v>-0.32192944685810854</v>
      </c>
      <c r="F9" s="2">
        <v>2086</v>
      </c>
      <c r="G9" s="3">
        <f t="shared" si="2"/>
        <v>0.22193850409618043</v>
      </c>
      <c r="H9" s="4">
        <f t="shared" si="3"/>
        <v>-0.33409622441837339</v>
      </c>
      <c r="I9" s="2">
        <v>417</v>
      </c>
      <c r="J9" s="3">
        <f t="shared" si="4"/>
        <v>4.3715274137750289E-2</v>
      </c>
      <c r="K9" s="4">
        <f t="shared" si="5"/>
        <v>-0.13683133109334852</v>
      </c>
      <c r="L9" s="2">
        <v>911</v>
      </c>
      <c r="M9" s="3">
        <f t="shared" si="6"/>
        <v>9.5382682441629146E-2</v>
      </c>
      <c r="N9" s="4">
        <f t="shared" si="7"/>
        <v>-0.22413578255343145</v>
      </c>
      <c r="O9" s="2">
        <v>256</v>
      </c>
      <c r="P9" s="3">
        <f t="shared" si="8"/>
        <v>2.6700041718815185E-2</v>
      </c>
      <c r="Q9" s="4">
        <f t="shared" si="9"/>
        <v>-9.673665818472324E-2</v>
      </c>
      <c r="R9" s="2">
        <v>750</v>
      </c>
      <c r="S9" s="3">
        <f t="shared" si="10"/>
        <v>7.7271790644961882E-2</v>
      </c>
      <c r="T9" s="4">
        <f t="shared" si="11"/>
        <v>-0.19784872682630372</v>
      </c>
    </row>
    <row r="10" spans="1:20" x14ac:dyDescent="0.2">
      <c r="A10" s="2" t="s">
        <v>22</v>
      </c>
      <c r="B10" s="4" t="s">
        <v>23</v>
      </c>
      <c r="C10" s="2">
        <v>0</v>
      </c>
      <c r="D10" s="3">
        <f t="shared" si="0"/>
        <v>0</v>
      </c>
      <c r="E10" s="4">
        <f t="shared" si="1"/>
        <v>0</v>
      </c>
      <c r="F10" s="2">
        <v>0</v>
      </c>
      <c r="G10" s="3">
        <f t="shared" si="2"/>
        <v>0</v>
      </c>
      <c r="H10" s="4">
        <f t="shared" si="3"/>
        <v>0</v>
      </c>
      <c r="I10" s="2">
        <v>1</v>
      </c>
      <c r="J10" s="3">
        <f t="shared" si="4"/>
        <v>1.0483279169724289E-4</v>
      </c>
      <c r="K10" s="4">
        <f t="shared" si="5"/>
        <v>-9.6059795965459764E-4</v>
      </c>
      <c r="L10" s="2">
        <v>0</v>
      </c>
      <c r="M10" s="3">
        <f t="shared" si="6"/>
        <v>0</v>
      </c>
      <c r="N10" s="4">
        <f t="shared" si="7"/>
        <v>0</v>
      </c>
      <c r="O10" s="2">
        <v>0</v>
      </c>
      <c r="P10" s="3">
        <f t="shared" si="8"/>
        <v>0</v>
      </c>
      <c r="Q10" s="4">
        <f t="shared" si="9"/>
        <v>0</v>
      </c>
      <c r="R10" s="2">
        <v>0</v>
      </c>
      <c r="S10" s="3">
        <f t="shared" si="10"/>
        <v>0</v>
      </c>
      <c r="T10" s="4">
        <f t="shared" si="11"/>
        <v>0</v>
      </c>
    </row>
    <row r="11" spans="1:20" x14ac:dyDescent="0.2">
      <c r="A11" s="2" t="s">
        <v>24</v>
      </c>
      <c r="B11" s="4" t="s">
        <v>25</v>
      </c>
      <c r="C11" s="2">
        <v>0</v>
      </c>
      <c r="D11" s="3">
        <f t="shared" si="0"/>
        <v>0</v>
      </c>
      <c r="E11" s="4">
        <f t="shared" si="1"/>
        <v>0</v>
      </c>
      <c r="F11" s="2">
        <v>0</v>
      </c>
      <c r="G11" s="3">
        <f t="shared" si="2"/>
        <v>0</v>
      </c>
      <c r="H11" s="4">
        <f t="shared" si="3"/>
        <v>0</v>
      </c>
      <c r="I11" s="2">
        <v>12</v>
      </c>
      <c r="J11" s="3">
        <f t="shared" si="4"/>
        <v>1.2579935003669148E-3</v>
      </c>
      <c r="K11" s="4">
        <f t="shared" si="5"/>
        <v>-8.401179101403344E-3</v>
      </c>
      <c r="L11" s="2">
        <v>0</v>
      </c>
      <c r="M11" s="3">
        <f t="shared" si="6"/>
        <v>0</v>
      </c>
      <c r="N11" s="4">
        <f t="shared" si="7"/>
        <v>0</v>
      </c>
      <c r="O11" s="2">
        <v>3</v>
      </c>
      <c r="P11" s="3">
        <f t="shared" si="8"/>
        <v>3.1289111389236547E-4</v>
      </c>
      <c r="Q11" s="4">
        <f t="shared" si="9"/>
        <v>-2.5249234376990507E-3</v>
      </c>
      <c r="R11" s="2">
        <v>1</v>
      </c>
      <c r="S11" s="3">
        <f t="shared" si="10"/>
        <v>1.030290541932825E-4</v>
      </c>
      <c r="T11" s="4">
        <f t="shared" si="11"/>
        <v>-9.4585818359418515E-4</v>
      </c>
    </row>
    <row r="12" spans="1:20" x14ac:dyDescent="0.2">
      <c r="A12" s="2" t="s">
        <v>26</v>
      </c>
      <c r="B12" s="4" t="s">
        <v>27</v>
      </c>
      <c r="C12" s="2">
        <v>0</v>
      </c>
      <c r="D12" s="3">
        <f t="shared" si="0"/>
        <v>0</v>
      </c>
      <c r="E12" s="4">
        <f t="shared" si="1"/>
        <v>0</v>
      </c>
      <c r="F12" s="2">
        <v>0</v>
      </c>
      <c r="G12" s="3">
        <f t="shared" si="2"/>
        <v>0</v>
      </c>
      <c r="H12" s="4">
        <f t="shared" si="3"/>
        <v>0</v>
      </c>
      <c r="I12" s="2">
        <v>2</v>
      </c>
      <c r="J12" s="3">
        <f t="shared" si="4"/>
        <v>2.0966558339448579E-4</v>
      </c>
      <c r="K12" s="4">
        <f t="shared" si="5"/>
        <v>-1.7758668113188514E-3</v>
      </c>
      <c r="L12" s="2">
        <v>0</v>
      </c>
      <c r="M12" s="3">
        <f t="shared" si="6"/>
        <v>0</v>
      </c>
      <c r="N12" s="4">
        <f t="shared" si="7"/>
        <v>0</v>
      </c>
      <c r="O12" s="2">
        <v>1</v>
      </c>
      <c r="P12" s="3">
        <f t="shared" si="8"/>
        <v>1.0429703796412182E-4</v>
      </c>
      <c r="Q12" s="4">
        <f t="shared" si="9"/>
        <v>-9.5622315347875203E-4</v>
      </c>
      <c r="R12" s="2">
        <v>4</v>
      </c>
      <c r="S12" s="3">
        <f t="shared" si="10"/>
        <v>4.1211621677313001E-4</v>
      </c>
      <c r="T12" s="4">
        <f t="shared" si="11"/>
        <v>-3.212118346938088E-3</v>
      </c>
    </row>
    <row r="13" spans="1:20" x14ac:dyDescent="0.2">
      <c r="A13" s="2" t="s">
        <v>28</v>
      </c>
      <c r="B13" s="4" t="s">
        <v>29</v>
      </c>
      <c r="C13" s="2">
        <v>0</v>
      </c>
      <c r="D13" s="3">
        <f t="shared" si="0"/>
        <v>0</v>
      </c>
      <c r="E13" s="4">
        <f t="shared" si="1"/>
        <v>0</v>
      </c>
      <c r="F13" s="2">
        <v>0</v>
      </c>
      <c r="G13" s="3">
        <f t="shared" si="2"/>
        <v>0</v>
      </c>
      <c r="H13" s="4">
        <f t="shared" si="3"/>
        <v>0</v>
      </c>
      <c r="I13" s="2">
        <v>74</v>
      </c>
      <c r="J13" s="3">
        <f t="shared" si="4"/>
        <v>7.7576265855959746E-3</v>
      </c>
      <c r="K13" s="4">
        <f t="shared" si="5"/>
        <v>-3.7694919221263952E-2</v>
      </c>
      <c r="L13" s="2">
        <v>13</v>
      </c>
      <c r="M13" s="3">
        <f t="shared" si="6"/>
        <v>1.3611140194744007E-3</v>
      </c>
      <c r="N13" s="4">
        <f t="shared" si="7"/>
        <v>-8.982606342105709E-3</v>
      </c>
      <c r="O13" s="2">
        <v>78</v>
      </c>
      <c r="P13" s="3">
        <f t="shared" si="8"/>
        <v>8.135168961201502E-3</v>
      </c>
      <c r="Q13" s="4">
        <f t="shared" si="9"/>
        <v>-3.9142843551464877E-2</v>
      </c>
      <c r="R13" s="2">
        <v>3</v>
      </c>
      <c r="S13" s="3">
        <f t="shared" si="10"/>
        <v>3.0908716257984752E-4</v>
      </c>
      <c r="T13" s="4">
        <f t="shared" si="11"/>
        <v>-2.498007595702777E-3</v>
      </c>
    </row>
    <row r="14" spans="1:20" x14ac:dyDescent="0.2">
      <c r="A14" s="2" t="s">
        <v>30</v>
      </c>
      <c r="B14" s="4" t="s">
        <v>31</v>
      </c>
      <c r="C14" s="2">
        <v>217</v>
      </c>
      <c r="D14" s="3">
        <f t="shared" si="0"/>
        <v>2.4851122308749429E-2</v>
      </c>
      <c r="E14" s="4">
        <f t="shared" si="1"/>
        <v>-9.1821228013751074E-2</v>
      </c>
      <c r="F14" s="2">
        <v>247</v>
      </c>
      <c r="G14" s="3">
        <f t="shared" si="2"/>
        <v>2.6279391424619641E-2</v>
      </c>
      <c r="H14" s="4">
        <f t="shared" si="3"/>
        <v>-9.5629923398138528E-2</v>
      </c>
      <c r="I14" s="2">
        <v>272</v>
      </c>
      <c r="J14" s="3">
        <f t="shared" si="4"/>
        <v>2.8514519341650068E-2</v>
      </c>
      <c r="K14" s="4">
        <f t="shared" si="5"/>
        <v>-0.10143589358119146</v>
      </c>
      <c r="L14" s="2">
        <v>1053</v>
      </c>
      <c r="M14" s="3">
        <f t="shared" si="6"/>
        <v>0.11025023557742644</v>
      </c>
      <c r="N14" s="4">
        <f t="shared" si="7"/>
        <v>-0.24310205917490338</v>
      </c>
      <c r="O14" s="2">
        <v>778</v>
      </c>
      <c r="P14" s="3">
        <f t="shared" si="8"/>
        <v>8.1143095536086771E-2</v>
      </c>
      <c r="Q14" s="4">
        <f t="shared" si="9"/>
        <v>-0.20379421709745901</v>
      </c>
      <c r="R14" s="2">
        <v>1431</v>
      </c>
      <c r="S14" s="3">
        <f t="shared" si="10"/>
        <v>0.14743457655058725</v>
      </c>
      <c r="T14" s="4">
        <f t="shared" si="11"/>
        <v>-0.28224444094733819</v>
      </c>
    </row>
    <row r="15" spans="1:20" x14ac:dyDescent="0.2">
      <c r="A15" s="2" t="s">
        <v>32</v>
      </c>
      <c r="B15" s="4" t="s">
        <v>33</v>
      </c>
      <c r="C15" s="2">
        <v>1</v>
      </c>
      <c r="D15" s="3">
        <f t="shared" si="0"/>
        <v>1.1452130096197893E-4</v>
      </c>
      <c r="E15" s="4">
        <f t="shared" si="1"/>
        <v>-1.0392521435719005E-3</v>
      </c>
      <c r="F15" s="2">
        <v>0</v>
      </c>
      <c r="G15" s="3">
        <f t="shared" si="2"/>
        <v>0</v>
      </c>
      <c r="H15" s="4">
        <f t="shared" si="3"/>
        <v>0</v>
      </c>
      <c r="I15" s="2">
        <v>331</v>
      </c>
      <c r="J15" s="3">
        <f t="shared" si="4"/>
        <v>3.4699654051787397E-2</v>
      </c>
      <c r="K15" s="4">
        <f t="shared" si="5"/>
        <v>-0.11662642425256903</v>
      </c>
      <c r="L15" s="2">
        <v>230</v>
      </c>
      <c r="M15" s="3">
        <f t="shared" si="6"/>
        <v>2.4081248036854779E-2</v>
      </c>
      <c r="N15" s="4">
        <f t="shared" si="7"/>
        <v>-8.9734480280143927E-2</v>
      </c>
      <c r="O15" s="2">
        <v>358</v>
      </c>
      <c r="P15" s="3">
        <f t="shared" si="8"/>
        <v>3.7338339591155609E-2</v>
      </c>
      <c r="Q15" s="4">
        <f t="shared" si="9"/>
        <v>-0.12275855132217142</v>
      </c>
      <c r="R15" s="2">
        <v>375</v>
      </c>
      <c r="S15" s="3">
        <f t="shared" si="10"/>
        <v>3.8635895322480941E-2</v>
      </c>
      <c r="T15" s="4">
        <f t="shared" si="11"/>
        <v>-0.12570472532433871</v>
      </c>
    </row>
    <row r="16" spans="1:20" x14ac:dyDescent="0.2">
      <c r="A16" s="2" t="s">
        <v>34</v>
      </c>
      <c r="B16" s="4" t="s">
        <v>35</v>
      </c>
      <c r="C16" s="2">
        <v>0</v>
      </c>
      <c r="D16" s="3">
        <f t="shared" si="0"/>
        <v>0</v>
      </c>
      <c r="E16" s="4">
        <f t="shared" si="1"/>
        <v>0</v>
      </c>
      <c r="F16" s="2">
        <v>0</v>
      </c>
      <c r="G16" s="3">
        <f t="shared" si="2"/>
        <v>0</v>
      </c>
      <c r="H16" s="4">
        <f t="shared" si="3"/>
        <v>0</v>
      </c>
      <c r="I16" s="2">
        <v>2</v>
      </c>
      <c r="J16" s="3">
        <f t="shared" si="4"/>
        <v>2.0966558339448579E-4</v>
      </c>
      <c r="K16" s="4">
        <f t="shared" si="5"/>
        <v>-1.7758668113188514E-3</v>
      </c>
      <c r="L16" s="2">
        <v>3</v>
      </c>
      <c r="M16" s="3">
        <f t="shared" si="6"/>
        <v>3.1410323526332324E-4</v>
      </c>
      <c r="N16" s="4">
        <f t="shared" si="7"/>
        <v>-2.5334903731651019E-3</v>
      </c>
      <c r="O16" s="2">
        <v>1</v>
      </c>
      <c r="P16" s="3">
        <f t="shared" si="8"/>
        <v>1.0429703796412182E-4</v>
      </c>
      <c r="Q16" s="4">
        <f t="shared" si="9"/>
        <v>-9.5622315347875203E-4</v>
      </c>
      <c r="R16" s="2">
        <v>0</v>
      </c>
      <c r="S16" s="3">
        <f t="shared" si="10"/>
        <v>0</v>
      </c>
      <c r="T16" s="4">
        <f t="shared" si="11"/>
        <v>0</v>
      </c>
    </row>
    <row r="17" spans="1:20" x14ac:dyDescent="0.2">
      <c r="A17" s="2" t="s">
        <v>36</v>
      </c>
      <c r="B17" s="4" t="s">
        <v>37</v>
      </c>
      <c r="C17" s="2">
        <v>0</v>
      </c>
      <c r="D17" s="3">
        <f t="shared" si="0"/>
        <v>0</v>
      </c>
      <c r="E17" s="4">
        <f t="shared" si="1"/>
        <v>0</v>
      </c>
      <c r="F17" s="2">
        <v>0</v>
      </c>
      <c r="G17" s="3">
        <f t="shared" si="2"/>
        <v>0</v>
      </c>
      <c r="H17" s="4">
        <f t="shared" si="3"/>
        <v>0</v>
      </c>
      <c r="I17" s="2">
        <v>59</v>
      </c>
      <c r="J17" s="3">
        <f t="shared" si="4"/>
        <v>6.185134710137331E-3</v>
      </c>
      <c r="K17" s="4">
        <f t="shared" si="5"/>
        <v>-3.1455161243435351E-2</v>
      </c>
      <c r="L17" s="2">
        <v>1</v>
      </c>
      <c r="M17" s="3">
        <f t="shared" si="6"/>
        <v>1.0470107842110774E-4</v>
      </c>
      <c r="N17" s="4">
        <f t="shared" si="7"/>
        <v>-9.5952268244526618E-4</v>
      </c>
      <c r="O17" s="2">
        <v>7</v>
      </c>
      <c r="P17" s="3">
        <f t="shared" si="8"/>
        <v>7.3007926574885273E-4</v>
      </c>
      <c r="Q17" s="4">
        <f t="shared" si="9"/>
        <v>-5.2728934215157215E-3</v>
      </c>
      <c r="R17" s="2">
        <v>0</v>
      </c>
      <c r="S17" s="3">
        <f t="shared" si="10"/>
        <v>0</v>
      </c>
      <c r="T17" s="4">
        <f t="shared" si="11"/>
        <v>0</v>
      </c>
    </row>
    <row r="18" spans="1:20" x14ac:dyDescent="0.2">
      <c r="A18" s="2" t="s">
        <v>38</v>
      </c>
      <c r="B18" s="4" t="s">
        <v>39</v>
      </c>
      <c r="C18" s="2">
        <v>0</v>
      </c>
      <c r="D18" s="3">
        <f t="shared" si="0"/>
        <v>0</v>
      </c>
      <c r="E18" s="4">
        <f t="shared" si="1"/>
        <v>0</v>
      </c>
      <c r="F18" s="2">
        <v>0</v>
      </c>
      <c r="G18" s="3">
        <f t="shared" si="2"/>
        <v>0</v>
      </c>
      <c r="H18" s="4">
        <f t="shared" si="3"/>
        <v>0</v>
      </c>
      <c r="I18" s="2">
        <v>4</v>
      </c>
      <c r="J18" s="3">
        <f t="shared" si="4"/>
        <v>4.1933116678897158E-4</v>
      </c>
      <c r="K18" s="4">
        <f t="shared" si="5"/>
        <v>-3.2610754066570154E-3</v>
      </c>
      <c r="L18" s="2">
        <v>1</v>
      </c>
      <c r="M18" s="3">
        <f t="shared" si="6"/>
        <v>1.0470107842110774E-4</v>
      </c>
      <c r="N18" s="4">
        <f t="shared" si="7"/>
        <v>-9.5952268244526618E-4</v>
      </c>
      <c r="O18" s="2">
        <v>1</v>
      </c>
      <c r="P18" s="3">
        <f t="shared" si="8"/>
        <v>1.0429703796412182E-4</v>
      </c>
      <c r="Q18" s="4">
        <f t="shared" si="9"/>
        <v>-9.5622315347875203E-4</v>
      </c>
      <c r="R18" s="2">
        <v>0</v>
      </c>
      <c r="S18" s="3">
        <f t="shared" si="10"/>
        <v>0</v>
      </c>
      <c r="T18" s="4">
        <f t="shared" si="11"/>
        <v>0</v>
      </c>
    </row>
    <row r="19" spans="1:20" x14ac:dyDescent="0.2">
      <c r="A19" s="2" t="s">
        <v>40</v>
      </c>
      <c r="B19" s="4" t="s">
        <v>41</v>
      </c>
      <c r="C19" s="2">
        <v>0</v>
      </c>
      <c r="D19" s="3">
        <f t="shared" si="0"/>
        <v>0</v>
      </c>
      <c r="E19" s="4">
        <f t="shared" si="1"/>
        <v>0</v>
      </c>
      <c r="F19" s="2">
        <v>0</v>
      </c>
      <c r="G19" s="3">
        <f t="shared" si="2"/>
        <v>0</v>
      </c>
      <c r="H19" s="4">
        <f t="shared" si="3"/>
        <v>0</v>
      </c>
      <c r="I19" s="2">
        <v>39</v>
      </c>
      <c r="J19" s="3">
        <f t="shared" si="4"/>
        <v>4.0884788761924732E-3</v>
      </c>
      <c r="K19" s="4">
        <f t="shared" si="5"/>
        <v>-2.2484926024699328E-2</v>
      </c>
      <c r="L19" s="2">
        <v>6</v>
      </c>
      <c r="M19" s="3">
        <f t="shared" si="6"/>
        <v>6.2820647052664648E-4</v>
      </c>
      <c r="N19" s="4">
        <f t="shared" si="7"/>
        <v>-4.6315412024751437E-3</v>
      </c>
      <c r="O19" s="2">
        <v>37</v>
      </c>
      <c r="P19" s="3">
        <f t="shared" si="8"/>
        <v>3.8589904046725074E-3</v>
      </c>
      <c r="Q19" s="4">
        <f t="shared" si="9"/>
        <v>-2.1445759101759686E-2</v>
      </c>
      <c r="R19" s="2">
        <v>23</v>
      </c>
      <c r="S19" s="3">
        <f t="shared" si="10"/>
        <v>2.3696682464454978E-3</v>
      </c>
      <c r="T19" s="4">
        <f t="shared" si="11"/>
        <v>-1.4324657142265433E-2</v>
      </c>
    </row>
    <row r="20" spans="1:20" x14ac:dyDescent="0.2">
      <c r="A20" s="2" t="s">
        <v>42</v>
      </c>
      <c r="B20" s="4" t="s">
        <v>43</v>
      </c>
      <c r="C20" s="2">
        <v>5451</v>
      </c>
      <c r="D20" s="3">
        <f t="shared" si="0"/>
        <v>0.62425561154374709</v>
      </c>
      <c r="E20" s="4">
        <f t="shared" si="1"/>
        <v>-0.29414634799139638</v>
      </c>
      <c r="F20" s="2">
        <v>5945</v>
      </c>
      <c r="G20" s="3">
        <f t="shared" si="2"/>
        <v>0.63251409724438767</v>
      </c>
      <c r="H20" s="4">
        <f t="shared" si="3"/>
        <v>-0.28972483462020082</v>
      </c>
      <c r="I20" s="2">
        <v>4567</v>
      </c>
      <c r="J20" s="3">
        <f t="shared" si="4"/>
        <v>0.4787713596813083</v>
      </c>
      <c r="K20" s="4">
        <f t="shared" si="5"/>
        <v>-0.35263048643739126</v>
      </c>
      <c r="L20" s="2">
        <v>4911</v>
      </c>
      <c r="M20" s="3">
        <f t="shared" si="6"/>
        <v>0.51418699612606011</v>
      </c>
      <c r="N20" s="4">
        <f t="shared" si="7"/>
        <v>-0.34202087672409864</v>
      </c>
      <c r="O20" s="2">
        <v>5893</v>
      </c>
      <c r="P20" s="3">
        <f t="shared" si="8"/>
        <v>0.61462244472256988</v>
      </c>
      <c r="Q20" s="4">
        <f t="shared" si="9"/>
        <v>-0.29916569915013758</v>
      </c>
      <c r="R20" s="2">
        <v>5099</v>
      </c>
      <c r="S20" s="3">
        <f t="shared" si="10"/>
        <v>0.52534514733154747</v>
      </c>
      <c r="T20" s="4">
        <f t="shared" si="11"/>
        <v>-0.33816457094911595</v>
      </c>
    </row>
    <row r="21" spans="1:20" x14ac:dyDescent="0.2">
      <c r="A21" s="2" t="s">
        <v>44</v>
      </c>
      <c r="B21" s="4" t="s">
        <v>45</v>
      </c>
      <c r="C21" s="2">
        <v>0</v>
      </c>
      <c r="D21" s="3">
        <f t="shared" si="0"/>
        <v>0</v>
      </c>
      <c r="E21" s="4">
        <f t="shared" si="1"/>
        <v>0</v>
      </c>
      <c r="F21" s="2">
        <v>0</v>
      </c>
      <c r="G21" s="3">
        <f t="shared" si="2"/>
        <v>0</v>
      </c>
      <c r="H21" s="4">
        <f t="shared" si="3"/>
        <v>0</v>
      </c>
      <c r="I21" s="2">
        <v>1</v>
      </c>
      <c r="J21" s="3">
        <f t="shared" si="4"/>
        <v>1.0483279169724289E-4</v>
      </c>
      <c r="K21" s="4">
        <f t="shared" si="5"/>
        <v>-9.6059795965459764E-4</v>
      </c>
      <c r="L21" s="2">
        <v>0</v>
      </c>
      <c r="M21" s="3">
        <f t="shared" si="6"/>
        <v>0</v>
      </c>
      <c r="N21" s="4">
        <f t="shared" si="7"/>
        <v>0</v>
      </c>
      <c r="O21" s="2">
        <v>0</v>
      </c>
      <c r="P21" s="3">
        <f t="shared" si="8"/>
        <v>0</v>
      </c>
      <c r="Q21" s="4">
        <f t="shared" si="9"/>
        <v>0</v>
      </c>
      <c r="R21" s="2">
        <v>0</v>
      </c>
      <c r="S21" s="3">
        <f t="shared" si="10"/>
        <v>0</v>
      </c>
      <c r="T21" s="4">
        <f t="shared" si="11"/>
        <v>0</v>
      </c>
    </row>
    <row r="22" spans="1:20" x14ac:dyDescent="0.2">
      <c r="A22" s="11" t="s">
        <v>46</v>
      </c>
      <c r="B22" s="13" t="s">
        <v>47</v>
      </c>
      <c r="C22" s="11">
        <v>0</v>
      </c>
      <c r="D22" s="12">
        <f t="shared" si="0"/>
        <v>0</v>
      </c>
      <c r="E22" s="13">
        <f t="shared" si="1"/>
        <v>0</v>
      </c>
      <c r="F22" s="11">
        <v>0</v>
      </c>
      <c r="G22" s="12">
        <f t="shared" si="2"/>
        <v>0</v>
      </c>
      <c r="H22" s="13">
        <f t="shared" si="3"/>
        <v>0</v>
      </c>
      <c r="I22" s="11">
        <v>65</v>
      </c>
      <c r="J22" s="12">
        <f t="shared" si="4"/>
        <v>6.8141314603207886E-3</v>
      </c>
      <c r="K22" s="13">
        <f t="shared" si="5"/>
        <v>-3.3994043754190385E-2</v>
      </c>
      <c r="L22" s="11">
        <v>36</v>
      </c>
      <c r="M22" s="12">
        <f t="shared" si="6"/>
        <v>3.7692388231598786E-3</v>
      </c>
      <c r="N22" s="13">
        <f t="shared" si="7"/>
        <v>-2.1035677861672139E-2</v>
      </c>
      <c r="O22" s="11">
        <v>27</v>
      </c>
      <c r="P22" s="12">
        <f t="shared" si="8"/>
        <v>2.8160200250312889E-3</v>
      </c>
      <c r="Q22" s="13">
        <f t="shared" si="9"/>
        <v>-1.6536882530021751E-2</v>
      </c>
      <c r="R22" s="11">
        <v>38</v>
      </c>
      <c r="S22" s="12">
        <f t="shared" si="10"/>
        <v>3.9151040593447348E-3</v>
      </c>
      <c r="T22" s="13">
        <f t="shared" si="11"/>
        <v>-2.1701082636418036E-2</v>
      </c>
    </row>
    <row r="23" spans="1:20" ht="32" x14ac:dyDescent="0.2">
      <c r="A23" s="22"/>
      <c r="B23" s="23"/>
      <c r="C23" s="24" t="s">
        <v>54</v>
      </c>
      <c r="D23" s="25" t="s">
        <v>55</v>
      </c>
      <c r="E23" s="26" t="s">
        <v>53</v>
      </c>
      <c r="F23" s="24" t="s">
        <v>54</v>
      </c>
      <c r="G23" s="27" t="s">
        <v>55</v>
      </c>
      <c r="H23" s="26" t="s">
        <v>53</v>
      </c>
      <c r="I23" s="24" t="s">
        <v>54</v>
      </c>
      <c r="J23" s="27" t="s">
        <v>55</v>
      </c>
      <c r="K23" s="26" t="s">
        <v>53</v>
      </c>
      <c r="L23" s="24" t="s">
        <v>54</v>
      </c>
      <c r="M23" s="27" t="s">
        <v>55</v>
      </c>
      <c r="N23" s="26" t="s">
        <v>53</v>
      </c>
      <c r="O23" s="24" t="s">
        <v>54</v>
      </c>
      <c r="P23" s="27" t="s">
        <v>55</v>
      </c>
      <c r="Q23" s="26" t="s">
        <v>53</v>
      </c>
      <c r="R23" s="24" t="s">
        <v>54</v>
      </c>
      <c r="S23" s="27" t="s">
        <v>55</v>
      </c>
      <c r="T23" s="26" t="s">
        <v>53</v>
      </c>
    </row>
    <row r="24" spans="1:20" x14ac:dyDescent="0.2">
      <c r="A24" s="18"/>
      <c r="B24" s="19"/>
      <c r="C24" s="18">
        <f>SUM(C3:C22)</f>
        <v>8732</v>
      </c>
      <c r="D24" s="20" t="s">
        <v>55</v>
      </c>
      <c r="E24" s="21">
        <f>-SUM(E3:E22)</f>
        <v>1.0036105659148085</v>
      </c>
      <c r="F24" s="18">
        <f>SUM(F3:F22)</f>
        <v>9399</v>
      </c>
      <c r="G24" s="20" t="s">
        <v>55</v>
      </c>
      <c r="H24" s="21">
        <f>-SUM(H3:H22)</f>
        <v>0.97461964620862385</v>
      </c>
      <c r="I24" s="18">
        <f>SUM(I3:I22)</f>
        <v>9539</v>
      </c>
      <c r="J24" s="20" t="s">
        <v>55</v>
      </c>
      <c r="K24" s="21">
        <f>-SUM(K3:K22)</f>
        <v>1.7143184166878875</v>
      </c>
      <c r="L24" s="18">
        <f>SUM(L3:L22)</f>
        <v>9551</v>
      </c>
      <c r="M24" s="20" t="s">
        <v>55</v>
      </c>
      <c r="N24" s="21">
        <f>-SUM(N3:N22)</f>
        <v>1.5447021557644978</v>
      </c>
      <c r="O24" s="18">
        <f>SUM(O3:O22)</f>
        <v>9588</v>
      </c>
      <c r="P24" s="20" t="s">
        <v>55</v>
      </c>
      <c r="Q24" s="21">
        <f>-SUM(Q3:Q22)</f>
        <v>1.349562237621277</v>
      </c>
      <c r="R24" s="18">
        <f>SUM(R3:R22)</f>
        <v>9706</v>
      </c>
      <c r="S24" s="20" t="s">
        <v>55</v>
      </c>
      <c r="T24" s="21">
        <f>-SUM(T3:T22)</f>
        <v>1.5139543161938269</v>
      </c>
    </row>
  </sheetData>
  <mergeCells count="7">
    <mergeCell ref="A1:B1"/>
    <mergeCell ref="C1:E1"/>
    <mergeCell ref="F1:H1"/>
    <mergeCell ref="I1:K1"/>
    <mergeCell ref="L1:N1"/>
    <mergeCell ref="O1:Q1"/>
    <mergeCell ref="R1:T1"/>
  </mergeCells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C22" sqref="C22:H22"/>
    </sheetView>
  </sheetViews>
  <sheetFormatPr baseColWidth="10" defaultRowHeight="16" x14ac:dyDescent="0.2"/>
  <cols>
    <col min="1" max="1" width="10.5" customWidth="1"/>
    <col min="2" max="2" width="22.5" customWidth="1"/>
    <col min="3" max="8" width="18.5" customWidth="1"/>
  </cols>
  <sheetData>
    <row r="1" spans="1:8" x14ac:dyDescent="0.2">
      <c r="A1" s="31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9" t="s">
        <v>7</v>
      </c>
    </row>
    <row r="2" spans="1:8" x14ac:dyDescent="0.2">
      <c r="A2" s="33" t="s">
        <v>8</v>
      </c>
      <c r="B2" s="30" t="s">
        <v>9</v>
      </c>
      <c r="C2" s="30">
        <v>3</v>
      </c>
      <c r="D2" s="30">
        <v>0</v>
      </c>
      <c r="E2" s="30">
        <v>138</v>
      </c>
      <c r="F2" s="30">
        <v>61</v>
      </c>
      <c r="G2" s="30">
        <v>33</v>
      </c>
      <c r="H2" s="40">
        <v>54</v>
      </c>
    </row>
    <row r="3" spans="1:8" x14ac:dyDescent="0.2">
      <c r="A3" s="34" t="s">
        <v>10</v>
      </c>
      <c r="B3" s="28" t="s">
        <v>11</v>
      </c>
      <c r="C3" s="28">
        <v>6</v>
      </c>
      <c r="D3" s="28">
        <v>0</v>
      </c>
      <c r="E3" s="28">
        <v>199</v>
      </c>
      <c r="F3" s="28">
        <v>256</v>
      </c>
      <c r="G3" s="28">
        <v>261</v>
      </c>
      <c r="H3" s="41">
        <v>268</v>
      </c>
    </row>
    <row r="4" spans="1:8" x14ac:dyDescent="0.2">
      <c r="A4" s="34" t="s">
        <v>12</v>
      </c>
      <c r="B4" s="28" t="s">
        <v>13</v>
      </c>
      <c r="C4" s="28">
        <v>1</v>
      </c>
      <c r="D4" s="28">
        <v>0</v>
      </c>
      <c r="E4" s="28">
        <v>1248</v>
      </c>
      <c r="F4" s="28">
        <v>134</v>
      </c>
      <c r="G4" s="28">
        <v>8</v>
      </c>
      <c r="H4" s="41">
        <v>0</v>
      </c>
    </row>
    <row r="5" spans="1:8" x14ac:dyDescent="0.2">
      <c r="A5" s="34" t="s">
        <v>14</v>
      </c>
      <c r="B5" s="28" t="s">
        <v>15</v>
      </c>
      <c r="C5" s="28">
        <v>0</v>
      </c>
      <c r="D5" s="28">
        <v>0</v>
      </c>
      <c r="E5" s="28">
        <v>17</v>
      </c>
      <c r="F5" s="28">
        <v>0</v>
      </c>
      <c r="G5" s="28">
        <v>0</v>
      </c>
      <c r="H5" s="41">
        <v>0</v>
      </c>
    </row>
    <row r="6" spans="1:8" x14ac:dyDescent="0.2">
      <c r="A6" s="34" t="s">
        <v>16</v>
      </c>
      <c r="B6" s="28" t="s">
        <v>17</v>
      </c>
      <c r="C6" s="28">
        <v>2</v>
      </c>
      <c r="D6" s="28">
        <v>2</v>
      </c>
      <c r="E6" s="28">
        <v>434</v>
      </c>
      <c r="F6" s="28">
        <v>339</v>
      </c>
      <c r="G6" s="28">
        <v>385</v>
      </c>
      <c r="H6" s="41">
        <v>425</v>
      </c>
    </row>
    <row r="7" spans="1:8" x14ac:dyDescent="0.2">
      <c r="A7" s="34" t="s">
        <v>18</v>
      </c>
      <c r="B7" s="28" t="s">
        <v>19</v>
      </c>
      <c r="C7" s="28">
        <v>1304</v>
      </c>
      <c r="D7" s="28">
        <v>1119</v>
      </c>
      <c r="E7" s="28">
        <v>1657</v>
      </c>
      <c r="F7" s="28">
        <v>1596</v>
      </c>
      <c r="G7" s="28">
        <v>1461</v>
      </c>
      <c r="H7" s="41">
        <v>1235</v>
      </c>
    </row>
    <row r="8" spans="1:8" x14ac:dyDescent="0.2">
      <c r="A8" s="34" t="s">
        <v>20</v>
      </c>
      <c r="B8" s="28" t="s">
        <v>21</v>
      </c>
      <c r="C8" s="28">
        <v>1747</v>
      </c>
      <c r="D8" s="28">
        <v>2086</v>
      </c>
      <c r="E8" s="28">
        <v>417</v>
      </c>
      <c r="F8" s="28">
        <v>911</v>
      </c>
      <c r="G8" s="28">
        <v>256</v>
      </c>
      <c r="H8" s="41">
        <v>750</v>
      </c>
    </row>
    <row r="9" spans="1:8" x14ac:dyDescent="0.2">
      <c r="A9" s="34" t="s">
        <v>22</v>
      </c>
      <c r="B9" s="28" t="s">
        <v>23</v>
      </c>
      <c r="C9" s="28">
        <v>0</v>
      </c>
      <c r="D9" s="28">
        <v>0</v>
      </c>
      <c r="E9" s="28">
        <v>1</v>
      </c>
      <c r="F9" s="28">
        <v>0</v>
      </c>
      <c r="G9" s="28">
        <v>0</v>
      </c>
      <c r="H9" s="41">
        <v>0</v>
      </c>
    </row>
    <row r="10" spans="1:8" x14ac:dyDescent="0.2">
      <c r="A10" s="34" t="s">
        <v>24</v>
      </c>
      <c r="B10" s="28" t="s">
        <v>25</v>
      </c>
      <c r="C10" s="28">
        <v>0</v>
      </c>
      <c r="D10" s="28">
        <v>0</v>
      </c>
      <c r="E10" s="28">
        <v>12</v>
      </c>
      <c r="F10" s="28">
        <v>0</v>
      </c>
      <c r="G10" s="28">
        <v>3</v>
      </c>
      <c r="H10" s="41">
        <v>1</v>
      </c>
    </row>
    <row r="11" spans="1:8" x14ac:dyDescent="0.2">
      <c r="A11" s="34" t="s">
        <v>26</v>
      </c>
      <c r="B11" s="28" t="s">
        <v>27</v>
      </c>
      <c r="C11" s="28">
        <v>0</v>
      </c>
      <c r="D11" s="28">
        <v>0</v>
      </c>
      <c r="E11" s="28">
        <v>2</v>
      </c>
      <c r="F11" s="28">
        <v>0</v>
      </c>
      <c r="G11" s="28">
        <v>1</v>
      </c>
      <c r="H11" s="41">
        <v>4</v>
      </c>
    </row>
    <row r="12" spans="1:8" x14ac:dyDescent="0.2">
      <c r="A12" s="34" t="s">
        <v>28</v>
      </c>
      <c r="B12" s="28" t="s">
        <v>29</v>
      </c>
      <c r="C12" s="28">
        <v>0</v>
      </c>
      <c r="D12" s="28">
        <v>0</v>
      </c>
      <c r="E12" s="28">
        <v>74</v>
      </c>
      <c r="F12" s="28">
        <v>13</v>
      </c>
      <c r="G12" s="28">
        <v>78</v>
      </c>
      <c r="H12" s="41">
        <v>3</v>
      </c>
    </row>
    <row r="13" spans="1:8" x14ac:dyDescent="0.2">
      <c r="A13" s="34" t="s">
        <v>30</v>
      </c>
      <c r="B13" s="28" t="s">
        <v>31</v>
      </c>
      <c r="C13" s="28">
        <v>217</v>
      </c>
      <c r="D13" s="28">
        <v>247</v>
      </c>
      <c r="E13" s="28">
        <v>272</v>
      </c>
      <c r="F13" s="28">
        <v>1053</v>
      </c>
      <c r="G13" s="28">
        <v>778</v>
      </c>
      <c r="H13" s="41">
        <v>1431</v>
      </c>
    </row>
    <row r="14" spans="1:8" x14ac:dyDescent="0.2">
      <c r="A14" s="34" t="s">
        <v>32</v>
      </c>
      <c r="B14" s="28" t="s">
        <v>33</v>
      </c>
      <c r="C14" s="28">
        <v>1</v>
      </c>
      <c r="D14" s="28">
        <v>0</v>
      </c>
      <c r="E14" s="28">
        <v>331</v>
      </c>
      <c r="F14" s="28">
        <v>230</v>
      </c>
      <c r="G14" s="28">
        <v>358</v>
      </c>
      <c r="H14" s="41">
        <v>375</v>
      </c>
    </row>
    <row r="15" spans="1:8" x14ac:dyDescent="0.2">
      <c r="A15" s="34" t="s">
        <v>34</v>
      </c>
      <c r="B15" s="28" t="s">
        <v>35</v>
      </c>
      <c r="C15" s="28">
        <v>0</v>
      </c>
      <c r="D15" s="28">
        <v>0</v>
      </c>
      <c r="E15" s="28">
        <v>2</v>
      </c>
      <c r="F15" s="28">
        <v>3</v>
      </c>
      <c r="G15" s="28">
        <v>1</v>
      </c>
      <c r="H15" s="41">
        <v>0</v>
      </c>
    </row>
    <row r="16" spans="1:8" x14ac:dyDescent="0.2">
      <c r="A16" s="34" t="s">
        <v>36</v>
      </c>
      <c r="B16" s="28" t="s">
        <v>37</v>
      </c>
      <c r="C16" s="28">
        <v>0</v>
      </c>
      <c r="D16" s="28">
        <v>0</v>
      </c>
      <c r="E16" s="28">
        <v>59</v>
      </c>
      <c r="F16" s="28">
        <v>1</v>
      </c>
      <c r="G16" s="28">
        <v>7</v>
      </c>
      <c r="H16" s="41">
        <v>0</v>
      </c>
    </row>
    <row r="17" spans="1:8" x14ac:dyDescent="0.2">
      <c r="A17" s="34" t="s">
        <v>38</v>
      </c>
      <c r="B17" s="28" t="s">
        <v>39</v>
      </c>
      <c r="C17" s="28">
        <v>0</v>
      </c>
      <c r="D17" s="28">
        <v>0</v>
      </c>
      <c r="E17" s="28">
        <v>4</v>
      </c>
      <c r="F17" s="28">
        <v>1</v>
      </c>
      <c r="G17" s="28">
        <v>1</v>
      </c>
      <c r="H17" s="41">
        <v>0</v>
      </c>
    </row>
    <row r="18" spans="1:8" x14ac:dyDescent="0.2">
      <c r="A18" s="34" t="s">
        <v>40</v>
      </c>
      <c r="B18" s="28" t="s">
        <v>41</v>
      </c>
      <c r="C18" s="28">
        <v>0</v>
      </c>
      <c r="D18" s="28">
        <v>0</v>
      </c>
      <c r="E18" s="28">
        <v>39</v>
      </c>
      <c r="F18" s="28">
        <v>6</v>
      </c>
      <c r="G18" s="28">
        <v>37</v>
      </c>
      <c r="H18" s="41">
        <v>23</v>
      </c>
    </row>
    <row r="19" spans="1:8" x14ac:dyDescent="0.2">
      <c r="A19" s="34" t="s">
        <v>42</v>
      </c>
      <c r="B19" s="28" t="s">
        <v>43</v>
      </c>
      <c r="C19" s="28">
        <v>5451</v>
      </c>
      <c r="D19" s="28">
        <v>5945</v>
      </c>
      <c r="E19" s="28">
        <v>4567</v>
      </c>
      <c r="F19" s="28">
        <v>4911</v>
      </c>
      <c r="G19" s="28">
        <v>5893</v>
      </c>
      <c r="H19" s="41">
        <v>5099</v>
      </c>
    </row>
    <row r="20" spans="1:8" x14ac:dyDescent="0.2">
      <c r="A20" s="34" t="s">
        <v>44</v>
      </c>
      <c r="B20" s="28" t="s">
        <v>45</v>
      </c>
      <c r="C20" s="28">
        <v>0</v>
      </c>
      <c r="D20" s="28">
        <v>0</v>
      </c>
      <c r="E20" s="28">
        <v>1</v>
      </c>
      <c r="F20" s="28">
        <v>0</v>
      </c>
      <c r="G20" s="28">
        <v>0</v>
      </c>
      <c r="H20" s="41">
        <v>0</v>
      </c>
    </row>
    <row r="21" spans="1:8" x14ac:dyDescent="0.2">
      <c r="A21" s="35" t="s">
        <v>46</v>
      </c>
      <c r="B21" s="29" t="s">
        <v>47</v>
      </c>
      <c r="C21" s="29">
        <v>0</v>
      </c>
      <c r="D21" s="29">
        <v>0</v>
      </c>
      <c r="E21" s="29">
        <v>65</v>
      </c>
      <c r="F21" s="29">
        <v>36</v>
      </c>
      <c r="G21" s="29">
        <v>27</v>
      </c>
      <c r="H21" s="42">
        <v>38</v>
      </c>
    </row>
    <row r="22" spans="1:8" x14ac:dyDescent="0.2">
      <c r="A22" s="36"/>
      <c r="B22" s="37" t="s">
        <v>48</v>
      </c>
      <c r="C22" s="38">
        <f>COUNTIF(C2:C21, "&gt;0")</f>
        <v>9</v>
      </c>
      <c r="D22" s="38">
        <f>COUNTIF(D2:D21, "&gt;0")</f>
        <v>5</v>
      </c>
      <c r="E22" s="38">
        <f>COUNTIF(E2:E21, "&gt;0")</f>
        <v>20</v>
      </c>
      <c r="F22" s="38">
        <f>COUNTIF(F2:F21, "&gt;0")</f>
        <v>15</v>
      </c>
      <c r="G22" s="38">
        <f>COUNTIF(G2:G21, "&gt;0")</f>
        <v>17</v>
      </c>
      <c r="H22" s="43">
        <f>COUNTIF(H2:H21, "&gt;0")</f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E30" sqref="E30"/>
    </sheetView>
  </sheetViews>
  <sheetFormatPr baseColWidth="10" defaultRowHeight="16" x14ac:dyDescent="0.2"/>
  <cols>
    <col min="1" max="1" width="22.5" customWidth="1"/>
    <col min="2" max="2" width="17" customWidth="1"/>
    <col min="3" max="5" width="26" customWidth="1"/>
  </cols>
  <sheetData>
    <row r="1" spans="1:5" x14ac:dyDescent="0.2">
      <c r="A1" s="45" t="s">
        <v>68</v>
      </c>
      <c r="B1" s="45"/>
      <c r="C1" s="46" t="s">
        <v>67</v>
      </c>
      <c r="D1" s="46"/>
      <c r="E1" s="46"/>
    </row>
    <row r="2" spans="1:5" x14ac:dyDescent="0.2">
      <c r="A2" s="44" t="s">
        <v>59</v>
      </c>
      <c r="B2" s="44" t="s">
        <v>60</v>
      </c>
      <c r="C2" s="44" t="s">
        <v>56</v>
      </c>
      <c r="D2" s="44" t="s">
        <v>57</v>
      </c>
      <c r="E2" s="44" t="s">
        <v>58</v>
      </c>
    </row>
    <row r="3" spans="1:5" x14ac:dyDescent="0.2">
      <c r="A3" s="17" t="s">
        <v>2</v>
      </c>
      <c r="B3" s="17" t="s">
        <v>61</v>
      </c>
      <c r="C3" s="17">
        <v>8732</v>
      </c>
      <c r="D3" s="17">
        <v>9</v>
      </c>
      <c r="E3" s="17">
        <v>1.0036105660000001</v>
      </c>
    </row>
    <row r="4" spans="1:5" x14ac:dyDescent="0.2">
      <c r="A4" s="17" t="s">
        <v>3</v>
      </c>
      <c r="B4" s="17" t="s">
        <v>62</v>
      </c>
      <c r="C4" s="17">
        <v>9399</v>
      </c>
      <c r="D4" s="17">
        <v>5</v>
      </c>
      <c r="E4" s="17">
        <v>0.97461964599999995</v>
      </c>
    </row>
    <row r="5" spans="1:5" x14ac:dyDescent="0.2">
      <c r="A5" s="17" t="s">
        <v>4</v>
      </c>
      <c r="B5" s="17" t="s">
        <v>63</v>
      </c>
      <c r="C5" s="17">
        <v>9539</v>
      </c>
      <c r="D5" s="17">
        <v>20</v>
      </c>
      <c r="E5" s="17">
        <v>1.7143184170000001</v>
      </c>
    </row>
    <row r="6" spans="1:5" x14ac:dyDescent="0.2">
      <c r="A6" s="17" t="s">
        <v>5</v>
      </c>
      <c r="B6" s="17" t="s">
        <v>64</v>
      </c>
      <c r="C6" s="17">
        <v>9551</v>
      </c>
      <c r="D6" s="17">
        <v>15</v>
      </c>
      <c r="E6" s="17">
        <v>1.544702156</v>
      </c>
    </row>
    <row r="7" spans="1:5" x14ac:dyDescent="0.2">
      <c r="A7" s="17" t="s">
        <v>6</v>
      </c>
      <c r="B7" s="17" t="s">
        <v>65</v>
      </c>
      <c r="C7" s="17">
        <v>9588</v>
      </c>
      <c r="D7" s="17">
        <v>17</v>
      </c>
      <c r="E7" s="17">
        <v>1.3495622380000001</v>
      </c>
    </row>
    <row r="8" spans="1:5" x14ac:dyDescent="0.2">
      <c r="A8" s="17" t="s">
        <v>7</v>
      </c>
      <c r="B8" s="17" t="s">
        <v>66</v>
      </c>
      <c r="C8" s="17">
        <v>9706</v>
      </c>
      <c r="D8" s="17">
        <v>13</v>
      </c>
      <c r="E8" s="17">
        <v>1.513954316</v>
      </c>
    </row>
  </sheetData>
  <mergeCells count="2">
    <mergeCell ref="A1:B1"/>
    <mergeCell ref="C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Shannon-Weiner</vt:lpstr>
      <vt:lpstr>Richness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2017-11-07T10:39:22Z</dcterms:created>
  <dcterms:modified xsi:type="dcterms:W3CDTF">2017-11-07T11:31:56Z</dcterms:modified>
</cp:coreProperties>
</file>