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780" yWindow="0" windowWidth="16140" windowHeight="16140"/>
  </bookViews>
  <sheets>
    <sheet name="Gumbell" sheetId="1" r:id="rId1"/>
    <sheet name="Sheet2" sheetId="2" r:id="rId2"/>
    <sheet name="Sheet3" sheetId="3" r:id="rId3"/>
  </sheets>
  <definedNames>
    <definedName name="solver_adj" localSheetId="0" hidden="1">Gumbell!$D$13:$D$14</definedName>
    <definedName name="solver_cvg" localSheetId="0" hidden="1">0.000001</definedName>
    <definedName name="solver_drv" localSheetId="0" hidden="1">2</definedName>
    <definedName name="solver_eng" localSheetId="0" hidden="1">1</definedName>
    <definedName name="solver_est" localSheetId="0" hidden="1">2</definedName>
    <definedName name="solver_itr" localSheetId="0" hidden="1">100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2</definedName>
    <definedName name="solver_opt" localSheetId="0" hidden="1">Gumbell!$D$16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1</definedName>
    <definedName name="solver_scl" localSheetId="0" hidden="1">1</definedName>
    <definedName name="solver_sho" localSheetId="0" hidden="1">1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0.05</definedName>
    <definedName name="solver_ver" localSheetId="0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1" i="1" l="1"/>
  <c r="E55" i="1"/>
  <c r="D14" i="1"/>
  <c r="D13" i="1"/>
  <c r="D9" i="1"/>
  <c r="D8" i="1"/>
  <c r="D3" i="1"/>
  <c r="D4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18" i="1"/>
  <c r="D18" i="1"/>
  <c r="D16" i="1"/>
</calcChain>
</file>

<file path=xl/sharedStrings.xml><?xml version="1.0" encoding="utf-8"?>
<sst xmlns="http://schemas.openxmlformats.org/spreadsheetml/2006/main" count="27" uniqueCount="27">
  <si>
    <t>Ranked</t>
  </si>
  <si>
    <t>Weibull</t>
  </si>
  <si>
    <t>Parameters:</t>
  </si>
  <si>
    <t>SSE =&gt;</t>
  </si>
  <si>
    <t>error^2</t>
  </si>
  <si>
    <t>Estimate 20-yr magnitude</t>
  </si>
  <si>
    <t xml:space="preserve">Step #1 </t>
  </si>
  <si>
    <t>Probability =1/20</t>
  </si>
  <si>
    <t>Step#2</t>
  </si>
  <si>
    <t>CDF=</t>
  </si>
  <si>
    <t>Value =</t>
  </si>
  <si>
    <t>Step 1:  Sort Data (Small to Big -- Exceedence Probabilities)</t>
  </si>
  <si>
    <t>Step 2: Compute Empirical Cumulative Probability Estimate by Weibull Plotting Position Formula (CumProb = Rank/(N+1) )</t>
  </si>
  <si>
    <t>How Many Entries?</t>
  </si>
  <si>
    <t>&lt;= N</t>
  </si>
  <si>
    <t>&lt; N+1</t>
  </si>
  <si>
    <t>Step 3: Plot the Magnitudes versus Cumulative Probability</t>
  </si>
  <si>
    <t>&lt;= Mu</t>
  </si>
  <si>
    <t>&lt;= Sigma</t>
  </si>
  <si>
    <t>Step 4: Compute Sample Mean, Sample SDEV</t>
  </si>
  <si>
    <t>Step 5: Estimate Gumbell Distribution Parameters</t>
  </si>
  <si>
    <t>AVERAGE</t>
  </si>
  <si>
    <t>STDEV</t>
  </si>
  <si>
    <t>ALPHA</t>
  </si>
  <si>
    <t>BETA</t>
  </si>
  <si>
    <t>Gumbell</t>
  </si>
  <si>
    <t>Find value that makes CDF = 1-0.05 = 0.95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</si>
</sst>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"/>
  </numFmts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224043175557"/>
          <c:y val="0.0687284935061557"/>
          <c:w val="0.763238714407621"/>
          <c:h val="0.690721359736865"/>
        </c:manualLayout>
      </c:layout>
      <c:scatterChart>
        <c:scatterStyle val="lineMarker"/>
        <c:varyColors val="0"/>
        <c:ser>
          <c:idx val="0"/>
          <c:order val="0"/>
          <c:tx>
            <c:strRef>
              <c:f>Gumbell!$B$17</c:f>
              <c:strCache>
                <c:ptCount val="1"/>
                <c:pt idx="0">
                  <c:v>Weibull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Gumbell!$B$18:$B$48</c:f>
              <c:numCache>
                <c:formatCode>General</c:formatCode>
                <c:ptCount val="31"/>
                <c:pt idx="0">
                  <c:v>0.03125</c:v>
                </c:pt>
                <c:pt idx="1">
                  <c:v>0.0625</c:v>
                </c:pt>
                <c:pt idx="2">
                  <c:v>0.09375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</c:numCache>
            </c:numRef>
          </c:xVal>
          <c:yVal>
            <c:numRef>
              <c:f>Gumbell!$A$18:$A$48</c:f>
              <c:numCache>
                <c:formatCode>General</c:formatCode>
                <c:ptCount val="31"/>
                <c:pt idx="0">
                  <c:v>707.0</c:v>
                </c:pt>
                <c:pt idx="1">
                  <c:v>712.0</c:v>
                </c:pt>
                <c:pt idx="2">
                  <c:v>768.0</c:v>
                </c:pt>
                <c:pt idx="3">
                  <c:v>791.0</c:v>
                </c:pt>
                <c:pt idx="4">
                  <c:v>839.0</c:v>
                </c:pt>
                <c:pt idx="5">
                  <c:v>874.0</c:v>
                </c:pt>
                <c:pt idx="6">
                  <c:v>884.0</c:v>
                </c:pt>
                <c:pt idx="7">
                  <c:v>898.0</c:v>
                </c:pt>
                <c:pt idx="8">
                  <c:v>918.0</c:v>
                </c:pt>
                <c:pt idx="9">
                  <c:v>976.0</c:v>
                </c:pt>
                <c:pt idx="10">
                  <c:v>1060.0</c:v>
                </c:pt>
                <c:pt idx="11">
                  <c:v>1150.0</c:v>
                </c:pt>
                <c:pt idx="12">
                  <c:v>1170.0</c:v>
                </c:pt>
                <c:pt idx="13">
                  <c:v>1220.0</c:v>
                </c:pt>
                <c:pt idx="14">
                  <c:v>1240.0</c:v>
                </c:pt>
                <c:pt idx="15">
                  <c:v>1250.0</c:v>
                </c:pt>
                <c:pt idx="16">
                  <c:v>1290.0</c:v>
                </c:pt>
                <c:pt idx="17">
                  <c:v>1320.0</c:v>
                </c:pt>
                <c:pt idx="18">
                  <c:v>1450.0</c:v>
                </c:pt>
                <c:pt idx="19">
                  <c:v>1490.0</c:v>
                </c:pt>
                <c:pt idx="20">
                  <c:v>1570.0</c:v>
                </c:pt>
                <c:pt idx="21">
                  <c:v>1750.0</c:v>
                </c:pt>
                <c:pt idx="22">
                  <c:v>1810.0</c:v>
                </c:pt>
                <c:pt idx="23">
                  <c:v>2080.0</c:v>
                </c:pt>
                <c:pt idx="24">
                  <c:v>2120.0</c:v>
                </c:pt>
                <c:pt idx="25">
                  <c:v>2150.0</c:v>
                </c:pt>
                <c:pt idx="26">
                  <c:v>2270.0</c:v>
                </c:pt>
                <c:pt idx="27">
                  <c:v>2400.0</c:v>
                </c:pt>
                <c:pt idx="28">
                  <c:v>3300.0</c:v>
                </c:pt>
                <c:pt idx="29">
                  <c:v>3920.0</c:v>
                </c:pt>
                <c:pt idx="30">
                  <c:v>5200.0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Gumbell!$C$17</c:f>
              <c:strCache>
                <c:ptCount val="1"/>
                <c:pt idx="0">
                  <c:v>Gumbell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Gumbell!$C$18:$C$48</c:f>
              <c:numCache>
                <c:formatCode>General</c:formatCode>
                <c:ptCount val="31"/>
                <c:pt idx="0">
                  <c:v>0.0370665309003481</c:v>
                </c:pt>
                <c:pt idx="1">
                  <c:v>0.038432322158659</c:v>
                </c:pt>
                <c:pt idx="2">
                  <c:v>0.0561487855241103</c:v>
                </c:pt>
                <c:pt idx="3">
                  <c:v>0.0647560262716781</c:v>
                </c:pt>
                <c:pt idx="4">
                  <c:v>0.0852789243021264</c:v>
                </c:pt>
                <c:pt idx="5">
                  <c:v>0.102416436851568</c:v>
                </c:pt>
                <c:pt idx="6">
                  <c:v>0.107642931173824</c:v>
                </c:pt>
                <c:pt idx="7">
                  <c:v>0.115201154181666</c:v>
                </c:pt>
                <c:pt idx="8">
                  <c:v>0.126476267546259</c:v>
                </c:pt>
                <c:pt idx="9">
                  <c:v>0.162169981711684</c:v>
                </c:pt>
                <c:pt idx="10">
                  <c:v>0.22066696084404</c:v>
                </c:pt>
                <c:pt idx="11">
                  <c:v>0.289754908147435</c:v>
                </c:pt>
                <c:pt idx="12">
                  <c:v>0.305685730581007</c:v>
                </c:pt>
                <c:pt idx="13">
                  <c:v>0.346008311545193</c:v>
                </c:pt>
                <c:pt idx="14">
                  <c:v>0.362244251349218</c:v>
                </c:pt>
                <c:pt idx="15">
                  <c:v>0.370368417611076</c:v>
                </c:pt>
                <c:pt idx="16">
                  <c:v>0.40281462026717</c:v>
                </c:pt>
                <c:pt idx="17">
                  <c:v>0.426992681759711</c:v>
                </c:pt>
                <c:pt idx="18">
                  <c:v>0.528023503073966</c:v>
                </c:pt>
                <c:pt idx="19">
                  <c:v>0.557317214602806</c:v>
                </c:pt>
                <c:pt idx="20">
                  <c:v>0.612661679900243</c:v>
                </c:pt>
                <c:pt idx="21">
                  <c:v>0.719474776989471</c:v>
                </c:pt>
                <c:pt idx="22">
                  <c:v>0.749480507999982</c:v>
                </c:pt>
                <c:pt idx="23">
                  <c:v>0.853121372851713</c:v>
                </c:pt>
                <c:pt idx="24">
                  <c:v>0.864656761503188</c:v>
                </c:pt>
                <c:pt idx="25">
                  <c:v>0.872755210254912</c:v>
                </c:pt>
                <c:pt idx="26">
                  <c:v>0.900850929380959</c:v>
                </c:pt>
                <c:pt idx="27">
                  <c:v>0.924633900827712</c:v>
                </c:pt>
                <c:pt idx="28">
                  <c:v>0.989320580871309</c:v>
                </c:pt>
                <c:pt idx="29">
                  <c:v>0.997273325490162</c:v>
                </c:pt>
                <c:pt idx="30">
                  <c:v>0.999838369074219</c:v>
                </c:pt>
              </c:numCache>
            </c:numRef>
          </c:xVal>
          <c:yVal>
            <c:numRef>
              <c:f>Gumbell!$A$18:$A$48</c:f>
              <c:numCache>
                <c:formatCode>General</c:formatCode>
                <c:ptCount val="31"/>
                <c:pt idx="0">
                  <c:v>707.0</c:v>
                </c:pt>
                <c:pt idx="1">
                  <c:v>712.0</c:v>
                </c:pt>
                <c:pt idx="2">
                  <c:v>768.0</c:v>
                </c:pt>
                <c:pt idx="3">
                  <c:v>791.0</c:v>
                </c:pt>
                <c:pt idx="4">
                  <c:v>839.0</c:v>
                </c:pt>
                <c:pt idx="5">
                  <c:v>874.0</c:v>
                </c:pt>
                <c:pt idx="6">
                  <c:v>884.0</c:v>
                </c:pt>
                <c:pt idx="7">
                  <c:v>898.0</c:v>
                </c:pt>
                <c:pt idx="8">
                  <c:v>918.0</c:v>
                </c:pt>
                <c:pt idx="9">
                  <c:v>976.0</c:v>
                </c:pt>
                <c:pt idx="10">
                  <c:v>1060.0</c:v>
                </c:pt>
                <c:pt idx="11">
                  <c:v>1150.0</c:v>
                </c:pt>
                <c:pt idx="12">
                  <c:v>1170.0</c:v>
                </c:pt>
                <c:pt idx="13">
                  <c:v>1220.0</c:v>
                </c:pt>
                <c:pt idx="14">
                  <c:v>1240.0</c:v>
                </c:pt>
                <c:pt idx="15">
                  <c:v>1250.0</c:v>
                </c:pt>
                <c:pt idx="16">
                  <c:v>1290.0</c:v>
                </c:pt>
                <c:pt idx="17">
                  <c:v>1320.0</c:v>
                </c:pt>
                <c:pt idx="18">
                  <c:v>1450.0</c:v>
                </c:pt>
                <c:pt idx="19">
                  <c:v>1490.0</c:v>
                </c:pt>
                <c:pt idx="20">
                  <c:v>1570.0</c:v>
                </c:pt>
                <c:pt idx="21">
                  <c:v>1750.0</c:v>
                </c:pt>
                <c:pt idx="22">
                  <c:v>1810.0</c:v>
                </c:pt>
                <c:pt idx="23">
                  <c:v>2080.0</c:v>
                </c:pt>
                <c:pt idx="24">
                  <c:v>2120.0</c:v>
                </c:pt>
                <c:pt idx="25">
                  <c:v>2150.0</c:v>
                </c:pt>
                <c:pt idx="26">
                  <c:v>2270.0</c:v>
                </c:pt>
                <c:pt idx="27">
                  <c:v>2400.0</c:v>
                </c:pt>
                <c:pt idx="28">
                  <c:v>3300.0</c:v>
                </c:pt>
                <c:pt idx="29">
                  <c:v>3920.0</c:v>
                </c:pt>
                <c:pt idx="30">
                  <c:v>5200.0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149240"/>
        <c:axId val="-2043795944"/>
      </c:scatterChart>
      <c:valAx>
        <c:axId val="-2046149240"/>
        <c:scaling>
          <c:orientation val="minMax"/>
          <c:max val="1.0"/>
          <c:min val="0.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Empirical Cumulative Probability</a:t>
                </a:r>
              </a:p>
            </c:rich>
          </c:tx>
          <c:layout>
            <c:manualLayout>
              <c:xMode val="edge"/>
              <c:yMode val="edge"/>
              <c:x val="0.50467214828235"/>
              <c:y val="0.8384876823372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795944"/>
        <c:crosses val="autoZero"/>
        <c:crossBetween val="midCat"/>
      </c:valAx>
      <c:valAx>
        <c:axId val="-2043795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Peak Discharge (CFS)</a:t>
                </a:r>
              </a:p>
            </c:rich>
          </c:tx>
          <c:layout>
            <c:manualLayout>
              <c:xMode val="edge"/>
              <c:yMode val="edge"/>
              <c:x val="0.0155763825981929"/>
              <c:y val="0.2096219205843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1492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8909019115973"/>
          <c:y val="0.920961769859197"/>
          <c:w val="0.39875339697582"/>
          <c:h val="0.05841928606109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16</xdr:row>
      <xdr:rowOff>127000</xdr:rowOff>
    </xdr:from>
    <xdr:to>
      <xdr:col>10</xdr:col>
      <xdr:colOff>165100</xdr:colOff>
      <xdr:row>47</xdr:row>
      <xdr:rowOff>139700</xdr:rowOff>
    </xdr:to>
    <xdr:graphicFrame macro="">
      <xdr:nvGraphicFramePr>
        <xdr:cNvPr id="10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254000</xdr:colOff>
      <xdr:row>11</xdr:row>
      <xdr:rowOff>63500</xdr:rowOff>
    </xdr:from>
    <xdr:to>
      <xdr:col>7</xdr:col>
      <xdr:colOff>558800</xdr:colOff>
      <xdr:row>14</xdr:row>
      <xdr:rowOff>101600</xdr:rowOff>
    </xdr:to>
    <xdr:pic>
      <xdr:nvPicPr>
        <xdr:cNvPr id="10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739900"/>
          <a:ext cx="2324100" cy="4953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topLeftCell="A15" workbookViewId="0">
      <selection activeCell="K56" sqref="K56"/>
    </sheetView>
  </sheetViews>
  <sheetFormatPr baseColWidth="10" defaultColWidth="8.83203125" defaultRowHeight="12" x14ac:dyDescent="0"/>
  <cols>
    <col min="1" max="1" width="10.6640625" customWidth="1"/>
    <col min="8" max="8" width="11.33203125" bestFit="1" customWidth="1"/>
  </cols>
  <sheetData>
    <row r="1" spans="1:5">
      <c r="A1" t="s">
        <v>11</v>
      </c>
    </row>
    <row r="2" spans="1:5">
      <c r="A2" t="s">
        <v>12</v>
      </c>
    </row>
    <row r="3" spans="1:5">
      <c r="B3" t="s">
        <v>13</v>
      </c>
      <c r="D3">
        <f>COUNT(B18:B48)</f>
        <v>31</v>
      </c>
      <c r="E3" t="s">
        <v>14</v>
      </c>
    </row>
    <row r="4" spans="1:5">
      <c r="D4">
        <f>D3+1</f>
        <v>32</v>
      </c>
      <c r="E4" t="s">
        <v>15</v>
      </c>
    </row>
    <row r="6" spans="1:5">
      <c r="A6" t="s">
        <v>16</v>
      </c>
    </row>
    <row r="7" spans="1:5">
      <c r="A7" t="s">
        <v>19</v>
      </c>
    </row>
    <row r="8" spans="1:5">
      <c r="B8" t="s">
        <v>21</v>
      </c>
      <c r="D8">
        <f>AVERAGE(A18:A48)</f>
        <v>1599.258064516129</v>
      </c>
      <c r="E8" t="s">
        <v>17</v>
      </c>
    </row>
    <row r="9" spans="1:5">
      <c r="B9" t="s">
        <v>22</v>
      </c>
      <c r="D9">
        <f>_xlfn.STDEV.S(A18:A48)</f>
        <v>1006.239499911823</v>
      </c>
      <c r="E9" t="s">
        <v>18</v>
      </c>
    </row>
    <row r="10" spans="1:5">
      <c r="A10" t="s">
        <v>20</v>
      </c>
    </row>
    <row r="13" spans="1:5">
      <c r="A13" t="s">
        <v>2</v>
      </c>
      <c r="C13" t="s">
        <v>23</v>
      </c>
      <c r="D13">
        <f>D8*SQRT(6)/PI()</f>
        <v>1246.9363972503857</v>
      </c>
    </row>
    <row r="14" spans="1:5">
      <c r="C14" t="s">
        <v>24</v>
      </c>
      <c r="D14">
        <f>0.45*D9</f>
        <v>452.80777496032039</v>
      </c>
    </row>
    <row r="16" spans="1:5">
      <c r="C16" t="s">
        <v>3</v>
      </c>
      <c r="D16">
        <f>SUM(D18:D29)</f>
        <v>0.11741807159892351</v>
      </c>
    </row>
    <row r="17" spans="1:4">
      <c r="A17" t="s">
        <v>0</v>
      </c>
      <c r="B17" t="s">
        <v>1</v>
      </c>
      <c r="C17" t="s">
        <v>25</v>
      </c>
      <c r="D17" t="s">
        <v>4</v>
      </c>
    </row>
    <row r="18" spans="1:4">
      <c r="A18">
        <v>707</v>
      </c>
      <c r="B18">
        <v>3.125E-2</v>
      </c>
      <c r="C18">
        <f t="shared" ref="C18:C48" si="0">EXP(-EXP(-(A18-$D$13)/($D$14)))</f>
        <v>3.706653090034806E-2</v>
      </c>
      <c r="D18">
        <f>(B18-C18)^2</f>
        <v>3.3832031714703818E-5</v>
      </c>
    </row>
    <row r="19" spans="1:4">
      <c r="A19">
        <v>712</v>
      </c>
      <c r="B19">
        <v>6.25E-2</v>
      </c>
      <c r="C19">
        <f t="shared" si="0"/>
        <v>3.8432322158659014E-2</v>
      </c>
      <c r="D19">
        <f t="shared" ref="D19:D28" si="1">(B19-C19)^2</f>
        <v>5.7925311667457588E-4</v>
      </c>
    </row>
    <row r="20" spans="1:4">
      <c r="A20">
        <v>768</v>
      </c>
      <c r="B20">
        <v>9.375E-2</v>
      </c>
      <c r="C20">
        <f t="shared" si="0"/>
        <v>5.6148785524110269E-2</v>
      </c>
      <c r="D20">
        <f t="shared" si="1"/>
        <v>1.4138513300618594E-3</v>
      </c>
    </row>
    <row r="21" spans="1:4">
      <c r="A21">
        <v>791</v>
      </c>
      <c r="B21">
        <v>0.125</v>
      </c>
      <c r="C21">
        <f t="shared" si="0"/>
        <v>6.4756026271678119E-2</v>
      </c>
      <c r="D21">
        <f t="shared" si="1"/>
        <v>3.6293363705787369E-3</v>
      </c>
    </row>
    <row r="22" spans="1:4">
      <c r="A22">
        <v>839</v>
      </c>
      <c r="B22">
        <v>0.15625</v>
      </c>
      <c r="C22">
        <f t="shared" si="0"/>
        <v>8.5278924302126413E-2</v>
      </c>
      <c r="D22">
        <f t="shared" si="1"/>
        <v>5.0368935857133031E-3</v>
      </c>
    </row>
    <row r="23" spans="1:4">
      <c r="A23">
        <v>874</v>
      </c>
      <c r="B23">
        <v>0.1875</v>
      </c>
      <c r="C23">
        <f t="shared" si="0"/>
        <v>0.10241643685156844</v>
      </c>
      <c r="D23">
        <f t="shared" si="1"/>
        <v>7.2392127180331408E-3</v>
      </c>
    </row>
    <row r="24" spans="1:4">
      <c r="A24">
        <v>884</v>
      </c>
      <c r="B24">
        <v>0.21875</v>
      </c>
      <c r="C24">
        <f t="shared" si="0"/>
        <v>0.10764293117382373</v>
      </c>
      <c r="D24">
        <f t="shared" si="1"/>
        <v>1.234478074314467E-2</v>
      </c>
    </row>
    <row r="25" spans="1:4">
      <c r="A25">
        <v>898</v>
      </c>
      <c r="B25">
        <v>0.25</v>
      </c>
      <c r="C25">
        <f t="shared" si="0"/>
        <v>0.11520115418166595</v>
      </c>
      <c r="D25">
        <f t="shared" si="1"/>
        <v>1.8170728833954999E-2</v>
      </c>
    </row>
    <row r="26" spans="1:4">
      <c r="A26">
        <v>918</v>
      </c>
      <c r="B26">
        <v>0.28125</v>
      </c>
      <c r="C26">
        <f t="shared" si="0"/>
        <v>0.12647626754625924</v>
      </c>
      <c r="D26">
        <f t="shared" si="1"/>
        <v>2.3954908257662128E-2</v>
      </c>
    </row>
    <row r="27" spans="1:4">
      <c r="A27">
        <v>976</v>
      </c>
      <c r="B27">
        <v>0.3125</v>
      </c>
      <c r="C27">
        <f t="shared" si="0"/>
        <v>0.16216998171168359</v>
      </c>
      <c r="D27">
        <f t="shared" si="1"/>
        <v>2.2599114398565545E-2</v>
      </c>
    </row>
    <row r="28" spans="1:4">
      <c r="A28">
        <v>1060</v>
      </c>
      <c r="B28">
        <v>0.34375</v>
      </c>
      <c r="C28">
        <f t="shared" si="0"/>
        <v>0.22066696084404022</v>
      </c>
      <c r="D28">
        <f t="shared" si="1"/>
        <v>1.5149434527867527E-2</v>
      </c>
    </row>
    <row r="29" spans="1:4">
      <c r="A29">
        <v>1150</v>
      </c>
      <c r="B29">
        <v>0.375</v>
      </c>
      <c r="C29">
        <f t="shared" si="0"/>
        <v>0.28975490814743454</v>
      </c>
      <c r="D29">
        <f t="shared" ref="D29:D48" si="2">(B29-C29)^2</f>
        <v>7.2667256849523222E-3</v>
      </c>
    </row>
    <row r="30" spans="1:4">
      <c r="A30">
        <v>1170</v>
      </c>
      <c r="B30">
        <v>0.40625</v>
      </c>
      <c r="C30">
        <f t="shared" si="0"/>
        <v>0.30568573058100695</v>
      </c>
      <c r="D30">
        <f t="shared" si="2"/>
        <v>1.0113172283775821E-2</v>
      </c>
    </row>
    <row r="31" spans="1:4">
      <c r="A31">
        <v>1220</v>
      </c>
      <c r="B31">
        <v>0.4375</v>
      </c>
      <c r="C31">
        <f t="shared" si="0"/>
        <v>0.34600831154519274</v>
      </c>
      <c r="D31">
        <f t="shared" si="2"/>
        <v>8.3707290563115131E-3</v>
      </c>
    </row>
    <row r="32" spans="1:4">
      <c r="A32">
        <v>1240</v>
      </c>
      <c r="B32">
        <v>0.46875</v>
      </c>
      <c r="C32">
        <f t="shared" si="0"/>
        <v>0.36224425134921828</v>
      </c>
      <c r="D32">
        <f t="shared" si="2"/>
        <v>1.1343474495663492E-2</v>
      </c>
    </row>
    <row r="33" spans="1:4">
      <c r="A33">
        <v>1250</v>
      </c>
      <c r="B33">
        <v>0.5</v>
      </c>
      <c r="C33">
        <f t="shared" si="0"/>
        <v>0.37036841761107625</v>
      </c>
      <c r="D33">
        <f t="shared" si="2"/>
        <v>1.6804347152656326E-2</v>
      </c>
    </row>
    <row r="34" spans="1:4">
      <c r="A34">
        <v>1290</v>
      </c>
      <c r="B34">
        <v>0.53125</v>
      </c>
      <c r="C34">
        <f t="shared" si="0"/>
        <v>0.40281462026716963</v>
      </c>
      <c r="D34">
        <f t="shared" si="2"/>
        <v>1.6495646767116335E-2</v>
      </c>
    </row>
    <row r="35" spans="1:4">
      <c r="A35">
        <v>1320</v>
      </c>
      <c r="B35">
        <v>0.5625</v>
      </c>
      <c r="C35">
        <f t="shared" si="0"/>
        <v>0.42699268175971072</v>
      </c>
      <c r="D35">
        <f t="shared" si="2"/>
        <v>1.8362233296675034E-2</v>
      </c>
    </row>
    <row r="36" spans="1:4">
      <c r="A36">
        <v>1450</v>
      </c>
      <c r="B36">
        <v>0.59375</v>
      </c>
      <c r="C36">
        <f t="shared" si="0"/>
        <v>0.52802350307396562</v>
      </c>
      <c r="D36">
        <f t="shared" si="2"/>
        <v>4.3199723981680073E-3</v>
      </c>
    </row>
    <row r="37" spans="1:4">
      <c r="A37">
        <v>1490</v>
      </c>
      <c r="B37">
        <v>0.625</v>
      </c>
      <c r="C37">
        <f t="shared" si="0"/>
        <v>0.55731721460280592</v>
      </c>
      <c r="D37">
        <f t="shared" si="2"/>
        <v>4.5809594391226279E-3</v>
      </c>
    </row>
    <row r="38" spans="1:4">
      <c r="A38">
        <v>1570</v>
      </c>
      <c r="B38">
        <v>0.65625</v>
      </c>
      <c r="C38">
        <f t="shared" si="0"/>
        <v>0.61266167990024289</v>
      </c>
      <c r="D38">
        <f t="shared" si="2"/>
        <v>1.8999416491188893E-3</v>
      </c>
    </row>
    <row r="39" spans="1:4">
      <c r="A39">
        <v>1750</v>
      </c>
      <c r="B39">
        <v>0.6875</v>
      </c>
      <c r="C39">
        <f t="shared" si="0"/>
        <v>0.71947477698947071</v>
      </c>
      <c r="D39">
        <f t="shared" si="2"/>
        <v>1.0223863635263856E-3</v>
      </c>
    </row>
    <row r="40" spans="1:4">
      <c r="A40">
        <v>1810</v>
      </c>
      <c r="B40">
        <v>0.71875</v>
      </c>
      <c r="C40">
        <f t="shared" si="0"/>
        <v>0.74948050799998212</v>
      </c>
      <c r="D40">
        <f t="shared" si="2"/>
        <v>9.4436412193696481E-4</v>
      </c>
    </row>
    <row r="41" spans="1:4">
      <c r="A41">
        <v>2080</v>
      </c>
      <c r="B41">
        <v>0.75</v>
      </c>
      <c r="C41">
        <f t="shared" si="0"/>
        <v>0.85312137285171274</v>
      </c>
      <c r="D41">
        <f t="shared" si="2"/>
        <v>1.0634017538821958E-2</v>
      </c>
    </row>
    <row r="42" spans="1:4">
      <c r="A42">
        <v>2120</v>
      </c>
      <c r="B42">
        <v>0.78125</v>
      </c>
      <c r="C42">
        <f t="shared" si="0"/>
        <v>0.86465676150318849</v>
      </c>
      <c r="D42">
        <f t="shared" si="2"/>
        <v>6.9566878644497648E-3</v>
      </c>
    </row>
    <row r="43" spans="1:4">
      <c r="A43">
        <v>2150</v>
      </c>
      <c r="B43">
        <v>0.8125</v>
      </c>
      <c r="C43">
        <f t="shared" si="0"/>
        <v>0.87275521025491209</v>
      </c>
      <c r="D43">
        <f t="shared" si="2"/>
        <v>3.6306903628636638E-3</v>
      </c>
    </row>
    <row r="44" spans="1:4">
      <c r="A44">
        <v>2270</v>
      </c>
      <c r="B44">
        <v>0.84375</v>
      </c>
      <c r="C44">
        <f t="shared" si="0"/>
        <v>0.90085092938095901</v>
      </c>
      <c r="D44">
        <f t="shared" si="2"/>
        <v>3.2605161361692679E-3</v>
      </c>
    </row>
    <row r="45" spans="1:4">
      <c r="A45">
        <v>2400</v>
      </c>
      <c r="B45">
        <v>0.875</v>
      </c>
      <c r="C45">
        <f t="shared" si="0"/>
        <v>0.92463390082771191</v>
      </c>
      <c r="D45">
        <f t="shared" si="2"/>
        <v>2.4635241113751408E-3</v>
      </c>
    </row>
    <row r="46" spans="1:4">
      <c r="A46">
        <v>3300</v>
      </c>
      <c r="B46">
        <v>0.90625</v>
      </c>
      <c r="C46">
        <f t="shared" si="0"/>
        <v>0.98932058087130947</v>
      </c>
      <c r="D46">
        <f t="shared" si="2"/>
        <v>6.9007214062967673E-3</v>
      </c>
    </row>
    <row r="47" spans="1:4">
      <c r="A47">
        <v>3920</v>
      </c>
      <c r="B47">
        <v>0.9375</v>
      </c>
      <c r="C47">
        <f t="shared" si="0"/>
        <v>0.99727332549016223</v>
      </c>
      <c r="D47">
        <f t="shared" si="2"/>
        <v>3.5728504401528779E-3</v>
      </c>
    </row>
    <row r="48" spans="1:4">
      <c r="A48">
        <v>5200</v>
      </c>
      <c r="B48">
        <v>0.96875</v>
      </c>
      <c r="C48">
        <f t="shared" si="0"/>
        <v>0.99983836907421952</v>
      </c>
      <c r="D48">
        <f t="shared" si="2"/>
        <v>9.6648669169488888E-4</v>
      </c>
    </row>
    <row r="50" spans="1:5">
      <c r="A50" t="s">
        <v>5</v>
      </c>
    </row>
    <row r="51" spans="1:5">
      <c r="A51" t="s">
        <v>6</v>
      </c>
      <c r="B51" t="s">
        <v>7</v>
      </c>
      <c r="D51">
        <f>1/20</f>
        <v>0.05</v>
      </c>
    </row>
    <row r="53" spans="1:5">
      <c r="A53" t="s">
        <v>8</v>
      </c>
      <c r="B53" t="s">
        <v>26</v>
      </c>
    </row>
    <row r="55" spans="1:5">
      <c r="B55" t="s">
        <v>10</v>
      </c>
      <c r="C55">
        <v>2590</v>
      </c>
      <c r="D55" t="s">
        <v>9</v>
      </c>
      <c r="E55" s="1">
        <f>EXP(-EXP(-(C55-$D$13)/($D$14)))</f>
        <v>0.94979902550397644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Gumbell</vt:lpstr>
      <vt:lpstr>Sheet2</vt:lpstr>
      <vt:lpstr>Sheet3</vt:lpstr>
    </vt:vector>
  </TitlesOfParts>
  <Company>Universityof Houston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userone</dc:creator>
  <cp:lastModifiedBy>Theodore Cleveland</cp:lastModifiedBy>
  <dcterms:created xsi:type="dcterms:W3CDTF">2006-03-02T22:19:36Z</dcterms:created>
  <dcterms:modified xsi:type="dcterms:W3CDTF">2015-09-15T01:38:51Z</dcterms:modified>
</cp:coreProperties>
</file>