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clevel\Downloads\"/>
    </mc:Choice>
  </mc:AlternateContent>
  <bookViews>
    <workbookView xWindow="0" yWindow="0" windowWidth="20100" windowHeight="10335"/>
  </bookViews>
  <sheets>
    <sheet name="SCS Type Curves" sheetId="1" r:id="rId1"/>
  </sheets>
  <calcPr calcId="162913"/>
</workbook>
</file>

<file path=xl/calcChain.xml><?xml version="1.0" encoding="utf-8"?>
<calcChain xmlns="http://schemas.openxmlformats.org/spreadsheetml/2006/main">
  <c r="E25" i="1" l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</calcChain>
</file>

<file path=xl/sharedStrings.xml><?xml version="1.0" encoding="utf-8"?>
<sst xmlns="http://schemas.openxmlformats.org/spreadsheetml/2006/main" count="6" uniqueCount="6">
  <si>
    <t>Ptotal</t>
  </si>
  <si>
    <t>Hour</t>
  </si>
  <si>
    <t>Type 1 (in)</t>
  </si>
  <si>
    <t>Type 1A (in)</t>
  </si>
  <si>
    <t>Type 2 (in)</t>
  </si>
  <si>
    <t>Type 3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</si>
</sst>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SCS Rainfall Type Curves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'SCS Type Curves'!$B$2</c:f>
              <c:strCache>
                <c:ptCount val="1"/>
                <c:pt idx="0">
                  <c:v>Type 1 (in)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'SCS Type Curves'!$A$2:$A$24</c:f>
              <c:strCache>
                <c:ptCount val="23"/>
                <c:pt idx="0">
                  <c:v>Hour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9.75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11.75</c:v>
                </c:pt>
                <c:pt idx="16">
                  <c:v>12</c:v>
                </c:pt>
                <c:pt idx="17">
                  <c:v>12.5</c:v>
                </c:pt>
                <c:pt idx="18">
                  <c:v>13</c:v>
                </c:pt>
                <c:pt idx="19">
                  <c:v>13.6</c:v>
                </c:pt>
                <c:pt idx="20">
                  <c:v>14</c:v>
                </c:pt>
                <c:pt idx="21">
                  <c:v>16</c:v>
                </c:pt>
                <c:pt idx="22">
                  <c:v>20</c:v>
                </c:pt>
              </c:strCache>
            </c:strRef>
          </c:cat>
          <c:val>
            <c:numRef>
              <c:f>'SCS Type Curves'!$B$2:$B$24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0.35000000000000003</c:v>
                </c:pt>
                <c:pt idx="3">
                  <c:v>0.76</c:v>
                </c:pt>
                <c:pt idx="4">
                  <c:v>1.25</c:v>
                </c:pt>
                <c:pt idx="5">
                  <c:v>1.56</c:v>
                </c:pt>
                <c:pt idx="6">
                  <c:v>1.94</c:v>
                </c:pt>
                <c:pt idx="7">
                  <c:v>2.19</c:v>
                </c:pt>
                <c:pt idx="8">
                  <c:v>2.54</c:v>
                </c:pt>
                <c:pt idx="9">
                  <c:v>3.03</c:v>
                </c:pt>
                <c:pt idx="10">
                  <c:v>3.62</c:v>
                </c:pt>
                <c:pt idx="11">
                  <c:v>5.15</c:v>
                </c:pt>
                <c:pt idx="12">
                  <c:v>5.83</c:v>
                </c:pt>
                <c:pt idx="13">
                  <c:v>6.24</c:v>
                </c:pt>
                <c:pt idx="14">
                  <c:v>6.54</c:v>
                </c:pt>
                <c:pt idx="15">
                  <c:v>6.69</c:v>
                </c:pt>
                <c:pt idx="16">
                  <c:v>6.82</c:v>
                </c:pt>
                <c:pt idx="17">
                  <c:v>7.06</c:v>
                </c:pt>
                <c:pt idx="18">
                  <c:v>7.27</c:v>
                </c:pt>
                <c:pt idx="19">
                  <c:v>7.48</c:v>
                </c:pt>
                <c:pt idx="20">
                  <c:v>7.67</c:v>
                </c:pt>
                <c:pt idx="21">
                  <c:v>8.2999999999999989</c:v>
                </c:pt>
                <c:pt idx="22">
                  <c:v>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F-45A8-8ECD-73330B026C03}"/>
            </c:ext>
          </c:extLst>
        </c:ser>
        <c:ser>
          <c:idx val="1"/>
          <c:order val="1"/>
          <c:tx>
            <c:strRef>
              <c:f>'SCS Type Curves'!$C$2</c:f>
              <c:strCache>
                <c:ptCount val="1"/>
                <c:pt idx="0">
                  <c:v>Type 1A (in)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'SCS Type Curves'!$A$2:$A$24</c:f>
              <c:strCache>
                <c:ptCount val="23"/>
                <c:pt idx="0">
                  <c:v>Hour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9.75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11.75</c:v>
                </c:pt>
                <c:pt idx="16">
                  <c:v>12</c:v>
                </c:pt>
                <c:pt idx="17">
                  <c:v>12.5</c:v>
                </c:pt>
                <c:pt idx="18">
                  <c:v>13</c:v>
                </c:pt>
                <c:pt idx="19">
                  <c:v>13.6</c:v>
                </c:pt>
                <c:pt idx="20">
                  <c:v>14</c:v>
                </c:pt>
                <c:pt idx="21">
                  <c:v>16</c:v>
                </c:pt>
                <c:pt idx="22">
                  <c:v>20</c:v>
                </c:pt>
              </c:strCache>
            </c:strRef>
          </c:cat>
          <c:val>
            <c:numRef>
              <c:f>'SCS Type Curves'!$C$2:$C$24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1.1600000000000001</c:v>
                </c:pt>
                <c:pt idx="4">
                  <c:v>2.06</c:v>
                </c:pt>
                <c:pt idx="5">
                  <c:v>2.68</c:v>
                </c:pt>
                <c:pt idx="6">
                  <c:v>4.25</c:v>
                </c:pt>
                <c:pt idx="7">
                  <c:v>4.8</c:v>
                </c:pt>
                <c:pt idx="8">
                  <c:v>5.2</c:v>
                </c:pt>
                <c:pt idx="9">
                  <c:v>5.5</c:v>
                </c:pt>
                <c:pt idx="10">
                  <c:v>5.64</c:v>
                </c:pt>
                <c:pt idx="11">
                  <c:v>5.77</c:v>
                </c:pt>
                <c:pt idx="12">
                  <c:v>6.01</c:v>
                </c:pt>
                <c:pt idx="13">
                  <c:v>6.24</c:v>
                </c:pt>
                <c:pt idx="14">
                  <c:v>6.45</c:v>
                </c:pt>
                <c:pt idx="15">
                  <c:v>6.5500000000000007</c:v>
                </c:pt>
                <c:pt idx="16">
                  <c:v>6.6400000000000006</c:v>
                </c:pt>
                <c:pt idx="17">
                  <c:v>6.83</c:v>
                </c:pt>
                <c:pt idx="18">
                  <c:v>7.01</c:v>
                </c:pt>
                <c:pt idx="19">
                  <c:v>7.1899999999999995</c:v>
                </c:pt>
                <c:pt idx="20">
                  <c:v>7.3599999999999994</c:v>
                </c:pt>
                <c:pt idx="21">
                  <c:v>8</c:v>
                </c:pt>
                <c:pt idx="22">
                  <c:v>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F-45A8-8ECD-73330B026C03}"/>
            </c:ext>
          </c:extLst>
        </c:ser>
        <c:ser>
          <c:idx val="2"/>
          <c:order val="2"/>
          <c:tx>
            <c:strRef>
              <c:f>'SCS Type Curves'!$D$2</c:f>
              <c:strCache>
                <c:ptCount val="1"/>
                <c:pt idx="0">
                  <c:v>Type 2 (in)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'SCS Type Curves'!$A$2:$A$24</c:f>
              <c:strCache>
                <c:ptCount val="23"/>
                <c:pt idx="0">
                  <c:v>Hour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9.75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11.75</c:v>
                </c:pt>
                <c:pt idx="16">
                  <c:v>12</c:v>
                </c:pt>
                <c:pt idx="17">
                  <c:v>12.5</c:v>
                </c:pt>
                <c:pt idx="18">
                  <c:v>13</c:v>
                </c:pt>
                <c:pt idx="19">
                  <c:v>13.6</c:v>
                </c:pt>
                <c:pt idx="20">
                  <c:v>14</c:v>
                </c:pt>
                <c:pt idx="21">
                  <c:v>16</c:v>
                </c:pt>
                <c:pt idx="22">
                  <c:v>20</c:v>
                </c:pt>
              </c:strCache>
            </c:strRef>
          </c:cat>
          <c:val>
            <c:numRef>
              <c:f>'SCS Type Curves'!$D$2:$D$24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0.21999999999999997</c:v>
                </c:pt>
                <c:pt idx="3">
                  <c:v>0.48</c:v>
                </c:pt>
                <c:pt idx="4">
                  <c:v>0.8</c:v>
                </c:pt>
                <c:pt idx="5">
                  <c:v>0.98</c:v>
                </c:pt>
                <c:pt idx="6">
                  <c:v>1.2</c:v>
                </c:pt>
                <c:pt idx="7">
                  <c:v>1.33</c:v>
                </c:pt>
                <c:pt idx="8">
                  <c:v>1.47</c:v>
                </c:pt>
                <c:pt idx="9">
                  <c:v>1.6300000000000001</c:v>
                </c:pt>
                <c:pt idx="10">
                  <c:v>1.7199999999999998</c:v>
                </c:pt>
                <c:pt idx="11">
                  <c:v>1.81</c:v>
                </c:pt>
                <c:pt idx="12">
                  <c:v>2.04</c:v>
                </c:pt>
                <c:pt idx="13">
                  <c:v>2.3499999999999996</c:v>
                </c:pt>
                <c:pt idx="14">
                  <c:v>2.8299999999999996</c:v>
                </c:pt>
                <c:pt idx="15">
                  <c:v>3.57</c:v>
                </c:pt>
                <c:pt idx="16">
                  <c:v>6.6300000000000008</c:v>
                </c:pt>
                <c:pt idx="17">
                  <c:v>7.35</c:v>
                </c:pt>
                <c:pt idx="18">
                  <c:v>7.7200000000000006</c:v>
                </c:pt>
                <c:pt idx="19">
                  <c:v>7.99</c:v>
                </c:pt>
                <c:pt idx="20">
                  <c:v>8.1999999999999993</c:v>
                </c:pt>
                <c:pt idx="21">
                  <c:v>8.8000000000000007</c:v>
                </c:pt>
                <c:pt idx="22">
                  <c:v>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F-45A8-8ECD-73330B026C03}"/>
            </c:ext>
          </c:extLst>
        </c:ser>
        <c:ser>
          <c:idx val="3"/>
          <c:order val="3"/>
          <c:tx>
            <c:strRef>
              <c:f>'SCS Type Curves'!$E$2</c:f>
              <c:strCache>
                <c:ptCount val="1"/>
                <c:pt idx="0">
                  <c:v>Type 3 (in)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'SCS Type Curves'!$A$2:$A$24</c:f>
              <c:strCache>
                <c:ptCount val="23"/>
                <c:pt idx="0">
                  <c:v>Hour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9.75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11.75</c:v>
                </c:pt>
                <c:pt idx="16">
                  <c:v>12</c:v>
                </c:pt>
                <c:pt idx="17">
                  <c:v>12.5</c:v>
                </c:pt>
                <c:pt idx="18">
                  <c:v>13</c:v>
                </c:pt>
                <c:pt idx="19">
                  <c:v>13.6</c:v>
                </c:pt>
                <c:pt idx="20">
                  <c:v>14</c:v>
                </c:pt>
                <c:pt idx="21">
                  <c:v>16</c:v>
                </c:pt>
                <c:pt idx="22">
                  <c:v>20</c:v>
                </c:pt>
              </c:strCache>
            </c:strRef>
          </c:cat>
          <c:val>
            <c:numRef>
              <c:f>'SCS Type Curves'!$E$2:$E$24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0.42999999999999994</c:v>
                </c:pt>
                <c:pt idx="4">
                  <c:v>0.72</c:v>
                </c:pt>
                <c:pt idx="5">
                  <c:v>0.8899999999999999</c:v>
                </c:pt>
                <c:pt idx="6">
                  <c:v>1.1500000000000001</c:v>
                </c:pt>
                <c:pt idx="7">
                  <c:v>1.3</c:v>
                </c:pt>
                <c:pt idx="8">
                  <c:v>1.48</c:v>
                </c:pt>
                <c:pt idx="9">
                  <c:v>1.6700000000000002</c:v>
                </c:pt>
                <c:pt idx="10">
                  <c:v>1.7799999999999998</c:v>
                </c:pt>
                <c:pt idx="11">
                  <c:v>1.8900000000000001</c:v>
                </c:pt>
                <c:pt idx="12">
                  <c:v>2.16</c:v>
                </c:pt>
                <c:pt idx="13">
                  <c:v>2.5</c:v>
                </c:pt>
                <c:pt idx="14">
                  <c:v>2.98</c:v>
                </c:pt>
                <c:pt idx="15">
                  <c:v>3.39</c:v>
                </c:pt>
                <c:pt idx="16">
                  <c:v>5</c:v>
                </c:pt>
                <c:pt idx="17">
                  <c:v>7.02</c:v>
                </c:pt>
                <c:pt idx="18">
                  <c:v>7.51</c:v>
                </c:pt>
                <c:pt idx="19">
                  <c:v>7.8500000000000005</c:v>
                </c:pt>
                <c:pt idx="20">
                  <c:v>8.1100000000000012</c:v>
                </c:pt>
                <c:pt idx="21">
                  <c:v>8.86</c:v>
                </c:pt>
                <c:pt idx="22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2F-45A8-8ECD-73330B026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Depth (in)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190499</xdr:rowOff>
    </xdr:from>
    <xdr:ext cx="5400000" cy="44100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>
        <v>10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0</v>
      </c>
      <c r="B3">
        <f>B$1*0</f>
        <v>0</v>
      </c>
      <c r="C3">
        <f>B$1*0</f>
        <v>0</v>
      </c>
      <c r="D3">
        <f>B$1*0</f>
        <v>0</v>
      </c>
      <c r="E3">
        <f>B$1*0</f>
        <v>0</v>
      </c>
    </row>
    <row r="4" spans="1:5" x14ac:dyDescent="0.25">
      <c r="A4">
        <v>2</v>
      </c>
      <c r="B4">
        <f>B$1*0.035</f>
        <v>0.35000000000000003</v>
      </c>
      <c r="C4">
        <f>B$1*0.05</f>
        <v>0.5</v>
      </c>
      <c r="D4">
        <f>B$1*0.022</f>
        <v>0.21999999999999997</v>
      </c>
      <c r="E4">
        <f>B$1*0.02</f>
        <v>0.2</v>
      </c>
    </row>
    <row r="5" spans="1:5" x14ac:dyDescent="0.25">
      <c r="A5">
        <v>4</v>
      </c>
      <c r="B5">
        <f>B$1*0.076</f>
        <v>0.76</v>
      </c>
      <c r="C5">
        <f>B$1*0.116</f>
        <v>1.1600000000000001</v>
      </c>
      <c r="D5">
        <f>B$1*0.048</f>
        <v>0.48</v>
      </c>
      <c r="E5">
        <f>B$1*0.043</f>
        <v>0.42999999999999994</v>
      </c>
    </row>
    <row r="6" spans="1:5" x14ac:dyDescent="0.25">
      <c r="A6">
        <v>6</v>
      </c>
      <c r="B6">
        <f>B$1*0.125</f>
        <v>1.25</v>
      </c>
      <c r="C6">
        <f>B$1*0.206</f>
        <v>2.06</v>
      </c>
      <c r="D6">
        <f>B$1*0.08</f>
        <v>0.8</v>
      </c>
      <c r="E6">
        <f>B$1*0.072</f>
        <v>0.72</v>
      </c>
    </row>
    <row r="7" spans="1:5" x14ac:dyDescent="0.25">
      <c r="A7">
        <v>7</v>
      </c>
      <c r="B7">
        <f>B$1*0.156</f>
        <v>1.56</v>
      </c>
      <c r="C7">
        <f>B$1*0.268</f>
        <v>2.68</v>
      </c>
      <c r="D7">
        <f>B$1*0.098</f>
        <v>0.98</v>
      </c>
      <c r="E7">
        <f>B$1*0.089</f>
        <v>0.8899999999999999</v>
      </c>
    </row>
    <row r="8" spans="1:5" x14ac:dyDescent="0.25">
      <c r="A8">
        <v>8</v>
      </c>
      <c r="B8">
        <f>B$1*0.194</f>
        <v>1.94</v>
      </c>
      <c r="C8">
        <f>B$1*0.425</f>
        <v>4.25</v>
      </c>
      <c r="D8">
        <f>B$1*0.12</f>
        <v>1.2</v>
      </c>
      <c r="E8">
        <f>B$1*0.115</f>
        <v>1.1500000000000001</v>
      </c>
    </row>
    <row r="9" spans="1:5" x14ac:dyDescent="0.25">
      <c r="A9">
        <v>8.5</v>
      </c>
      <c r="B9">
        <f>B$1*0.219</f>
        <v>2.19</v>
      </c>
      <c r="C9">
        <f>B$1*0.48</f>
        <v>4.8</v>
      </c>
      <c r="D9">
        <f>B$1*0.133</f>
        <v>1.33</v>
      </c>
      <c r="E9">
        <f>B$1*0.13</f>
        <v>1.3</v>
      </c>
    </row>
    <row r="10" spans="1:5" x14ac:dyDescent="0.25">
      <c r="A10">
        <v>9</v>
      </c>
      <c r="B10">
        <f>B$1*0.254</f>
        <v>2.54</v>
      </c>
      <c r="C10">
        <f>B$1*0.52</f>
        <v>5.2</v>
      </c>
      <c r="D10">
        <f>B$1*0.147</f>
        <v>1.47</v>
      </c>
      <c r="E10">
        <f>B$1*0.148</f>
        <v>1.48</v>
      </c>
    </row>
    <row r="11" spans="1:5" x14ac:dyDescent="0.25">
      <c r="A11">
        <v>9.5</v>
      </c>
      <c r="B11">
        <f>B$1*0.303</f>
        <v>3.03</v>
      </c>
      <c r="C11">
        <f>B$1*0.55</f>
        <v>5.5</v>
      </c>
      <c r="D11">
        <f>B$1*0.163</f>
        <v>1.6300000000000001</v>
      </c>
      <c r="E11">
        <f>B$1*0.167</f>
        <v>1.6700000000000002</v>
      </c>
    </row>
    <row r="12" spans="1:5" x14ac:dyDescent="0.25">
      <c r="A12">
        <v>9.75</v>
      </c>
      <c r="B12">
        <f>B$1*0.362</f>
        <v>3.62</v>
      </c>
      <c r="C12">
        <f>B$1*0.564</f>
        <v>5.64</v>
      </c>
      <c r="D12">
        <f>B$1*0.172</f>
        <v>1.7199999999999998</v>
      </c>
      <c r="E12">
        <f>B$1*0.178</f>
        <v>1.7799999999999998</v>
      </c>
    </row>
    <row r="13" spans="1:5" x14ac:dyDescent="0.25">
      <c r="A13">
        <v>10</v>
      </c>
      <c r="B13">
        <f>B$1*0.515</f>
        <v>5.15</v>
      </c>
      <c r="C13">
        <f>B$1*0.577</f>
        <v>5.77</v>
      </c>
      <c r="D13">
        <f>B$1*0.181</f>
        <v>1.81</v>
      </c>
      <c r="E13">
        <f>B$1*0.189</f>
        <v>1.8900000000000001</v>
      </c>
    </row>
    <row r="14" spans="1:5" x14ac:dyDescent="0.25">
      <c r="A14">
        <v>10.5</v>
      </c>
      <c r="B14">
        <f>B$1*0.583</f>
        <v>5.83</v>
      </c>
      <c r="C14">
        <f>B$1*0.601</f>
        <v>6.01</v>
      </c>
      <c r="D14">
        <f>B$1*0.204</f>
        <v>2.04</v>
      </c>
      <c r="E14">
        <f>B$1*0.216</f>
        <v>2.16</v>
      </c>
    </row>
    <row r="15" spans="1:5" x14ac:dyDescent="0.25">
      <c r="A15">
        <v>11</v>
      </c>
      <c r="B15">
        <f>B$1*0.624</f>
        <v>6.24</v>
      </c>
      <c r="C15">
        <f>B$1*0.624</f>
        <v>6.24</v>
      </c>
      <c r="D15">
        <f>B$1*0.235</f>
        <v>2.3499999999999996</v>
      </c>
      <c r="E15">
        <f>B$1*0.25</f>
        <v>2.5</v>
      </c>
    </row>
    <row r="16" spans="1:5" x14ac:dyDescent="0.25">
      <c r="A16">
        <v>11.5</v>
      </c>
      <c r="B16">
        <f>B$1*0.654</f>
        <v>6.54</v>
      </c>
      <c r="C16">
        <f>B$1*0.645</f>
        <v>6.45</v>
      </c>
      <c r="D16">
        <f>B$1*0.283</f>
        <v>2.8299999999999996</v>
      </c>
      <c r="E16">
        <f>B$1*0.298</f>
        <v>2.98</v>
      </c>
    </row>
    <row r="17" spans="1:5" x14ac:dyDescent="0.25">
      <c r="A17">
        <v>11.75</v>
      </c>
      <c r="B17">
        <f>B$1*0.669</f>
        <v>6.69</v>
      </c>
      <c r="C17">
        <f>B$1*0.655</f>
        <v>6.5500000000000007</v>
      </c>
      <c r="D17">
        <f>B$1*0.357</f>
        <v>3.57</v>
      </c>
      <c r="E17">
        <f>B$1*0.339</f>
        <v>3.39</v>
      </c>
    </row>
    <row r="18" spans="1:5" x14ac:dyDescent="0.25">
      <c r="A18">
        <v>12</v>
      </c>
      <c r="B18">
        <f>B$1*0.682</f>
        <v>6.82</v>
      </c>
      <c r="C18">
        <f>B$1*0.664</f>
        <v>6.6400000000000006</v>
      </c>
      <c r="D18">
        <f>B$1*0.663</f>
        <v>6.6300000000000008</v>
      </c>
      <c r="E18">
        <f>B$1*0.5</f>
        <v>5</v>
      </c>
    </row>
    <row r="19" spans="1:5" x14ac:dyDescent="0.25">
      <c r="A19">
        <v>12.5</v>
      </c>
      <c r="B19">
        <f>B$1*0.706</f>
        <v>7.06</v>
      </c>
      <c r="C19">
        <f>B$1*0.683</f>
        <v>6.83</v>
      </c>
      <c r="D19">
        <f>B$1*0.735</f>
        <v>7.35</v>
      </c>
      <c r="E19">
        <f>B$1*0.702</f>
        <v>7.02</v>
      </c>
    </row>
    <row r="20" spans="1:5" x14ac:dyDescent="0.25">
      <c r="A20">
        <v>13</v>
      </c>
      <c r="B20">
        <f>B$1*0.727</f>
        <v>7.27</v>
      </c>
      <c r="C20">
        <f>B$1*0.701</f>
        <v>7.01</v>
      </c>
      <c r="D20">
        <f>B$1*0.772</f>
        <v>7.7200000000000006</v>
      </c>
      <c r="E20">
        <f>B$1*0.751</f>
        <v>7.51</v>
      </c>
    </row>
    <row r="21" spans="1:5" x14ac:dyDescent="0.25">
      <c r="A21">
        <v>13.6</v>
      </c>
      <c r="B21">
        <f>B$1*0.748</f>
        <v>7.48</v>
      </c>
      <c r="C21">
        <f>B$1*0.719</f>
        <v>7.1899999999999995</v>
      </c>
      <c r="D21">
        <f>B$1*0.799</f>
        <v>7.99</v>
      </c>
      <c r="E21">
        <f>B$1*0.785</f>
        <v>7.8500000000000005</v>
      </c>
    </row>
    <row r="22" spans="1:5" x14ac:dyDescent="0.25">
      <c r="A22">
        <v>14</v>
      </c>
      <c r="B22">
        <f>B$1*0.767</f>
        <v>7.67</v>
      </c>
      <c r="C22">
        <f>B$1*0.736</f>
        <v>7.3599999999999994</v>
      </c>
      <c r="D22">
        <f>B$1*0.82</f>
        <v>8.1999999999999993</v>
      </c>
      <c r="E22">
        <f>B$1*0.811</f>
        <v>8.1100000000000012</v>
      </c>
    </row>
    <row r="23" spans="1:5" x14ac:dyDescent="0.25">
      <c r="A23">
        <v>16</v>
      </c>
      <c r="B23">
        <f>B$1*0.83</f>
        <v>8.2999999999999989</v>
      </c>
      <c r="C23">
        <f>B$1*0.8</f>
        <v>8</v>
      </c>
      <c r="D23">
        <f>B$1*0.88</f>
        <v>8.8000000000000007</v>
      </c>
      <c r="E23">
        <f>B$1*0.886</f>
        <v>8.86</v>
      </c>
    </row>
    <row r="24" spans="1:5" x14ac:dyDescent="0.25">
      <c r="A24">
        <v>20</v>
      </c>
      <c r="B24">
        <f>B$1*0.926</f>
        <v>9.26</v>
      </c>
      <c r="C24">
        <f>B$1*0.906</f>
        <v>9.06</v>
      </c>
      <c r="D24">
        <f>B$1*0.952</f>
        <v>9.52</v>
      </c>
      <c r="E24">
        <f>B$1*0.957</f>
        <v>9.57</v>
      </c>
    </row>
    <row r="25" spans="1:5" x14ac:dyDescent="0.25">
      <c r="A25">
        <v>24</v>
      </c>
      <c r="B25">
        <f>B$1*1</f>
        <v>10</v>
      </c>
      <c r="C25">
        <f>B$1*1</f>
        <v>10</v>
      </c>
      <c r="D25">
        <f>B$1*1</f>
        <v>10</v>
      </c>
      <c r="E25">
        <f>B$1*1</f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 Type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Cleveland, Theodore</cp:lastModifiedBy>
  <dcterms:created xsi:type="dcterms:W3CDTF">2025-05-23T21:09:16Z</dcterms:created>
  <dcterms:modified xsi:type="dcterms:W3CDTF">2025-05-23T21:21:59Z</dcterms:modified>
</cp:coreProperties>
</file>