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540" yWindow="6460" windowWidth="25600" windowHeight="16060" tabRatio="500"/>
  </bookViews>
  <sheets>
    <sheet name="Interface" sheetId="2" r:id="rId1"/>
    <sheet name="DataTable" sheetId="1" state="hidden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<sst xmlns="http://schemas.openxmlformats.org/spreadsheetml/2006/main" count="22" uniqueCount="21">
  <si>
    <t>Upland Method</t>
  </si>
  <si>
    <t>Slope (%)</t>
  </si>
  <si>
    <t>b</t>
  </si>
  <si>
    <t>k</t>
  </si>
  <si>
    <t>NRCS Upland Method Tc Estimator</t>
  </si>
  <si>
    <t>&lt;= Time (seconds)</t>
  </si>
  <si>
    <t>&lt;= Time (minutes)</t>
  </si>
  <si>
    <t>&lt;= Time (hours)</t>
  </si>
  <si>
    <t>&lt;= Flow Velocity (ft/s)</t>
  </si>
  <si>
    <t>&lt;= Path Length (ft)</t>
  </si>
  <si>
    <t>Forest with Heavy Ground Litter &amp; Meadow</t>
  </si>
  <si>
    <t>Fallow or Minimum Tillage Cultivation</t>
  </si>
  <si>
    <t>Short Grass Pasture &amp; Lawns</t>
  </si>
  <si>
    <t>Nearly Bare Ground</t>
  </si>
  <si>
    <t>Grassed Waterway</t>
  </si>
  <si>
    <t>Paved Area (Sheet Flow) and Shallow Gutter Flow</t>
  </si>
  <si>
    <t>&lt;= Select Watershed Surface Type (Pull Down Menu)</t>
  </si>
  <si>
    <t>&lt;= Watershed Slope (%)</t>
  </si>
  <si>
    <t>Input Values</t>
  </si>
  <si>
    <t>Computed Values</t>
  </si>
  <si>
    <t>Reference:  NEH 630 Chapter 15  http://directives.sc.egov.usda.gov/OpenNonWebContent.aspx?content=27002.wba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</si>
</sst>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8"/>
      <name val="Calibri"/>
      <family val="2"/>
      <scheme val="minor"/>
    </font>
    <font>
      <sz val="14"/>
      <color rgb="FFFF0000"/>
      <name val="Arial"/>
    </font>
    <font>
      <sz val="16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/>
    <xf numFmtId="0" fontId="4" fillId="2" borderId="0" xfId="0" applyFont="1" applyFill="1" applyAlignment="1">
      <alignment vertical="top"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3" fillId="3" borderId="0" xfId="0" applyFont="1" applyFill="1" applyAlignment="1"/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 applyAlignment="1">
      <alignment vertical="top" wrapText="1"/>
    </xf>
    <xf numFmtId="0" fontId="4" fillId="5" borderId="2" xfId="0" applyFont="1" applyFill="1" applyBorder="1" applyAlignment="1">
      <alignment vertical="top"/>
    </xf>
    <xf numFmtId="1" fontId="4" fillId="5" borderId="1" xfId="0" applyNumberFormat="1" applyFont="1" applyFill="1" applyBorder="1" applyAlignment="1">
      <alignment vertical="top"/>
    </xf>
    <xf numFmtId="164" fontId="4" fillId="5" borderId="1" xfId="0" applyNumberFormat="1" applyFont="1" applyFill="1" applyBorder="1" applyAlignment="1">
      <alignment vertical="top"/>
    </xf>
    <xf numFmtId="2" fontId="4" fillId="5" borderId="1" xfId="0" applyNumberFormat="1" applyFont="1" applyFill="1" applyBorder="1" applyAlignment="1">
      <alignment vertical="top"/>
    </xf>
    <xf numFmtId="0" fontId="7" fillId="3" borderId="0" xfId="0" applyFont="1" applyFill="1" applyAlignment="1">
      <alignment vertical="top" wrapText="1"/>
    </xf>
    <xf numFmtId="0" fontId="4" fillId="4" borderId="1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4" borderId="1" xfId="0" applyFont="1" applyFill="1" applyBorder="1" applyAlignment="1" applyProtection="1">
      <alignment vertical="top" wrapText="1"/>
      <protection locked="0"/>
    </xf>
    <xf numFmtId="0" fontId="5" fillId="3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8" fillId="3" borderId="0" xfId="0" applyFont="1" applyFill="1" applyAlignment="1">
      <alignment horizontal="center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DataTable!$B$3</c:f>
              <c:strCache>
                <c:ptCount val="1"/>
                <c:pt idx="0">
                  <c:v>Paved Area (Sheet Flow) and Shallow Gutter Flow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DataTable!$B$4:$B$24</c:f>
              <c:numCache>
                <c:formatCode>General</c:formatCode>
                <c:ptCount val="21"/>
                <c:pt idx="0">
                  <c:v>1.423024947075771</c:v>
                </c:pt>
                <c:pt idx="1">
                  <c:v>1.55884572681199</c:v>
                </c:pt>
                <c:pt idx="2">
                  <c:v>1.683745824048274</c:v>
                </c:pt>
                <c:pt idx="3">
                  <c:v>1.8</c:v>
                </c:pt>
                <c:pt idx="4">
                  <c:v>1.909188309203678</c:v>
                </c:pt>
                <c:pt idx="5">
                  <c:v>2.012461179749811</c:v>
                </c:pt>
                <c:pt idx="6">
                  <c:v>2.846049894151541</c:v>
                </c:pt>
                <c:pt idx="7">
                  <c:v>3.485685011586675</c:v>
                </c:pt>
                <c:pt idx="8">
                  <c:v>4.024922359499621</c:v>
                </c:pt>
                <c:pt idx="9">
                  <c:v>4.5</c:v>
                </c:pt>
                <c:pt idx="10">
                  <c:v>4.929503017546494</c:v>
                </c:pt>
                <c:pt idx="11">
                  <c:v>5.324471804789654</c:v>
                </c:pt>
                <c:pt idx="12">
                  <c:v>5.692099788303083</c:v>
                </c:pt>
                <c:pt idx="13">
                  <c:v>6.037383539249432</c:v>
                </c:pt>
                <c:pt idx="14">
                  <c:v>6.363961030678928</c:v>
                </c:pt>
                <c:pt idx="15">
                  <c:v>9.0</c:v>
                </c:pt>
                <c:pt idx="16">
                  <c:v>11.0227038425243</c:v>
                </c:pt>
                <c:pt idx="17">
                  <c:v>12.72792206135786</c:v>
                </c:pt>
                <c:pt idx="18">
                  <c:v>14.23024947075771</c:v>
                </c:pt>
                <c:pt idx="19">
                  <c:v>15.5884572681199</c:v>
                </c:pt>
                <c:pt idx="20">
                  <c:v>16.83745824048274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DataTable!$C$3</c:f>
              <c:strCache>
                <c:ptCount val="1"/>
                <c:pt idx="0">
                  <c:v>Grassed Waterway</c:v>
                </c:pt>
              </c:strCache>
            </c:strRef>
          </c:tx>
          <c:spPr>
            <a:ln w="38100" cmpd="dbl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xVal>
            <c:numRef>
              <c:f>DataTable!$C$4:$C$24</c:f>
              <c:numCache>
                <c:formatCode>General</c:formatCode>
                <c:ptCount val="21"/>
                <c:pt idx="0">
                  <c:v>1.060660171779821</c:v>
                </c:pt>
                <c:pt idx="1">
                  <c:v>1.161895003862225</c:v>
                </c:pt>
                <c:pt idx="2">
                  <c:v>1.254990039801113</c:v>
                </c:pt>
                <c:pt idx="3">
                  <c:v>1.341640786499874</c:v>
                </c:pt>
                <c:pt idx="4">
                  <c:v>1.423024947075771</c:v>
                </c:pt>
                <c:pt idx="5">
                  <c:v>1.5</c:v>
                </c:pt>
                <c:pt idx="6">
                  <c:v>2.121320343559643</c:v>
                </c:pt>
                <c:pt idx="7">
                  <c:v>2.598076211353316</c:v>
                </c:pt>
                <c:pt idx="8">
                  <c:v>3.0</c:v>
                </c:pt>
                <c:pt idx="9">
                  <c:v>3.354101966249685</c:v>
                </c:pt>
                <c:pt idx="10">
                  <c:v>3.674234614174767</c:v>
                </c:pt>
                <c:pt idx="11">
                  <c:v>3.968626966596886</c:v>
                </c:pt>
                <c:pt idx="12">
                  <c:v>4.242640687119285</c:v>
                </c:pt>
                <c:pt idx="13">
                  <c:v>4.5</c:v>
                </c:pt>
                <c:pt idx="14">
                  <c:v>4.743416490252568</c:v>
                </c:pt>
                <c:pt idx="15">
                  <c:v>6.70820393249937</c:v>
                </c:pt>
                <c:pt idx="16">
                  <c:v>8.215838362577491</c:v>
                </c:pt>
                <c:pt idx="17">
                  <c:v>9.486832980505138</c:v>
                </c:pt>
                <c:pt idx="18">
                  <c:v>10.60660171779821</c:v>
                </c:pt>
                <c:pt idx="19">
                  <c:v>11.61895003862225</c:v>
                </c:pt>
                <c:pt idx="20">
                  <c:v>12.54990039801113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DataTable!$D$3</c:f>
              <c:strCache>
                <c:ptCount val="1"/>
                <c:pt idx="0">
                  <c:v>Nearly Bare Ground</c:v>
                </c:pt>
              </c:strCache>
            </c:strRef>
          </c:tx>
          <c:spPr>
            <a:ln w="57150" cmpd="thickThin"/>
          </c:spPr>
          <c:marker>
            <c:symbol val="none"/>
          </c:marker>
          <c:xVal>
            <c:numRef>
              <c:f>DataTable!$D$4:$D$24</c:f>
              <c:numCache>
                <c:formatCode>General</c:formatCode>
                <c:ptCount val="21"/>
                <c:pt idx="0">
                  <c:v>0.707106781186548</c:v>
                </c:pt>
                <c:pt idx="1">
                  <c:v>0.774596669241483</c:v>
                </c:pt>
                <c:pt idx="2">
                  <c:v>0.836660026534076</c:v>
                </c:pt>
                <c:pt idx="3">
                  <c:v>0.894427190999916</c:v>
                </c:pt>
                <c:pt idx="4">
                  <c:v>0.948683298050514</c:v>
                </c:pt>
                <c:pt idx="5">
                  <c:v>1.0</c:v>
                </c:pt>
                <c:pt idx="6">
                  <c:v>1.414213562373095</c:v>
                </c:pt>
                <c:pt idx="7">
                  <c:v>1.732050807568877</c:v>
                </c:pt>
                <c:pt idx="8">
                  <c:v>2.0</c:v>
                </c:pt>
                <c:pt idx="9">
                  <c:v>2.23606797749979</c:v>
                </c:pt>
                <c:pt idx="10">
                  <c:v>2.449489742783178</c:v>
                </c:pt>
                <c:pt idx="11">
                  <c:v>2.645751311064591</c:v>
                </c:pt>
                <c:pt idx="12">
                  <c:v>2.82842712474619</c:v>
                </c:pt>
                <c:pt idx="13">
                  <c:v>3.0</c:v>
                </c:pt>
                <c:pt idx="14">
                  <c:v>3.16227766016838</c:v>
                </c:pt>
                <c:pt idx="15">
                  <c:v>4.47213595499958</c:v>
                </c:pt>
                <c:pt idx="16">
                  <c:v>5.47722557505166</c:v>
                </c:pt>
                <c:pt idx="17">
                  <c:v>6.324555320336759</c:v>
                </c:pt>
                <c:pt idx="18">
                  <c:v>7.071067811865475</c:v>
                </c:pt>
                <c:pt idx="19">
                  <c:v>7.745966692414833</c:v>
                </c:pt>
                <c:pt idx="20">
                  <c:v>8.366600265340755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DataTable!$E$3</c:f>
              <c:strCache>
                <c:ptCount val="1"/>
                <c:pt idx="0">
                  <c:v>Short Grass Pasture &amp; Lawns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DataTable!$E$4:$E$24</c:f>
              <c:numCache>
                <c:formatCode>General</c:formatCode>
                <c:ptCount val="21"/>
                <c:pt idx="0">
                  <c:v>0.5</c:v>
                </c:pt>
                <c:pt idx="1">
                  <c:v>0.547722557505166</c:v>
                </c:pt>
                <c:pt idx="2">
                  <c:v>0.591607978309962</c:v>
                </c:pt>
                <c:pt idx="3">
                  <c:v>0.632455532033676</c:v>
                </c:pt>
                <c:pt idx="4">
                  <c:v>0.670820393249937</c:v>
                </c:pt>
                <c:pt idx="5">
                  <c:v>0.707106781186547</c:v>
                </c:pt>
                <c:pt idx="6">
                  <c:v>1.0</c:v>
                </c:pt>
                <c:pt idx="7">
                  <c:v>1.224744871391589</c:v>
                </c:pt>
                <c:pt idx="8">
                  <c:v>1.414213562373095</c:v>
                </c:pt>
                <c:pt idx="9">
                  <c:v>1.58113883008419</c:v>
                </c:pt>
                <c:pt idx="10">
                  <c:v>1.732050807568877</c:v>
                </c:pt>
                <c:pt idx="11">
                  <c:v>1.870828693386971</c:v>
                </c:pt>
                <c:pt idx="12">
                  <c:v>2.0</c:v>
                </c:pt>
                <c:pt idx="13">
                  <c:v>2.121320343559642</c:v>
                </c:pt>
                <c:pt idx="14">
                  <c:v>2.23606797749979</c:v>
                </c:pt>
                <c:pt idx="15">
                  <c:v>3.16227766016838</c:v>
                </c:pt>
                <c:pt idx="16">
                  <c:v>3.872983346207416</c:v>
                </c:pt>
                <c:pt idx="17">
                  <c:v>4.47213595499958</c:v>
                </c:pt>
                <c:pt idx="18">
                  <c:v>5.0</c:v>
                </c:pt>
                <c:pt idx="19">
                  <c:v>5.47722557505166</c:v>
                </c:pt>
                <c:pt idx="20">
                  <c:v>5.916079783099615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DataTable!$F$3</c:f>
              <c:strCache>
                <c:ptCount val="1"/>
                <c:pt idx="0">
                  <c:v>Fallow or Minimum Tillage Cultivation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DataTable!$F$4:$F$24</c:f>
              <c:numCache>
                <c:formatCode>General</c:formatCode>
                <c:ptCount val="21"/>
                <c:pt idx="0">
                  <c:v>0.35</c:v>
                </c:pt>
                <c:pt idx="1">
                  <c:v>0.383405790253616</c:v>
                </c:pt>
                <c:pt idx="2">
                  <c:v>0.414125584816973</c:v>
                </c:pt>
                <c:pt idx="3">
                  <c:v>0.442718872423573</c:v>
                </c:pt>
                <c:pt idx="4">
                  <c:v>0.469574275274956</c:v>
                </c:pt>
                <c:pt idx="5">
                  <c:v>0.494974746830583</c:v>
                </c:pt>
                <c:pt idx="6">
                  <c:v>0.7</c:v>
                </c:pt>
                <c:pt idx="7">
                  <c:v>0.857321409974112</c:v>
                </c:pt>
                <c:pt idx="8">
                  <c:v>0.989949493661166</c:v>
                </c:pt>
                <c:pt idx="9">
                  <c:v>1.106797181058933</c:v>
                </c:pt>
                <c:pt idx="10">
                  <c:v>1.212435565298214</c:v>
                </c:pt>
                <c:pt idx="11">
                  <c:v>1.309580085370879</c:v>
                </c:pt>
                <c:pt idx="12">
                  <c:v>1.4</c:v>
                </c:pt>
                <c:pt idx="13">
                  <c:v>1.484924240491749</c:v>
                </c:pt>
                <c:pt idx="14">
                  <c:v>1.565247584249853</c:v>
                </c:pt>
                <c:pt idx="15">
                  <c:v>2.213594362117865</c:v>
                </c:pt>
                <c:pt idx="16">
                  <c:v>2.711088342345191</c:v>
                </c:pt>
                <c:pt idx="17">
                  <c:v>3.130495168499705</c:v>
                </c:pt>
                <c:pt idx="18">
                  <c:v>3.5</c:v>
                </c:pt>
                <c:pt idx="19">
                  <c:v>3.834057902536162</c:v>
                </c:pt>
                <c:pt idx="20">
                  <c:v>4.14125584816973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DataTable!$G$3</c:f>
              <c:strCache>
                <c:ptCount val="1"/>
                <c:pt idx="0">
                  <c:v>Forest with Heavy Ground Litter &amp; Meadow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DataTable!$G$4:$G$24</c:f>
              <c:numCache>
                <c:formatCode>General</c:formatCode>
                <c:ptCount val="21"/>
                <c:pt idx="0">
                  <c:v>0.176776695296637</c:v>
                </c:pt>
                <c:pt idx="1">
                  <c:v>0.193649167310371</c:v>
                </c:pt>
                <c:pt idx="2">
                  <c:v>0.209165006633519</c:v>
                </c:pt>
                <c:pt idx="3">
                  <c:v>0.223606797749979</c:v>
                </c:pt>
                <c:pt idx="4">
                  <c:v>0.237170824512628</c:v>
                </c:pt>
                <c:pt idx="5">
                  <c:v>0.25</c:v>
                </c:pt>
                <c:pt idx="6">
                  <c:v>0.353553390593274</c:v>
                </c:pt>
                <c:pt idx="7">
                  <c:v>0.433012701892219</c:v>
                </c:pt>
                <c:pt idx="8">
                  <c:v>0.5</c:v>
                </c:pt>
                <c:pt idx="9">
                  <c:v>0.559016994374947</c:v>
                </c:pt>
                <c:pt idx="10">
                  <c:v>0.612372435695794</c:v>
                </c:pt>
                <c:pt idx="11">
                  <c:v>0.661437827766148</c:v>
                </c:pt>
                <c:pt idx="12">
                  <c:v>0.707106781186548</c:v>
                </c:pt>
                <c:pt idx="13">
                  <c:v>0.75</c:v>
                </c:pt>
                <c:pt idx="14">
                  <c:v>0.790569415042095</c:v>
                </c:pt>
                <c:pt idx="15">
                  <c:v>1.118033988749895</c:v>
                </c:pt>
                <c:pt idx="16">
                  <c:v>1.369306393762915</c:v>
                </c:pt>
                <c:pt idx="17">
                  <c:v>1.58113883008419</c:v>
                </c:pt>
                <c:pt idx="18">
                  <c:v>1.767766952966369</c:v>
                </c:pt>
                <c:pt idx="19">
                  <c:v>1.936491673103708</c:v>
                </c:pt>
                <c:pt idx="20">
                  <c:v>2.091650066335189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6"/>
          <c:order val="6"/>
          <c:tx>
            <c:v>My Data Point</c:v>
          </c:tx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Interface!$B$10:$B$10</c:f>
              <c:numCache>
                <c:formatCode>General</c:formatCode>
                <c:ptCount val="1"/>
                <c:pt idx="0">
                  <c:v>1.460941477267313</c:v>
                </c:pt>
              </c:numCache>
            </c:numRef>
          </c:xVal>
          <c:yVal>
            <c:numRef>
              <c:f>Interface!$B$3:$B$3</c:f>
              <c:numCache>
                <c:formatCode>General</c:formatCode>
                <c:ptCount val="1"/>
                <c:pt idx="0">
                  <c:v>0.527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805528"/>
        <c:axId val="-2055350680"/>
      </c:scatterChart>
      <c:valAx>
        <c:axId val="-2052805528"/>
        <c:scaling>
          <c:logBase val="10.0"/>
          <c:orientation val="minMax"/>
          <c:max val="2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(feet per second)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350680"/>
        <c:crossesAt val="0.5"/>
        <c:crossBetween val="midCat"/>
        <c:minorUnit val="10.0"/>
      </c:valAx>
      <c:valAx>
        <c:axId val="-2055350680"/>
        <c:scaling>
          <c:logBase val="10.0"/>
          <c:orientation val="minMax"/>
          <c:min val="0.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Watershed Slope (percent)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805528"/>
        <c:crossesAt val="0.1"/>
        <c:crossBetween val="midCat"/>
      </c:valAx>
    </c:plotArea>
    <c:legend>
      <c:legendPos val="b"/>
      <c:layout>
        <c:manualLayout>
          <c:xMode val="edge"/>
          <c:yMode val="edge"/>
          <c:x val="0.0139186295503212"/>
          <c:y val="0.870226397756618"/>
          <c:w val="0.963597430406852"/>
          <c:h val="0.1136770227665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33867</xdr:rowOff>
    </xdr:from>
    <xdr:to>
      <xdr:col>4</xdr:col>
      <xdr:colOff>359655</xdr:colOff>
      <xdr:row>41</xdr:row>
      <xdr:rowOff>33867</xdr:rowOff>
    </xdr:to>
    <xdr:pic>
      <xdr:nvPicPr>
        <xdr:cNvPr id="8" name="Picture 7" descr="corrected Fi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40" b="69992"/>
        <a:stretch>
          <a:fillRect/>
        </a:stretch>
      </xdr:blipFill>
      <xdr:spPr bwMode="auto">
        <a:xfrm>
          <a:off x="0" y="4318000"/>
          <a:ext cx="6184722" cy="502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643467</xdr:colOff>
      <xdr:row>11</xdr:row>
      <xdr:rowOff>156633</xdr:rowOff>
    </xdr:from>
    <xdr:to>
      <xdr:col>12</xdr:col>
      <xdr:colOff>698501</xdr:colOff>
      <xdr:row>41</xdr:row>
      <xdr:rowOff>59267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tabSelected="1" zoomScale="75" zoomScaleNormal="75" zoomScalePageLayoutView="75" workbookViewId="0">
      <selection activeCell="F7" sqref="F7"/>
    </sheetView>
  </sheetViews>
  <sheetFormatPr baseColWidth="10" defaultRowHeight="15" x14ac:dyDescent="0"/>
  <cols>
    <col min="1" max="1" width="8.6640625" customWidth="1"/>
    <col min="2" max="2" width="38.6640625" customWidth="1"/>
    <col min="3" max="3" width="1.6640625" customWidth="1"/>
    <col min="4" max="4" width="27.33203125" customWidth="1"/>
    <col min="13" max="13" width="12.1640625" customWidth="1"/>
  </cols>
  <sheetData>
    <row r="1" spans="1:13" ht="28">
      <c r="A1" s="6" t="s">
        <v>4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</row>
    <row r="2" spans="1:13" ht="12" customHeight="1" thickBo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38" customHeight="1" thickBot="1">
      <c r="A3" s="18" t="s">
        <v>18</v>
      </c>
      <c r="B3" s="15">
        <v>0.52700000000000002</v>
      </c>
      <c r="C3" s="7"/>
      <c r="D3" s="5" t="s">
        <v>17</v>
      </c>
      <c r="E3" s="7"/>
      <c r="F3" s="7"/>
      <c r="G3" s="14"/>
      <c r="H3" s="7"/>
      <c r="I3" s="7"/>
      <c r="J3" s="7"/>
      <c r="K3" s="7"/>
      <c r="L3" s="7"/>
      <c r="M3" s="7"/>
    </row>
    <row r="4" spans="1:13" ht="9" customHeight="1" thickBot="1">
      <c r="A4" s="18"/>
      <c r="B4" s="16"/>
      <c r="C4" s="7"/>
      <c r="D4" s="8"/>
      <c r="E4" s="7"/>
      <c r="F4" s="7"/>
      <c r="G4" s="7"/>
      <c r="H4" s="7"/>
      <c r="I4" s="7"/>
      <c r="J4" s="7"/>
      <c r="K4" s="7"/>
      <c r="L4" s="7"/>
      <c r="M4" s="7"/>
    </row>
    <row r="5" spans="1:13" ht="58" customHeight="1" thickBot="1">
      <c r="A5" s="18"/>
      <c r="B5" s="17" t="s">
        <v>15</v>
      </c>
      <c r="C5" s="7"/>
      <c r="D5" s="9" t="s">
        <v>16</v>
      </c>
      <c r="E5" s="20" t="s">
        <v>20</v>
      </c>
      <c r="F5" s="20"/>
      <c r="G5" s="20"/>
      <c r="H5" s="20"/>
      <c r="I5" s="20"/>
      <c r="J5" s="20"/>
      <c r="K5" s="20"/>
      <c r="L5" s="20"/>
      <c r="M5" s="20"/>
    </row>
    <row r="6" spans="1:13" ht="7" customHeight="1" thickBot="1">
      <c r="A6" s="18"/>
      <c r="B6" s="16"/>
      <c r="C6" s="7"/>
      <c r="D6" s="8"/>
      <c r="E6" s="7"/>
      <c r="F6" s="7"/>
      <c r="G6" s="7"/>
      <c r="H6" s="7"/>
      <c r="I6" s="7"/>
      <c r="J6" s="7"/>
      <c r="K6" s="7"/>
      <c r="L6" s="7"/>
      <c r="M6" s="7"/>
    </row>
    <row r="7" spans="1:13" ht="25" customHeight="1" thickBot="1">
      <c r="A7" s="18"/>
      <c r="B7" s="15">
        <v>2087</v>
      </c>
      <c r="C7" s="7"/>
      <c r="D7" s="5" t="s">
        <v>9</v>
      </c>
      <c r="E7" s="7"/>
      <c r="F7" s="7"/>
      <c r="G7" s="7"/>
      <c r="H7" s="7"/>
      <c r="I7" s="7"/>
      <c r="J7" s="7"/>
      <c r="K7" s="7"/>
      <c r="L7" s="7"/>
      <c r="M7" s="7"/>
    </row>
    <row r="8" spans="1:13" ht="14" customHeight="1">
      <c r="A8" s="7"/>
      <c r="B8" s="4"/>
      <c r="C8" s="7"/>
      <c r="D8" s="8"/>
      <c r="E8" s="7"/>
      <c r="F8" s="7"/>
      <c r="G8" s="7"/>
      <c r="H8" s="7"/>
      <c r="I8" s="7"/>
      <c r="J8" s="7"/>
      <c r="K8" s="7"/>
      <c r="L8" s="7"/>
      <c r="M8" s="7"/>
    </row>
    <row r="9" spans="1:13" ht="14" customHeight="1">
      <c r="A9" s="19" t="s">
        <v>19</v>
      </c>
      <c r="B9" s="2"/>
      <c r="C9" s="2"/>
      <c r="D9" s="2"/>
      <c r="E9" s="2"/>
      <c r="F9" s="7"/>
      <c r="G9" s="7"/>
      <c r="H9" s="7"/>
      <c r="I9" s="7"/>
      <c r="J9" s="7"/>
      <c r="K9" s="7"/>
      <c r="L9" s="7"/>
      <c r="M9" s="7"/>
    </row>
    <row r="10" spans="1:13" ht="29" customHeight="1" thickBot="1">
      <c r="A10" s="19"/>
      <c r="B10" s="10">
        <f>INDEX(DataTable!B26:G27,1,MATCH($B$5,DataTable!B3:G3,0))*B3^(INDEX(DataTable!B26:G27,2,MATCH($B$5,DataTable!B3:G3,0)))</f>
        <v>1.4609414772673135</v>
      </c>
      <c r="C10" s="2"/>
      <c r="D10" s="3" t="s">
        <v>8</v>
      </c>
      <c r="E10" s="2"/>
      <c r="F10" s="7"/>
      <c r="G10" s="7"/>
      <c r="H10" s="7"/>
      <c r="I10" s="7"/>
      <c r="J10" s="7"/>
      <c r="K10" s="7"/>
      <c r="L10" s="7"/>
      <c r="M10" s="7"/>
    </row>
    <row r="11" spans="1:13" ht="32" customHeight="1" thickBot="1">
      <c r="A11" s="19"/>
      <c r="B11" s="11">
        <f>B7/B10</f>
        <v>1428.5308703150292</v>
      </c>
      <c r="C11" s="2"/>
      <c r="D11" s="3" t="s">
        <v>5</v>
      </c>
      <c r="E11" s="2"/>
      <c r="F11" s="7"/>
      <c r="G11" s="7"/>
      <c r="H11" s="7"/>
      <c r="I11" s="7"/>
      <c r="J11" s="7"/>
      <c r="K11" s="7"/>
      <c r="L11" s="7"/>
      <c r="M11" s="7"/>
    </row>
    <row r="12" spans="1:13" ht="28" customHeight="1" thickBot="1">
      <c r="A12" s="19"/>
      <c r="B12" s="12">
        <f>B11/60</f>
        <v>23.808847838583819</v>
      </c>
      <c r="C12" s="2"/>
      <c r="D12" s="3" t="s">
        <v>6</v>
      </c>
      <c r="E12" s="2"/>
      <c r="F12" s="7"/>
      <c r="G12" s="7"/>
      <c r="H12" s="7"/>
      <c r="I12" s="7"/>
      <c r="J12" s="7"/>
      <c r="K12" s="7"/>
      <c r="L12" s="7"/>
      <c r="M12" s="7"/>
    </row>
    <row r="13" spans="1:13" ht="25" customHeight="1" thickBot="1">
      <c r="A13" s="19"/>
      <c r="B13" s="13">
        <f>B12/60</f>
        <v>0.39681413064306365</v>
      </c>
      <c r="C13" s="2"/>
      <c r="D13" s="3" t="s">
        <v>7</v>
      </c>
      <c r="E13" s="2"/>
      <c r="F13" s="7"/>
      <c r="G13" s="7"/>
      <c r="H13" s="7"/>
      <c r="I13" s="7"/>
      <c r="J13" s="7"/>
      <c r="K13" s="7"/>
      <c r="L13" s="7"/>
      <c r="M13" s="7"/>
    </row>
    <row r="14" spans="1:13">
      <c r="A14" s="19"/>
      <c r="B14" s="2"/>
      <c r="C14" s="2"/>
      <c r="D14" s="2"/>
      <c r="E14" s="2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</sheetData>
  <sheetProtection password="D658" sheet="1" objects="1" scenarios="1"/>
  <mergeCells count="3">
    <mergeCell ref="A3:A7"/>
    <mergeCell ref="A9:A14"/>
    <mergeCell ref="E5:M5"/>
  </mergeCells>
  <phoneticPr fontId="6" type="noConversion"/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DataTable!$B$3:$G$3</xm:f>
          </x14:formula1>
          <xm:sqref>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P11" sqref="P11"/>
    </sheetView>
  </sheetViews>
  <sheetFormatPr baseColWidth="10" defaultRowHeight="15" x14ac:dyDescent="0"/>
  <sheetData>
    <row r="1" spans="1:7">
      <c r="A1" t="s">
        <v>0</v>
      </c>
    </row>
    <row r="3" spans="1:7" ht="249">
      <c r="A3" s="1" t="s">
        <v>1</v>
      </c>
      <c r="B3" s="1" t="s">
        <v>15</v>
      </c>
      <c r="C3" s="1" t="s">
        <v>14</v>
      </c>
      <c r="D3" s="1" t="s">
        <v>13</v>
      </c>
      <c r="E3" s="1" t="s">
        <v>12</v>
      </c>
      <c r="F3" s="1" t="s">
        <v>11</v>
      </c>
      <c r="G3" s="1" t="s">
        <v>10</v>
      </c>
    </row>
    <row r="4" spans="1:7">
      <c r="A4">
        <v>0.5</v>
      </c>
      <c r="B4">
        <f>B$26*$A4^B$27</f>
        <v>1.4230249470757708</v>
      </c>
      <c r="C4">
        <f t="shared" ref="C4:G4" si="0">C$26*$A4^C$27</f>
        <v>1.0606601717798214</v>
      </c>
      <c r="D4">
        <f t="shared" si="0"/>
        <v>0.70710678118654757</v>
      </c>
      <c r="E4">
        <f t="shared" si="0"/>
        <v>0.5</v>
      </c>
      <c r="F4">
        <f t="shared" si="0"/>
        <v>0.35</v>
      </c>
      <c r="G4">
        <f t="shared" si="0"/>
        <v>0.17677669529663689</v>
      </c>
    </row>
    <row r="5" spans="1:7">
      <c r="A5">
        <v>0.6</v>
      </c>
      <c r="B5">
        <f t="shared" ref="B5:G24" si="1">B$26*$A5^B$27</f>
        <v>1.5588457268119895</v>
      </c>
      <c r="C5">
        <f t="shared" si="1"/>
        <v>1.1618950038622251</v>
      </c>
      <c r="D5">
        <f t="shared" si="1"/>
        <v>0.7745966692414834</v>
      </c>
      <c r="E5">
        <f t="shared" si="1"/>
        <v>0.54772255750516607</v>
      </c>
      <c r="F5">
        <f t="shared" si="1"/>
        <v>0.38340579025361621</v>
      </c>
      <c r="G5">
        <f t="shared" si="1"/>
        <v>0.19364916731037085</v>
      </c>
    </row>
    <row r="6" spans="1:7">
      <c r="A6">
        <v>0.7</v>
      </c>
      <c r="B6">
        <f t="shared" si="1"/>
        <v>1.6837458240482737</v>
      </c>
      <c r="C6">
        <f t="shared" si="1"/>
        <v>1.2549900398011133</v>
      </c>
      <c r="D6">
        <f t="shared" si="1"/>
        <v>0.83666002653407556</v>
      </c>
      <c r="E6">
        <f t="shared" si="1"/>
        <v>0.59160797830996159</v>
      </c>
      <c r="F6">
        <f t="shared" si="1"/>
        <v>0.41412558481697304</v>
      </c>
      <c r="G6">
        <f t="shared" si="1"/>
        <v>0.20916500663351889</v>
      </c>
    </row>
    <row r="7" spans="1:7">
      <c r="A7">
        <v>0.8</v>
      </c>
      <c r="B7">
        <f t="shared" si="1"/>
        <v>1.7999999999999998</v>
      </c>
      <c r="C7">
        <f t="shared" si="1"/>
        <v>1.3416407864998738</v>
      </c>
      <c r="D7">
        <f t="shared" si="1"/>
        <v>0.89442719099991586</v>
      </c>
      <c r="E7">
        <f t="shared" si="1"/>
        <v>0.63245553203367577</v>
      </c>
      <c r="F7">
        <f t="shared" si="1"/>
        <v>0.442718872423573</v>
      </c>
      <c r="G7">
        <f t="shared" si="1"/>
        <v>0.22360679774997896</v>
      </c>
    </row>
    <row r="8" spans="1:7">
      <c r="A8">
        <v>0.9</v>
      </c>
      <c r="B8">
        <f t="shared" si="1"/>
        <v>1.9091883092036781</v>
      </c>
      <c r="C8">
        <f t="shared" si="1"/>
        <v>1.4230249470757705</v>
      </c>
      <c r="D8">
        <f t="shared" si="1"/>
        <v>0.94868329805051377</v>
      </c>
      <c r="E8">
        <f t="shared" si="1"/>
        <v>0.67082039324993681</v>
      </c>
      <c r="F8">
        <f t="shared" si="1"/>
        <v>0.46957427527495571</v>
      </c>
      <c r="G8">
        <f t="shared" si="1"/>
        <v>0.23717082451262844</v>
      </c>
    </row>
    <row r="9" spans="1:7">
      <c r="A9">
        <v>1</v>
      </c>
      <c r="B9">
        <f t="shared" si="1"/>
        <v>2.0124611797498106</v>
      </c>
      <c r="C9">
        <f t="shared" si="1"/>
        <v>1.5</v>
      </c>
      <c r="D9">
        <f t="shared" si="1"/>
        <v>1</v>
      </c>
      <c r="E9">
        <f t="shared" si="1"/>
        <v>0.70710678118654746</v>
      </c>
      <c r="F9">
        <f t="shared" si="1"/>
        <v>0.49497474683058318</v>
      </c>
      <c r="G9">
        <f t="shared" si="1"/>
        <v>0.25</v>
      </c>
    </row>
    <row r="10" spans="1:7">
      <c r="A10">
        <v>2</v>
      </c>
      <c r="B10">
        <f t="shared" si="1"/>
        <v>2.8460498941515415</v>
      </c>
      <c r="C10">
        <f t="shared" si="1"/>
        <v>2.1213203435596428</v>
      </c>
      <c r="D10">
        <f t="shared" si="1"/>
        <v>1.4142135623730951</v>
      </c>
      <c r="E10">
        <f t="shared" si="1"/>
        <v>1</v>
      </c>
      <c r="F10">
        <f t="shared" si="1"/>
        <v>0.7</v>
      </c>
      <c r="G10">
        <f t="shared" si="1"/>
        <v>0.35355339059327379</v>
      </c>
    </row>
    <row r="11" spans="1:7">
      <c r="A11">
        <v>3</v>
      </c>
      <c r="B11">
        <f t="shared" si="1"/>
        <v>3.4856850115866749</v>
      </c>
      <c r="C11">
        <f t="shared" si="1"/>
        <v>2.598076211353316</v>
      </c>
      <c r="D11">
        <f t="shared" si="1"/>
        <v>1.7320508075688772</v>
      </c>
      <c r="E11">
        <f t="shared" si="1"/>
        <v>1.2247448713915889</v>
      </c>
      <c r="F11">
        <f t="shared" si="1"/>
        <v>0.8573214099741121</v>
      </c>
      <c r="G11">
        <f t="shared" si="1"/>
        <v>0.4330127018922193</v>
      </c>
    </row>
    <row r="12" spans="1:7">
      <c r="A12">
        <v>4</v>
      </c>
      <c r="B12">
        <f t="shared" si="1"/>
        <v>4.0249223594996213</v>
      </c>
      <c r="C12">
        <f t="shared" si="1"/>
        <v>3</v>
      </c>
      <c r="D12">
        <f t="shared" si="1"/>
        <v>2</v>
      </c>
      <c r="E12">
        <f t="shared" si="1"/>
        <v>1.4142135623730949</v>
      </c>
      <c r="F12">
        <f t="shared" si="1"/>
        <v>0.98994949366116636</v>
      </c>
      <c r="G12">
        <f t="shared" si="1"/>
        <v>0.5</v>
      </c>
    </row>
    <row r="13" spans="1:7">
      <c r="A13">
        <v>5</v>
      </c>
      <c r="B13">
        <f t="shared" si="1"/>
        <v>4.5</v>
      </c>
      <c r="C13">
        <f t="shared" si="1"/>
        <v>3.3541019662496847</v>
      </c>
      <c r="D13">
        <f t="shared" si="1"/>
        <v>2.2360679774997898</v>
      </c>
      <c r="E13">
        <f t="shared" si="1"/>
        <v>1.5811388300841895</v>
      </c>
      <c r="F13">
        <f t="shared" si="1"/>
        <v>1.1067971810589325</v>
      </c>
      <c r="G13">
        <f t="shared" si="1"/>
        <v>0.55901699437494745</v>
      </c>
    </row>
    <row r="14" spans="1:7">
      <c r="A14">
        <v>6</v>
      </c>
      <c r="B14">
        <f t="shared" si="1"/>
        <v>4.9295030175464944</v>
      </c>
      <c r="C14">
        <f t="shared" si="1"/>
        <v>3.6742346141747668</v>
      </c>
      <c r="D14">
        <f t="shared" si="1"/>
        <v>2.4494897427831779</v>
      </c>
      <c r="E14">
        <f t="shared" si="1"/>
        <v>1.732050807568877</v>
      </c>
      <c r="F14">
        <f t="shared" si="1"/>
        <v>1.2124355652982137</v>
      </c>
      <c r="G14">
        <f t="shared" si="1"/>
        <v>0.61237243569579447</v>
      </c>
    </row>
    <row r="15" spans="1:7">
      <c r="A15">
        <v>7</v>
      </c>
      <c r="B15">
        <f t="shared" si="1"/>
        <v>5.3244718047896544</v>
      </c>
      <c r="C15">
        <f t="shared" si="1"/>
        <v>3.9686269665968861</v>
      </c>
      <c r="D15">
        <f t="shared" si="1"/>
        <v>2.6457513110645907</v>
      </c>
      <c r="E15">
        <f t="shared" si="1"/>
        <v>1.8708286933869707</v>
      </c>
      <c r="F15">
        <f t="shared" si="1"/>
        <v>1.3095800853708792</v>
      </c>
      <c r="G15">
        <f t="shared" si="1"/>
        <v>0.66143782776614768</v>
      </c>
    </row>
    <row r="16" spans="1:7">
      <c r="A16">
        <v>8</v>
      </c>
      <c r="B16">
        <f t="shared" si="1"/>
        <v>5.6920997883030831</v>
      </c>
      <c r="C16">
        <f t="shared" si="1"/>
        <v>4.2426406871192857</v>
      </c>
      <c r="D16">
        <f t="shared" si="1"/>
        <v>2.8284271247461903</v>
      </c>
      <c r="E16">
        <f t="shared" si="1"/>
        <v>2</v>
      </c>
      <c r="F16">
        <f t="shared" si="1"/>
        <v>1.4</v>
      </c>
      <c r="G16">
        <f t="shared" si="1"/>
        <v>0.70710678118654757</v>
      </c>
    </row>
    <row r="17" spans="1:7">
      <c r="A17">
        <v>9</v>
      </c>
      <c r="B17">
        <f t="shared" si="1"/>
        <v>6.0373835392494319</v>
      </c>
      <c r="C17">
        <f t="shared" si="1"/>
        <v>4.5</v>
      </c>
      <c r="D17">
        <f t="shared" si="1"/>
        <v>3</v>
      </c>
      <c r="E17">
        <f t="shared" si="1"/>
        <v>2.1213203435596424</v>
      </c>
      <c r="F17">
        <f t="shared" si="1"/>
        <v>1.4849242404917495</v>
      </c>
      <c r="G17">
        <f t="shared" si="1"/>
        <v>0.75</v>
      </c>
    </row>
    <row r="18" spans="1:7">
      <c r="A18">
        <v>10</v>
      </c>
      <c r="B18">
        <f t="shared" si="1"/>
        <v>6.3639610306789276</v>
      </c>
      <c r="C18">
        <f t="shared" si="1"/>
        <v>4.7434164902525691</v>
      </c>
      <c r="D18">
        <f t="shared" si="1"/>
        <v>3.1622776601683795</v>
      </c>
      <c r="E18">
        <f t="shared" si="1"/>
        <v>2.2360679774997898</v>
      </c>
      <c r="F18">
        <f t="shared" si="1"/>
        <v>1.5652475842498526</v>
      </c>
      <c r="G18">
        <f t="shared" si="1"/>
        <v>0.79056941504209488</v>
      </c>
    </row>
    <row r="19" spans="1:7">
      <c r="A19">
        <v>20</v>
      </c>
      <c r="B19">
        <f t="shared" si="1"/>
        <v>9</v>
      </c>
      <c r="C19">
        <f t="shared" si="1"/>
        <v>6.7082039324993694</v>
      </c>
      <c r="D19">
        <f t="shared" si="1"/>
        <v>4.4721359549995796</v>
      </c>
      <c r="E19">
        <f t="shared" si="1"/>
        <v>3.1622776601683791</v>
      </c>
      <c r="F19">
        <f t="shared" si="1"/>
        <v>2.2135943621178651</v>
      </c>
      <c r="G19">
        <f t="shared" si="1"/>
        <v>1.1180339887498949</v>
      </c>
    </row>
    <row r="20" spans="1:7">
      <c r="A20">
        <v>30</v>
      </c>
      <c r="B20">
        <f t="shared" si="1"/>
        <v>11.022703842524301</v>
      </c>
      <c r="C20">
        <f t="shared" si="1"/>
        <v>8.2158383625774913</v>
      </c>
      <c r="D20">
        <f t="shared" si="1"/>
        <v>5.4772255750516612</v>
      </c>
      <c r="E20">
        <f t="shared" si="1"/>
        <v>3.8729833462074166</v>
      </c>
      <c r="F20">
        <f t="shared" si="1"/>
        <v>2.7110883423451915</v>
      </c>
      <c r="G20">
        <f t="shared" si="1"/>
        <v>1.3693063937629153</v>
      </c>
    </row>
    <row r="21" spans="1:7">
      <c r="A21">
        <v>40</v>
      </c>
      <c r="B21">
        <f t="shared" si="1"/>
        <v>12.727922061357855</v>
      </c>
      <c r="C21">
        <f t="shared" si="1"/>
        <v>9.4868329805051381</v>
      </c>
      <c r="D21">
        <f t="shared" si="1"/>
        <v>6.324555320336759</v>
      </c>
      <c r="E21">
        <f t="shared" si="1"/>
        <v>4.4721359549995796</v>
      </c>
      <c r="F21">
        <f t="shared" si="1"/>
        <v>3.1304951684997051</v>
      </c>
      <c r="G21">
        <f t="shared" si="1"/>
        <v>1.5811388300841898</v>
      </c>
    </row>
    <row r="22" spans="1:7">
      <c r="A22">
        <v>50</v>
      </c>
      <c r="B22">
        <f t="shared" si="1"/>
        <v>14.230249470757707</v>
      </c>
      <c r="C22">
        <f t="shared" si="1"/>
        <v>10.606601717798213</v>
      </c>
      <c r="D22">
        <f t="shared" si="1"/>
        <v>7.0710678118654755</v>
      </c>
      <c r="E22">
        <f t="shared" si="1"/>
        <v>5</v>
      </c>
      <c r="F22">
        <f t="shared" si="1"/>
        <v>3.4999999999999996</v>
      </c>
      <c r="G22">
        <f t="shared" si="1"/>
        <v>1.7677669529663689</v>
      </c>
    </row>
    <row r="23" spans="1:7">
      <c r="A23">
        <v>60</v>
      </c>
      <c r="B23">
        <f t="shared" si="1"/>
        <v>15.588457268119896</v>
      </c>
      <c r="C23">
        <f t="shared" si="1"/>
        <v>11.618950038622252</v>
      </c>
      <c r="D23">
        <f t="shared" si="1"/>
        <v>7.745966692414834</v>
      </c>
      <c r="E23">
        <f t="shared" si="1"/>
        <v>5.4772255750516612</v>
      </c>
      <c r="F23">
        <f t="shared" si="1"/>
        <v>3.8340579025361623</v>
      </c>
      <c r="G23">
        <f t="shared" si="1"/>
        <v>1.9364916731037085</v>
      </c>
    </row>
    <row r="24" spans="1:7">
      <c r="A24">
        <v>70</v>
      </c>
      <c r="B24">
        <f t="shared" si="1"/>
        <v>16.837458240482736</v>
      </c>
      <c r="C24">
        <f t="shared" si="1"/>
        <v>12.549900398011133</v>
      </c>
      <c r="D24">
        <f t="shared" si="1"/>
        <v>8.3666002653407556</v>
      </c>
      <c r="E24">
        <f t="shared" si="1"/>
        <v>5.9160797830996152</v>
      </c>
      <c r="F24">
        <f t="shared" si="1"/>
        <v>4.1412558481697301</v>
      </c>
      <c r="G24">
        <f t="shared" si="1"/>
        <v>2.0916500663351889</v>
      </c>
    </row>
    <row r="26" spans="1:7">
      <c r="A26" t="s">
        <v>2</v>
      </c>
      <c r="B26">
        <v>2.0124611797498106</v>
      </c>
      <c r="C26">
        <v>1.5</v>
      </c>
      <c r="D26">
        <v>1</v>
      </c>
      <c r="E26">
        <v>0.70710678118654746</v>
      </c>
      <c r="F26">
        <v>0.49497474683058318</v>
      </c>
      <c r="G26">
        <v>0.25</v>
      </c>
    </row>
    <row r="27" spans="1:7">
      <c r="A27" t="s">
        <v>3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</row>
  </sheetData>
  <sheetProtection password="D658"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DataTable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2015-10-10T23:33:49Z</dcterms:created>
  <dcterms:modified xsi:type="dcterms:W3CDTF">2015-11-06T19:01:58Z</dcterms:modified>
</cp:coreProperties>
</file>