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CE-TTU-Classes/CE3372-WaterSystemsDesign/0-CE3372-2016-3/1-Lectures/Lecture17/Spreadsheets/"/>
    </mc:Choice>
  </mc:AlternateContent>
  <bookViews>
    <workbookView xWindow="4020" yWindow="1020" windowWidth="10280" windowHeight="15400" tabRatio="500"/>
  </bookViews>
  <sheets>
    <sheet name="Sheet2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9" i="2"/>
  <c r="B14" i="2"/>
  <c r="B15" i="2"/>
  <c r="B16" i="2"/>
  <c r="B18" i="2"/>
  <c r="B19" i="2"/>
  <c r="B20" i="2"/>
  <c r="B22" i="2"/>
  <c r="B23" i="2"/>
  <c r="B25" i="2"/>
</calcChain>
</file>

<file path=xl/sharedStrings.xml><?xml version="1.0" encoding="utf-8"?>
<sst xmlns="http://schemas.openxmlformats.org/spreadsheetml/2006/main" count="43" uniqueCount="42">
  <si>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</si>
  <si>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</si>
  <si>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</si>
  <si>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</si>
  <si>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</si>
  <si>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</si>
  <si>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</si>
  <si>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</si>
  <si>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y</t>
  </si>
  <si>
    <t>&lt;-Normal Depth (HDM 10-1)</t>
  </si>
  <si>
    <t>T</t>
  </si>
  <si>
    <t>&lt;-Ponded Width (HDM 10-2)</t>
  </si>
  <si>
    <t>K</t>
  </si>
  <si>
    <t>A</t>
  </si>
  <si>
    <t>P</t>
  </si>
  <si>
    <t>W</t>
  </si>
  <si>
    <t>a</t>
  </si>
  <si>
    <t>&lt;-Depression Depth</t>
  </si>
  <si>
    <t>&lt;-Flow Area (HDM 10-10)</t>
  </si>
  <si>
    <t>&lt;-Wetted Perimeter (HDM 10-11)</t>
  </si>
  <si>
    <t>&lt;-Conveyance (HDM 10-9)</t>
  </si>
  <si>
    <t>&lt;-Depression Width</t>
  </si>
  <si>
    <t>Inlet Intercept Capacity Calculations</t>
  </si>
  <si>
    <t>Se</t>
  </si>
  <si>
    <t xml:space="preserve"> Depressed Section</t>
  </si>
  <si>
    <t>Beyond Depressed Section</t>
  </si>
  <si>
    <t>Ao</t>
  </si>
  <si>
    <t>Po</t>
  </si>
  <si>
    <t>Ko</t>
  </si>
  <si>
    <t>&lt;-Flow Area (HDM 10-12)</t>
  </si>
  <si>
    <t>&lt;-Wetted Perimeter (HDM 10-13)</t>
  </si>
  <si>
    <t>Flow Ratio</t>
  </si>
  <si>
    <t>E</t>
  </si>
  <si>
    <t>&lt;-Flow ratio (HDM 10-8)</t>
  </si>
  <si>
    <t>Lr</t>
  </si>
  <si>
    <t>&lt;-Required Length (HDM 10-15)</t>
  </si>
  <si>
    <t>&lt;-Equivalent Side Slope (HDM 10-14)</t>
  </si>
  <si>
    <t>ID</t>
  </si>
  <si>
    <t>ES13-Inlet</t>
  </si>
  <si>
    <t>Equations Above are from the 2011 Hydraulic Design Manual</t>
  </si>
  <si>
    <t>Carryover = 1</t>
  </si>
  <si>
    <t>Total Q = 12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</si>
</sst>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25" zoomScaleNormal="125" zoomScalePageLayoutView="125" workbookViewId="0">
      <selection activeCell="E5" sqref="E5"/>
    </sheetView>
  </sheetViews>
  <sheetFormatPr baseColWidth="10" defaultRowHeight="16" x14ac:dyDescent="0.2"/>
  <sheetData>
    <row r="1" spans="1:5" x14ac:dyDescent="0.2">
      <c r="A1" t="s">
        <v>22</v>
      </c>
    </row>
    <row r="2" spans="1:5" x14ac:dyDescent="0.2">
      <c r="A2" t="s">
        <v>37</v>
      </c>
      <c r="B2" t="s">
        <v>38</v>
      </c>
    </row>
    <row r="3" spans="1:5" x14ac:dyDescent="0.2">
      <c r="A3" t="s">
        <v>4</v>
      </c>
      <c r="B3">
        <v>11</v>
      </c>
      <c r="C3" t="s">
        <v>5</v>
      </c>
      <c r="E3" t="s">
        <v>40</v>
      </c>
    </row>
    <row r="4" spans="1:5" x14ac:dyDescent="0.2">
      <c r="A4" t="s">
        <v>0</v>
      </c>
      <c r="B4">
        <v>0.02</v>
      </c>
      <c r="C4" t="s">
        <v>1</v>
      </c>
      <c r="E4" t="s">
        <v>41</v>
      </c>
    </row>
    <row r="5" spans="1:5" x14ac:dyDescent="0.2">
      <c r="A5" t="s">
        <v>2</v>
      </c>
      <c r="B5">
        <v>3.5000000000000001E-3</v>
      </c>
      <c r="C5" t="s">
        <v>3</v>
      </c>
    </row>
    <row r="6" spans="1:5" x14ac:dyDescent="0.2">
      <c r="A6" t="s">
        <v>6</v>
      </c>
      <c r="B6">
        <v>1.2999999999999999E-2</v>
      </c>
      <c r="C6" t="s">
        <v>7</v>
      </c>
    </row>
    <row r="8" spans="1:5" x14ac:dyDescent="0.2">
      <c r="A8" t="s">
        <v>8</v>
      </c>
      <c r="B8" s="1">
        <f>1.243*((B3*B6*B4)/(SQRT(B5)))^(3/8)</f>
        <v>0.3991127783352944</v>
      </c>
      <c r="C8" t="s">
        <v>9</v>
      </c>
    </row>
    <row r="9" spans="1:5" x14ac:dyDescent="0.2">
      <c r="A9" t="s">
        <v>10</v>
      </c>
      <c r="B9">
        <f>B8/B4</f>
        <v>19.95563891676472</v>
      </c>
      <c r="C9" t="s">
        <v>11</v>
      </c>
    </row>
    <row r="10" spans="1:5" x14ac:dyDescent="0.2">
      <c r="A10" t="s">
        <v>24</v>
      </c>
    </row>
    <row r="11" spans="1:5" x14ac:dyDescent="0.2">
      <c r="A11" t="s">
        <v>15</v>
      </c>
      <c r="B11">
        <v>5</v>
      </c>
      <c r="C11" t="s">
        <v>21</v>
      </c>
    </row>
    <row r="12" spans="1:5" x14ac:dyDescent="0.2">
      <c r="A12" t="s">
        <v>16</v>
      </c>
      <c r="B12">
        <v>0.35</v>
      </c>
      <c r="C12" t="s">
        <v>17</v>
      </c>
    </row>
    <row r="14" spans="1:5" x14ac:dyDescent="0.2">
      <c r="A14" t="s">
        <v>13</v>
      </c>
      <c r="B14">
        <f>0.5*B12*B11+B11*B4*(B9-0.5*B11)</f>
        <v>2.620563891676472</v>
      </c>
      <c r="C14" t="s">
        <v>18</v>
      </c>
    </row>
    <row r="15" spans="1:5" x14ac:dyDescent="0.2">
      <c r="A15" t="s">
        <v>14</v>
      </c>
      <c r="B15">
        <f>SQRT((B11*B4+B12)^2+B11^2)</f>
        <v>5.020209158989295</v>
      </c>
      <c r="C15" t="s">
        <v>19</v>
      </c>
    </row>
    <row r="16" spans="1:5" x14ac:dyDescent="0.2">
      <c r="A16" t="s">
        <v>12</v>
      </c>
      <c r="B16">
        <f>1.486*(B14^(5/3))/(B6*B15^(2/3))</f>
        <v>194.20131682033303</v>
      </c>
      <c r="C16" t="s">
        <v>20</v>
      </c>
    </row>
    <row r="17" spans="1:3" x14ac:dyDescent="0.2">
      <c r="A17" t="s">
        <v>25</v>
      </c>
    </row>
    <row r="18" spans="1:3" x14ac:dyDescent="0.2">
      <c r="A18" t="s">
        <v>26</v>
      </c>
      <c r="B18">
        <f>0.5*B4*(B9-B11)^2</f>
        <v>2.236711354086474</v>
      </c>
      <c r="C18" t="s">
        <v>29</v>
      </c>
    </row>
    <row r="19" spans="1:3" x14ac:dyDescent="0.2">
      <c r="A19" t="s">
        <v>27</v>
      </c>
      <c r="B19">
        <f>B9-B11</f>
        <v>14.95563891676472</v>
      </c>
      <c r="C19" t="s">
        <v>30</v>
      </c>
    </row>
    <row r="20" spans="1:3" x14ac:dyDescent="0.2">
      <c r="A20" t="s">
        <v>28</v>
      </c>
      <c r="B20">
        <f>1.486*(B18^(5/3))/(B6*B19^(2/3))</f>
        <v>72.036960525789212</v>
      </c>
      <c r="C20" t="s">
        <v>20</v>
      </c>
    </row>
    <row r="21" spans="1:3" x14ac:dyDescent="0.2">
      <c r="A21" t="s">
        <v>31</v>
      </c>
    </row>
    <row r="22" spans="1:3" x14ac:dyDescent="0.2">
      <c r="A22" t="s">
        <v>32</v>
      </c>
      <c r="B22">
        <f>B16/(B16+B20)</f>
        <v>0.72942673291061833</v>
      </c>
      <c r="C22" t="s">
        <v>33</v>
      </c>
    </row>
    <row r="23" spans="1:3" x14ac:dyDescent="0.2">
      <c r="A23" t="s">
        <v>23</v>
      </c>
      <c r="B23">
        <f>B4+(B12/B11)*B22</f>
        <v>7.1059871303743277E-2</v>
      </c>
      <c r="C23" t="s">
        <v>36</v>
      </c>
    </row>
    <row r="25" spans="1:3" x14ac:dyDescent="0.2">
      <c r="A25" t="s">
        <v>34</v>
      </c>
      <c r="B25">
        <f>0.6*(B3^0.42)*(B5^0.3)*((1)/(B6*B23))^0.6</f>
        <v>19.925807488734907</v>
      </c>
      <c r="C25" t="s">
        <v>35</v>
      </c>
    </row>
    <row r="27" spans="1:3" x14ac:dyDescent="0.2">
      <c r="A27" t="s">
        <v>39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texas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Microsoft Office User</cp:lastModifiedBy>
  <dcterms:created xsi:type="dcterms:W3CDTF">2013-07-11T18:56:48Z</dcterms:created>
  <dcterms:modified xsi:type="dcterms:W3CDTF">2016-10-24T15:56:54Z</dcterms:modified>
</cp:coreProperties>
</file>