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20" yWindow="940" windowWidth="23600" windowHeight="18240" tabRatio="500" firstSheet="2" activeTab="2"/>
  </bookViews>
  <sheets>
    <sheet name="CurbOnGrade-B1" sheetId="2" r:id="rId1"/>
    <sheet name="CurbOnGrade-D1" sheetId="3" r:id="rId2"/>
    <sheet name="GrateOnGrade-I1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6" l="1"/>
  <c r="B16" i="6"/>
  <c r="B19" i="6"/>
  <c r="B11" i="6"/>
  <c r="B14" i="6"/>
  <c r="B13" i="6"/>
  <c r="B10" i="6"/>
  <c r="B4" i="3"/>
  <c r="B9" i="3"/>
  <c r="B11" i="3"/>
  <c r="B4" i="2"/>
  <c r="B9" i="2"/>
  <c r="B11" i="2"/>
</calcChain>
</file>

<file path=xl/sharedStrings.xml><?xml version="1.0" encoding="utf-8"?>
<sst xmlns="http://schemas.openxmlformats.org/spreadsheetml/2006/main" count="55" uniqueCount="36">
  <si>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</si>
  <si>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</si>
  <si>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</si>
  <si>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</si>
  <si>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</si>
  <si>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</si>
  <si>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</si>
  <si>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</si>
  <si>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</si>
  <si>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</si>
  <si>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Lr</t>
  </si>
  <si>
    <t>ID</t>
  </si>
  <si>
    <t>Exponent in HDM 10-22</t>
  </si>
  <si>
    <t>HDM 10-21</t>
  </si>
  <si>
    <t>B1</t>
  </si>
  <si>
    <t>D1</t>
  </si>
  <si>
    <t>H2</t>
  </si>
  <si>
    <t>L</t>
  </si>
  <si>
    <t>W</t>
  </si>
  <si>
    <t>Qi</t>
  </si>
  <si>
    <t>h</t>
  </si>
  <si>
    <t>&lt;-Max Depth in Median Ditch</t>
  </si>
  <si>
    <t>Bar Area</t>
  </si>
  <si>
    <t>&lt;-Length (ft)</t>
  </si>
  <si>
    <t>&lt;-Width (ft)</t>
  </si>
  <si>
    <t>%-total area</t>
  </si>
  <si>
    <t>Area</t>
  </si>
  <si>
    <t xml:space="preserve">&lt;-Inlet Area </t>
  </si>
  <si>
    <t>P</t>
  </si>
  <si>
    <t>&lt;-Perimeter (for weir control)</t>
  </si>
  <si>
    <t>Psf</t>
  </si>
  <si>
    <t>&lt;-Area with bars and recommended factor of safety (HDM pg 10-43)</t>
  </si>
  <si>
    <t>&lt;-Perimeter with recommended factor of safety (HDM p10-42)</t>
  </si>
  <si>
    <t>Qw</t>
  </si>
  <si>
    <t>Qo</t>
  </si>
  <si>
    <t>&lt;-Smaller of HDM 10-32 and 10-33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</si>
</sst>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C25" sqref="C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14</v>
      </c>
    </row>
    <row r="3" spans="1:3">
      <c r="A3" t="s">
        <v>4</v>
      </c>
      <c r="B3">
        <v>1.3864662474080398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0.3241079</v>
      </c>
      <c r="C9" t="s">
        <v>12</v>
      </c>
    </row>
    <row r="11" spans="1:3">
      <c r="A11" t="s">
        <v>10</v>
      </c>
      <c r="B11">
        <f>0.706*(B3^0.442)*(B5^B9)*(B4^-0.849)/(B6^0.384)</f>
        <v>10.912566751889431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15</v>
      </c>
    </row>
    <row r="3" spans="1:3">
      <c r="A3" t="s">
        <v>4</v>
      </c>
      <c r="B3">
        <v>1.7330828092600494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15.492164463896096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50" zoomScaleNormal="150" zoomScalePageLayoutView="150" workbookViewId="0">
      <selection activeCell="C18" sqref="C18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16</v>
      </c>
    </row>
    <row r="3" spans="1:3">
      <c r="A3" t="s">
        <v>4</v>
      </c>
      <c r="B3">
        <v>4.5338400933751668</v>
      </c>
      <c r="C3" t="s">
        <v>5</v>
      </c>
    </row>
    <row r="4" spans="1:3">
      <c r="A4" t="s">
        <v>20</v>
      </c>
      <c r="B4">
        <v>2</v>
      </c>
      <c r="C4" t="s">
        <v>21</v>
      </c>
    </row>
    <row r="6" spans="1:3">
      <c r="A6" t="s">
        <v>17</v>
      </c>
      <c r="B6">
        <v>1.5</v>
      </c>
      <c r="C6" t="s">
        <v>23</v>
      </c>
    </row>
    <row r="7" spans="1:3">
      <c r="A7" t="s">
        <v>18</v>
      </c>
      <c r="B7">
        <v>1.5</v>
      </c>
      <c r="C7" t="s">
        <v>24</v>
      </c>
    </row>
    <row r="8" spans="1:3">
      <c r="A8" t="s">
        <v>22</v>
      </c>
      <c r="B8" s="1">
        <v>0.25</v>
      </c>
      <c r="C8" t="s">
        <v>25</v>
      </c>
    </row>
    <row r="10" spans="1:3">
      <c r="A10" t="s">
        <v>26</v>
      </c>
      <c r="B10">
        <f>B6*B7</f>
        <v>2.25</v>
      </c>
      <c r="C10" t="s">
        <v>27</v>
      </c>
    </row>
    <row r="11" spans="1:3">
      <c r="A11" t="s">
        <v>26</v>
      </c>
      <c r="B11">
        <f>B10*(1-B8)*0.5</f>
        <v>0.84375</v>
      </c>
      <c r="C11" t="s">
        <v>31</v>
      </c>
    </row>
    <row r="13" spans="1:3">
      <c r="A13" t="s">
        <v>28</v>
      </c>
      <c r="B13">
        <f>2*(B6+B7)</f>
        <v>6</v>
      </c>
      <c r="C13" t="s">
        <v>29</v>
      </c>
    </row>
    <row r="14" spans="1:3">
      <c r="A14" t="s">
        <v>30</v>
      </c>
      <c r="B14">
        <f>0.5*B13</f>
        <v>3</v>
      </c>
      <c r="C14" t="s">
        <v>32</v>
      </c>
    </row>
    <row r="16" spans="1:3">
      <c r="A16" t="s">
        <v>33</v>
      </c>
      <c r="B16">
        <f>3*B14^(1.5)</f>
        <v>15.588457268119896</v>
      </c>
    </row>
    <row r="17" spans="1:3">
      <c r="A17" t="s">
        <v>34</v>
      </c>
      <c r="B17">
        <f>0.67*B11*SQRT(2*32.2*B4)</f>
        <v>6.4157365187579982</v>
      </c>
    </row>
    <row r="19" spans="1:3">
      <c r="A19" t="s">
        <v>19</v>
      </c>
      <c r="B19">
        <f>MIN(B16:B17)</f>
        <v>6.4157365187579982</v>
      </c>
      <c r="C19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CurbOnGrade-B1</vt:lpstr>
      <vt:lpstr>CurbOnGrade-D1</vt:lpstr>
      <vt:lpstr>GrateOnGrade-I1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2014-03-09T22:11:58Z</dcterms:modified>
</cp:coreProperties>
</file>