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eodore/Dropbox/1-CE-TTU-Classes/CE3372-WaterSystemsDesign/0-CE3372-2016-3/1-Lectures/Lecture15N/Spreadsheets/"/>
    </mc:Choice>
  </mc:AlternateContent>
  <bookViews>
    <workbookView xWindow="3440" yWindow="460" windowWidth="21240" windowHeight="18880" tabRatio="500"/>
  </bookViews>
  <sheets>
    <sheet name="Sheet2" sheetId="2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  <c r="B8" i="2"/>
  <c r="B13" i="2"/>
  <c r="B14" i="2"/>
  <c r="B15" i="2"/>
  <c r="B17" i="2"/>
  <c r="B18" i="2"/>
  <c r="B19" i="2"/>
  <c r="B21" i="2"/>
  <c r="B22" i="2"/>
  <c r="B24" i="2"/>
  <c r="C32" i="2"/>
  <c r="C31" i="2"/>
  <c r="C30" i="2"/>
  <c r="C29" i="2"/>
  <c r="C28" i="2"/>
</calcChain>
</file>

<file path=xl/sharedStrings.xml><?xml version="1.0" encoding="utf-8"?>
<sst xmlns="http://schemas.openxmlformats.org/spreadsheetml/2006/main" count="40" uniqueCount="39">
  <si>
    <t>Sx</t>
  </si>
  <si>
    <t>&lt;-Transverse Slope</t>
  </si>
  <si>
    <t>S</t>
  </si>
  <si>
    <t>&lt;-Longitudinal Slope</t>
  </si>
  <si>
    <t>Q</t>
  </si>
  <si>
    <t>&lt;-Discharge (cfs)</t>
  </si>
  <si>
    <t>n</t>
  </si>
  <si>
    <t>&lt;-Manning's n</t>
  </si>
  <si>
    <t>y</t>
  </si>
  <si>
    <t>&lt;-Normal Depth (HDM 10-1)</t>
  </si>
  <si>
    <t>T</t>
  </si>
  <si>
    <t>&lt;-Ponded Width (HDM 10-2)</t>
  </si>
  <si>
    <t>K</t>
  </si>
  <si>
    <t>A</t>
  </si>
  <si>
    <t>P</t>
  </si>
  <si>
    <t>W</t>
  </si>
  <si>
    <t>a</t>
  </si>
  <si>
    <t>&lt;-Depression Depth</t>
  </si>
  <si>
    <t>&lt;-Flow Area (HDM 10-10)</t>
  </si>
  <si>
    <t>&lt;-Wetted Perimeter (HDM 10-11)</t>
  </si>
  <si>
    <t>&lt;-Conveyance (HDM 10-9)</t>
  </si>
  <si>
    <t>&lt;-Depression Width</t>
  </si>
  <si>
    <t>Inlet Intercept Capacity Calculations</t>
  </si>
  <si>
    <t>L (Inlet Length)</t>
  </si>
  <si>
    <t>Q-cap (Inlet Capacity)</t>
  </si>
  <si>
    <t>Se</t>
  </si>
  <si>
    <t xml:space="preserve"> Depressed Section</t>
  </si>
  <si>
    <t>Beyond Depressed Section</t>
  </si>
  <si>
    <t>Ao</t>
  </si>
  <si>
    <t>Po</t>
  </si>
  <si>
    <t>Ko</t>
  </si>
  <si>
    <t>&lt;-Flow Area (HDM 10-12)</t>
  </si>
  <si>
    <t>&lt;-Wetted Perimeter (HDM 10-13)</t>
  </si>
  <si>
    <t>Flow Ratio</t>
  </si>
  <si>
    <t>E</t>
  </si>
  <si>
    <t>&lt;-Flow ratio (HDM 10-8)</t>
  </si>
  <si>
    <t>Lr</t>
  </si>
  <si>
    <t>&lt;-Required Length (HDM 10-15)</t>
  </si>
  <si>
    <t>&lt;-Equivalent Side Slope (HDM 10-14)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</si>
</sst>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D50" sqref="D50"/>
    </sheetView>
  </sheetViews>
  <sheetFormatPr baseColWidth="10" defaultRowHeight="16" x14ac:dyDescent="0.2"/>
  <sheetData>
    <row r="1" spans="1:3" x14ac:dyDescent="0.2">
      <c r="A1" t="s">
        <v>22</v>
      </c>
    </row>
    <row r="2" spans="1:3" x14ac:dyDescent="0.2">
      <c r="A2" t="s">
        <v>4</v>
      </c>
      <c r="B2">
        <v>13</v>
      </c>
      <c r="C2" t="s">
        <v>5</v>
      </c>
    </row>
    <row r="3" spans="1:3" x14ac:dyDescent="0.2">
      <c r="A3" t="s">
        <v>0</v>
      </c>
      <c r="B3">
        <v>0.02</v>
      </c>
      <c r="C3" t="s">
        <v>1</v>
      </c>
    </row>
    <row r="4" spans="1:3" x14ac:dyDescent="0.2">
      <c r="A4" t="s">
        <v>2</v>
      </c>
      <c r="B4">
        <v>3.5000000000000001E-3</v>
      </c>
      <c r="C4" t="s">
        <v>3</v>
      </c>
    </row>
    <row r="5" spans="1:3" x14ac:dyDescent="0.2">
      <c r="A5" t="s">
        <v>6</v>
      </c>
      <c r="B5">
        <v>1.4999999999999999E-2</v>
      </c>
      <c r="C5" t="s">
        <v>7</v>
      </c>
    </row>
    <row r="7" spans="1:3" x14ac:dyDescent="0.2">
      <c r="A7" t="s">
        <v>8</v>
      </c>
      <c r="B7">
        <f>1.24*((B2*B5*B3)/(SQRT(B4)))^(3/8)</f>
        <v>0.44725803815392035</v>
      </c>
      <c r="C7" t="s">
        <v>9</v>
      </c>
    </row>
    <row r="8" spans="1:3" x14ac:dyDescent="0.2">
      <c r="A8" t="s">
        <v>10</v>
      </c>
      <c r="B8">
        <f>B7/B3</f>
        <v>22.362901907696017</v>
      </c>
      <c r="C8" t="s">
        <v>11</v>
      </c>
    </row>
    <row r="9" spans="1:3" x14ac:dyDescent="0.2">
      <c r="A9" t="s">
        <v>26</v>
      </c>
    </row>
    <row r="10" spans="1:3" x14ac:dyDescent="0.2">
      <c r="A10" t="s">
        <v>15</v>
      </c>
      <c r="B10">
        <v>5</v>
      </c>
      <c r="C10" t="s">
        <v>21</v>
      </c>
    </row>
    <row r="11" spans="1:3" x14ac:dyDescent="0.2">
      <c r="A11" t="s">
        <v>16</v>
      </c>
      <c r="B11">
        <v>0.33</v>
      </c>
      <c r="C11" t="s">
        <v>17</v>
      </c>
    </row>
    <row r="13" spans="1:3" x14ac:dyDescent="0.2">
      <c r="A13" t="s">
        <v>13</v>
      </c>
      <c r="B13">
        <f>0.5*B11*B10+B10*B3*(B8-0.5*B10)</f>
        <v>2.811290190769602</v>
      </c>
      <c r="C13" t="s">
        <v>18</v>
      </c>
    </row>
    <row r="14" spans="1:3" x14ac:dyDescent="0.2">
      <c r="A14" t="s">
        <v>14</v>
      </c>
      <c r="B14">
        <f>SQRT((B10*B3+B11)^2+B10^2)</f>
        <v>5.01845593783586</v>
      </c>
      <c r="C14" t="s">
        <v>19</v>
      </c>
    </row>
    <row r="15" spans="1:3" x14ac:dyDescent="0.2">
      <c r="A15" t="s">
        <v>12</v>
      </c>
      <c r="B15">
        <f>1.486*(B13^(5/3))/(B5*B14^(2/3))</f>
        <v>189.25917190646385</v>
      </c>
      <c r="C15" t="s">
        <v>20</v>
      </c>
    </row>
    <row r="16" spans="1:3" x14ac:dyDescent="0.2">
      <c r="A16" t="s">
        <v>27</v>
      </c>
    </row>
    <row r="17" spans="1:3" x14ac:dyDescent="0.2">
      <c r="A17" t="s">
        <v>28</v>
      </c>
      <c r="B17">
        <f>0.5*B3*(B8-B10)^2</f>
        <v>3.0147036265627403</v>
      </c>
      <c r="C17" t="s">
        <v>31</v>
      </c>
    </row>
    <row r="18" spans="1:3" x14ac:dyDescent="0.2">
      <c r="A18" t="s">
        <v>29</v>
      </c>
      <c r="B18">
        <f>B8-B10</f>
        <v>17.362901907696017</v>
      </c>
      <c r="C18" t="s">
        <v>32</v>
      </c>
    </row>
    <row r="19" spans="1:3" x14ac:dyDescent="0.2">
      <c r="A19" t="s">
        <v>30</v>
      </c>
      <c r="B19">
        <f>1.486*(B17^(5/3))/(B5*B18^(2/3))</f>
        <v>92.95092475905831</v>
      </c>
      <c r="C19" t="s">
        <v>20</v>
      </c>
    </row>
    <row r="20" spans="1:3" x14ac:dyDescent="0.2">
      <c r="A20" t="s">
        <v>33</v>
      </c>
    </row>
    <row r="21" spans="1:3" x14ac:dyDescent="0.2">
      <c r="A21" t="s">
        <v>34</v>
      </c>
      <c r="B21">
        <f>B15/(B15+B19)</f>
        <v>0.67063217844673884</v>
      </c>
      <c r="C21" t="s">
        <v>35</v>
      </c>
    </row>
    <row r="22" spans="1:3" x14ac:dyDescent="0.2">
      <c r="A22" t="s">
        <v>25</v>
      </c>
      <c r="B22">
        <f>B3+(B11/B10)*B21</f>
        <v>6.4261723777484764E-2</v>
      </c>
      <c r="C22" t="s">
        <v>38</v>
      </c>
    </row>
    <row r="24" spans="1:3" x14ac:dyDescent="0.2">
      <c r="A24" t="s">
        <v>36</v>
      </c>
      <c r="B24">
        <f>0.6*(B2^0.42)*(B4^0.3)*((1)/(B5*B22))^0.6</f>
        <v>20.835392856796556</v>
      </c>
      <c r="C24" t="s">
        <v>37</v>
      </c>
    </row>
    <row r="27" spans="1:3" x14ac:dyDescent="0.2">
      <c r="A27" t="s">
        <v>23</v>
      </c>
      <c r="C27" t="s">
        <v>24</v>
      </c>
    </row>
    <row r="28" spans="1:3" x14ac:dyDescent="0.2">
      <c r="A28">
        <v>5</v>
      </c>
      <c r="C28">
        <f>($A28/(($B$4^0.3)*0.6*(1/($B$5*$B$22))^(0.6)))^(1/0.42)</f>
        <v>0.43466394361503924</v>
      </c>
    </row>
    <row r="29" spans="1:3" x14ac:dyDescent="0.2">
      <c r="A29">
        <v>10</v>
      </c>
      <c r="C29">
        <f>($A29/(($B$4^0.3)*0.6*(1/($B$5*$B$22))^(0.6)))^(1/0.42)</f>
        <v>2.2640796482216343</v>
      </c>
    </row>
    <row r="30" spans="1:3" x14ac:dyDescent="0.2">
      <c r="A30">
        <v>15</v>
      </c>
      <c r="C30">
        <f>($A30/(($B$4^0.3)*0.6*(1/($B$5*$B$22))^(0.6)))^(1/0.42)</f>
        <v>5.9450649461061786</v>
      </c>
    </row>
    <row r="31" spans="1:3" x14ac:dyDescent="0.2">
      <c r="A31">
        <v>20</v>
      </c>
      <c r="C31">
        <f>($A31/(($B$4^0.3)*0.6*(1/($B$5*$B$22))^(0.6)))^(1/0.42)</f>
        <v>11.793149003477723</v>
      </c>
    </row>
    <row r="32" spans="1:3" x14ac:dyDescent="0.2">
      <c r="A32">
        <v>25</v>
      </c>
      <c r="C32">
        <f>($A32/(($B$4^0.3)*0.6*(1/($B$5*$B$22))^(0.6)))^(1/0.42)</f>
        <v>20.061708326141272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texas tech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 cleveland</dc:creator>
  <cp:lastModifiedBy>Microsoft Office User</cp:lastModifiedBy>
  <dcterms:created xsi:type="dcterms:W3CDTF">2013-07-11T18:56:48Z</dcterms:created>
  <dcterms:modified xsi:type="dcterms:W3CDTF">2016-10-24T18:50:47Z</dcterms:modified>
</cp:coreProperties>
</file>