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dore/Desktop/"/>
    </mc:Choice>
  </mc:AlternateContent>
  <xr:revisionPtr revIDLastSave="0" documentId="8_{A1E9F252-49DD-9843-BC90-6AA4DFD3BE0A}" xr6:coauthVersionLast="47" xr6:coauthVersionMax="47" xr10:uidLastSave="{00000000-0000-0000-0000-000000000000}"/>
  <bookViews>
    <workbookView xWindow="5580" yWindow="2300" windowWidth="27640" windowHeight="16940" xr2:uid="{72B4C9FA-45F9-9447-A5BC-F6E57A45F60C}"/>
  </bookViews>
  <sheets>
    <sheet name="1DCRAD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E35" i="1"/>
  <c r="D35" i="1"/>
  <c r="G35" i="1" s="1"/>
  <c r="C35" i="1"/>
  <c r="F35" i="1" s="1"/>
  <c r="B29" i="1"/>
  <c r="B27" i="1"/>
  <c r="B28" i="1" s="1"/>
  <c r="E36" i="1" l="1"/>
  <c r="D36" i="1"/>
  <c r="G36" i="1" s="1"/>
  <c r="C36" i="1"/>
  <c r="F36" i="1" s="1"/>
  <c r="I36" i="1" s="1"/>
  <c r="B37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I35" i="1"/>
  <c r="E37" i="1" l="1"/>
  <c r="D37" i="1"/>
  <c r="G37" i="1" s="1"/>
  <c r="B38" i="1"/>
  <c r="C37" i="1"/>
  <c r="F37" i="1" s="1"/>
  <c r="I37" i="1" s="1"/>
  <c r="E38" i="1" l="1"/>
  <c r="D38" i="1"/>
  <c r="G38" i="1" s="1"/>
  <c r="C38" i="1"/>
  <c r="F38" i="1" s="1"/>
  <c r="I38" i="1" s="1"/>
  <c r="B39" i="1"/>
  <c r="E39" i="1" l="1"/>
  <c r="D39" i="1"/>
  <c r="G39" i="1" s="1"/>
  <c r="B40" i="1"/>
  <c r="C39" i="1"/>
  <c r="F39" i="1" s="1"/>
  <c r="I39" i="1" s="1"/>
  <c r="D40" i="1" l="1"/>
  <c r="E40" i="1"/>
  <c r="C40" i="1"/>
  <c r="F40" i="1" s="1"/>
  <c r="B41" i="1"/>
  <c r="E41" i="1" l="1"/>
  <c r="D41" i="1"/>
  <c r="B42" i="1"/>
  <c r="C41" i="1"/>
  <c r="F41" i="1" s="1"/>
  <c r="G40" i="1"/>
  <c r="I40" i="1" s="1"/>
  <c r="D42" i="1" l="1"/>
  <c r="E42" i="1"/>
  <c r="C42" i="1"/>
  <c r="B43" i="1"/>
  <c r="G41" i="1"/>
  <c r="I41" i="1" s="1"/>
  <c r="E43" i="1" l="1"/>
  <c r="D43" i="1"/>
  <c r="G43" i="1" s="1"/>
  <c r="C43" i="1"/>
  <c r="F43" i="1" s="1"/>
  <c r="I43" i="1" s="1"/>
  <c r="B44" i="1"/>
  <c r="F42" i="1"/>
  <c r="G42" i="1"/>
  <c r="D44" i="1" l="1"/>
  <c r="C44" i="1"/>
  <c r="E44" i="1"/>
  <c r="B45" i="1"/>
  <c r="I42" i="1"/>
  <c r="C45" i="1" l="1"/>
  <c r="E45" i="1"/>
  <c r="D45" i="1"/>
  <c r="G45" i="1" s="1"/>
  <c r="B46" i="1"/>
  <c r="F44" i="1"/>
  <c r="I44" i="1" s="1"/>
  <c r="G44" i="1"/>
  <c r="D46" i="1" l="1"/>
  <c r="E46" i="1"/>
  <c r="B47" i="1"/>
  <c r="C46" i="1"/>
  <c r="F46" i="1" s="1"/>
  <c r="F45" i="1"/>
  <c r="I45" i="1" s="1"/>
  <c r="D47" i="1" l="1"/>
  <c r="E47" i="1"/>
  <c r="C47" i="1"/>
  <c r="F47" i="1" s="1"/>
  <c r="B48" i="1"/>
  <c r="G46" i="1"/>
  <c r="I46" i="1" s="1"/>
  <c r="D48" i="1" l="1"/>
  <c r="C48" i="1"/>
  <c r="E48" i="1"/>
  <c r="B49" i="1"/>
  <c r="G47" i="1"/>
  <c r="I47" i="1" s="1"/>
  <c r="F48" i="1" l="1"/>
  <c r="G48" i="1"/>
  <c r="E49" i="1"/>
  <c r="D49" i="1"/>
  <c r="G49" i="1" s="1"/>
  <c r="C49" i="1"/>
  <c r="F49" i="1" s="1"/>
  <c r="B50" i="1"/>
  <c r="D50" i="1" l="1"/>
  <c r="C50" i="1"/>
  <c r="E50" i="1"/>
  <c r="B51" i="1"/>
  <c r="I49" i="1"/>
  <c r="I48" i="1"/>
  <c r="E51" i="1" l="1"/>
  <c r="D51" i="1"/>
  <c r="G51" i="1" s="1"/>
  <c r="C51" i="1"/>
  <c r="F51" i="1" s="1"/>
  <c r="I51" i="1" s="1"/>
  <c r="B52" i="1"/>
  <c r="F50" i="1"/>
  <c r="G50" i="1"/>
  <c r="I50" i="1" l="1"/>
  <c r="D52" i="1"/>
  <c r="C52" i="1"/>
  <c r="E52" i="1"/>
  <c r="B53" i="1"/>
  <c r="D53" i="1" l="1"/>
  <c r="E53" i="1"/>
  <c r="C53" i="1"/>
  <c r="F53" i="1" s="1"/>
  <c r="B54" i="1"/>
  <c r="G52" i="1"/>
  <c r="F52" i="1"/>
  <c r="I52" i="1" s="1"/>
  <c r="E54" i="1" l="1"/>
  <c r="D54" i="1"/>
  <c r="G54" i="1" s="1"/>
  <c r="C54" i="1"/>
  <c r="F54" i="1" s="1"/>
  <c r="B55" i="1"/>
  <c r="G53" i="1"/>
  <c r="I53" i="1" s="1"/>
  <c r="D55" i="1" l="1"/>
  <c r="E55" i="1"/>
  <c r="C55" i="1"/>
  <c r="B56" i="1"/>
  <c r="I54" i="1"/>
  <c r="E56" i="1" l="1"/>
  <c r="D56" i="1"/>
  <c r="G56" i="1" s="1"/>
  <c r="C56" i="1"/>
  <c r="F56" i="1" s="1"/>
  <c r="I56" i="1" s="1"/>
  <c r="B57" i="1"/>
  <c r="F55" i="1"/>
  <c r="G55" i="1"/>
  <c r="D57" i="1" l="1"/>
  <c r="E57" i="1"/>
  <c r="C57" i="1"/>
  <c r="F57" i="1" s="1"/>
  <c r="B58" i="1"/>
  <c r="I55" i="1"/>
  <c r="D58" i="1" l="1"/>
  <c r="C58" i="1"/>
  <c r="E58" i="1"/>
  <c r="B59" i="1"/>
  <c r="G57" i="1"/>
  <c r="I57" i="1" s="1"/>
  <c r="E59" i="1" l="1"/>
  <c r="D59" i="1"/>
  <c r="G59" i="1" s="1"/>
  <c r="C59" i="1"/>
  <c r="F59" i="1" s="1"/>
  <c r="I59" i="1" s="1"/>
  <c r="B60" i="1"/>
  <c r="G58" i="1"/>
  <c r="F58" i="1"/>
  <c r="I58" i="1" s="1"/>
  <c r="D60" i="1" l="1"/>
  <c r="E60" i="1"/>
  <c r="C60" i="1"/>
  <c r="F60" i="1" s="1"/>
  <c r="B61" i="1"/>
  <c r="D61" i="1" l="1"/>
  <c r="E61" i="1"/>
  <c r="C61" i="1"/>
  <c r="F61" i="1" s="1"/>
  <c r="B62" i="1"/>
  <c r="G60" i="1"/>
  <c r="I60" i="1" s="1"/>
  <c r="E62" i="1" l="1"/>
  <c r="D62" i="1"/>
  <c r="B63" i="1"/>
  <c r="C62" i="1"/>
  <c r="F62" i="1" s="1"/>
  <c r="G61" i="1"/>
  <c r="I61" i="1" s="1"/>
  <c r="G62" i="1" l="1"/>
  <c r="I62" i="1"/>
  <c r="D63" i="1"/>
  <c r="G63" i="1" s="1"/>
  <c r="E63" i="1"/>
  <c r="C63" i="1"/>
  <c r="F63" i="1" s="1"/>
  <c r="I63" i="1" s="1"/>
  <c r="B64" i="1"/>
  <c r="D64" i="1" l="1"/>
  <c r="E64" i="1"/>
  <c r="C64" i="1"/>
  <c r="F64" i="1" s="1"/>
  <c r="G64" i="1" l="1"/>
  <c r="I64" i="1" s="1"/>
</calcChain>
</file>

<file path=xl/sharedStrings.xml><?xml version="1.0" encoding="utf-8"?>
<sst xmlns="http://schemas.openxmlformats.org/spreadsheetml/2006/main" count="67" uniqueCount="64">
  <si>
    <t>Model Name:</t>
  </si>
  <si>
    <t>1D_reservoir_advection_dispersion.xls</t>
  </si>
  <si>
    <t>Model Type:</t>
  </si>
  <si>
    <t>Contaminant Transport</t>
  </si>
  <si>
    <t>Dispersion Dimension:</t>
  </si>
  <si>
    <t>Advection:</t>
  </si>
  <si>
    <t>Yes</t>
  </si>
  <si>
    <t>Dispersion:</t>
  </si>
  <si>
    <t>Source History:</t>
  </si>
  <si>
    <t>Constant Concentration Reservoir</t>
  </si>
  <si>
    <t>Source Dimension:</t>
  </si>
  <si>
    <t>Point</t>
  </si>
  <si>
    <t>Decay:</t>
  </si>
  <si>
    <t>None</t>
  </si>
  <si>
    <t>Retardation:</t>
  </si>
  <si>
    <t xml:space="preserve">References: </t>
  </si>
  <si>
    <t>Bear, 1972. Dynamics of Fluids in Porous Media, pp 630, Eqn. (10.6.22)</t>
  </si>
  <si>
    <t xml:space="preserve">Method: </t>
  </si>
  <si>
    <t>Ogata-Banks Solution</t>
  </si>
  <si>
    <t>Author:</t>
  </si>
  <si>
    <t>Dr. T.G. Cleveland for CIVE6361/7332 Students; Spring 1995</t>
  </si>
  <si>
    <t>Notes:</t>
  </si>
  <si>
    <t>Semi-Infinite Aquifer</t>
  </si>
  <si>
    <t>Advection and Dispersion</t>
  </si>
  <si>
    <t>Constant Source at x=0, concentration in source is Co</t>
  </si>
  <si>
    <t>Macros:</t>
  </si>
  <si>
    <t>NONE</t>
  </si>
  <si>
    <t>MODEL INPUT VALUES</t>
  </si>
  <si>
    <t>Co</t>
  </si>
  <si>
    <t>Reservoir Concentration</t>
  </si>
  <si>
    <t>(mg/meter^3)</t>
  </si>
  <si>
    <t>q</t>
  </si>
  <si>
    <t>Specific Discharge</t>
  </si>
  <si>
    <t>(meters/yr)</t>
  </si>
  <si>
    <t>n</t>
  </si>
  <si>
    <t>Porosity</t>
  </si>
  <si>
    <t>D</t>
  </si>
  <si>
    <t>Dispersion Coefficient</t>
  </si>
  <si>
    <t>(meters^2/yr)</t>
  </si>
  <si>
    <t>COMPUTED CONSTANTS</t>
  </si>
  <si>
    <t>v=q/n</t>
  </si>
  <si>
    <t>Pore Velocity</t>
  </si>
  <si>
    <t>v/D</t>
  </si>
  <si>
    <t>(1/meters)</t>
  </si>
  <si>
    <t>Chart Title</t>
  </si>
  <si>
    <t>Intermediate Calculations</t>
  </si>
  <si>
    <t>Results</t>
  </si>
  <si>
    <t>Simulation Parameters</t>
  </si>
  <si>
    <t>(1)</t>
  </si>
  <si>
    <t>(2)</t>
  </si>
  <si>
    <t>(3)</t>
  </si>
  <si>
    <t>(4)</t>
  </si>
  <si>
    <t>(5)</t>
  </si>
  <si>
    <t>(6)</t>
  </si>
  <si>
    <t>(7)</t>
  </si>
  <si>
    <t>x (meters)</t>
  </si>
  <si>
    <t>t (years)</t>
  </si>
  <si>
    <t>x-vt</t>
  </si>
  <si>
    <t>x+vt</t>
  </si>
  <si>
    <t>2 SQRT (Dt)</t>
  </si>
  <si>
    <t>ERFCC[ (1)/(3) ]</t>
  </si>
  <si>
    <t>ERFCC[ (2)/(3) ]</t>
  </si>
  <si>
    <t>EEXP [ x v/D ]</t>
  </si>
  <si>
    <r>
      <t>C(x,t) (mg/m</t>
    </r>
    <r>
      <rPr>
        <vertAlign val="superscript"/>
        <sz val="12"/>
        <rFont val="Calibri"/>
        <family val="2"/>
      </rPr>
      <t>3</t>
    </r>
    <r>
      <rPr>
        <sz val="12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</si>
</sst>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b/>
      <sz val="12"/>
      <color rgb="FF006100"/>
      <name val="Calibri"/>
      <family val="2"/>
      <scheme val="minor"/>
    </font>
    <font>
      <vertAlign val="superscript"/>
      <sz val="12"/>
      <name val="Calibri"/>
      <family val="2"/>
    </font>
    <font>
      <sz val="12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8" fillId="3" borderId="0" applyNumberFormat="0" applyBorder="0" applyAlignment="0" applyProtection="0"/>
    <xf numFmtId="0" fontId="1" fillId="4" borderId="0" applyNumberFormat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5" fillId="0" borderId="0" xfId="0" applyFont="1"/>
    <xf numFmtId="0" fontId="6" fillId="2" borderId="2" xfId="1" applyFont="1" applyBorder="1" applyAlignment="1">
      <alignment horizontal="center"/>
    </xf>
    <xf numFmtId="0" fontId="6" fillId="2" borderId="3" xfId="1" applyFont="1" applyBorder="1" applyAlignment="1">
      <alignment horizontal="center"/>
    </xf>
    <xf numFmtId="0" fontId="6" fillId="2" borderId="4" xfId="1" applyFont="1" applyBorder="1" applyAlignment="1">
      <alignment horizontal="center"/>
    </xf>
    <xf numFmtId="0" fontId="2" fillId="2" borderId="1" xfId="1" applyBorder="1" applyAlignment="1">
      <alignment horizontal="right"/>
    </xf>
    <xf numFmtId="0" fontId="2" fillId="2" borderId="1" xfId="1" applyBorder="1"/>
    <xf numFmtId="0" fontId="3" fillId="4" borderId="2" xfId="3" applyFont="1" applyBorder="1" applyAlignment="1">
      <alignment horizontal="center"/>
    </xf>
    <xf numFmtId="0" fontId="3" fillId="4" borderId="3" xfId="3" applyFont="1" applyBorder="1" applyAlignment="1">
      <alignment horizontal="center"/>
    </xf>
    <xf numFmtId="0" fontId="3" fillId="4" borderId="4" xfId="3" applyFont="1" applyBorder="1" applyAlignment="1">
      <alignment horizontal="center"/>
    </xf>
    <xf numFmtId="0" fontId="1" fillId="4" borderId="1" xfId="3" applyBorder="1" applyAlignment="1">
      <alignment horizontal="left" indent="1"/>
    </xf>
    <xf numFmtId="0" fontId="1" fillId="4" borderId="1" xfId="3" applyBorder="1"/>
    <xf numFmtId="0" fontId="0" fillId="4" borderId="1" xfId="3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quotePrefix="1" applyFont="1" applyBorder="1" applyAlignment="1">
      <alignment horizontal="center"/>
    </xf>
    <xf numFmtId="0" fontId="4" fillId="0" borderId="9" xfId="0" quotePrefix="1" applyFont="1" applyBorder="1" applyAlignment="1">
      <alignment horizontal="center"/>
    </xf>
    <xf numFmtId="0" fontId="4" fillId="0" borderId="10" xfId="0" quotePrefix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textRotation="90"/>
    </xf>
    <xf numFmtId="0" fontId="4" fillId="0" borderId="8" xfId="0" applyFont="1" applyBorder="1" applyAlignment="1">
      <alignment textRotation="90"/>
    </xf>
    <xf numFmtId="0" fontId="4" fillId="0" borderId="9" xfId="0" applyFont="1" applyBorder="1" applyAlignment="1">
      <alignment textRotation="90"/>
    </xf>
    <xf numFmtId="0" fontId="4" fillId="0" borderId="10" xfId="0" applyFont="1" applyBorder="1" applyAlignment="1">
      <alignment textRotation="90"/>
    </xf>
    <xf numFmtId="0" fontId="8" fillId="3" borderId="0" xfId="2"/>
  </cellXfs>
  <cellStyles count="4">
    <cellStyle name="20% - Accent4" xfId="3" builtinId="4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'1DCRAD'!$B$29</c:f>
          <c:strCache>
            <c:ptCount val="1"/>
            <c:pt idx="0">
              <c:v>Concentration history at x= 100 (meters) downgradient of source zone 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'1DCRAD'!$I$34</c:f>
              <c:strCache>
                <c:ptCount val="1"/>
                <c:pt idx="0">
                  <c:v>C(x,t) (mg/m3)</c:v>
                </c:pt>
              </c:strCache>
            </c:strRef>
          </c:tx>
          <c:spPr>
            <a:ln w="47625">
              <a:solidFill>
                <a:schemeClr val="tx1"/>
              </a:solidFill>
            </a:ln>
          </c:spPr>
          <c:marker>
            <c:symbol val="circ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'1DCRAD'!$B$35:$B$64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'1DCRAD'!$I$35:$I$64</c:f>
              <c:numCache>
                <c:formatCode>General</c:formatCode>
                <c:ptCount val="30"/>
                <c:pt idx="0">
                  <c:v>4.5461013459540168E-91</c:v>
                </c:pt>
                <c:pt idx="1">
                  <c:v>2.5557203831984791E-37</c:v>
                </c:pt>
                <c:pt idx="2">
                  <c:v>8.1166282602767012E-20</c:v>
                </c:pt>
                <c:pt idx="3">
                  <c:v>2.2073312724519014E-11</c:v>
                </c:pt>
                <c:pt idx="4">
                  <c:v>1.4183980905778477E-6</c:v>
                </c:pt>
                <c:pt idx="5">
                  <c:v>1.4083421136167748E-3</c:v>
                </c:pt>
                <c:pt idx="6">
                  <c:v>0.13002543815981224</c:v>
                </c:pt>
                <c:pt idx="7">
                  <c:v>2.7462140127508841</c:v>
                </c:pt>
                <c:pt idx="8">
                  <c:v>21.948644780104658</c:v>
                </c:pt>
                <c:pt idx="9">
                  <c:v>90.11046887498307</c:v>
                </c:pt>
                <c:pt idx="10">
                  <c:v>231.79724966309482</c:v>
                </c:pt>
                <c:pt idx="11">
                  <c:v>428.43845999470352</c:v>
                </c:pt>
                <c:pt idx="12">
                  <c:v>628.34972698202932</c:v>
                </c:pt>
                <c:pt idx="13">
                  <c:v>787.55512168299185</c:v>
                </c:pt>
                <c:pt idx="14">
                  <c:v>891.92100315612754</c:v>
                </c:pt>
                <c:pt idx="15">
                  <c:v>950.37672022053994</c:v>
                </c:pt>
                <c:pt idx="16">
                  <c:v>979.16002656437331</c:v>
                </c:pt>
                <c:pt idx="17">
                  <c:v>991.89820876594013</c:v>
                </c:pt>
                <c:pt idx="18">
                  <c:v>997.05391427461961</c:v>
                </c:pt>
                <c:pt idx="19">
                  <c:v>998.98903094838158</c:v>
                </c:pt>
                <c:pt idx="20">
                  <c:v>999.67014510362173</c:v>
                </c:pt>
                <c:pt idx="21">
                  <c:v>999.89701669039198</c:v>
                </c:pt>
                <c:pt idx="22">
                  <c:v>999.96906736184326</c:v>
                </c:pt>
                <c:pt idx="23">
                  <c:v>999.99102011211971</c:v>
                </c:pt>
                <c:pt idx="24">
                  <c:v>999.99747049868142</c:v>
                </c:pt>
                <c:pt idx="25">
                  <c:v>999.99930629926996</c:v>
                </c:pt>
                <c:pt idx="26">
                  <c:v>999.99981424404814</c:v>
                </c:pt>
                <c:pt idx="27">
                  <c:v>999.99995131037167</c:v>
                </c:pt>
                <c:pt idx="28">
                  <c:v>999.99998748013195</c:v>
                </c:pt>
                <c:pt idx="29">
                  <c:v>999.99999683584383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0-AA4F-9A22-734538CE4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919272"/>
        <c:axId val="-2083259336"/>
      </c:scatterChart>
      <c:valAx>
        <c:axId val="-2069919272"/>
        <c:scaling>
          <c:orientation val="minMax"/>
        </c:scaling>
        <c:delete val="0"/>
        <c:axPos val="b"/>
        <c:minorGridlines/>
        <c:title>
          <c:tx>
            <c:strRef>
              <c:f>'1DCRAD'!$B$34</c:f>
              <c:strCache>
                <c:ptCount val="1"/>
                <c:pt idx="0">
                  <c:v>t (years)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-2083259336"/>
        <c:crosses val="autoZero"/>
        <c:crossBetween val="midCat"/>
      </c:valAx>
      <c:valAx>
        <c:axId val="-2083259336"/>
        <c:scaling>
          <c:orientation val="minMax"/>
        </c:scaling>
        <c:delete val="0"/>
        <c:axPos val="l"/>
        <c:majorGridlines/>
        <c:minorGridlines/>
        <c:title>
          <c:tx>
            <c:strRef>
              <c:f>'1DCRAD'!$I$34</c:f>
              <c:strCache>
                <c:ptCount val="1"/>
                <c:pt idx="0">
                  <c:v>C(x,t) (mg/m3)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206991927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10</xdr:row>
      <xdr:rowOff>44450</xdr:rowOff>
    </xdr:from>
    <xdr:to>
      <xdr:col>16</xdr:col>
      <xdr:colOff>622300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C08DC-ADDA-9A4A-9A29-143A9243A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Priceless-4/Teaching/1-VersionControl/CE3354-EngineeringHydrology/CE3354-2017-1/1-NewWebStructure/1-Lecture-Source/Spreadsheets/SSANTS/SSANTS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eveland/Downloads/1D_finite_pulse_advection_disper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-MODEL"/>
      <sheetName val="1DINJADR"/>
      <sheetName val="1DFPADR"/>
      <sheetName val="1DEDADR"/>
      <sheetName val="1DIMPAD"/>
      <sheetName val="1DCRAD"/>
      <sheetName val="1DINJAD"/>
      <sheetName val="1DFPAD"/>
      <sheetName val="ProgrammerNotes"/>
      <sheetName val="1DEDAD"/>
      <sheetName val="1DIMPADR"/>
      <sheetName val="1DCRADR"/>
      <sheetName val="2DFWCRAD-YUAN"/>
      <sheetName val="2DFWCRAD-OB"/>
      <sheetName val="2DCLSAD-HUNT"/>
      <sheetName val="1DRFCAT-HYDM"/>
      <sheetName val="1DRFLAH-HYDM"/>
      <sheetName val="FunctionList"/>
    </sheetNames>
    <sheetDataSet>
      <sheetData sheetId="0"/>
      <sheetData sheetId="1"/>
      <sheetData sheetId="2"/>
      <sheetData sheetId="3"/>
      <sheetData sheetId="4"/>
      <sheetData sheetId="5">
        <row r="29">
          <cell r="B29" t="str">
            <v xml:space="preserve">Concentration history at x= 100 (meters) downgradient of source zone </v>
          </cell>
        </row>
        <row r="34">
          <cell r="B34" t="str">
            <v>t (years)</v>
          </cell>
          <cell r="I34" t="str">
            <v>C(x,t) (mg/m3)</v>
          </cell>
        </row>
        <row r="35">
          <cell r="B35">
            <v>1</v>
          </cell>
          <cell r="I35">
            <v>4.5461013459540168E-91</v>
          </cell>
        </row>
        <row r="36">
          <cell r="B36">
            <v>2</v>
          </cell>
          <cell r="I36">
            <v>2.5557203831984791E-37</v>
          </cell>
        </row>
        <row r="37">
          <cell r="B37">
            <v>3</v>
          </cell>
          <cell r="I37">
            <v>8.1166282602767012E-20</v>
          </cell>
        </row>
        <row r="38">
          <cell r="B38">
            <v>4</v>
          </cell>
          <cell r="I38">
            <v>2.2073312724519014E-11</v>
          </cell>
        </row>
        <row r="39">
          <cell r="B39">
            <v>5</v>
          </cell>
          <cell r="I39">
            <v>1.4183980905778477E-6</v>
          </cell>
        </row>
        <row r="40">
          <cell r="B40">
            <v>6</v>
          </cell>
          <cell r="I40">
            <v>1.4083421136167748E-3</v>
          </cell>
        </row>
        <row r="41">
          <cell r="B41">
            <v>7</v>
          </cell>
          <cell r="I41">
            <v>0.13002543815981224</v>
          </cell>
        </row>
        <row r="42">
          <cell r="B42">
            <v>8</v>
          </cell>
          <cell r="I42">
            <v>2.7462140127508841</v>
          </cell>
        </row>
        <row r="43">
          <cell r="B43">
            <v>9</v>
          </cell>
          <cell r="I43">
            <v>21.948644780104658</v>
          </cell>
        </row>
        <row r="44">
          <cell r="B44">
            <v>10</v>
          </cell>
          <cell r="I44">
            <v>90.11046887498307</v>
          </cell>
        </row>
        <row r="45">
          <cell r="B45">
            <v>11</v>
          </cell>
          <cell r="I45">
            <v>231.79724966309482</v>
          </cell>
        </row>
        <row r="46">
          <cell r="B46">
            <v>12</v>
          </cell>
          <cell r="I46">
            <v>428.43845999470352</v>
          </cell>
        </row>
        <row r="47">
          <cell r="B47">
            <v>13</v>
          </cell>
          <cell r="I47">
            <v>628.34972698202932</v>
          </cell>
        </row>
        <row r="48">
          <cell r="B48">
            <v>14</v>
          </cell>
          <cell r="I48">
            <v>787.55512168299185</v>
          </cell>
        </row>
        <row r="49">
          <cell r="B49">
            <v>15</v>
          </cell>
          <cell r="I49">
            <v>891.92100315612754</v>
          </cell>
        </row>
        <row r="50">
          <cell r="B50">
            <v>16</v>
          </cell>
          <cell r="I50">
            <v>950.37672022053994</v>
          </cell>
        </row>
        <row r="51">
          <cell r="B51">
            <v>17</v>
          </cell>
          <cell r="I51">
            <v>979.16002656437331</v>
          </cell>
        </row>
        <row r="52">
          <cell r="B52">
            <v>18</v>
          </cell>
          <cell r="I52">
            <v>991.89820876594013</v>
          </cell>
        </row>
        <row r="53">
          <cell r="B53">
            <v>19</v>
          </cell>
          <cell r="I53">
            <v>997.05391427461961</v>
          </cell>
        </row>
        <row r="54">
          <cell r="B54">
            <v>20</v>
          </cell>
          <cell r="I54">
            <v>998.98903094838158</v>
          </cell>
        </row>
        <row r="55">
          <cell r="B55">
            <v>21</v>
          </cell>
          <cell r="I55">
            <v>999.67014510362173</v>
          </cell>
        </row>
        <row r="56">
          <cell r="B56">
            <v>22</v>
          </cell>
          <cell r="I56">
            <v>999.89701669039198</v>
          </cell>
        </row>
        <row r="57">
          <cell r="B57">
            <v>23</v>
          </cell>
          <cell r="I57">
            <v>999.96906736184326</v>
          </cell>
        </row>
        <row r="58">
          <cell r="B58">
            <v>24</v>
          </cell>
          <cell r="I58">
            <v>999.99102011211971</v>
          </cell>
        </row>
        <row r="59">
          <cell r="B59">
            <v>25</v>
          </cell>
          <cell r="I59">
            <v>999.99747049868142</v>
          </cell>
        </row>
        <row r="60">
          <cell r="B60">
            <v>26</v>
          </cell>
          <cell r="I60">
            <v>999.99930629926996</v>
          </cell>
        </row>
        <row r="61">
          <cell r="B61">
            <v>27</v>
          </cell>
          <cell r="I61">
            <v>999.99981424404814</v>
          </cell>
        </row>
        <row r="62">
          <cell r="B62">
            <v>28</v>
          </cell>
          <cell r="I62">
            <v>999.99995131037167</v>
          </cell>
        </row>
        <row r="63">
          <cell r="B63">
            <v>29</v>
          </cell>
          <cell r="I63">
            <v>999.99998748013195</v>
          </cell>
        </row>
        <row r="64">
          <cell r="B64">
            <v>30</v>
          </cell>
          <cell r="I64">
            <v>999.99999683584383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5"/>
      <sheetName val="EEXP(Z)"/>
      <sheetName val="ERFCC(Z)"/>
      <sheetName val="ERFF(Z)"/>
    </sheetNames>
    <sheetDataSet>
      <sheetData sheetId="0"/>
      <sheetData sheetId="1">
        <row r="1">
          <cell r="A1" t="b">
            <v>1</v>
          </cell>
        </row>
      </sheetData>
      <sheetData sheetId="2">
        <row r="1">
          <cell r="E1" t="b">
            <v>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69B0D-5564-9C43-9051-CCF30D4AF367}">
  <dimension ref="A1:I64"/>
  <sheetViews>
    <sheetView tabSelected="1" workbookViewId="0">
      <selection activeCell="O28" sqref="O28"/>
    </sheetView>
  </sheetViews>
  <sheetFormatPr baseColWidth="10" defaultRowHeight="16" x14ac:dyDescent="0.2"/>
  <cols>
    <col min="1" max="1" width="21" style="2" customWidth="1"/>
    <col min="2" max="5" width="10.83203125" style="2"/>
    <col min="6" max="8" width="12.1640625" style="2" bestFit="1" customWidth="1"/>
    <col min="9" max="9" width="9.5" style="2" customWidth="1"/>
    <col min="10" max="16384" width="10.83203125" style="2"/>
  </cols>
  <sheetData>
    <row r="1" spans="1:9" x14ac:dyDescent="0.2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</row>
    <row r="2" spans="1:9" x14ac:dyDescent="0.2">
      <c r="A2" s="1" t="s">
        <v>2</v>
      </c>
      <c r="B2" s="1" t="s">
        <v>3</v>
      </c>
      <c r="C2" s="1"/>
      <c r="D2" s="1"/>
      <c r="E2" s="1"/>
      <c r="F2" s="1"/>
      <c r="G2" s="1"/>
      <c r="H2" s="1"/>
      <c r="I2" s="1"/>
    </row>
    <row r="3" spans="1:9" x14ac:dyDescent="0.2">
      <c r="A3" s="1" t="s">
        <v>4</v>
      </c>
      <c r="B3" s="1">
        <v>1</v>
      </c>
      <c r="C3" s="1"/>
      <c r="D3" s="1"/>
      <c r="E3" s="1"/>
      <c r="F3" s="1"/>
      <c r="G3" s="1"/>
      <c r="H3" s="1"/>
      <c r="I3" s="1"/>
    </row>
    <row r="4" spans="1:9" x14ac:dyDescent="0.2">
      <c r="A4" s="1" t="s">
        <v>5</v>
      </c>
      <c r="B4" s="1" t="s">
        <v>6</v>
      </c>
      <c r="C4" s="1"/>
      <c r="D4" s="1"/>
      <c r="E4" s="1"/>
      <c r="F4" s="1"/>
      <c r="G4" s="1"/>
      <c r="H4" s="1"/>
      <c r="I4" s="1"/>
    </row>
    <row r="5" spans="1:9" x14ac:dyDescent="0.2">
      <c r="A5" s="1" t="s">
        <v>7</v>
      </c>
      <c r="B5" s="1" t="s">
        <v>6</v>
      </c>
      <c r="C5" s="1"/>
      <c r="D5" s="1"/>
      <c r="E5" s="1"/>
      <c r="F5" s="1"/>
      <c r="G5" s="1"/>
      <c r="H5" s="1"/>
      <c r="I5" s="1"/>
    </row>
    <row r="6" spans="1:9" x14ac:dyDescent="0.2">
      <c r="A6" s="1" t="s">
        <v>8</v>
      </c>
      <c r="B6" s="1" t="s">
        <v>9</v>
      </c>
      <c r="C6" s="1"/>
      <c r="D6" s="1"/>
      <c r="E6" s="1"/>
      <c r="F6" s="1"/>
      <c r="G6" s="1"/>
      <c r="H6" s="1"/>
      <c r="I6" s="1"/>
    </row>
    <row r="7" spans="1:9" x14ac:dyDescent="0.2">
      <c r="A7" s="1" t="s">
        <v>10</v>
      </c>
      <c r="B7" s="1" t="s">
        <v>11</v>
      </c>
      <c r="C7" s="1"/>
      <c r="D7" s="1"/>
      <c r="E7" s="1"/>
      <c r="F7" s="1"/>
      <c r="G7" s="1"/>
      <c r="H7" s="1"/>
      <c r="I7" s="1"/>
    </row>
    <row r="8" spans="1:9" x14ac:dyDescent="0.2">
      <c r="A8" s="1" t="s">
        <v>12</v>
      </c>
      <c r="B8" s="1" t="s">
        <v>13</v>
      </c>
      <c r="C8" s="1"/>
      <c r="D8" s="1"/>
      <c r="E8" s="1"/>
      <c r="F8" s="1"/>
      <c r="G8" s="1"/>
      <c r="H8" s="1"/>
      <c r="I8" s="1"/>
    </row>
    <row r="9" spans="1:9" x14ac:dyDescent="0.2">
      <c r="A9" s="1" t="s">
        <v>14</v>
      </c>
      <c r="B9" s="1" t="s">
        <v>13</v>
      </c>
      <c r="C9" s="1"/>
      <c r="D9" s="1"/>
      <c r="E9" s="1"/>
      <c r="F9" s="1"/>
      <c r="G9" s="1"/>
      <c r="H9" s="1"/>
      <c r="I9" s="1"/>
    </row>
    <row r="10" spans="1:9" x14ac:dyDescent="0.2">
      <c r="A10" s="1" t="s">
        <v>15</v>
      </c>
      <c r="B10" s="1" t="s">
        <v>16</v>
      </c>
      <c r="C10" s="1"/>
      <c r="D10" s="1"/>
      <c r="E10" s="1"/>
      <c r="F10" s="1"/>
      <c r="G10" s="1"/>
      <c r="H10" s="1"/>
      <c r="I10" s="1"/>
    </row>
    <row r="11" spans="1:9" x14ac:dyDescent="0.2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">
      <c r="A12" s="1" t="s">
        <v>17</v>
      </c>
      <c r="B12" s="1" t="s">
        <v>18</v>
      </c>
      <c r="C12" s="1"/>
      <c r="D12" s="1"/>
      <c r="E12" s="1"/>
      <c r="F12" s="1"/>
      <c r="G12" s="1"/>
      <c r="H12" s="1"/>
      <c r="I12" s="1"/>
    </row>
    <row r="13" spans="1:9" x14ac:dyDescent="0.2">
      <c r="A13" s="1" t="s">
        <v>19</v>
      </c>
      <c r="B13" s="1" t="s">
        <v>20</v>
      </c>
      <c r="C13" s="1"/>
      <c r="D13" s="1"/>
      <c r="E13" s="1"/>
      <c r="F13" s="1"/>
      <c r="G13" s="1"/>
      <c r="H13" s="1"/>
      <c r="I13" s="1"/>
    </row>
    <row r="14" spans="1:9" x14ac:dyDescent="0.2">
      <c r="A14" s="1" t="s">
        <v>21</v>
      </c>
      <c r="B14" s="1" t="s">
        <v>22</v>
      </c>
      <c r="C14" s="1"/>
      <c r="D14" s="1"/>
      <c r="E14" s="1"/>
      <c r="F14" s="1"/>
      <c r="G14" s="1"/>
      <c r="H14" s="1"/>
      <c r="I14" s="1"/>
    </row>
    <row r="15" spans="1:9" x14ac:dyDescent="0.2">
      <c r="A15" s="1"/>
      <c r="B15" s="1" t="s">
        <v>23</v>
      </c>
    </row>
    <row r="16" spans="1:9" x14ac:dyDescent="0.2">
      <c r="A16" s="1"/>
      <c r="B16" s="1" t="s">
        <v>24</v>
      </c>
    </row>
    <row r="17" spans="1:9" x14ac:dyDescent="0.2">
      <c r="A17" s="1"/>
      <c r="B17" s="1"/>
    </row>
    <row r="18" spans="1:9" x14ac:dyDescent="0.2">
      <c r="A18" s="1"/>
      <c r="B18" s="1"/>
    </row>
    <row r="19" spans="1:9" x14ac:dyDescent="0.2">
      <c r="A19" s="1" t="s">
        <v>25</v>
      </c>
      <c r="B19" s="1" t="s">
        <v>26</v>
      </c>
    </row>
    <row r="21" spans="1:9" x14ac:dyDescent="0.2">
      <c r="A21" s="3" t="s">
        <v>27</v>
      </c>
      <c r="B21" s="4"/>
      <c r="C21" s="4"/>
      <c r="D21" s="4"/>
      <c r="E21" s="4"/>
      <c r="F21" s="4"/>
      <c r="G21" s="4"/>
      <c r="H21" s="4"/>
      <c r="I21" s="5"/>
    </row>
    <row r="22" spans="1:9" x14ac:dyDescent="0.2">
      <c r="A22" s="6" t="s">
        <v>28</v>
      </c>
      <c r="B22" s="7">
        <v>1000</v>
      </c>
      <c r="C22" s="7" t="s">
        <v>29</v>
      </c>
      <c r="D22" s="7"/>
      <c r="E22" s="7"/>
      <c r="F22" s="7" t="s">
        <v>30</v>
      </c>
      <c r="G22" s="7"/>
      <c r="H22" s="7"/>
      <c r="I22" s="7"/>
    </row>
    <row r="23" spans="1:9" x14ac:dyDescent="0.2">
      <c r="A23" s="6" t="s">
        <v>31</v>
      </c>
      <c r="B23" s="7">
        <v>4</v>
      </c>
      <c r="C23" s="7" t="s">
        <v>32</v>
      </c>
      <c r="D23" s="7"/>
      <c r="E23" s="7"/>
      <c r="F23" s="7" t="s">
        <v>33</v>
      </c>
      <c r="G23" s="7"/>
      <c r="H23" s="7"/>
      <c r="I23" s="7"/>
    </row>
    <row r="24" spans="1:9" x14ac:dyDescent="0.2">
      <c r="A24" s="6" t="s">
        <v>34</v>
      </c>
      <c r="B24" s="7">
        <v>0.5</v>
      </c>
      <c r="C24" s="7" t="s">
        <v>35</v>
      </c>
      <c r="D24" s="7"/>
      <c r="E24" s="7"/>
      <c r="F24" s="7"/>
      <c r="G24" s="7"/>
      <c r="H24" s="7"/>
      <c r="I24" s="7"/>
    </row>
    <row r="25" spans="1:9" x14ac:dyDescent="0.2">
      <c r="A25" s="6" t="s">
        <v>36</v>
      </c>
      <c r="B25" s="7">
        <v>10</v>
      </c>
      <c r="C25" s="7" t="s">
        <v>37</v>
      </c>
      <c r="D25" s="7"/>
      <c r="E25" s="7"/>
      <c r="F25" s="7" t="s">
        <v>38</v>
      </c>
      <c r="G25" s="7"/>
      <c r="H25" s="7"/>
      <c r="I25" s="7"/>
    </row>
    <row r="26" spans="1:9" x14ac:dyDescent="0.2">
      <c r="A26" s="8" t="s">
        <v>39</v>
      </c>
      <c r="B26" s="9"/>
      <c r="C26" s="9"/>
      <c r="D26" s="9"/>
      <c r="E26" s="9"/>
      <c r="F26" s="9"/>
      <c r="G26" s="9"/>
      <c r="H26" s="9"/>
      <c r="I26" s="10"/>
    </row>
    <row r="27" spans="1:9" x14ac:dyDescent="0.2">
      <c r="A27" s="11" t="s">
        <v>40</v>
      </c>
      <c r="B27" s="12">
        <f>B23/B24</f>
        <v>8</v>
      </c>
      <c r="C27" s="12" t="s">
        <v>41</v>
      </c>
      <c r="D27" s="12"/>
      <c r="E27" s="12"/>
      <c r="F27" s="12" t="s">
        <v>33</v>
      </c>
      <c r="G27" s="12"/>
      <c r="H27" s="12"/>
      <c r="I27" s="12"/>
    </row>
    <row r="28" spans="1:9" x14ac:dyDescent="0.2">
      <c r="A28" s="11" t="s">
        <v>42</v>
      </c>
      <c r="B28" s="12">
        <f>B27/B25</f>
        <v>0.8</v>
      </c>
      <c r="C28" s="12"/>
      <c r="D28" s="12"/>
      <c r="E28" s="12"/>
      <c r="F28" s="13" t="s">
        <v>43</v>
      </c>
      <c r="G28" s="12"/>
      <c r="H28" s="12"/>
      <c r="I28" s="12"/>
    </row>
    <row r="29" spans="1:9" x14ac:dyDescent="0.2">
      <c r="A29" s="11" t="s">
        <v>44</v>
      </c>
      <c r="B29" s="12" t="str">
        <f>CONCATENATE("Concentration history at x= ",A35," (meters) downgradient of source zone ")</f>
        <v xml:space="preserve">Concentration history at x= 100 (meters) downgradient of source zone </v>
      </c>
      <c r="C29" s="12"/>
      <c r="D29" s="12"/>
      <c r="E29" s="12"/>
      <c r="F29" s="12"/>
      <c r="G29" s="12"/>
      <c r="H29" s="12"/>
      <c r="I29" s="12"/>
    </row>
    <row r="30" spans="1:9" x14ac:dyDescent="0.2">
      <c r="F30" s="1"/>
      <c r="G30" s="1"/>
      <c r="H30" s="1"/>
      <c r="I30" s="1"/>
    </row>
    <row r="31" spans="1:9" x14ac:dyDescent="0.2">
      <c r="F31" s="1"/>
      <c r="G31" s="1"/>
      <c r="H31" s="1"/>
      <c r="I31" s="1"/>
    </row>
    <row r="32" spans="1:9" x14ac:dyDescent="0.2">
      <c r="A32" s="1"/>
      <c r="B32" s="1"/>
      <c r="C32" s="14"/>
      <c r="D32" s="15"/>
      <c r="E32" s="15" t="s">
        <v>45</v>
      </c>
      <c r="F32" s="15"/>
      <c r="G32" s="15"/>
      <c r="H32" s="16"/>
      <c r="I32" s="1" t="s">
        <v>46</v>
      </c>
    </row>
    <row r="33" spans="1:9" x14ac:dyDescent="0.2">
      <c r="A33" s="1" t="s">
        <v>47</v>
      </c>
      <c r="B33" s="1"/>
      <c r="C33" s="17" t="s">
        <v>48</v>
      </c>
      <c r="D33" s="18" t="s">
        <v>49</v>
      </c>
      <c r="E33" s="18" t="s">
        <v>50</v>
      </c>
      <c r="F33" s="18" t="s">
        <v>51</v>
      </c>
      <c r="G33" s="18" t="s">
        <v>52</v>
      </c>
      <c r="H33" s="19" t="s">
        <v>53</v>
      </c>
      <c r="I33" s="20" t="s">
        <v>54</v>
      </c>
    </row>
    <row r="34" spans="1:9" ht="85" x14ac:dyDescent="0.2">
      <c r="A34" s="21" t="s">
        <v>55</v>
      </c>
      <c r="B34" s="21" t="s">
        <v>56</v>
      </c>
      <c r="C34" s="22" t="s">
        <v>57</v>
      </c>
      <c r="D34" s="23" t="s">
        <v>58</v>
      </c>
      <c r="E34" s="23" t="s">
        <v>59</v>
      </c>
      <c r="F34" s="23" t="s">
        <v>60</v>
      </c>
      <c r="G34" s="23" t="s">
        <v>61</v>
      </c>
      <c r="H34" s="24" t="s">
        <v>62</v>
      </c>
      <c r="I34" s="21" t="s">
        <v>63</v>
      </c>
    </row>
    <row r="35" spans="1:9" x14ac:dyDescent="0.2">
      <c r="A35" s="25">
        <v>100</v>
      </c>
      <c r="B35" s="25">
        <v>1</v>
      </c>
      <c r="C35" s="1">
        <f t="shared" ref="C35:C64" si="0">A35-$B$27*B35</f>
        <v>92</v>
      </c>
      <c r="D35" s="1">
        <f t="shared" ref="D35:D64" si="1">A35+$B$27*B35</f>
        <v>108</v>
      </c>
      <c r="E35" s="1">
        <f t="shared" ref="E35:E64" si="2">2*SQRT($B$25*B35)</f>
        <v>6.324555320336759</v>
      </c>
      <c r="F35" s="2">
        <f>ERFC(C35/E35)</f>
        <v>4.9083399963261847E-94</v>
      </c>
      <c r="G35" s="2">
        <f>ERFC(D35/E35)</f>
        <v>7.5512503926755598E-129</v>
      </c>
      <c r="H35" s="2">
        <f t="shared" ref="H35:H64" si="3">EXP($B$28*A35)</f>
        <v>5.5406223843935098E+34</v>
      </c>
      <c r="I35" s="1">
        <f t="shared" ref="I35:I64" si="4">0.5*$B$22*(F35+H35*G35)</f>
        <v>4.5461013459540168E-91</v>
      </c>
    </row>
    <row r="36" spans="1:9" x14ac:dyDescent="0.2">
      <c r="A36" s="1">
        <v>100</v>
      </c>
      <c r="B36" s="25">
        <f>B35+1</f>
        <v>2</v>
      </c>
      <c r="C36" s="1">
        <f t="shared" si="0"/>
        <v>84</v>
      </c>
      <c r="D36" s="1">
        <f t="shared" si="1"/>
        <v>116</v>
      </c>
      <c r="E36" s="1">
        <f t="shared" si="2"/>
        <v>8.9442719099991592</v>
      </c>
      <c r="F36" s="2">
        <f t="shared" ref="F36:F64" si="5">ERFC(C36/E36)</f>
        <v>2.9613479194396269E-40</v>
      </c>
      <c r="G36" s="2">
        <f t="shared" ref="G36:G64" si="6">ERFC(D36/E36)</f>
        <v>3.8805980588274392E-75</v>
      </c>
      <c r="H36" s="2">
        <f t="shared" si="3"/>
        <v>5.5406223843935098E+34</v>
      </c>
      <c r="I36" s="1">
        <f t="shared" si="4"/>
        <v>2.5557203831984791E-37</v>
      </c>
    </row>
    <row r="37" spans="1:9" x14ac:dyDescent="0.2">
      <c r="A37" s="1">
        <v>100</v>
      </c>
      <c r="B37" s="25">
        <f t="shared" ref="B37:B64" si="7">B36+1</f>
        <v>3</v>
      </c>
      <c r="C37" s="1">
        <f t="shared" si="0"/>
        <v>76</v>
      </c>
      <c r="D37" s="1">
        <f t="shared" si="1"/>
        <v>124</v>
      </c>
      <c r="E37" s="1">
        <f t="shared" si="2"/>
        <v>10.954451150103322</v>
      </c>
      <c r="F37" s="2">
        <f t="shared" si="5"/>
        <v>1.0040636042234634E-22</v>
      </c>
      <c r="G37" s="2">
        <f t="shared" si="6"/>
        <v>1.1176759664693567E-57</v>
      </c>
      <c r="H37" s="2">
        <f t="shared" si="3"/>
        <v>5.5406223843935098E+34</v>
      </c>
      <c r="I37" s="1">
        <f t="shared" si="4"/>
        <v>8.1166282602767012E-20</v>
      </c>
    </row>
    <row r="38" spans="1:9" x14ac:dyDescent="0.2">
      <c r="A38" s="1">
        <v>100</v>
      </c>
      <c r="B38" s="25">
        <f t="shared" si="7"/>
        <v>4</v>
      </c>
      <c r="C38" s="1">
        <f t="shared" si="0"/>
        <v>68</v>
      </c>
      <c r="D38" s="1">
        <f t="shared" si="1"/>
        <v>132</v>
      </c>
      <c r="E38" s="1">
        <f t="shared" si="2"/>
        <v>12.649110640673518</v>
      </c>
      <c r="F38" s="2">
        <f t="shared" si="5"/>
        <v>2.9016972125628953E-14</v>
      </c>
      <c r="G38" s="2">
        <f t="shared" si="6"/>
        <v>2.7306775798374862E-49</v>
      </c>
      <c r="H38" s="2">
        <f t="shared" si="3"/>
        <v>5.5406223843935098E+34</v>
      </c>
      <c r="I38" s="1">
        <f t="shared" si="4"/>
        <v>2.2073312724519014E-11</v>
      </c>
    </row>
    <row r="39" spans="1:9" x14ac:dyDescent="0.2">
      <c r="A39" s="1">
        <v>100</v>
      </c>
      <c r="B39" s="25">
        <f t="shared" si="7"/>
        <v>5</v>
      </c>
      <c r="C39" s="1">
        <f t="shared" si="0"/>
        <v>60</v>
      </c>
      <c r="D39" s="1">
        <f t="shared" si="1"/>
        <v>140</v>
      </c>
      <c r="E39" s="1">
        <f t="shared" si="2"/>
        <v>14.142135623730951</v>
      </c>
      <c r="F39" s="2">
        <f t="shared" si="5"/>
        <v>1.9731752900754028E-9</v>
      </c>
      <c r="G39" s="2">
        <f t="shared" si="6"/>
        <v>1.5587073638385603E-44</v>
      </c>
      <c r="H39" s="2">
        <f t="shared" si="3"/>
        <v>5.5406223843935098E+34</v>
      </c>
      <c r="I39" s="1">
        <f t="shared" si="4"/>
        <v>1.4183980905778477E-6</v>
      </c>
    </row>
    <row r="40" spans="1:9" x14ac:dyDescent="0.2">
      <c r="A40" s="1">
        <v>100</v>
      </c>
      <c r="B40" s="25">
        <f t="shared" si="7"/>
        <v>6</v>
      </c>
      <c r="C40" s="1">
        <f t="shared" si="0"/>
        <v>52</v>
      </c>
      <c r="D40" s="1">
        <f t="shared" si="1"/>
        <v>148</v>
      </c>
      <c r="E40" s="1">
        <f t="shared" si="2"/>
        <v>15.491933384829668</v>
      </c>
      <c r="F40" s="2">
        <f t="shared" si="5"/>
        <v>2.0652857961262105E-6</v>
      </c>
      <c r="G40" s="2">
        <f t="shared" si="6"/>
        <v>1.3561625012089485E-41</v>
      </c>
      <c r="H40" s="2">
        <f t="shared" si="3"/>
        <v>5.5406223843935098E+34</v>
      </c>
      <c r="I40" s="1">
        <f t="shared" si="4"/>
        <v>1.4083421136167748E-3</v>
      </c>
    </row>
    <row r="41" spans="1:9" x14ac:dyDescent="0.2">
      <c r="A41" s="1">
        <v>100</v>
      </c>
      <c r="B41" s="25">
        <f t="shared" si="7"/>
        <v>7</v>
      </c>
      <c r="C41" s="1">
        <f t="shared" si="0"/>
        <v>44</v>
      </c>
      <c r="D41" s="1">
        <f t="shared" si="1"/>
        <v>156</v>
      </c>
      <c r="E41" s="1">
        <f t="shared" si="2"/>
        <v>16.733200530681511</v>
      </c>
      <c r="F41" s="2">
        <f t="shared" si="5"/>
        <v>2.0026757491721015E-4</v>
      </c>
      <c r="G41" s="2">
        <f t="shared" si="6"/>
        <v>1.078999745061282E-39</v>
      </c>
      <c r="H41" s="2">
        <f t="shared" si="3"/>
        <v>5.5406223843935098E+34</v>
      </c>
      <c r="I41" s="1">
        <f t="shared" si="4"/>
        <v>0.13002543815981224</v>
      </c>
    </row>
    <row r="42" spans="1:9" x14ac:dyDescent="0.2">
      <c r="A42" s="1">
        <v>100</v>
      </c>
      <c r="B42" s="25">
        <f t="shared" si="7"/>
        <v>8</v>
      </c>
      <c r="C42" s="1">
        <f t="shared" si="0"/>
        <v>36</v>
      </c>
      <c r="D42" s="1">
        <f t="shared" si="1"/>
        <v>164</v>
      </c>
      <c r="E42" s="1">
        <f t="shared" si="2"/>
        <v>17.888543819998318</v>
      </c>
      <c r="F42" s="2">
        <f t="shared" si="5"/>
        <v>4.4265258579198321E-3</v>
      </c>
      <c r="G42" s="2">
        <f t="shared" si="6"/>
        <v>1.9237950064676934E-38</v>
      </c>
      <c r="H42" s="2">
        <f t="shared" si="3"/>
        <v>5.5406223843935098E+34</v>
      </c>
      <c r="I42" s="1">
        <f t="shared" si="4"/>
        <v>2.7462140127508841</v>
      </c>
    </row>
    <row r="43" spans="1:9" x14ac:dyDescent="0.2">
      <c r="A43" s="1">
        <v>100</v>
      </c>
      <c r="B43" s="25">
        <f t="shared" si="7"/>
        <v>9</v>
      </c>
      <c r="C43" s="1">
        <f t="shared" si="0"/>
        <v>28</v>
      </c>
      <c r="D43" s="1">
        <f t="shared" si="1"/>
        <v>172</v>
      </c>
      <c r="E43" s="1">
        <f t="shared" si="2"/>
        <v>18.973665961010276</v>
      </c>
      <c r="F43" s="2">
        <f t="shared" si="5"/>
        <v>3.6888425707049866E-2</v>
      </c>
      <c r="G43" s="2">
        <f t="shared" si="6"/>
        <v>1.2649957652594394E-37</v>
      </c>
      <c r="H43" s="2">
        <f t="shared" si="3"/>
        <v>5.5406223843935098E+34</v>
      </c>
      <c r="I43" s="1">
        <f t="shared" si="4"/>
        <v>21.948644780104658</v>
      </c>
    </row>
    <row r="44" spans="1:9" x14ac:dyDescent="0.2">
      <c r="A44" s="1">
        <v>100</v>
      </c>
      <c r="B44" s="25">
        <f t="shared" si="7"/>
        <v>10</v>
      </c>
      <c r="C44" s="1">
        <f t="shared" si="0"/>
        <v>20</v>
      </c>
      <c r="D44" s="1">
        <f t="shared" si="1"/>
        <v>180</v>
      </c>
      <c r="E44" s="1">
        <f t="shared" si="2"/>
        <v>20</v>
      </c>
      <c r="F44" s="2">
        <f t="shared" si="5"/>
        <v>0.15729920705028513</v>
      </c>
      <c r="G44" s="2">
        <f t="shared" si="6"/>
        <v>4.1370317465138118E-37</v>
      </c>
      <c r="H44" s="2">
        <f t="shared" si="3"/>
        <v>5.5406223843935098E+34</v>
      </c>
      <c r="I44" s="1">
        <f t="shared" si="4"/>
        <v>90.11046887498307</v>
      </c>
    </row>
    <row r="45" spans="1:9" x14ac:dyDescent="0.2">
      <c r="A45" s="1">
        <v>100</v>
      </c>
      <c r="B45" s="25">
        <f t="shared" si="7"/>
        <v>11</v>
      </c>
      <c r="C45" s="1">
        <f t="shared" si="0"/>
        <v>12</v>
      </c>
      <c r="D45" s="1">
        <f t="shared" si="1"/>
        <v>188</v>
      </c>
      <c r="E45" s="1">
        <f t="shared" si="2"/>
        <v>20.976176963403031</v>
      </c>
      <c r="F45" s="2">
        <f t="shared" si="5"/>
        <v>0.41849223344681979</v>
      </c>
      <c r="G45" s="2">
        <f t="shared" si="6"/>
        <v>8.1402887167353511E-37</v>
      </c>
      <c r="H45" s="2">
        <f t="shared" si="3"/>
        <v>5.5406223843935098E+34</v>
      </c>
      <c r="I45" s="1">
        <f t="shared" si="4"/>
        <v>231.79724966309482</v>
      </c>
    </row>
    <row r="46" spans="1:9" x14ac:dyDescent="0.2">
      <c r="A46" s="1">
        <v>100</v>
      </c>
      <c r="B46" s="25">
        <f t="shared" si="7"/>
        <v>12</v>
      </c>
      <c r="C46" s="1">
        <f t="shared" si="0"/>
        <v>4</v>
      </c>
      <c r="D46" s="1">
        <f t="shared" si="1"/>
        <v>196</v>
      </c>
      <c r="E46" s="1">
        <f t="shared" si="2"/>
        <v>21.908902300206645</v>
      </c>
      <c r="F46" s="2">
        <f t="shared" si="5"/>
        <v>0.79625341473763922</v>
      </c>
      <c r="G46" s="2">
        <f t="shared" si="6"/>
        <v>1.0941641758970697E-36</v>
      </c>
      <c r="H46" s="2">
        <f t="shared" si="3"/>
        <v>5.5406223843935098E+34</v>
      </c>
      <c r="I46" s="1">
        <f t="shared" si="4"/>
        <v>428.43845999470352</v>
      </c>
    </row>
    <row r="47" spans="1:9" x14ac:dyDescent="0.2">
      <c r="A47" s="1">
        <v>100</v>
      </c>
      <c r="B47" s="25">
        <f t="shared" si="7"/>
        <v>13</v>
      </c>
      <c r="C47" s="1">
        <f t="shared" si="0"/>
        <v>-4</v>
      </c>
      <c r="D47" s="1">
        <f t="shared" si="1"/>
        <v>204</v>
      </c>
      <c r="E47" s="1">
        <f t="shared" si="2"/>
        <v>22.803508501982758</v>
      </c>
      <c r="F47" s="2">
        <f t="shared" si="5"/>
        <v>1.1959193425280386</v>
      </c>
      <c r="G47" s="2">
        <f t="shared" si="6"/>
        <v>1.0969906847869979E-36</v>
      </c>
      <c r="H47" s="2">
        <f t="shared" si="3"/>
        <v>5.5406223843935098E+34</v>
      </c>
      <c r="I47" s="1">
        <f t="shared" si="4"/>
        <v>628.34972698202932</v>
      </c>
    </row>
    <row r="48" spans="1:9" x14ac:dyDescent="0.2">
      <c r="A48" s="1">
        <v>100</v>
      </c>
      <c r="B48" s="25">
        <f t="shared" si="7"/>
        <v>14</v>
      </c>
      <c r="C48" s="1">
        <f t="shared" si="0"/>
        <v>-12</v>
      </c>
      <c r="D48" s="1">
        <f t="shared" si="1"/>
        <v>212</v>
      </c>
      <c r="E48" s="1">
        <f t="shared" si="2"/>
        <v>23.664319132398465</v>
      </c>
      <c r="F48" s="2">
        <f t="shared" si="5"/>
        <v>1.5267105346199101</v>
      </c>
      <c r="G48" s="2">
        <f t="shared" si="6"/>
        <v>8.7354281501664546E-37</v>
      </c>
      <c r="H48" s="2">
        <f t="shared" si="3"/>
        <v>5.5406223843935098E+34</v>
      </c>
      <c r="I48" s="1">
        <f t="shared" si="4"/>
        <v>787.55512168299185</v>
      </c>
    </row>
    <row r="49" spans="1:9" x14ac:dyDescent="0.2">
      <c r="A49" s="1">
        <v>100</v>
      </c>
      <c r="B49" s="25">
        <f t="shared" si="7"/>
        <v>15</v>
      </c>
      <c r="C49" s="1">
        <f t="shared" si="0"/>
        <v>-20</v>
      </c>
      <c r="D49" s="1">
        <f t="shared" si="1"/>
        <v>220</v>
      </c>
      <c r="E49" s="1">
        <f t="shared" si="2"/>
        <v>24.494897427831781</v>
      </c>
      <c r="F49" s="2">
        <f t="shared" si="5"/>
        <v>1.7517869210100765</v>
      </c>
      <c r="G49" s="2">
        <f t="shared" si="6"/>
        <v>5.7854665195140248E-37</v>
      </c>
      <c r="H49" s="2">
        <f t="shared" si="3"/>
        <v>5.5406223843935098E+34</v>
      </c>
      <c r="I49" s="1">
        <f t="shared" si="4"/>
        <v>891.92100315612754</v>
      </c>
    </row>
    <row r="50" spans="1:9" x14ac:dyDescent="0.2">
      <c r="A50" s="1">
        <v>100</v>
      </c>
      <c r="B50" s="25">
        <f t="shared" si="7"/>
        <v>16</v>
      </c>
      <c r="C50" s="1">
        <f t="shared" si="0"/>
        <v>-28</v>
      </c>
      <c r="D50" s="1">
        <f t="shared" si="1"/>
        <v>228</v>
      </c>
      <c r="E50" s="1">
        <f t="shared" si="2"/>
        <v>25.298221281347036</v>
      </c>
      <c r="F50" s="2">
        <f t="shared" si="5"/>
        <v>1.8824751319033608</v>
      </c>
      <c r="G50" s="2">
        <f t="shared" si="6"/>
        <v>3.2989630531769345E-37</v>
      </c>
      <c r="H50" s="2">
        <f t="shared" si="3"/>
        <v>5.5406223843935098E+34</v>
      </c>
      <c r="I50" s="1">
        <f t="shared" si="4"/>
        <v>950.37672022053994</v>
      </c>
    </row>
    <row r="51" spans="1:9" x14ac:dyDescent="0.2">
      <c r="A51" s="1">
        <v>100</v>
      </c>
      <c r="B51" s="25">
        <f t="shared" si="7"/>
        <v>17</v>
      </c>
      <c r="C51" s="1">
        <f t="shared" si="0"/>
        <v>-36</v>
      </c>
      <c r="D51" s="1">
        <f t="shared" si="1"/>
        <v>236</v>
      </c>
      <c r="E51" s="1">
        <f t="shared" si="2"/>
        <v>26.076809620810597</v>
      </c>
      <c r="F51" s="2">
        <f t="shared" si="5"/>
        <v>1.9491061967026977</v>
      </c>
      <c r="G51" s="2">
        <f t="shared" si="6"/>
        <v>1.6629641557962808E-37</v>
      </c>
      <c r="H51" s="2">
        <f t="shared" si="3"/>
        <v>5.5406223843935098E+34</v>
      </c>
      <c r="I51" s="1">
        <f t="shared" si="4"/>
        <v>979.16002656437331</v>
      </c>
    </row>
    <row r="52" spans="1:9" x14ac:dyDescent="0.2">
      <c r="A52" s="1">
        <v>100</v>
      </c>
      <c r="B52" s="25">
        <f t="shared" si="7"/>
        <v>18</v>
      </c>
      <c r="C52" s="1">
        <f t="shared" si="0"/>
        <v>-44</v>
      </c>
      <c r="D52" s="1">
        <f t="shared" si="1"/>
        <v>244</v>
      </c>
      <c r="E52" s="1">
        <f t="shared" si="2"/>
        <v>26.832815729997478</v>
      </c>
      <c r="F52" s="2">
        <f t="shared" si="5"/>
        <v>1.979605159816624</v>
      </c>
      <c r="G52" s="2">
        <f t="shared" si="6"/>
        <v>7.5645973041982827E-38</v>
      </c>
      <c r="H52" s="2">
        <f t="shared" si="3"/>
        <v>5.5406223843935098E+34</v>
      </c>
      <c r="I52" s="1">
        <f t="shared" si="4"/>
        <v>991.89820876594013</v>
      </c>
    </row>
    <row r="53" spans="1:9" x14ac:dyDescent="0.2">
      <c r="A53" s="1">
        <v>100</v>
      </c>
      <c r="B53" s="25">
        <f t="shared" si="7"/>
        <v>19</v>
      </c>
      <c r="C53" s="1">
        <f t="shared" si="0"/>
        <v>-52</v>
      </c>
      <c r="D53" s="1">
        <f t="shared" si="1"/>
        <v>252</v>
      </c>
      <c r="E53" s="1">
        <f t="shared" si="2"/>
        <v>27.568097504180443</v>
      </c>
      <c r="F53" s="2">
        <f t="shared" si="5"/>
        <v>1.9923592051752901</v>
      </c>
      <c r="G53" s="2">
        <f t="shared" si="6"/>
        <v>3.1560053232911969E-38</v>
      </c>
      <c r="H53" s="2">
        <f t="shared" si="3"/>
        <v>5.5406223843935098E+34</v>
      </c>
      <c r="I53" s="1">
        <f t="shared" si="4"/>
        <v>997.05391427461961</v>
      </c>
    </row>
    <row r="54" spans="1:9" x14ac:dyDescent="0.2">
      <c r="A54" s="1">
        <v>100</v>
      </c>
      <c r="B54" s="25">
        <f t="shared" si="7"/>
        <v>20</v>
      </c>
      <c r="C54" s="1">
        <f t="shared" si="0"/>
        <v>-60</v>
      </c>
      <c r="D54" s="1">
        <f t="shared" si="1"/>
        <v>260</v>
      </c>
      <c r="E54" s="1">
        <f t="shared" si="2"/>
        <v>28.284271247461902</v>
      </c>
      <c r="F54" s="2">
        <f t="shared" si="5"/>
        <v>1.9973002039367398</v>
      </c>
      <c r="G54" s="2">
        <f t="shared" si="6"/>
        <v>1.2234328799099763E-38</v>
      </c>
      <c r="H54" s="2">
        <f t="shared" si="3"/>
        <v>5.5406223843935098E+34</v>
      </c>
      <c r="I54" s="1">
        <f t="shared" si="4"/>
        <v>998.98903094838158</v>
      </c>
    </row>
    <row r="55" spans="1:9" x14ac:dyDescent="0.2">
      <c r="A55" s="1">
        <v>100</v>
      </c>
      <c r="B55" s="25">
        <f t="shared" si="7"/>
        <v>21</v>
      </c>
      <c r="C55" s="1">
        <f t="shared" si="0"/>
        <v>-68</v>
      </c>
      <c r="D55" s="1">
        <f t="shared" si="1"/>
        <v>268</v>
      </c>
      <c r="E55" s="1">
        <f t="shared" si="2"/>
        <v>28.982753492378876</v>
      </c>
      <c r="F55" s="2">
        <f t="shared" si="5"/>
        <v>1.9990935506967316</v>
      </c>
      <c r="G55" s="2">
        <f t="shared" si="6"/>
        <v>4.4532814798389992E-39</v>
      </c>
      <c r="H55" s="2">
        <f t="shared" si="3"/>
        <v>5.5406223843935098E+34</v>
      </c>
      <c r="I55" s="1">
        <f t="shared" si="4"/>
        <v>999.67014510362173</v>
      </c>
    </row>
    <row r="56" spans="1:9" x14ac:dyDescent="0.2">
      <c r="A56" s="1">
        <v>100</v>
      </c>
      <c r="B56" s="25">
        <f t="shared" si="7"/>
        <v>22</v>
      </c>
      <c r="C56" s="1">
        <f t="shared" si="0"/>
        <v>-76</v>
      </c>
      <c r="D56" s="1">
        <f t="shared" si="1"/>
        <v>276</v>
      </c>
      <c r="E56" s="1">
        <f t="shared" si="2"/>
        <v>29.664793948382652</v>
      </c>
      <c r="F56" s="2">
        <f t="shared" si="5"/>
        <v>1.9997089718941823</v>
      </c>
      <c r="G56" s="2">
        <f t="shared" si="6"/>
        <v>1.5352334214521769E-39</v>
      </c>
      <c r="H56" s="2">
        <f t="shared" si="3"/>
        <v>5.5406223843935098E+34</v>
      </c>
      <c r="I56" s="1">
        <f t="shared" si="4"/>
        <v>999.89701669039198</v>
      </c>
    </row>
    <row r="57" spans="1:9" x14ac:dyDescent="0.2">
      <c r="A57" s="1">
        <v>100</v>
      </c>
      <c r="B57" s="25">
        <f t="shared" si="7"/>
        <v>23</v>
      </c>
      <c r="C57" s="1">
        <f t="shared" si="0"/>
        <v>-84</v>
      </c>
      <c r="D57" s="1">
        <f t="shared" si="1"/>
        <v>284</v>
      </c>
      <c r="E57" s="1">
        <f t="shared" si="2"/>
        <v>30.331501776206203</v>
      </c>
      <c r="F57" s="2">
        <f t="shared" si="5"/>
        <v>1.999910163706349</v>
      </c>
      <c r="G57" s="2">
        <f t="shared" si="6"/>
        <v>5.0483529461047901E-40</v>
      </c>
      <c r="H57" s="2">
        <f t="shared" si="3"/>
        <v>5.5406223843935098E+34</v>
      </c>
      <c r="I57" s="1">
        <f t="shared" si="4"/>
        <v>999.96906736184326</v>
      </c>
    </row>
    <row r="58" spans="1:9" x14ac:dyDescent="0.2">
      <c r="A58" s="1">
        <v>100</v>
      </c>
      <c r="B58" s="25">
        <f t="shared" si="7"/>
        <v>24</v>
      </c>
      <c r="C58" s="1">
        <f t="shared" si="0"/>
        <v>-92</v>
      </c>
      <c r="D58" s="1">
        <f t="shared" si="1"/>
        <v>292</v>
      </c>
      <c r="E58" s="1">
        <f t="shared" si="2"/>
        <v>30.983866769659336</v>
      </c>
      <c r="F58" s="2">
        <f t="shared" si="5"/>
        <v>1.9999732147765745</v>
      </c>
      <c r="G58" s="2">
        <f t="shared" si="6"/>
        <v>1.5928621466350403E-40</v>
      </c>
      <c r="H58" s="2">
        <f t="shared" si="3"/>
        <v>5.5406223843935098E+34</v>
      </c>
      <c r="I58" s="1">
        <f t="shared" si="4"/>
        <v>999.99102011211971</v>
      </c>
    </row>
    <row r="59" spans="1:9" x14ac:dyDescent="0.2">
      <c r="A59" s="1">
        <v>100</v>
      </c>
      <c r="B59" s="25">
        <f t="shared" si="7"/>
        <v>25</v>
      </c>
      <c r="C59" s="1">
        <f t="shared" si="0"/>
        <v>-100</v>
      </c>
      <c r="D59" s="1">
        <f t="shared" si="1"/>
        <v>300</v>
      </c>
      <c r="E59" s="1">
        <f t="shared" si="2"/>
        <v>31.622776601683793</v>
      </c>
      <c r="F59" s="2">
        <f t="shared" si="5"/>
        <v>1.999992255783569</v>
      </c>
      <c r="G59" s="2">
        <f t="shared" si="6"/>
        <v>4.8464118424053328E-41</v>
      </c>
      <c r="H59" s="2">
        <f t="shared" si="3"/>
        <v>5.5406223843935098E+34</v>
      </c>
      <c r="I59" s="1">
        <f t="shared" si="4"/>
        <v>999.99747049868142</v>
      </c>
    </row>
    <row r="60" spans="1:9" x14ac:dyDescent="0.2">
      <c r="A60" s="1">
        <v>100</v>
      </c>
      <c r="B60" s="25">
        <f t="shared" si="7"/>
        <v>26</v>
      </c>
      <c r="C60" s="1">
        <f t="shared" si="0"/>
        <v>-108</v>
      </c>
      <c r="D60" s="1">
        <f t="shared" si="1"/>
        <v>308</v>
      </c>
      <c r="E60" s="1">
        <f t="shared" si="2"/>
        <v>32.249030993194197</v>
      </c>
      <c r="F60" s="2">
        <f t="shared" si="5"/>
        <v>1.9999978214417837</v>
      </c>
      <c r="G60" s="2">
        <f t="shared" si="6"/>
        <v>1.4279203692967135E-41</v>
      </c>
      <c r="H60" s="2">
        <f t="shared" si="3"/>
        <v>5.5406223843935098E+34</v>
      </c>
      <c r="I60" s="1">
        <f t="shared" si="4"/>
        <v>999.99930629926996</v>
      </c>
    </row>
    <row r="61" spans="1:9" x14ac:dyDescent="0.2">
      <c r="A61" s="1">
        <v>100</v>
      </c>
      <c r="B61" s="25">
        <f t="shared" si="7"/>
        <v>27</v>
      </c>
      <c r="C61" s="1">
        <f t="shared" si="0"/>
        <v>-116</v>
      </c>
      <c r="D61" s="1">
        <f t="shared" si="1"/>
        <v>316</v>
      </c>
      <c r="E61" s="1">
        <f t="shared" si="2"/>
        <v>32.863353450309965</v>
      </c>
      <c r="F61" s="2">
        <f t="shared" si="5"/>
        <v>1.9999994019482106</v>
      </c>
      <c r="G61" s="2">
        <f t="shared" si="6"/>
        <v>4.0887082737173581E-42</v>
      </c>
      <c r="H61" s="2">
        <f t="shared" si="3"/>
        <v>5.5406223843935098E+34</v>
      </c>
      <c r="I61" s="1">
        <f t="shared" si="4"/>
        <v>999.99981424404814</v>
      </c>
    </row>
    <row r="62" spans="1:9" x14ac:dyDescent="0.2">
      <c r="A62" s="1">
        <v>100</v>
      </c>
      <c r="B62" s="25">
        <f t="shared" si="7"/>
        <v>28</v>
      </c>
      <c r="C62" s="1">
        <f t="shared" si="0"/>
        <v>-124</v>
      </c>
      <c r="D62" s="1">
        <f t="shared" si="1"/>
        <v>324</v>
      </c>
      <c r="E62" s="1">
        <f t="shared" si="2"/>
        <v>33.466401061363023</v>
      </c>
      <c r="F62" s="2">
        <f t="shared" si="5"/>
        <v>1.9999998393854415</v>
      </c>
      <c r="G62" s="2">
        <f t="shared" si="6"/>
        <v>1.1413032228560624E-42</v>
      </c>
      <c r="H62" s="2">
        <f t="shared" si="3"/>
        <v>5.5406223843935098E+34</v>
      </c>
      <c r="I62" s="1">
        <f t="shared" si="4"/>
        <v>999.99995131037167</v>
      </c>
    </row>
    <row r="63" spans="1:9" x14ac:dyDescent="0.2">
      <c r="A63" s="1">
        <v>100</v>
      </c>
      <c r="B63" s="25">
        <f t="shared" si="7"/>
        <v>29</v>
      </c>
      <c r="C63" s="1">
        <f t="shared" si="0"/>
        <v>-132</v>
      </c>
      <c r="D63" s="1">
        <f t="shared" si="1"/>
        <v>332</v>
      </c>
      <c r="E63" s="1">
        <f t="shared" si="2"/>
        <v>34.058772731852805</v>
      </c>
      <c r="F63" s="2">
        <f t="shared" si="5"/>
        <v>1.9999999577075511</v>
      </c>
      <c r="G63" s="2">
        <f t="shared" si="6"/>
        <v>3.1138582476796146E-43</v>
      </c>
      <c r="H63" s="2">
        <f t="shared" si="3"/>
        <v>5.5406223843935098E+34</v>
      </c>
      <c r="I63" s="1">
        <f t="shared" si="4"/>
        <v>999.99998748013195</v>
      </c>
    </row>
    <row r="64" spans="1:9" x14ac:dyDescent="0.2">
      <c r="A64" s="1">
        <v>100</v>
      </c>
      <c r="B64" s="25">
        <f t="shared" si="7"/>
        <v>30</v>
      </c>
      <c r="C64" s="1">
        <f t="shared" si="0"/>
        <v>-140</v>
      </c>
      <c r="D64" s="1">
        <f t="shared" si="1"/>
        <v>340</v>
      </c>
      <c r="E64" s="1">
        <f t="shared" si="2"/>
        <v>34.641016151377549</v>
      </c>
      <c r="F64" s="2">
        <f t="shared" si="5"/>
        <v>1.9999999890602682</v>
      </c>
      <c r="G64" s="2">
        <f t="shared" si="6"/>
        <v>8.3229269456544029E-44</v>
      </c>
      <c r="H64" s="2">
        <f t="shared" si="3"/>
        <v>5.5406223843935098E+34</v>
      </c>
      <c r="I64" s="1">
        <f t="shared" si="4"/>
        <v>999.99999683584383</v>
      </c>
    </row>
  </sheetData>
  <mergeCells count="2">
    <mergeCell ref="A21:I21"/>
    <mergeCell ref="A26:I26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1DCRAD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Theodore</dc:creator>
  <cp:lastModifiedBy>Cleveland, Theodore</cp:lastModifiedBy>
  <dcterms:created xsi:type="dcterms:W3CDTF">2023-04-25T21:44:35Z</dcterms:created>
  <dcterms:modified xsi:type="dcterms:W3CDTF">2023-04-25T21:45:08Z</dcterms:modified>
</cp:coreProperties>
</file>