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date1904="1" showInkAnnotation="0" autoCompressPictures="0"/>
  <bookViews>
    <workbookView xWindow="0" yWindow="0" windowWidth="25600" windowHeight="16060"/>
  </bookViews>
  <sheets>
    <sheet name="MODEL1" sheetId="1" r:id="rId1"/>
    <sheet name="Module1" sheetId="2" state="veryHidden" r:id="rId2"/>
    <sheet name="Sheet1" sheetId="3" r:id="rId3"/>
  </sheets>
  <definedNames>
    <definedName name="_xlnm.Database">MODEL1!$F$18:$F$19</definedName>
    <definedName name="x_vector">MODEL1!$F$18:$F$19</definedName>
  </definedNames>
  <calcPr calcId="140001" iterate="1" iterateDelta="1E-8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1" i="3" l="1"/>
  <c r="J19" i="3"/>
  <c r="K19" i="3"/>
  <c r="J18" i="3"/>
  <c r="K18" i="3"/>
  <c r="K21" i="3"/>
  <c r="E4" i="3"/>
  <c r="E3" i="3"/>
  <c r="E2" i="3"/>
  <c r="B17" i="1"/>
  <c r="C17" i="1"/>
  <c r="D17" i="1"/>
  <c r="E17" i="1"/>
  <c r="B18" i="1"/>
  <c r="C18" i="1"/>
  <c r="D18" i="1"/>
  <c r="E18" i="1"/>
  <c r="B19" i="1"/>
  <c r="C19" i="1"/>
  <c r="D19" i="1"/>
  <c r="E19" i="1"/>
  <c r="B21" i="1" a="1"/>
  <c r="B21" i="1"/>
  <c r="C21" i="1"/>
  <c r="D21" i="1"/>
  <c r="B22" i="1"/>
  <c r="C22" i="1"/>
  <c r="D22" i="1"/>
  <c r="B23" i="1"/>
  <c r="C23" i="1"/>
  <c r="D23" i="1"/>
  <c r="F17" i="1" a="1"/>
  <c r="F18" i="1"/>
  <c r="C14" i="1"/>
  <c r="F17" i="1"/>
  <c r="C13" i="1"/>
  <c r="C35" i="1"/>
  <c r="C38" i="1"/>
  <c r="E40" i="1"/>
  <c r="B38" i="1"/>
  <c r="E39" i="1"/>
  <c r="D25" i="1"/>
  <c r="D26" i="1"/>
  <c r="F19" i="1"/>
  <c r="D27" i="1"/>
  <c r="D28" i="1"/>
</calcChain>
</file>

<file path=xl/sharedStrings.xml><?xml version="1.0" encoding="utf-8"?>
<sst xmlns="http://schemas.openxmlformats.org/spreadsheetml/2006/main" count="48" uniqueCount="44">
  <si>
    <t>Groundwater Hydrology Gradient Spreadsheet</t>
  </si>
  <si>
    <t>Field Data from Three Wells</t>
  </si>
  <si>
    <t>x</t>
  </si>
  <si>
    <t>y</t>
  </si>
  <si>
    <t>head</t>
  </si>
  <si>
    <t>Hydraulic</t>
  </si>
  <si>
    <t>&lt;-i.</t>
  </si>
  <si>
    <t>Gradient</t>
  </si>
  <si>
    <t>&lt;-j.</t>
  </si>
  <si>
    <t xml:space="preserve"> </t>
  </si>
  <si>
    <t>A-Matrix</t>
  </si>
  <si>
    <t>b-vector</t>
  </si>
  <si>
    <t>x-vector</t>
  </si>
  <si>
    <t>A-Inverse</t>
  </si>
  <si>
    <t>Head</t>
  </si>
  <si>
    <t>+</t>
  </si>
  <si>
    <t xml:space="preserve">&lt;-x </t>
  </si>
  <si>
    <t>Put (x,y) paris in shaded area</t>
  </si>
  <si>
    <t>Function</t>
  </si>
  <si>
    <t>&lt;-y</t>
  </si>
  <si>
    <t xml:space="preserve">  &lt;= h(x,y)</t>
  </si>
  <si>
    <t>This spreadsheet prepared by</t>
  </si>
  <si>
    <t>Hydraulic Gradient Vector Magnitude</t>
  </si>
  <si>
    <t>Magnitude=</t>
  </si>
  <si>
    <t>i=</t>
  </si>
  <si>
    <t>j=</t>
  </si>
  <si>
    <t>Hydraulic Gradient</t>
  </si>
  <si>
    <t>Direction Cosines</t>
  </si>
  <si>
    <t>x-dir.=&gt;</t>
  </si>
  <si>
    <t>y-dir.=&gt;</t>
  </si>
  <si>
    <t>Well</t>
  </si>
  <si>
    <t>A</t>
  </si>
  <si>
    <t>B</t>
  </si>
  <si>
    <t>C</t>
  </si>
  <si>
    <t>TOC</t>
  </si>
  <si>
    <t>DTW</t>
  </si>
  <si>
    <t>HEAD</t>
  </si>
  <si>
    <t>X</t>
  </si>
  <si>
    <t>Y</t>
  </si>
  <si>
    <t>Well A</t>
  </si>
  <si>
    <t>Well B</t>
  </si>
  <si>
    <t>Well C</t>
  </si>
  <si>
    <t>Theodore G. Cleveland, Ph.D., P.E.</t>
  </si>
  <si>
    <t>Fall, 1996. 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</si>
</sst>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Geneva"/>
    </font>
    <font>
      <sz val="12"/>
      <name val="Arial"/>
    </font>
    <font>
      <b/>
      <sz val="12"/>
      <name val="Arial"/>
    </font>
    <font>
      <strike/>
      <sz val="12"/>
      <name val="Arial"/>
    </font>
  </fonts>
  <fills count="3">
    <fill>
      <patternFill patternType="none"/>
    </fill>
    <fill>
      <patternFill patternType="gray125"/>
    </fill>
    <fill>
      <patternFill patternType="gray0625"/>
    </fill>
  </fills>
  <borders count="3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2" fillId="2" borderId="8" xfId="0" applyFont="1" applyFill="1" applyBorder="1" applyProtection="1">
      <protection locked="0"/>
    </xf>
    <xf numFmtId="0" fontId="2" fillId="2" borderId="9" xfId="0" applyFont="1" applyFill="1" applyBorder="1" applyProtection="1">
      <protection locked="0"/>
    </xf>
    <xf numFmtId="0" fontId="2" fillId="2" borderId="10" xfId="0" applyFont="1" applyFill="1" applyBorder="1" applyProtection="1">
      <protection locked="0"/>
    </xf>
    <xf numFmtId="0" fontId="2" fillId="2" borderId="11" xfId="0" applyFont="1" applyFill="1" applyBorder="1" applyProtection="1">
      <protection locked="0"/>
    </xf>
    <xf numFmtId="0" fontId="2" fillId="2" borderId="12" xfId="0" applyFont="1" applyFill="1" applyBorder="1" applyProtection="1">
      <protection locked="0"/>
    </xf>
    <xf numFmtId="0" fontId="2" fillId="2" borderId="13" xfId="0" applyFont="1" applyFill="1" applyBorder="1" applyProtection="1">
      <protection locked="0"/>
    </xf>
    <xf numFmtId="0" fontId="2" fillId="2" borderId="14" xfId="0" applyFont="1" applyFill="1" applyBorder="1" applyProtection="1">
      <protection locked="0"/>
    </xf>
    <xf numFmtId="0" fontId="2" fillId="2" borderId="15" xfId="0" applyFont="1" applyFill="1" applyBorder="1" applyProtection="1">
      <protection locked="0"/>
    </xf>
    <xf numFmtId="0" fontId="2" fillId="2" borderId="16" xfId="0" applyFont="1" applyFill="1" applyBorder="1" applyProtection="1">
      <protection locked="0"/>
    </xf>
    <xf numFmtId="0" fontId="2" fillId="0" borderId="2" xfId="0" applyFont="1" applyFill="1" applyBorder="1" applyProtection="1"/>
    <xf numFmtId="0" fontId="2" fillId="0" borderId="5" xfId="0" applyFont="1" applyFill="1" applyBorder="1" applyProtection="1"/>
    <xf numFmtId="0" fontId="1" fillId="0" borderId="0" xfId="0" applyFont="1" applyFill="1" applyProtection="1"/>
    <xf numFmtId="0" fontId="1" fillId="0" borderId="17" xfId="0" applyFont="1" applyFill="1" applyBorder="1"/>
    <xf numFmtId="0" fontId="1" fillId="0" borderId="18" xfId="0" applyFont="1" applyFill="1" applyBorder="1"/>
    <xf numFmtId="0" fontId="1" fillId="0" borderId="19" xfId="0" applyFont="1" applyFill="1" applyBorder="1"/>
    <xf numFmtId="0" fontId="1" fillId="0" borderId="20" xfId="0" applyFont="1" applyFill="1" applyBorder="1"/>
    <xf numFmtId="0" fontId="1" fillId="0" borderId="21" xfId="0" applyFont="1" applyFill="1" applyBorder="1"/>
    <xf numFmtId="0" fontId="1" fillId="0" borderId="0" xfId="0" applyFont="1" applyFill="1" applyBorder="1"/>
    <xf numFmtId="0" fontId="1" fillId="0" borderId="12" xfId="0" applyFont="1" applyFill="1" applyBorder="1"/>
    <xf numFmtId="0" fontId="1" fillId="0" borderId="22" xfId="0" applyFont="1" applyFill="1" applyBorder="1"/>
    <xf numFmtId="0" fontId="1" fillId="0" borderId="23" xfId="0" applyFont="1" applyFill="1" applyBorder="1"/>
    <xf numFmtId="0" fontId="1" fillId="0" borderId="24" xfId="0" applyFont="1" applyFill="1" applyBorder="1"/>
    <xf numFmtId="0" fontId="1" fillId="0" borderId="25" xfId="0" applyFont="1" applyFill="1" applyBorder="1"/>
    <xf numFmtId="0" fontId="1" fillId="0" borderId="26" xfId="0" applyFont="1" applyFill="1" applyBorder="1"/>
    <xf numFmtId="0" fontId="1" fillId="0" borderId="27" xfId="0" applyFont="1" applyFill="1" applyBorder="1"/>
    <xf numFmtId="0" fontId="1" fillId="0" borderId="28" xfId="0" applyFont="1" applyFill="1" applyBorder="1"/>
    <xf numFmtId="0" fontId="1" fillId="0" borderId="29" xfId="0" applyFont="1" applyFill="1" applyBorder="1"/>
    <xf numFmtId="0" fontId="3" fillId="0" borderId="29" xfId="0" applyFont="1" applyFill="1" applyBorder="1"/>
    <xf numFmtId="0" fontId="1" fillId="0" borderId="30" xfId="0" applyFont="1" applyFill="1" applyBorder="1"/>
    <xf numFmtId="0" fontId="3" fillId="0" borderId="6" xfId="0" applyFont="1" applyFill="1" applyBorder="1"/>
    <xf numFmtId="0" fontId="2" fillId="0" borderId="0" xfId="0" applyFont="1" applyFill="1"/>
    <xf numFmtId="0" fontId="2" fillId="0" borderId="0" xfId="0" applyFont="1"/>
    <xf numFmtId="0" fontId="1" fillId="0" borderId="2" xfId="0" applyFont="1" applyFill="1" applyBorder="1" applyProtection="1"/>
    <xf numFmtId="0" fontId="2" fillId="2" borderId="20" xfId="0" applyFont="1" applyFill="1" applyBorder="1" applyProtection="1">
      <protection locked="0"/>
    </xf>
    <xf numFmtId="0" fontId="1" fillId="0" borderId="0" xfId="0" applyFont="1" applyFill="1" applyBorder="1" applyProtection="1"/>
    <xf numFmtId="0" fontId="2" fillId="2" borderId="27" xfId="0" applyFont="1" applyFill="1" applyBorder="1" applyProtection="1">
      <protection locked="0"/>
    </xf>
    <xf numFmtId="0" fontId="1" fillId="0" borderId="5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29" xfId="0" applyFont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99998352053798"/>
          <c:y val="0.138685760669763"/>
          <c:w val="0.819998498537905"/>
          <c:h val="0.729925056156649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MODEL1!$B$37:$B$38</c:f>
              <c:numCache>
                <c:formatCode>General</c:formatCode>
                <c:ptCount val="2"/>
                <c:pt idx="0">
                  <c:v>0.0</c:v>
                </c:pt>
                <c:pt idx="1">
                  <c:v>-0.447213595499959</c:v>
                </c:pt>
              </c:numCache>
            </c:numRef>
          </c:xVal>
          <c:yVal>
            <c:numRef>
              <c:f>MODEL1!$C$37:$C$38</c:f>
              <c:numCache>
                <c:formatCode>General</c:formatCode>
                <c:ptCount val="2"/>
                <c:pt idx="0">
                  <c:v>0.0</c:v>
                </c:pt>
                <c:pt idx="1">
                  <c:v>-0.894427190999915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1524200"/>
        <c:axId val="-2051448664"/>
      </c:scatterChart>
      <c:valAx>
        <c:axId val="-2051524200"/>
        <c:scaling>
          <c:orientation val="minMax"/>
          <c:max val="1.0"/>
          <c:min val="-1.0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endParaRPr lang="en-US"/>
          </a:p>
        </c:txPr>
        <c:crossAx val="-2051448664"/>
        <c:crosses val="autoZero"/>
        <c:crossBetween val="midCat"/>
      </c:valAx>
      <c:valAx>
        <c:axId val="-2051448664"/>
        <c:scaling>
          <c:orientation val="minMax"/>
          <c:max val="1.0"/>
          <c:min val="-1.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endParaRPr lang="en-US"/>
          </a:p>
        </c:txPr>
        <c:crossAx val="-2051524200"/>
        <c:crosses val="autoZero"/>
        <c:crossBetween val="midCat"/>
      </c:valAx>
      <c:spPr>
        <a:noFill/>
        <a:ln w="25400">
          <a:noFill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Geneva"/>
          <a:ea typeface="Geneva"/>
          <a:cs typeface="Geneva"/>
        </a:defRPr>
      </a:pPr>
      <a:endParaRPr lang="en-US"/>
    </a:p>
  </c:txPr>
  <c:printSettings>
    <c:headerFooter>
      <c:oddHeader>&amp;f</c:oddHeader>
      <c:oddFooter>Page &amp;p</c:oddFooter>
    </c:headerFooter>
    <c:pageMargins b="1.0" l="0.75" r="0.75" t="1.0" header="0.5" footer="0.5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4999212598425"/>
          <c:y val="0.0530301226881523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999961547922"/>
          <c:y val="0.265150534333073"/>
          <c:w val="0.674998764040349"/>
          <c:h val="0.484846691351905"/>
        </c:manualLayout>
      </c:layout>
      <c:scatterChart>
        <c:scatterStyle val="lineMarker"/>
        <c:varyColors val="0"/>
        <c:ser>
          <c:idx val="0"/>
          <c:order val="0"/>
          <c:tx>
            <c:strRef>
              <c:f>MODEL1!$D$8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MODEL1!$C$9:$C$11</c:f>
              <c:numCache>
                <c:formatCode>General</c:formatCode>
                <c:ptCount val="3"/>
                <c:pt idx="0">
                  <c:v>2000.0</c:v>
                </c:pt>
                <c:pt idx="1">
                  <c:v>2000.0</c:v>
                </c:pt>
                <c:pt idx="2">
                  <c:v>0.0</c:v>
                </c:pt>
              </c:numCache>
            </c:numRef>
          </c:xVal>
          <c:yVal>
            <c:numRef>
              <c:f>MODEL1!$D$9:$D$11</c:f>
              <c:numCache>
                <c:formatCode>General</c:formatCode>
                <c:ptCount val="3"/>
                <c:pt idx="0">
                  <c:v>0.0</c:v>
                </c:pt>
                <c:pt idx="1">
                  <c:v>3000.0</c:v>
                </c:pt>
                <c:pt idx="2">
                  <c:v>3000.0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5785512"/>
        <c:axId val="-2055372680"/>
      </c:scatterChart>
      <c:valAx>
        <c:axId val="-2055785512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endParaRPr lang="en-US"/>
          </a:p>
        </c:txPr>
        <c:crossAx val="-2055372680"/>
        <c:crosses val="autoZero"/>
        <c:crossBetween val="midCat"/>
      </c:valAx>
      <c:valAx>
        <c:axId val="-2055372680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endParaRPr lang="en-US"/>
          </a:p>
        </c:txPr>
        <c:crossAx val="-2055785512"/>
        <c:crosses val="autoZero"/>
        <c:crossBetween val="midCat"/>
      </c:valAx>
      <c:spPr>
        <a:noFill/>
        <a:ln w="25400">
          <a:noFill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Geneva"/>
          <a:ea typeface="Geneva"/>
          <a:cs typeface="Geneva"/>
        </a:defRPr>
      </a:pPr>
      <a:endParaRPr lang="en-US"/>
    </a:p>
  </c:txPr>
  <c:printSettings>
    <c:headerFooter>
      <c:oddHeader>&amp;F</c:oddHeader>
      <c:oddFooter>Page &amp;P</c:oddFooter>
    </c:headerFooter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27</xdr:row>
      <xdr:rowOff>0</xdr:rowOff>
    </xdr:from>
    <xdr:to>
      <xdr:col>4</xdr:col>
      <xdr:colOff>342900</xdr:colOff>
      <xdr:row>27</xdr:row>
      <xdr:rowOff>0</xdr:rowOff>
    </xdr:to>
    <xdr:sp macro="" textlink="">
      <xdr:nvSpPr>
        <xdr:cNvPr id="1059" name="Line 1"/>
        <xdr:cNvSpPr>
          <a:spLocks noChangeShapeType="1"/>
        </xdr:cNvSpPr>
      </xdr:nvSpPr>
      <xdr:spPr bwMode="auto">
        <a:xfrm>
          <a:off x="508000" y="5422900"/>
          <a:ext cx="2451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50800</xdr:colOff>
      <xdr:row>16</xdr:row>
      <xdr:rowOff>50800</xdr:rowOff>
    </xdr:from>
    <xdr:to>
      <xdr:col>8</xdr:col>
      <xdr:colOff>685800</xdr:colOff>
      <xdr:row>25</xdr:row>
      <xdr:rowOff>139700</xdr:rowOff>
    </xdr:to>
    <xdr:graphicFrame macro="">
      <xdr:nvGraphicFramePr>
        <xdr:cNvPr id="1060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12700</xdr:colOff>
      <xdr:row>0</xdr:row>
      <xdr:rowOff>38100</xdr:rowOff>
    </xdr:from>
    <xdr:to>
      <xdr:col>8</xdr:col>
      <xdr:colOff>723900</xdr:colOff>
      <xdr:row>2</xdr:row>
      <xdr:rowOff>101600</xdr:rowOff>
    </xdr:to>
    <xdr:sp macro="" textlink="">
      <xdr:nvSpPr>
        <xdr:cNvPr id="1028" name="Text 4"/>
        <xdr:cNvSpPr txBox="1">
          <a:spLocks noChangeArrowheads="1"/>
        </xdr:cNvSpPr>
      </xdr:nvSpPr>
      <xdr:spPr bwMode="auto">
        <a:xfrm>
          <a:off x="177800" y="38100"/>
          <a:ext cx="650240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Instructions:  Enter data for three wells in shaded area above left.  Spreadsheet solves linear system and computes gradient.  Plot shows gradient direction.</a:t>
          </a:r>
        </a:p>
      </xdr:txBody>
    </xdr:sp>
    <xdr:clientData/>
  </xdr:twoCellAnchor>
  <xdr:twoCellAnchor>
    <xdr:from>
      <xdr:col>6</xdr:col>
      <xdr:colOff>50800</xdr:colOff>
      <xdr:row>5</xdr:row>
      <xdr:rowOff>88900</xdr:rowOff>
    </xdr:from>
    <xdr:to>
      <xdr:col>8</xdr:col>
      <xdr:colOff>685800</xdr:colOff>
      <xdr:row>16</xdr:row>
      <xdr:rowOff>12700</xdr:rowOff>
    </xdr:to>
    <xdr:graphicFrame macro="">
      <xdr:nvGraphicFramePr>
        <xdr:cNvPr id="106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0.92691</cdr:x>
      <cdr:y>0.40047</cdr:y>
    </cdr:from>
    <cdr:to>
      <cdr:x>0.96823</cdr:x>
      <cdr:y>0.50132</cdr:y>
    </cdr:to>
    <cdr:sp macro="" textlink="">
      <cdr:nvSpPr>
        <cdr:cNvPr id="2049" name="Text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354360" y="757818"/>
          <a:ext cx="104936" cy="1908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18288" rIns="18288" bIns="18288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x</a:t>
          </a:r>
        </a:p>
      </cdr:txBody>
    </cdr:sp>
  </cdr:relSizeAnchor>
  <cdr:relSizeAnchor xmlns:cdr="http://schemas.openxmlformats.org/drawingml/2006/chartDrawing">
    <cdr:from>
      <cdr:x>0.50819</cdr:x>
      <cdr:y>0.00457</cdr:y>
    </cdr:from>
    <cdr:to>
      <cdr:x>0.55302</cdr:x>
      <cdr:y>0.10541</cdr:y>
    </cdr:to>
    <cdr:sp macro="" textlink="">
      <cdr:nvSpPr>
        <cdr:cNvPr id="2050" name="Text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290798" y="8647"/>
          <a:ext cx="113877" cy="1908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18288" rIns="18288" bIns="18288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41"/>
  <sheetViews>
    <sheetView tabSelected="1" showOutlineSymbols="0" workbookViewId="0">
      <selection activeCell="E27" sqref="E27"/>
    </sheetView>
  </sheetViews>
  <sheetFormatPr baseColWidth="10" defaultRowHeight="15" x14ac:dyDescent="0"/>
  <cols>
    <col min="1" max="1" width="1.85546875" style="1" customWidth="1"/>
    <col min="2" max="2" width="11.140625" style="1" customWidth="1"/>
    <col min="3" max="3" width="8.140625" style="1" customWidth="1"/>
    <col min="4" max="4" width="8.28515625" style="1" customWidth="1"/>
    <col min="5" max="5" width="7.42578125" style="1" customWidth="1"/>
    <col min="6" max="6" width="8.7109375" style="1" customWidth="1"/>
    <col min="7" max="16384" width="10.7109375" style="1"/>
  </cols>
  <sheetData>
    <row r="5" spans="1:6" ht="16" thickBot="1"/>
    <row r="6" spans="1:6" ht="16" thickTop="1">
      <c r="A6" s="2"/>
      <c r="B6" s="3" t="s">
        <v>0</v>
      </c>
      <c r="C6" s="4"/>
      <c r="D6" s="4"/>
      <c r="E6" s="5"/>
      <c r="F6" s="2"/>
    </row>
    <row r="7" spans="1:6" ht="16" thickBot="1">
      <c r="A7" s="2"/>
      <c r="B7" s="6" t="s">
        <v>1</v>
      </c>
      <c r="C7" s="7"/>
      <c r="D7" s="7"/>
      <c r="E7" s="8"/>
      <c r="F7" s="2"/>
    </row>
    <row r="8" spans="1:6" ht="17" thickTop="1" thickBot="1">
      <c r="A8" s="2"/>
      <c r="B8" s="3"/>
      <c r="C8" s="4" t="s">
        <v>2</v>
      </c>
      <c r="D8" s="4" t="s">
        <v>3</v>
      </c>
      <c r="E8" s="5" t="s">
        <v>4</v>
      </c>
      <c r="F8" s="2"/>
    </row>
    <row r="9" spans="1:6">
      <c r="A9" s="2"/>
      <c r="B9" s="9" t="s">
        <v>39</v>
      </c>
      <c r="C9" s="10">
        <v>2000</v>
      </c>
      <c r="D9" s="11">
        <v>0</v>
      </c>
      <c r="E9" s="12">
        <v>440</v>
      </c>
      <c r="F9" s="2"/>
    </row>
    <row r="10" spans="1:6">
      <c r="A10" s="2"/>
      <c r="B10" s="9" t="s">
        <v>40</v>
      </c>
      <c r="C10" s="13">
        <v>2000</v>
      </c>
      <c r="D10" s="14">
        <v>3000</v>
      </c>
      <c r="E10" s="15">
        <v>470</v>
      </c>
      <c r="F10" s="2"/>
    </row>
    <row r="11" spans="1:6" ht="16" thickBot="1">
      <c r="A11" s="2"/>
      <c r="B11" s="6" t="s">
        <v>41</v>
      </c>
      <c r="C11" s="16">
        <v>0</v>
      </c>
      <c r="D11" s="17">
        <v>3000</v>
      </c>
      <c r="E11" s="18">
        <v>460</v>
      </c>
      <c r="F11" s="2"/>
    </row>
    <row r="12" spans="1:6" ht="17" thickTop="1" thickBot="1">
      <c r="A12" s="2"/>
      <c r="B12" s="2"/>
      <c r="C12" s="2"/>
      <c r="D12" s="2"/>
      <c r="E12" s="2"/>
      <c r="F12" s="2"/>
    </row>
    <row r="13" spans="1:6" ht="16" thickTop="1">
      <c r="A13" s="2"/>
      <c r="B13" s="3" t="s">
        <v>5</v>
      </c>
      <c r="C13" s="19">
        <f>-F17</f>
        <v>-5.0000000000000044E-3</v>
      </c>
      <c r="D13" s="5" t="s">
        <v>6</v>
      </c>
      <c r="E13" s="2"/>
      <c r="F13" s="2"/>
    </row>
    <row r="14" spans="1:6" ht="16" thickBot="1">
      <c r="A14" s="2"/>
      <c r="B14" s="6" t="s">
        <v>7</v>
      </c>
      <c r="C14" s="20">
        <f>-F18</f>
        <v>-9.9999999999999811E-3</v>
      </c>
      <c r="D14" s="8" t="s">
        <v>8</v>
      </c>
      <c r="E14" s="2"/>
      <c r="F14" s="2"/>
    </row>
    <row r="15" spans="1:6" ht="17" thickTop="1" thickBot="1">
      <c r="A15" s="21"/>
      <c r="B15" s="2" t="s">
        <v>9</v>
      </c>
      <c r="C15" s="2"/>
      <c r="D15" s="2"/>
      <c r="E15" s="2"/>
      <c r="F15" s="2"/>
    </row>
    <row r="16" spans="1:6" ht="17" thickTop="1" thickBot="1">
      <c r="A16" s="21"/>
      <c r="B16" s="3" t="s">
        <v>10</v>
      </c>
      <c r="C16" s="4"/>
      <c r="D16" s="4"/>
      <c r="E16" s="4" t="s">
        <v>11</v>
      </c>
      <c r="F16" s="5" t="s">
        <v>12</v>
      </c>
    </row>
    <row r="17" spans="1:7" ht="14" customHeight="1">
      <c r="A17" s="2"/>
      <c r="B17" s="22">
        <f t="shared" ref="B17:C19" si="0">C9</f>
        <v>2000</v>
      </c>
      <c r="C17" s="23">
        <f t="shared" si="0"/>
        <v>0</v>
      </c>
      <c r="D17" s="24">
        <f>1</f>
        <v>1</v>
      </c>
      <c r="E17" s="25">
        <f>E9</f>
        <v>440</v>
      </c>
      <c r="F17" s="26">
        <f t="array" ref="F17:F19">MMULT(B21:D23,E17:E19)</f>
        <v>5.0000000000000044E-3</v>
      </c>
    </row>
    <row r="18" spans="1:7" ht="14" customHeight="1">
      <c r="A18" s="2"/>
      <c r="B18" s="9">
        <f t="shared" si="0"/>
        <v>2000</v>
      </c>
      <c r="C18" s="27">
        <f t="shared" si="0"/>
        <v>3000</v>
      </c>
      <c r="D18" s="28">
        <f>1</f>
        <v>1</v>
      </c>
      <c r="E18" s="29">
        <f>E10</f>
        <v>470</v>
      </c>
      <c r="F18" s="30">
        <v>9.9999999999999811E-3</v>
      </c>
    </row>
    <row r="19" spans="1:7" ht="14" customHeight="1" thickBot="1">
      <c r="A19" s="2"/>
      <c r="B19" s="31">
        <f t="shared" si="0"/>
        <v>0</v>
      </c>
      <c r="C19" s="32">
        <f t="shared" si="0"/>
        <v>3000</v>
      </c>
      <c r="D19" s="33">
        <f>1</f>
        <v>1</v>
      </c>
      <c r="E19" s="34">
        <f>E11</f>
        <v>460</v>
      </c>
      <c r="F19" s="35">
        <v>430</v>
      </c>
    </row>
    <row r="20" spans="1:7">
      <c r="A20" s="2"/>
      <c r="B20" s="9" t="s">
        <v>13</v>
      </c>
      <c r="C20" s="27"/>
      <c r="D20" s="27"/>
      <c r="E20" s="27"/>
      <c r="F20" s="36"/>
    </row>
    <row r="21" spans="1:7" ht="18.75" customHeight="1">
      <c r="A21" s="2"/>
      <c r="B21" s="22">
        <f t="array" ref="B21:D23">MINVERSE(B17:D19)</f>
        <v>0</v>
      </c>
      <c r="C21" s="23">
        <v>5.0000000000000001E-4</v>
      </c>
      <c r="D21" s="24">
        <v>-5.0000000000000001E-4</v>
      </c>
      <c r="E21" s="27"/>
      <c r="F21" s="37"/>
    </row>
    <row r="22" spans="1:7" ht="17" customHeight="1">
      <c r="A22" s="2"/>
      <c r="B22" s="9">
        <v>-3.3333333333333332E-4</v>
      </c>
      <c r="C22" s="27">
        <v>3.3333333333333332E-4</v>
      </c>
      <c r="D22" s="28">
        <v>0</v>
      </c>
      <c r="E22" s="27"/>
      <c r="F22" s="36"/>
    </row>
    <row r="23" spans="1:7" ht="17" customHeight="1" thickBot="1">
      <c r="A23" s="2"/>
      <c r="B23" s="6">
        <v>1</v>
      </c>
      <c r="C23" s="7">
        <v>-1</v>
      </c>
      <c r="D23" s="38">
        <v>1</v>
      </c>
      <c r="E23" s="7"/>
      <c r="F23" s="39"/>
    </row>
    <row r="24" spans="1:7" ht="17" thickTop="1" thickBot="1">
      <c r="A24" s="2"/>
      <c r="B24" s="40"/>
      <c r="C24" s="40"/>
      <c r="D24" s="40"/>
      <c r="E24" s="40"/>
      <c r="F24" s="40"/>
      <c r="G24" s="41"/>
    </row>
    <row r="25" spans="1:7" ht="16" thickTop="1">
      <c r="A25" s="2"/>
      <c r="B25" s="3" t="s">
        <v>14</v>
      </c>
      <c r="C25" s="4" t="s">
        <v>15</v>
      </c>
      <c r="D25" s="42">
        <f>F17*E25</f>
        <v>8.7500000000000071</v>
      </c>
      <c r="E25" s="43">
        <v>1750</v>
      </c>
      <c r="F25" s="5" t="s">
        <v>16</v>
      </c>
      <c r="G25" s="1" t="s">
        <v>17</v>
      </c>
    </row>
    <row r="26" spans="1:7" ht="16" thickBot="1">
      <c r="A26" s="2"/>
      <c r="B26" s="9" t="s">
        <v>18</v>
      </c>
      <c r="C26" s="27" t="s">
        <v>15</v>
      </c>
      <c r="D26" s="44">
        <f>F18*E26</f>
        <v>21.249999999999961</v>
      </c>
      <c r="E26" s="45">
        <v>2125</v>
      </c>
      <c r="F26" s="36" t="s">
        <v>19</v>
      </c>
    </row>
    <row r="27" spans="1:7">
      <c r="A27" s="2"/>
      <c r="B27" s="9"/>
      <c r="C27" s="27" t="s">
        <v>15</v>
      </c>
      <c r="D27" s="44">
        <f>F19</f>
        <v>430</v>
      </c>
      <c r="E27" s="27"/>
      <c r="F27" s="36"/>
    </row>
    <row r="28" spans="1:7" ht="16" thickBot="1">
      <c r="A28" s="2"/>
      <c r="B28" s="6"/>
      <c r="C28" s="7"/>
      <c r="D28" s="20">
        <f>SUM(D25:D27)</f>
        <v>459.99999999999994</v>
      </c>
      <c r="E28" s="46" t="s">
        <v>20</v>
      </c>
      <c r="F28" s="8"/>
    </row>
    <row r="29" spans="1:7" ht="16" thickTop="1"/>
    <row r="30" spans="1:7">
      <c r="B30" s="1" t="s">
        <v>21</v>
      </c>
    </row>
    <row r="31" spans="1:7">
      <c r="B31" s="1" t="s">
        <v>42</v>
      </c>
    </row>
    <row r="32" spans="1:7">
      <c r="B32" s="1" t="s">
        <v>43</v>
      </c>
    </row>
    <row r="33" spans="2:6" ht="16" thickBot="1"/>
    <row r="34" spans="2:6" ht="16" thickTop="1">
      <c r="B34" s="47" t="s">
        <v>22</v>
      </c>
      <c r="C34" s="48"/>
      <c r="D34" s="48"/>
      <c r="E34" s="48"/>
      <c r="F34" s="49"/>
    </row>
    <row r="35" spans="2:6" ht="16" thickBot="1">
      <c r="B35" s="50" t="s">
        <v>23</v>
      </c>
      <c r="C35" s="46">
        <f>SQRT(C13^2+C14^2)</f>
        <v>1.1180339887498935E-2</v>
      </c>
      <c r="D35" s="46"/>
      <c r="E35" s="46"/>
      <c r="F35" s="51"/>
    </row>
    <row r="36" spans="2:6" ht="17" thickTop="1" thickBot="1">
      <c r="B36" s="1" t="s">
        <v>24</v>
      </c>
      <c r="C36" s="1" t="s">
        <v>25</v>
      </c>
    </row>
    <row r="37" spans="2:6" ht="16" thickTop="1">
      <c r="B37" s="1">
        <v>0</v>
      </c>
      <c r="C37" s="1">
        <v>0</v>
      </c>
      <c r="D37" s="47" t="s">
        <v>26</v>
      </c>
      <c r="E37" s="48"/>
      <c r="F37" s="49"/>
    </row>
    <row r="38" spans="2:6">
      <c r="B38" s="1">
        <f>C13/C35</f>
        <v>-0.44721359549995887</v>
      </c>
      <c r="C38" s="1">
        <f>C14/C35</f>
        <v>-0.8944271909999153</v>
      </c>
      <c r="D38" s="52" t="s">
        <v>27</v>
      </c>
      <c r="E38" s="53"/>
      <c r="F38" s="54"/>
    </row>
    <row r="39" spans="2:6">
      <c r="D39" s="52" t="s">
        <v>28</v>
      </c>
      <c r="E39" s="53">
        <f>B38</f>
        <v>-0.44721359549995887</v>
      </c>
      <c r="F39" s="54"/>
    </row>
    <row r="40" spans="2:6" ht="16" thickBot="1">
      <c r="D40" s="50" t="s">
        <v>29</v>
      </c>
      <c r="E40" s="46">
        <f>C38</f>
        <v>-0.8944271909999153</v>
      </c>
      <c r="F40" s="51"/>
    </row>
    <row r="41" spans="2:6" ht="16" thickTop="1"/>
  </sheetData>
  <sheetProtection password="D301" sheet="1" objects="1" scenarios="1"/>
  <printOptions headings="1" gridLines="1" gridLinesSet="0"/>
  <pageMargins left="0.75" right="0.75" top="1" bottom="1" header="0.5" footer="0.5"/>
  <pageSetup orientation="portrait" horizontalDpi="300" verticalDpi="300"/>
  <headerFooter>
    <oddHeader>&amp;f</oddHeader>
    <oddFooter>Page 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J32" sqref="J32"/>
    </sheetView>
  </sheetViews>
  <sheetFormatPr baseColWidth="10" defaultRowHeight="13" x14ac:dyDescent="0"/>
  <cols>
    <col min="1" max="1" width="5" customWidth="1"/>
    <col min="2" max="2" width="3.42578125" customWidth="1"/>
    <col min="3" max="3" width="5" customWidth="1"/>
    <col min="4" max="4" width="5.7109375" customWidth="1"/>
    <col min="5" max="5" width="5" customWidth="1"/>
    <col min="6" max="7" width="5.7109375" customWidth="1"/>
  </cols>
  <sheetData>
    <row r="1" spans="1:7"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7">
      <c r="A2" t="s">
        <v>30</v>
      </c>
      <c r="B2" t="s">
        <v>31</v>
      </c>
      <c r="C2">
        <v>480</v>
      </c>
      <c r="D2">
        <v>40</v>
      </c>
      <c r="E2">
        <f>C2-D2</f>
        <v>440</v>
      </c>
      <c r="F2">
        <v>2000</v>
      </c>
      <c r="G2">
        <v>0</v>
      </c>
    </row>
    <row r="3" spans="1:7">
      <c r="A3" t="s">
        <v>30</v>
      </c>
      <c r="B3" t="s">
        <v>32</v>
      </c>
      <c r="C3">
        <v>610</v>
      </c>
      <c r="D3">
        <v>140</v>
      </c>
      <c r="E3">
        <f>C3-D3</f>
        <v>470</v>
      </c>
      <c r="F3">
        <v>2000</v>
      </c>
      <c r="G3">
        <v>3000</v>
      </c>
    </row>
    <row r="4" spans="1:7">
      <c r="A4" t="s">
        <v>30</v>
      </c>
      <c r="B4" t="s">
        <v>33</v>
      </c>
      <c r="C4">
        <v>545</v>
      </c>
      <c r="D4">
        <v>85</v>
      </c>
      <c r="E4">
        <f>C4-D4</f>
        <v>460</v>
      </c>
      <c r="F4">
        <v>0</v>
      </c>
      <c r="G4">
        <v>3000</v>
      </c>
    </row>
    <row r="18" spans="8:11">
      <c r="H18">
        <v>2125</v>
      </c>
      <c r="I18">
        <v>500</v>
      </c>
      <c r="J18">
        <f>H18-I18</f>
        <v>1625</v>
      </c>
      <c r="K18">
        <f>J18^2</f>
        <v>2640625</v>
      </c>
    </row>
    <row r="19" spans="8:11">
      <c r="H19">
        <v>1750</v>
      </c>
      <c r="I19">
        <v>1000</v>
      </c>
      <c r="J19">
        <f>H19-I19</f>
        <v>750</v>
      </c>
      <c r="K19">
        <f>J19^2</f>
        <v>562500</v>
      </c>
    </row>
    <row r="21" spans="8:11">
      <c r="K21">
        <f>SQRT(K18+K19)</f>
        <v>1789.7276329095441</v>
      </c>
    </row>
    <row r="31" spans="8:11">
      <c r="J31">
        <f>20/1789</f>
        <v>1.1179429849077696E-2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gradient</dc:title>
  <dc:creator>CLEVELAND #1</dc:creator>
  <cp:lastModifiedBy>Theodore Cleveland</cp:lastModifiedBy>
  <dcterms:created xsi:type="dcterms:W3CDTF">2015-10-12T20:33:38Z</dcterms:created>
  <dcterms:modified xsi:type="dcterms:W3CDTF">2015-10-13T01:18:45Z</dcterms:modified>
</cp:coreProperties>
</file>