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date1904="1" showInkAnnotation="0" autoCompressPictures="0"/>
  <bookViews>
    <workbookView xWindow="5960" yWindow="560" windowWidth="24940" windowHeight="23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F14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3" i="1"/>
  <c r="B9" i="1"/>
  <c r="E14" i="1"/>
  <c r="C14" i="1"/>
  <c r="C15" i="1"/>
  <c r="G15" i="1"/>
  <c r="G14" i="1"/>
  <c r="H15" i="1"/>
  <c r="C16" i="1"/>
  <c r="G16" i="1"/>
  <c r="H16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C31" i="1"/>
  <c r="G31" i="1"/>
  <c r="H31" i="1"/>
  <c r="E31" i="1"/>
  <c r="G13" i="1"/>
  <c r="H14" i="1"/>
</calcChain>
</file>

<file path=xl/sharedStrings.xml><?xml version="1.0" encoding="utf-8"?>
<sst xmlns="http://schemas.openxmlformats.org/spreadsheetml/2006/main" count="19" uniqueCount="19">
  <si>
    <t xml:space="preserve">Example 5.4.1 </t>
    <phoneticPr fontId="1" type="noConversion"/>
  </si>
  <si>
    <t>Green-Ampt Infiltration Excess Model</t>
    <phoneticPr fontId="1" type="noConversion"/>
  </si>
  <si>
    <t>K</t>
    <phoneticPr fontId="1" type="noConversion"/>
  </si>
  <si>
    <t>PSI</t>
    <phoneticPr fontId="1" type="noConversion"/>
  </si>
  <si>
    <t>THETA</t>
    <phoneticPr fontId="1" type="noConversion"/>
  </si>
  <si>
    <t>soil suction</t>
    <phoneticPr fontId="1" type="noConversion"/>
  </si>
  <si>
    <t>effective porosity</t>
    <phoneticPr fontId="1" type="noConversion"/>
  </si>
  <si>
    <t>effective saturation</t>
    <phoneticPr fontId="1" type="noConversion"/>
  </si>
  <si>
    <t>Se</t>
    <phoneticPr fontId="1" type="noConversion"/>
  </si>
  <si>
    <t>DELTHETA</t>
    <phoneticPr fontId="1" type="noConversion"/>
  </si>
  <si>
    <t>sat. hyd. cond.</t>
    <phoneticPr fontId="1" type="noConversion"/>
  </si>
  <si>
    <t>TIME (MIN)</t>
  </si>
  <si>
    <t>RAIN_INCR (CM)</t>
  </si>
  <si>
    <t>RAIN_CUM (CM)</t>
  </si>
  <si>
    <t>INTENSITY (CM/HR)</t>
  </si>
  <si>
    <t>f (CM/HR)</t>
  </si>
  <si>
    <t>F (CM)</t>
  </si>
  <si>
    <t>CUM_RAIN_EXCESS (CM)</t>
  </si>
  <si>
    <t>INCR_EXCESS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</si>
</sst>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245181695384"/>
          <c:y val="0.0182926829268293"/>
          <c:w val="0.831195927914868"/>
          <c:h val="0.681111724601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RAIN_INCR (CM)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Sheet1!$B$13:$B$37</c:f>
              <c:numCache>
                <c:formatCode>General</c:formatCode>
                <c:ptCount val="25"/>
                <c:pt idx="0">
                  <c:v>0.0</c:v>
                </c:pt>
                <c:pt idx="1">
                  <c:v>0.18</c:v>
                </c:pt>
                <c:pt idx="2">
                  <c:v>0.21</c:v>
                </c:pt>
                <c:pt idx="3">
                  <c:v>0.26</c:v>
                </c:pt>
                <c:pt idx="4">
                  <c:v>0.32</c:v>
                </c:pt>
                <c:pt idx="5">
                  <c:v>0.37</c:v>
                </c:pt>
                <c:pt idx="6">
                  <c:v>0.43</c:v>
                </c:pt>
                <c:pt idx="7">
                  <c:v>0.64</c:v>
                </c:pt>
                <c:pt idx="8">
                  <c:v>1.14</c:v>
                </c:pt>
                <c:pt idx="9">
                  <c:v>3.18</c:v>
                </c:pt>
                <c:pt idx="10">
                  <c:v>1.65</c:v>
                </c:pt>
                <c:pt idx="11">
                  <c:v>0.81</c:v>
                </c:pt>
                <c:pt idx="12">
                  <c:v>0.52</c:v>
                </c:pt>
                <c:pt idx="13">
                  <c:v>0.42</c:v>
                </c:pt>
                <c:pt idx="14">
                  <c:v>0.36</c:v>
                </c:pt>
                <c:pt idx="15">
                  <c:v>0.28</c:v>
                </c:pt>
                <c:pt idx="16">
                  <c:v>0.24</c:v>
                </c:pt>
                <c:pt idx="17">
                  <c:v>0.19</c:v>
                </c:pt>
                <c:pt idx="18">
                  <c:v>0.17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RAIN_CUM (CM)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Sheet1!$C$13:$C$37</c:f>
              <c:numCache>
                <c:formatCode>General</c:formatCode>
                <c:ptCount val="25"/>
                <c:pt idx="0">
                  <c:v>0.0</c:v>
                </c:pt>
                <c:pt idx="1">
                  <c:v>0.18</c:v>
                </c:pt>
                <c:pt idx="2">
                  <c:v>0.39</c:v>
                </c:pt>
                <c:pt idx="3">
                  <c:v>0.65</c:v>
                </c:pt>
                <c:pt idx="4">
                  <c:v>0.97</c:v>
                </c:pt>
                <c:pt idx="5">
                  <c:v>1.34</c:v>
                </c:pt>
                <c:pt idx="6">
                  <c:v>1.77</c:v>
                </c:pt>
                <c:pt idx="7">
                  <c:v>2.41</c:v>
                </c:pt>
                <c:pt idx="8">
                  <c:v>3.55</c:v>
                </c:pt>
                <c:pt idx="9">
                  <c:v>6.73</c:v>
                </c:pt>
                <c:pt idx="10">
                  <c:v>8.38</c:v>
                </c:pt>
                <c:pt idx="11">
                  <c:v>9.190000000000001</c:v>
                </c:pt>
                <c:pt idx="12">
                  <c:v>9.710000000000001</c:v>
                </c:pt>
                <c:pt idx="13">
                  <c:v>10.13</c:v>
                </c:pt>
                <c:pt idx="14">
                  <c:v>10.49</c:v>
                </c:pt>
                <c:pt idx="15">
                  <c:v>10.77</c:v>
                </c:pt>
                <c:pt idx="16">
                  <c:v>11.01</c:v>
                </c:pt>
                <c:pt idx="17">
                  <c:v>11.2</c:v>
                </c:pt>
                <c:pt idx="18">
                  <c:v>11.37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INTENSITY (CM/HR)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Sheet1!$D$13:$D$37</c:f>
              <c:numCache>
                <c:formatCode>General</c:formatCode>
                <c:ptCount val="25"/>
                <c:pt idx="0">
                  <c:v>1.08</c:v>
                </c:pt>
                <c:pt idx="1">
                  <c:v>1.26</c:v>
                </c:pt>
                <c:pt idx="2">
                  <c:v>1.56</c:v>
                </c:pt>
                <c:pt idx="3">
                  <c:v>1.92</c:v>
                </c:pt>
                <c:pt idx="4">
                  <c:v>2.22</c:v>
                </c:pt>
                <c:pt idx="5">
                  <c:v>2.58</c:v>
                </c:pt>
                <c:pt idx="6">
                  <c:v>3.84</c:v>
                </c:pt>
                <c:pt idx="7">
                  <c:v>6.84</c:v>
                </c:pt>
                <c:pt idx="8">
                  <c:v>19.08</c:v>
                </c:pt>
                <c:pt idx="9">
                  <c:v>9.9</c:v>
                </c:pt>
                <c:pt idx="10">
                  <c:v>4.86</c:v>
                </c:pt>
                <c:pt idx="11">
                  <c:v>3.12</c:v>
                </c:pt>
                <c:pt idx="12">
                  <c:v>2.52</c:v>
                </c:pt>
                <c:pt idx="13">
                  <c:v>2.16</c:v>
                </c:pt>
                <c:pt idx="14">
                  <c:v>1.68</c:v>
                </c:pt>
                <c:pt idx="15">
                  <c:v>1.44</c:v>
                </c:pt>
                <c:pt idx="16">
                  <c:v>1.14</c:v>
                </c:pt>
                <c:pt idx="17">
                  <c:v>1.02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F (CM)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Sheet1!$F$13:$F$37</c:f>
              <c:numCache>
                <c:formatCode>General</c:formatCode>
                <c:ptCount val="25"/>
                <c:pt idx="0">
                  <c:v>0.0</c:v>
                </c:pt>
                <c:pt idx="1">
                  <c:v>0.18</c:v>
                </c:pt>
                <c:pt idx="2">
                  <c:v>0.39</c:v>
                </c:pt>
                <c:pt idx="3">
                  <c:v>0.65</c:v>
                </c:pt>
                <c:pt idx="4">
                  <c:v>0.97</c:v>
                </c:pt>
                <c:pt idx="5">
                  <c:v>1.34</c:v>
                </c:pt>
                <c:pt idx="6">
                  <c:v>1.77</c:v>
                </c:pt>
                <c:pt idx="7">
                  <c:v>2.231009649717514</c:v>
                </c:pt>
                <c:pt idx="8">
                  <c:v>2.634296639748808</c:v>
                </c:pt>
                <c:pt idx="9">
                  <c:v>3.00365556268588</c:v>
                </c:pt>
                <c:pt idx="10">
                  <c:v>3.349934006462526</c:v>
                </c:pt>
                <c:pt idx="11">
                  <c:v>3.679196738916208</c:v>
                </c:pt>
                <c:pt idx="12">
                  <c:v>3.995250641462424</c:v>
                </c:pt>
                <c:pt idx="13">
                  <c:v>4.300673518783002</c:v>
                </c:pt>
                <c:pt idx="14">
                  <c:v>4.597307545292393</c:v>
                </c:pt>
                <c:pt idx="15">
                  <c:v>4.877307545292393</c:v>
                </c:pt>
                <c:pt idx="16">
                  <c:v>5.117307545292394</c:v>
                </c:pt>
                <c:pt idx="17">
                  <c:v>5.307307545292394</c:v>
                </c:pt>
                <c:pt idx="18">
                  <c:v>5.477307545292394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Sheet1!$G$12</c:f>
              <c:strCache>
                <c:ptCount val="1"/>
                <c:pt idx="0">
                  <c:v>CUM_RAIN_EXCESS (CM)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Sheet1!$G$13:$G$37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0.178990350282486</c:v>
                </c:pt>
                <c:pt idx="8">
                  <c:v>0.915703360251192</c:v>
                </c:pt>
                <c:pt idx="9">
                  <c:v>3.72634443731412</c:v>
                </c:pt>
                <c:pt idx="10">
                  <c:v>5.030065993537474</c:v>
                </c:pt>
                <c:pt idx="11">
                  <c:v>5.510803261083794</c:v>
                </c:pt>
                <c:pt idx="12">
                  <c:v>5.714749358537578</c:v>
                </c:pt>
                <c:pt idx="13">
                  <c:v>5.829326481216999</c:v>
                </c:pt>
                <c:pt idx="14">
                  <c:v>5.892692454707606</c:v>
                </c:pt>
                <c:pt idx="15">
                  <c:v>5.892692454707605</c:v>
                </c:pt>
                <c:pt idx="16">
                  <c:v>5.892692454707605</c:v>
                </c:pt>
                <c:pt idx="17">
                  <c:v>5.892692454707605</c:v>
                </c:pt>
                <c:pt idx="18">
                  <c:v>5.892692454707605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INCR_EXCESS (CM)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Sheet1!$H$13:$H$37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0.178990350282486</c:v>
                </c:pt>
                <c:pt idx="8">
                  <c:v>0.736713009968706</c:v>
                </c:pt>
                <c:pt idx="9">
                  <c:v>2.810641077062929</c:v>
                </c:pt>
                <c:pt idx="10">
                  <c:v>1.303721556223353</c:v>
                </c:pt>
                <c:pt idx="11">
                  <c:v>0.48073726754632</c:v>
                </c:pt>
                <c:pt idx="12">
                  <c:v>0.203946097453784</c:v>
                </c:pt>
                <c:pt idx="13">
                  <c:v>0.114577122679421</c:v>
                </c:pt>
                <c:pt idx="14">
                  <c:v>0.0633659734906082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27928"/>
        <c:axId val="552865768"/>
      </c:scatterChart>
      <c:scatterChart>
        <c:scatterStyle val="lineMarker"/>
        <c:varyColors val="0"/>
        <c:ser>
          <c:idx val="3"/>
          <c:order val="3"/>
          <c:tx>
            <c:strRef>
              <c:f>Sheet1!$E$12</c:f>
              <c:strCache>
                <c:ptCount val="1"/>
                <c:pt idx="0">
                  <c:v>f (CM/HR)</c:v>
                </c:pt>
              </c:strCache>
            </c:strRef>
          </c:tx>
          <c:xVal>
            <c:numRef>
              <c:f>Sheet1!$A$13:$A$37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Sheet1!$E$13:$E$37</c:f>
              <c:numCache>
                <c:formatCode>General</c:formatCode>
                <c:ptCount val="25"/>
                <c:pt idx="0" formatCode="0.00E+00">
                  <c:v>1.0E9</c:v>
                </c:pt>
                <c:pt idx="1">
                  <c:v>17.571236</c:v>
                </c:pt>
                <c:pt idx="2">
                  <c:v>8.696724307692307</c:v>
                </c:pt>
                <c:pt idx="3">
                  <c:v>5.654034584615385</c:v>
                </c:pt>
                <c:pt idx="4">
                  <c:v>4.14837369072165</c:v>
                </c:pt>
                <c:pt idx="5">
                  <c:v>3.303897373134329</c:v>
                </c:pt>
                <c:pt idx="6">
                  <c:v>2.766057898305085</c:v>
                </c:pt>
                <c:pt idx="7">
                  <c:v>2.419721940187766</c:v>
                </c:pt>
                <c:pt idx="8">
                  <c:v>2.21615353762243</c:v>
                </c:pt>
                <c:pt idx="9">
                  <c:v>2.077670662659881</c:v>
                </c:pt>
                <c:pt idx="10">
                  <c:v>1.975576394722087</c:v>
                </c:pt>
                <c:pt idx="11">
                  <c:v>1.896323415277294</c:v>
                </c:pt>
                <c:pt idx="12">
                  <c:v>1.832537263923471</c:v>
                </c:pt>
                <c:pt idx="13">
                  <c:v>1.779804159056345</c:v>
                </c:pt>
                <c:pt idx="14">
                  <c:v>1.735295632448562</c:v>
                </c:pt>
                <c:pt idx="15">
                  <c:v>1.698250033948218</c:v>
                </c:pt>
                <c:pt idx="16">
                  <c:v>1.669723312258046</c:v>
                </c:pt>
                <c:pt idx="17">
                  <c:v>1.64896939355463</c:v>
                </c:pt>
                <c:pt idx="18">
                  <c:v>1.631620578261985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57560"/>
        <c:axId val="553051592"/>
      </c:scatterChart>
      <c:valAx>
        <c:axId val="5528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865768"/>
        <c:crosses val="autoZero"/>
        <c:crossBetween val="midCat"/>
      </c:valAx>
      <c:valAx>
        <c:axId val="55286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827928"/>
        <c:crosses val="autoZero"/>
        <c:crossBetween val="midCat"/>
      </c:valAx>
      <c:valAx>
        <c:axId val="5530515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552857560"/>
        <c:crosses val="max"/>
        <c:crossBetween val="midCat"/>
      </c:valAx>
      <c:valAx>
        <c:axId val="552857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051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31</xdr:row>
      <xdr:rowOff>63500</xdr:rowOff>
    </xdr:from>
    <xdr:to>
      <xdr:col>10</xdr:col>
      <xdr:colOff>165100</xdr:colOff>
      <xdr:row>64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selection activeCell="N60" sqref="N60"/>
    </sheetView>
  </sheetViews>
  <sheetFormatPr baseColWidth="10" defaultRowHeight="13" x14ac:dyDescent="0"/>
  <cols>
    <col min="1" max="1" width="8.5703125" customWidth="1"/>
    <col min="2" max="2" width="8.7109375" customWidth="1"/>
    <col min="3" max="3" width="8.42578125" customWidth="1"/>
    <col min="4" max="4" width="8.7109375" customWidth="1"/>
    <col min="5" max="5" width="8.42578125" customWidth="1"/>
    <col min="6" max="6" width="5.85546875" customWidth="1"/>
    <col min="7" max="7" width="5.7109375" customWidth="1"/>
    <col min="8" max="8" width="5.1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2</v>
      </c>
      <c r="B4">
        <v>1.0900000000000001</v>
      </c>
      <c r="C4" t="s">
        <v>10</v>
      </c>
    </row>
    <row r="5" spans="1:8">
      <c r="A5" t="s">
        <v>3</v>
      </c>
      <c r="B5">
        <v>11.01</v>
      </c>
      <c r="C5" t="s">
        <v>5</v>
      </c>
    </row>
    <row r="6" spans="1:8">
      <c r="A6" t="s">
        <v>4</v>
      </c>
      <c r="B6">
        <v>0.41199999999999998</v>
      </c>
      <c r="C6" t="s">
        <v>6</v>
      </c>
    </row>
    <row r="7" spans="1:8">
      <c r="A7" t="s">
        <v>8</v>
      </c>
      <c r="B7">
        <v>0.4</v>
      </c>
      <c r="C7" t="s">
        <v>7</v>
      </c>
    </row>
    <row r="9" spans="1:8">
      <c r="A9" t="s">
        <v>9</v>
      </c>
      <c r="B9">
        <f>(1-B7)*B6</f>
        <v>0.24719999999999998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0</v>
      </c>
      <c r="B13">
        <v>0</v>
      </c>
      <c r="C13">
        <v>0</v>
      </c>
      <c r="D13">
        <f>B14/((A14-A13)/60)</f>
        <v>1.08</v>
      </c>
      <c r="E13" s="1">
        <v>1000000000</v>
      </c>
      <c r="F13">
        <v>0</v>
      </c>
      <c r="G13">
        <f>C13-F13</f>
        <v>0</v>
      </c>
      <c r="H13">
        <v>0</v>
      </c>
    </row>
    <row r="14" spans="1:8">
      <c r="A14">
        <v>10</v>
      </c>
      <c r="B14">
        <v>0.18</v>
      </c>
      <c r="C14">
        <f>B14+C13</f>
        <v>0.18</v>
      </c>
      <c r="D14">
        <f t="shared" ref="D14:D30" si="0">B15/((A15-A14)/60)</f>
        <v>1.26</v>
      </c>
      <c r="E14">
        <f>$B$4*(($B$5*$B$9/F14)+1)</f>
        <v>17.571236000000003</v>
      </c>
      <c r="F14">
        <f>MIN(D13,E13)*((A14-A13)/60)+F13</f>
        <v>0.18</v>
      </c>
      <c r="G14">
        <f t="shared" ref="G14:G31" si="1">C14-F14</f>
        <v>0</v>
      </c>
      <c r="H14">
        <f>IF((G14-G13)&gt;=0,(G14-G13),0)</f>
        <v>0</v>
      </c>
    </row>
    <row r="15" spans="1:8">
      <c r="A15">
        <v>20</v>
      </c>
      <c r="B15">
        <v>0.21</v>
      </c>
      <c r="C15">
        <f t="shared" ref="C15:C31" si="2">B15+C14</f>
        <v>0.39</v>
      </c>
      <c r="D15">
        <f t="shared" si="0"/>
        <v>1.56</v>
      </c>
      <c r="E15">
        <f t="shared" ref="E15:E31" si="3">$B$4*(($B$5*$B$9/F15)+1)</f>
        <v>8.6967243076923069</v>
      </c>
      <c r="F15">
        <f t="shared" ref="F15:F31" si="4">MIN(D14,E14)*((A15-A14)/60)+F14</f>
        <v>0.39</v>
      </c>
      <c r="G15">
        <f t="shared" si="1"/>
        <v>0</v>
      </c>
      <c r="H15">
        <f t="shared" ref="H15:H31" si="5">IF((G15-G14)&gt;=0,(G15-G14),0)</f>
        <v>0</v>
      </c>
    </row>
    <row r="16" spans="1:8">
      <c r="A16">
        <v>30</v>
      </c>
      <c r="B16">
        <v>0.26</v>
      </c>
      <c r="C16">
        <f t="shared" si="2"/>
        <v>0.65</v>
      </c>
      <c r="D16">
        <f t="shared" si="0"/>
        <v>1.9200000000000002</v>
      </c>
      <c r="E16">
        <f t="shared" si="3"/>
        <v>5.6540345846153848</v>
      </c>
      <c r="F16">
        <f t="shared" si="4"/>
        <v>0.65</v>
      </c>
      <c r="G16">
        <f t="shared" si="1"/>
        <v>0</v>
      </c>
      <c r="H16">
        <f t="shared" si="5"/>
        <v>0</v>
      </c>
    </row>
    <row r="17" spans="1:8">
      <c r="A17">
        <v>40</v>
      </c>
      <c r="B17">
        <v>0.32</v>
      </c>
      <c r="C17">
        <f t="shared" si="2"/>
        <v>0.97</v>
      </c>
      <c r="D17">
        <f t="shared" si="0"/>
        <v>2.2200000000000002</v>
      </c>
      <c r="E17">
        <f t="shared" si="3"/>
        <v>4.14837369072165</v>
      </c>
      <c r="F17">
        <f t="shared" si="4"/>
        <v>0.97</v>
      </c>
      <c r="G17">
        <f t="shared" si="1"/>
        <v>0</v>
      </c>
      <c r="H17">
        <f t="shared" si="5"/>
        <v>0</v>
      </c>
    </row>
    <row r="18" spans="1:8">
      <c r="A18">
        <v>50</v>
      </c>
      <c r="B18">
        <v>0.37</v>
      </c>
      <c r="C18">
        <f t="shared" si="2"/>
        <v>1.3399999999999999</v>
      </c>
      <c r="D18">
        <f t="shared" si="0"/>
        <v>2.58</v>
      </c>
      <c r="E18">
        <f t="shared" si="3"/>
        <v>3.3038973731343289</v>
      </c>
      <c r="F18">
        <f t="shared" si="4"/>
        <v>1.3399999999999999</v>
      </c>
      <c r="G18">
        <f t="shared" si="1"/>
        <v>0</v>
      </c>
      <c r="H18">
        <f t="shared" si="5"/>
        <v>0</v>
      </c>
    </row>
    <row r="19" spans="1:8">
      <c r="A19">
        <v>60</v>
      </c>
      <c r="B19">
        <v>0.43</v>
      </c>
      <c r="C19">
        <f t="shared" si="2"/>
        <v>1.7699999999999998</v>
      </c>
      <c r="D19">
        <f t="shared" si="0"/>
        <v>3.8400000000000003</v>
      </c>
      <c r="E19">
        <f t="shared" si="3"/>
        <v>2.7660578983050854</v>
      </c>
      <c r="F19">
        <f t="shared" si="4"/>
        <v>1.7699999999999998</v>
      </c>
      <c r="G19">
        <f t="shared" si="1"/>
        <v>0</v>
      </c>
      <c r="H19">
        <f t="shared" si="5"/>
        <v>0</v>
      </c>
    </row>
    <row r="20" spans="1:8">
      <c r="A20">
        <v>70</v>
      </c>
      <c r="B20">
        <v>0.64</v>
      </c>
      <c r="C20">
        <f t="shared" si="2"/>
        <v>2.4099999999999997</v>
      </c>
      <c r="D20">
        <f t="shared" si="0"/>
        <v>6.84</v>
      </c>
      <c r="E20">
        <f t="shared" si="3"/>
        <v>2.4197219401877659</v>
      </c>
      <c r="F20">
        <f t="shared" si="4"/>
        <v>2.2310096497175138</v>
      </c>
      <c r="G20">
        <f t="shared" si="1"/>
        <v>0.17899035028248589</v>
      </c>
      <c r="H20">
        <f t="shared" si="5"/>
        <v>0.17899035028248589</v>
      </c>
    </row>
    <row r="21" spans="1:8">
      <c r="A21">
        <v>80</v>
      </c>
      <c r="B21">
        <v>1.1399999999999999</v>
      </c>
      <c r="C21">
        <f t="shared" si="2"/>
        <v>3.55</v>
      </c>
      <c r="D21">
        <f t="shared" si="0"/>
        <v>19.080000000000002</v>
      </c>
      <c r="E21">
        <f t="shared" si="3"/>
        <v>2.2161535376224304</v>
      </c>
      <c r="F21">
        <f t="shared" si="4"/>
        <v>2.6342966397488081</v>
      </c>
      <c r="G21">
        <f t="shared" si="1"/>
        <v>0.9157033602511917</v>
      </c>
      <c r="H21">
        <f t="shared" si="5"/>
        <v>0.73671300996870581</v>
      </c>
    </row>
    <row r="22" spans="1:8">
      <c r="A22">
        <v>90</v>
      </c>
      <c r="B22">
        <v>3.18</v>
      </c>
      <c r="C22">
        <f t="shared" si="2"/>
        <v>6.73</v>
      </c>
      <c r="D22">
        <f t="shared" si="0"/>
        <v>9.9</v>
      </c>
      <c r="E22">
        <f t="shared" si="3"/>
        <v>2.0776706626598811</v>
      </c>
      <c r="F22">
        <f t="shared" si="4"/>
        <v>3.0036555626858799</v>
      </c>
      <c r="G22">
        <f t="shared" si="1"/>
        <v>3.7263444373141206</v>
      </c>
      <c r="H22">
        <f t="shared" si="5"/>
        <v>2.8106410770629289</v>
      </c>
    </row>
    <row r="23" spans="1:8">
      <c r="A23">
        <v>100</v>
      </c>
      <c r="B23">
        <v>1.65</v>
      </c>
      <c r="C23">
        <f t="shared" si="2"/>
        <v>8.3800000000000008</v>
      </c>
      <c r="D23">
        <f t="shared" si="0"/>
        <v>4.8600000000000003</v>
      </c>
      <c r="E23">
        <f t="shared" si="3"/>
        <v>1.9755763947220868</v>
      </c>
      <c r="F23">
        <f t="shared" si="4"/>
        <v>3.3499340064625267</v>
      </c>
      <c r="G23">
        <f t="shared" si="1"/>
        <v>5.0300659935374741</v>
      </c>
      <c r="H23">
        <f t="shared" si="5"/>
        <v>1.3037215562233535</v>
      </c>
    </row>
    <row r="24" spans="1:8">
      <c r="A24">
        <v>110</v>
      </c>
      <c r="B24">
        <v>0.81</v>
      </c>
      <c r="C24">
        <f t="shared" si="2"/>
        <v>9.1900000000000013</v>
      </c>
      <c r="D24">
        <f t="shared" si="0"/>
        <v>3.12</v>
      </c>
      <c r="E24">
        <f t="shared" si="3"/>
        <v>1.8963234152772943</v>
      </c>
      <c r="F24">
        <f t="shared" si="4"/>
        <v>3.6791967389162079</v>
      </c>
      <c r="G24">
        <f t="shared" si="1"/>
        <v>5.5108032610837938</v>
      </c>
      <c r="H24">
        <f t="shared" si="5"/>
        <v>0.48073726754631974</v>
      </c>
    </row>
    <row r="25" spans="1:8">
      <c r="A25">
        <v>120</v>
      </c>
      <c r="B25">
        <v>0.52</v>
      </c>
      <c r="C25">
        <f t="shared" si="2"/>
        <v>9.7100000000000009</v>
      </c>
      <c r="D25">
        <f t="shared" si="0"/>
        <v>2.52</v>
      </c>
      <c r="E25">
        <f t="shared" si="3"/>
        <v>1.8325372639234709</v>
      </c>
      <c r="F25">
        <f t="shared" si="4"/>
        <v>3.9952506414624236</v>
      </c>
      <c r="G25">
        <f t="shared" si="1"/>
        <v>5.7147493585375777</v>
      </c>
      <c r="H25">
        <f t="shared" si="5"/>
        <v>0.20394609745378389</v>
      </c>
    </row>
    <row r="26" spans="1:8">
      <c r="A26">
        <v>130</v>
      </c>
      <c r="B26">
        <v>0.42</v>
      </c>
      <c r="C26">
        <f t="shared" si="2"/>
        <v>10.130000000000001</v>
      </c>
      <c r="D26">
        <f t="shared" si="0"/>
        <v>2.16</v>
      </c>
      <c r="E26">
        <f t="shared" si="3"/>
        <v>1.7798041590563447</v>
      </c>
      <c r="F26">
        <f t="shared" si="4"/>
        <v>4.3006735187830021</v>
      </c>
      <c r="G26">
        <f t="shared" si="1"/>
        <v>5.8293264812169987</v>
      </c>
      <c r="H26">
        <f t="shared" si="5"/>
        <v>0.114577122679421</v>
      </c>
    </row>
    <row r="27" spans="1:8">
      <c r="A27">
        <v>140</v>
      </c>
      <c r="B27">
        <v>0.36</v>
      </c>
      <c r="C27">
        <f t="shared" si="2"/>
        <v>10.49</v>
      </c>
      <c r="D27">
        <f t="shared" si="0"/>
        <v>1.6800000000000002</v>
      </c>
      <c r="E27">
        <f t="shared" si="3"/>
        <v>1.735295632448562</v>
      </c>
      <c r="F27">
        <f t="shared" si="4"/>
        <v>4.5973075452923933</v>
      </c>
      <c r="G27">
        <f t="shared" si="1"/>
        <v>5.8926924547076069</v>
      </c>
      <c r="H27">
        <f t="shared" si="5"/>
        <v>6.3365973490608241E-2</v>
      </c>
    </row>
    <row r="28" spans="1:8">
      <c r="A28">
        <v>150</v>
      </c>
      <c r="B28">
        <v>0.28000000000000003</v>
      </c>
      <c r="C28">
        <f t="shared" si="2"/>
        <v>10.77</v>
      </c>
      <c r="D28">
        <f t="shared" si="0"/>
        <v>1.44</v>
      </c>
      <c r="E28">
        <f t="shared" si="3"/>
        <v>1.6982500339482185</v>
      </c>
      <c r="F28">
        <f t="shared" si="4"/>
        <v>4.8773075452923935</v>
      </c>
      <c r="G28">
        <f t="shared" si="1"/>
        <v>5.8926924547076061</v>
      </c>
      <c r="H28">
        <f t="shared" si="5"/>
        <v>0</v>
      </c>
    </row>
    <row r="29" spans="1:8">
      <c r="A29">
        <v>160</v>
      </c>
      <c r="B29">
        <v>0.24</v>
      </c>
      <c r="C29">
        <f t="shared" si="2"/>
        <v>11.01</v>
      </c>
      <c r="D29">
        <f t="shared" si="0"/>
        <v>1.1400000000000001</v>
      </c>
      <c r="E29">
        <f t="shared" si="3"/>
        <v>1.6697233122580466</v>
      </c>
      <c r="F29">
        <f t="shared" si="4"/>
        <v>5.1173075452923937</v>
      </c>
      <c r="G29">
        <f t="shared" si="1"/>
        <v>5.8926924547076061</v>
      </c>
      <c r="H29">
        <f t="shared" si="5"/>
        <v>0</v>
      </c>
    </row>
    <row r="30" spans="1:8">
      <c r="A30">
        <v>170</v>
      </c>
      <c r="B30">
        <v>0.19</v>
      </c>
      <c r="C30">
        <f t="shared" si="2"/>
        <v>11.2</v>
      </c>
      <c r="D30">
        <f t="shared" si="0"/>
        <v>1.0200000000000002</v>
      </c>
      <c r="E30">
        <f t="shared" si="3"/>
        <v>1.6489693935546299</v>
      </c>
      <c r="F30">
        <f t="shared" si="4"/>
        <v>5.3073075452923941</v>
      </c>
      <c r="G30">
        <f t="shared" si="1"/>
        <v>5.8926924547076052</v>
      </c>
      <c r="H30">
        <f t="shared" si="5"/>
        <v>0</v>
      </c>
    </row>
    <row r="31" spans="1:8">
      <c r="A31">
        <v>180</v>
      </c>
      <c r="B31">
        <v>0.17</v>
      </c>
      <c r="C31">
        <f t="shared" si="2"/>
        <v>11.37</v>
      </c>
      <c r="E31">
        <f t="shared" si="3"/>
        <v>1.631620578261985</v>
      </c>
      <c r="F31">
        <f t="shared" si="4"/>
        <v>5.4773075452923941</v>
      </c>
      <c r="G31">
        <f t="shared" si="1"/>
        <v>5.8926924547076052</v>
      </c>
      <c r="H31">
        <f t="shared" si="5"/>
        <v>0</v>
      </c>
    </row>
  </sheetData>
  <phoneticPr fontId="1" type="noConversion"/>
  <printOptions headings="1" gridLines="1"/>
  <pageMargins left="0.75" right="0.75" top="1" bottom="1" header="0.5" footer="0.5"/>
  <pageSetup paperSize="0" scale="7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First/Last MacBookUser</dc:creator>
  <cp:lastModifiedBy>theodore  cleveland</cp:lastModifiedBy>
  <cp:lastPrinted>2008-09-17T04:22:32Z</cp:lastPrinted>
  <dcterms:created xsi:type="dcterms:W3CDTF">2008-09-16T18:02:43Z</dcterms:created>
  <dcterms:modified xsi:type="dcterms:W3CDTF">2014-09-22T23:06:17Z</dcterms:modified>
</cp:coreProperties>
</file>