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 Disk\All KR documents 1\Courses\CE 5364\CE 5364 Sum20\"/>
    </mc:Choice>
  </mc:AlternateContent>
  <xr:revisionPtr revIDLastSave="0" documentId="13_ncr:1_{723602A9-6C3D-4D6B-92A6-3AD0313469CF}" xr6:coauthVersionLast="45" xr6:coauthVersionMax="45" xr10:uidLastSave="{00000000-0000-0000-0000-000000000000}"/>
  <bookViews>
    <workbookView xWindow="22200" yWindow="495" windowWidth="7485" windowHeight="10125" xr2:uid="{284841FE-65A3-4587-AD4B-9EF7CB9F21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8" i="1" l="1"/>
  <c r="Y17" i="1"/>
  <c r="Y16" i="1"/>
  <c r="V18" i="1"/>
  <c r="V17" i="1"/>
  <c r="V16" i="1"/>
  <c r="T4" i="1"/>
  <c r="T5" i="1"/>
  <c r="T6" i="1"/>
  <c r="U6" i="1" s="1"/>
  <c r="V6" i="1" s="1"/>
  <c r="Y6" i="1" s="1"/>
  <c r="T7" i="1"/>
  <c r="U7" i="1" s="1"/>
  <c r="V7" i="1" s="1"/>
  <c r="Y7" i="1" s="1"/>
  <c r="T8" i="1"/>
  <c r="U8" i="1" s="1"/>
  <c r="V8" i="1" s="1"/>
  <c r="Y8" i="1" s="1"/>
  <c r="T9" i="1"/>
  <c r="U9" i="1" s="1"/>
  <c r="V9" i="1" s="1"/>
  <c r="Y9" i="1" s="1"/>
  <c r="T10" i="1"/>
  <c r="U10" i="1" s="1"/>
  <c r="V10" i="1" s="1"/>
  <c r="Y10" i="1" s="1"/>
  <c r="T11" i="1"/>
  <c r="T12" i="1"/>
  <c r="T13" i="1"/>
  <c r="T14" i="1"/>
  <c r="T15" i="1"/>
  <c r="T3" i="1"/>
  <c r="V12" i="1"/>
  <c r="Y12" i="1" s="1"/>
  <c r="U12" i="1"/>
  <c r="U13" i="1"/>
  <c r="V13" i="1" s="1"/>
  <c r="Y13" i="1" s="1"/>
  <c r="U14" i="1"/>
  <c r="V14" i="1" s="1"/>
  <c r="Y14" i="1" s="1"/>
  <c r="U15" i="1"/>
  <c r="V15" i="1" s="1"/>
  <c r="Y15" i="1" s="1"/>
  <c r="U4" i="1"/>
  <c r="V4" i="1" s="1"/>
  <c r="Y4" i="1" s="1"/>
  <c r="U5" i="1"/>
  <c r="V5" i="1" s="1"/>
  <c r="Y5" i="1" s="1"/>
  <c r="U3" i="1"/>
  <c r="V3" i="1" s="1"/>
  <c r="Y3" i="1" s="1"/>
  <c r="X4" i="1"/>
  <c r="X5" i="1"/>
  <c r="X6" i="1"/>
  <c r="X7" i="1"/>
  <c r="X8" i="1"/>
  <c r="X18" i="1" s="1"/>
  <c r="X9" i="1"/>
  <c r="X10" i="1"/>
  <c r="X12" i="1"/>
  <c r="X13" i="1"/>
  <c r="X14" i="1"/>
  <c r="X15" i="1"/>
  <c r="X3" i="1"/>
  <c r="Y19" i="1" l="1"/>
  <c r="Y20" i="1" s="1"/>
  <c r="V19" i="1"/>
  <c r="X17" i="1"/>
  <c r="X16" i="1"/>
  <c r="X19" i="1"/>
  <c r="S2" i="1"/>
  <c r="S4" i="1"/>
  <c r="S5" i="1"/>
  <c r="S6" i="1"/>
  <c r="S7" i="1"/>
  <c r="S8" i="1"/>
  <c r="S9" i="1"/>
  <c r="S10" i="1"/>
  <c r="S12" i="1"/>
  <c r="S13" i="1"/>
  <c r="S14" i="1"/>
  <c r="S15" i="1"/>
  <c r="S3" i="1"/>
  <c r="R18" i="1"/>
  <c r="R17" i="1"/>
  <c r="R16" i="1"/>
  <c r="Y21" i="1" l="1"/>
  <c r="V20" i="1"/>
  <c r="V21" i="1" s="1"/>
  <c r="X20" i="1"/>
  <c r="X21" i="1" s="1"/>
  <c r="R19" i="1"/>
  <c r="R20" i="1" s="1"/>
  <c r="R21" i="1" l="1"/>
  <c r="N18" i="1"/>
  <c r="N17" i="1"/>
  <c r="N16" i="1"/>
  <c r="N19" i="1" l="1"/>
  <c r="M18" i="1"/>
  <c r="M19" i="1" s="1"/>
  <c r="M17" i="1"/>
  <c r="M16" i="1"/>
  <c r="M4" i="1"/>
  <c r="M5" i="1"/>
  <c r="M6" i="1"/>
  <c r="M7" i="1"/>
  <c r="M8" i="1"/>
  <c r="M9" i="1"/>
  <c r="M10" i="1"/>
  <c r="M11" i="1"/>
  <c r="M12" i="1"/>
  <c r="M13" i="1"/>
  <c r="M14" i="1"/>
  <c r="M15" i="1"/>
  <c r="M3" i="1"/>
  <c r="L15" i="1"/>
  <c r="L4" i="1"/>
  <c r="L5" i="1"/>
  <c r="L6" i="1"/>
  <c r="L7" i="1"/>
  <c r="L8" i="1"/>
  <c r="L9" i="1"/>
  <c r="L10" i="1"/>
  <c r="L11" i="1"/>
  <c r="L12" i="1"/>
  <c r="L13" i="1"/>
  <c r="L14" i="1"/>
  <c r="L3" i="1"/>
  <c r="N20" i="1" l="1"/>
  <c r="N21" i="1" s="1"/>
  <c r="M20" i="1"/>
  <c r="M21" i="1" s="1"/>
  <c r="J21" i="1"/>
  <c r="J4" i="1"/>
  <c r="J5" i="1"/>
  <c r="J6" i="1"/>
  <c r="J7" i="1"/>
  <c r="J8" i="1"/>
  <c r="J9" i="1"/>
  <c r="J10" i="1"/>
  <c r="J11" i="1"/>
  <c r="J18" i="1" s="1"/>
  <c r="J19" i="1" s="1"/>
  <c r="J12" i="1"/>
  <c r="J13" i="1"/>
  <c r="J14" i="1"/>
  <c r="J15" i="1"/>
  <c r="J3" i="1"/>
  <c r="J20" i="1" l="1"/>
  <c r="J16" i="1"/>
  <c r="J17" i="1"/>
  <c r="F17" i="1"/>
  <c r="E17" i="1" l="1"/>
  <c r="D17" i="1"/>
</calcChain>
</file>

<file path=xl/sharedStrings.xml><?xml version="1.0" encoding="utf-8"?>
<sst xmlns="http://schemas.openxmlformats.org/spreadsheetml/2006/main" count="95" uniqueCount="59">
  <si>
    <t>R11409780</t>
  </si>
  <si>
    <t>R11537841</t>
  </si>
  <si>
    <t>R11659036</t>
  </si>
  <si>
    <t>R11489761</t>
  </si>
  <si>
    <t>R10419641</t>
  </si>
  <si>
    <t>R11543417</t>
  </si>
  <si>
    <t>R11447577</t>
  </si>
  <si>
    <t>R11542222</t>
  </si>
  <si>
    <t>R11422063</t>
  </si>
  <si>
    <t>R11339851</t>
  </si>
  <si>
    <t>Taylor, Will A.</t>
  </si>
  <si>
    <t>R10440049</t>
  </si>
  <si>
    <t>R11663728</t>
  </si>
  <si>
    <t>R11597790</t>
  </si>
  <si>
    <t>kaitlyn.allen@ttu.edu;Alireza.Asadi@ttu.edu;Shubhra.Bhattacharjee@ttu.edu;mariana.chacon@ttu.edu;ana.chavez@ttu.edu;alayna.dublin@ttu.edu;jessica.lafond@ttu.edu;noe.martinez@ttu.edu;alyssa.munguia@ttu.edu;Eva.Schexnider@ttu.edu;tay34773@ttu.edu;Yongli.Wang@ttu.edu;Huayun.Zhou@ttu.edu</t>
  </si>
  <si>
    <t>Allen, Kaitlyn </t>
  </si>
  <si>
    <t>Asadi, Alireza </t>
  </si>
  <si>
    <t>Bhattacharjee, Shubhra </t>
  </si>
  <si>
    <t>Chacon Zambrano, Mariana </t>
  </si>
  <si>
    <t>Chavez, Ana A. </t>
  </si>
  <si>
    <t>Dublin, Alayna E. </t>
  </si>
  <si>
    <t>LaFond, Jessica A. </t>
  </si>
  <si>
    <t>Martinez, Noe M. </t>
  </si>
  <si>
    <t>Munguia, Alyssa J. </t>
  </si>
  <si>
    <t>Schexnider, Eva M. </t>
  </si>
  <si>
    <t>Wang, Yongli </t>
  </si>
  <si>
    <t>Zhou, Huayun </t>
  </si>
  <si>
    <t>HW 1</t>
  </si>
  <si>
    <t>HW 2</t>
  </si>
  <si>
    <t>average</t>
  </si>
  <si>
    <t>HW 3</t>
  </si>
  <si>
    <t>exam time</t>
  </si>
  <si>
    <t>10 Th</t>
  </si>
  <si>
    <t>tutorial</t>
  </si>
  <si>
    <t>1 W</t>
  </si>
  <si>
    <t>Exam 1</t>
  </si>
  <si>
    <t>count</t>
  </si>
  <si>
    <t>&gt;89.5</t>
  </si>
  <si>
    <t>79.5 to 89.5</t>
  </si>
  <si>
    <t>69.5 to 79.5</t>
  </si>
  <si>
    <t>below 69.5</t>
  </si>
  <si>
    <t>KR Error</t>
  </si>
  <si>
    <t>Adjusted</t>
  </si>
  <si>
    <t>Ex 1</t>
  </si>
  <si>
    <t>Project 1</t>
  </si>
  <si>
    <t>HW 4</t>
  </si>
  <si>
    <t>11 F</t>
  </si>
  <si>
    <t>Project 2</t>
  </si>
  <si>
    <t>HW</t>
  </si>
  <si>
    <t>Exam 2</t>
  </si>
  <si>
    <t>tuts</t>
  </si>
  <si>
    <t>adj</t>
  </si>
  <si>
    <t>Total</t>
  </si>
  <si>
    <t>Grade</t>
  </si>
  <si>
    <t>copied YW</t>
  </si>
  <si>
    <t>copied SB</t>
  </si>
  <si>
    <t>A</t>
  </si>
  <si>
    <t>D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</si>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</sst>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1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5D563-EF4E-4678-AB25-06307ED912BD}">
  <dimension ref="A1:AA22"/>
  <sheetViews>
    <sheetView tabSelected="1" zoomScaleNormal="100" workbookViewId="0">
      <pane xSplit="2" topLeftCell="X1" activePane="topRight" state="frozen"/>
      <selection pane="topRight" activeCell="Z12" sqref="Z12:Z15"/>
    </sheetView>
  </sheetViews>
  <sheetFormatPr defaultRowHeight="16.5" x14ac:dyDescent="0.3"/>
  <cols>
    <col min="1" max="1" width="3.7109375" style="1" customWidth="1"/>
    <col min="2" max="2" width="24.28515625" style="1" bestFit="1" customWidth="1"/>
    <col min="3" max="3" width="10.28515625" style="1" customWidth="1"/>
    <col min="4" max="6" width="5.28515625" style="1" bestFit="1" customWidth="1"/>
    <col min="7" max="7" width="9.140625" style="1"/>
    <col min="8" max="8" width="6.28515625" style="1" bestFit="1" customWidth="1"/>
    <col min="9" max="9" width="4" style="1" bestFit="1" customWidth="1"/>
    <col min="10" max="10" width="4.42578125" style="1" bestFit="1" customWidth="1"/>
    <col min="11" max="12" width="7.7109375" style="1" bestFit="1" customWidth="1"/>
    <col min="13" max="13" width="5.42578125" style="1" bestFit="1" customWidth="1"/>
    <col min="14" max="14" width="8" style="1" bestFit="1" customWidth="1"/>
    <col min="15" max="15" width="6.28515625" style="1" bestFit="1" customWidth="1"/>
    <col min="16" max="16" width="5.28515625" style="1" bestFit="1" customWidth="1"/>
    <col min="17" max="17" width="9.140625" style="1"/>
    <col min="18" max="18" width="8" style="1" bestFit="1" customWidth="1"/>
    <col min="19" max="19" width="4" style="1" bestFit="1" customWidth="1"/>
    <col min="20" max="21" width="4" style="1" customWidth="1"/>
    <col min="22" max="22" width="5.42578125" style="1" bestFit="1" customWidth="1"/>
    <col min="23" max="23" width="4" style="1" bestFit="1" customWidth="1"/>
    <col min="24" max="24" width="4.42578125" style="1" bestFit="1" customWidth="1"/>
    <col min="25" max="25" width="6" style="1" bestFit="1" customWidth="1"/>
    <col min="26" max="26" width="6" style="4" bestFit="1" customWidth="1"/>
    <col min="27" max="16384" width="9.140625" style="1"/>
  </cols>
  <sheetData>
    <row r="1" spans="1:27" x14ac:dyDescent="0.3">
      <c r="D1" s="1" t="s">
        <v>27</v>
      </c>
      <c r="E1" s="1" t="s">
        <v>28</v>
      </c>
      <c r="F1" s="1" t="s">
        <v>30</v>
      </c>
      <c r="I1" s="5" t="s">
        <v>35</v>
      </c>
      <c r="J1" s="5"/>
      <c r="K1" s="5"/>
      <c r="L1" s="5"/>
      <c r="M1" s="5"/>
      <c r="N1" s="1" t="s">
        <v>44</v>
      </c>
      <c r="P1" s="1" t="s">
        <v>45</v>
      </c>
      <c r="R1" s="1" t="s">
        <v>47</v>
      </c>
      <c r="S1" s="1" t="s">
        <v>48</v>
      </c>
      <c r="V1" s="1" t="s">
        <v>48</v>
      </c>
      <c r="W1" s="5" t="s">
        <v>49</v>
      </c>
      <c r="X1" s="5"/>
      <c r="Y1" s="1" t="s">
        <v>52</v>
      </c>
    </row>
    <row r="2" spans="1:27" x14ac:dyDescent="0.3">
      <c r="D2" s="1">
        <v>100</v>
      </c>
      <c r="E2" s="1">
        <v>100</v>
      </c>
      <c r="F2" s="1">
        <v>90</v>
      </c>
      <c r="G2" s="1" t="s">
        <v>31</v>
      </c>
      <c r="H2" s="1" t="s">
        <v>33</v>
      </c>
      <c r="I2" s="1">
        <v>118</v>
      </c>
      <c r="K2" s="1" t="s">
        <v>41</v>
      </c>
      <c r="L2" s="1" t="s">
        <v>42</v>
      </c>
      <c r="M2" s="1" t="s">
        <v>43</v>
      </c>
      <c r="N2" s="1">
        <v>100</v>
      </c>
      <c r="O2" s="1" t="s">
        <v>33</v>
      </c>
      <c r="P2" s="1">
        <v>70</v>
      </c>
      <c r="Q2" s="1" t="s">
        <v>31</v>
      </c>
      <c r="R2" s="1">
        <v>100</v>
      </c>
      <c r="S2" s="1">
        <f>SUM(D2,E2,F2,P2)</f>
        <v>360</v>
      </c>
      <c r="T2" s="1" t="s">
        <v>50</v>
      </c>
      <c r="U2" s="1" t="s">
        <v>51</v>
      </c>
      <c r="V2" s="1" t="s">
        <v>51</v>
      </c>
      <c r="W2" s="1">
        <v>110</v>
      </c>
      <c r="Y2" s="1" t="s">
        <v>53</v>
      </c>
      <c r="Z2" s="4" t="s">
        <v>53</v>
      </c>
    </row>
    <row r="3" spans="1:27" x14ac:dyDescent="0.3">
      <c r="A3" s="1">
        <v>1</v>
      </c>
      <c r="B3" s="1" t="s">
        <v>15</v>
      </c>
      <c r="C3" s="1" t="s">
        <v>0</v>
      </c>
      <c r="D3" s="1">
        <v>79</v>
      </c>
      <c r="E3" s="1">
        <v>46</v>
      </c>
      <c r="F3" s="1">
        <v>80</v>
      </c>
      <c r="G3" s="1" t="s">
        <v>32</v>
      </c>
      <c r="H3" s="1">
        <v>1</v>
      </c>
      <c r="I3" s="1">
        <v>107</v>
      </c>
      <c r="J3" s="2">
        <f>100*I3/$I$2</f>
        <v>90.677966101694921</v>
      </c>
      <c r="K3" s="1">
        <v>10</v>
      </c>
      <c r="L3" s="1">
        <f>I3+K3</f>
        <v>117</v>
      </c>
      <c r="M3" s="2">
        <f>100*L3/$I$2</f>
        <v>99.152542372881356</v>
      </c>
      <c r="N3" s="1">
        <v>89</v>
      </c>
      <c r="O3" s="1">
        <v>1</v>
      </c>
      <c r="P3" s="1">
        <v>64</v>
      </c>
      <c r="Q3" s="1" t="s">
        <v>46</v>
      </c>
      <c r="R3" s="1">
        <v>95</v>
      </c>
      <c r="S3" s="1">
        <f>SUM(D3,E3,F3,P3)</f>
        <v>269</v>
      </c>
      <c r="T3" s="1">
        <f>10*(H3+O3)</f>
        <v>20</v>
      </c>
      <c r="U3" s="1">
        <f>S3+T3</f>
        <v>289</v>
      </c>
      <c r="V3" s="2">
        <f>100*U3/$S$2</f>
        <v>80.277777777777771</v>
      </c>
      <c r="W3" s="1">
        <v>94</v>
      </c>
      <c r="X3" s="2">
        <f>100*W3/$W$2</f>
        <v>85.454545454545453</v>
      </c>
      <c r="Y3" s="2">
        <f>0.2*SUM(M3,N3,R3,V3,X3)</f>
        <v>89.776973121040925</v>
      </c>
      <c r="Z3" s="4" t="s">
        <v>56</v>
      </c>
    </row>
    <row r="4" spans="1:27" x14ac:dyDescent="0.3">
      <c r="A4" s="1">
        <v>2</v>
      </c>
      <c r="B4" s="1" t="s">
        <v>16</v>
      </c>
      <c r="C4" s="1" t="s">
        <v>1</v>
      </c>
      <c r="D4" s="1">
        <v>95</v>
      </c>
      <c r="E4" s="1">
        <v>88</v>
      </c>
      <c r="F4" s="1">
        <v>88</v>
      </c>
      <c r="G4" s="1" t="s">
        <v>32</v>
      </c>
      <c r="H4" s="1">
        <v>1</v>
      </c>
      <c r="I4" s="1">
        <v>105</v>
      </c>
      <c r="J4" s="2">
        <f t="shared" ref="J4:J15" si="0">100*I4/$I$2</f>
        <v>88.983050847457633</v>
      </c>
      <c r="K4" s="1">
        <v>10</v>
      </c>
      <c r="L4" s="1">
        <f t="shared" ref="L4:L14" si="1">I4+K4</f>
        <v>115</v>
      </c>
      <c r="M4" s="2">
        <f t="shared" ref="M4:M15" si="2">100*L4/$I$2</f>
        <v>97.457627118644069</v>
      </c>
      <c r="N4" s="1">
        <v>94</v>
      </c>
      <c r="O4" s="1">
        <v>1</v>
      </c>
      <c r="P4" s="1">
        <v>64</v>
      </c>
      <c r="Q4" s="1" t="s">
        <v>46</v>
      </c>
      <c r="R4" s="1">
        <v>99</v>
      </c>
      <c r="S4" s="1">
        <f>SUM(D4,E4,F4,P4)</f>
        <v>335</v>
      </c>
      <c r="T4" s="1">
        <f t="shared" ref="T4:T15" si="3">10*(H4+O4)</f>
        <v>20</v>
      </c>
      <c r="U4" s="1">
        <f t="shared" ref="U4:U15" si="4">S4+T4</f>
        <v>355</v>
      </c>
      <c r="V4" s="2">
        <f t="shared" ref="V4:V15" si="5">100*U4/$S$2</f>
        <v>98.611111111111114</v>
      </c>
      <c r="W4" s="1">
        <v>89</v>
      </c>
      <c r="X4" s="2">
        <f>100*W4/$W$2</f>
        <v>80.909090909090907</v>
      </c>
      <c r="Y4" s="2">
        <f t="shared" ref="Y4:Y15" si="6">0.2*SUM(M4,N4,R4,V4,X4)</f>
        <v>93.995565827769212</v>
      </c>
      <c r="Z4" s="4" t="s">
        <v>56</v>
      </c>
    </row>
    <row r="5" spans="1:27" x14ac:dyDescent="0.3">
      <c r="A5" s="1">
        <v>3</v>
      </c>
      <c r="B5" s="1" t="s">
        <v>17</v>
      </c>
      <c r="C5" s="1" t="s">
        <v>2</v>
      </c>
      <c r="D5" s="1">
        <v>57</v>
      </c>
      <c r="E5" s="1">
        <v>59</v>
      </c>
      <c r="F5" s="1">
        <v>83</v>
      </c>
      <c r="G5" s="1" t="s">
        <v>32</v>
      </c>
      <c r="H5" s="1">
        <v>1</v>
      </c>
      <c r="I5" s="1">
        <v>75</v>
      </c>
      <c r="J5" s="2">
        <f t="shared" si="0"/>
        <v>63.559322033898304</v>
      </c>
      <c r="K5" s="1">
        <v>10</v>
      </c>
      <c r="L5" s="1">
        <f t="shared" si="1"/>
        <v>85</v>
      </c>
      <c r="M5" s="2">
        <f t="shared" si="2"/>
        <v>72.033898305084747</v>
      </c>
      <c r="N5" s="1">
        <v>82</v>
      </c>
      <c r="O5" s="1">
        <v>1</v>
      </c>
      <c r="P5" s="1">
        <v>67</v>
      </c>
      <c r="Q5" s="1" t="s">
        <v>46</v>
      </c>
      <c r="R5" s="1">
        <v>99</v>
      </c>
      <c r="S5" s="1">
        <f t="shared" ref="S5:S15" si="7">SUM(D5,E5,F5,P5)</f>
        <v>266</v>
      </c>
      <c r="T5" s="1">
        <f t="shared" si="3"/>
        <v>20</v>
      </c>
      <c r="U5" s="1">
        <f t="shared" si="4"/>
        <v>286</v>
      </c>
      <c r="V5" s="2">
        <f t="shared" si="5"/>
        <v>79.444444444444443</v>
      </c>
      <c r="W5" s="1">
        <v>0</v>
      </c>
      <c r="X5" s="2">
        <f>100*W5/$W$2</f>
        <v>0</v>
      </c>
      <c r="Y5" s="2">
        <f t="shared" si="6"/>
        <v>66.495668549905844</v>
      </c>
      <c r="Z5" s="4" t="s">
        <v>57</v>
      </c>
      <c r="AA5" s="1" t="s">
        <v>54</v>
      </c>
    </row>
    <row r="6" spans="1:27" x14ac:dyDescent="0.3">
      <c r="A6" s="1">
        <v>4</v>
      </c>
      <c r="B6" s="1" t="s">
        <v>18</v>
      </c>
      <c r="C6" s="1" t="s">
        <v>3</v>
      </c>
      <c r="D6" s="1">
        <v>92</v>
      </c>
      <c r="E6" s="1">
        <v>67</v>
      </c>
      <c r="F6" s="1">
        <v>87</v>
      </c>
      <c r="G6" s="1" t="s">
        <v>32</v>
      </c>
      <c r="H6" s="1">
        <v>1</v>
      </c>
      <c r="I6" s="1">
        <v>85</v>
      </c>
      <c r="J6" s="2">
        <f t="shared" si="0"/>
        <v>72.033898305084747</v>
      </c>
      <c r="K6" s="1">
        <v>10</v>
      </c>
      <c r="L6" s="1">
        <f t="shared" si="1"/>
        <v>95</v>
      </c>
      <c r="M6" s="2">
        <f t="shared" si="2"/>
        <v>80.508474576271183</v>
      </c>
      <c r="N6" s="1">
        <v>78</v>
      </c>
      <c r="O6" s="1">
        <v>1</v>
      </c>
      <c r="P6" s="1">
        <v>54</v>
      </c>
      <c r="Q6" s="1" t="s">
        <v>46</v>
      </c>
      <c r="R6" s="1">
        <v>100</v>
      </c>
      <c r="S6" s="1">
        <f t="shared" si="7"/>
        <v>300</v>
      </c>
      <c r="T6" s="1">
        <f t="shared" si="3"/>
        <v>20</v>
      </c>
      <c r="U6" s="1">
        <f t="shared" si="4"/>
        <v>320</v>
      </c>
      <c r="V6" s="2">
        <f t="shared" si="5"/>
        <v>88.888888888888886</v>
      </c>
      <c r="W6" s="1">
        <v>82</v>
      </c>
      <c r="X6" s="2">
        <f>100*W6/$W$2</f>
        <v>74.545454545454547</v>
      </c>
      <c r="Y6" s="2">
        <f t="shared" si="6"/>
        <v>84.388563602122929</v>
      </c>
      <c r="Z6" s="4" t="s">
        <v>58</v>
      </c>
    </row>
    <row r="7" spans="1:27" x14ac:dyDescent="0.3">
      <c r="A7" s="1">
        <v>5</v>
      </c>
      <c r="B7" s="1" t="s">
        <v>19</v>
      </c>
      <c r="C7" s="1" t="s">
        <v>4</v>
      </c>
      <c r="D7" s="1">
        <v>94</v>
      </c>
      <c r="E7" s="1">
        <v>77</v>
      </c>
      <c r="F7" s="1">
        <v>87</v>
      </c>
      <c r="G7" s="1" t="s">
        <v>32</v>
      </c>
      <c r="H7" s="1">
        <v>1</v>
      </c>
      <c r="I7" s="1">
        <v>79</v>
      </c>
      <c r="J7" s="2">
        <f t="shared" si="0"/>
        <v>66.949152542372886</v>
      </c>
      <c r="K7" s="1">
        <v>10</v>
      </c>
      <c r="L7" s="1">
        <f t="shared" si="1"/>
        <v>89</v>
      </c>
      <c r="M7" s="2">
        <f t="shared" si="2"/>
        <v>75.423728813559322</v>
      </c>
      <c r="N7" s="1">
        <v>88</v>
      </c>
      <c r="O7" s="1">
        <v>1</v>
      </c>
      <c r="P7" s="1">
        <v>64</v>
      </c>
      <c r="Q7" s="1" t="s">
        <v>46</v>
      </c>
      <c r="R7" s="1">
        <v>93</v>
      </c>
      <c r="S7" s="1">
        <f t="shared" si="7"/>
        <v>322</v>
      </c>
      <c r="T7" s="1">
        <f t="shared" si="3"/>
        <v>20</v>
      </c>
      <c r="U7" s="1">
        <f t="shared" si="4"/>
        <v>342</v>
      </c>
      <c r="V7" s="2">
        <f t="shared" si="5"/>
        <v>95</v>
      </c>
      <c r="W7" s="1">
        <v>90</v>
      </c>
      <c r="X7" s="2">
        <f>100*W7/$W$2</f>
        <v>81.818181818181813</v>
      </c>
      <c r="Y7" s="2">
        <f t="shared" si="6"/>
        <v>86.648382126348224</v>
      </c>
      <c r="Z7" s="4" t="s">
        <v>58</v>
      </c>
    </row>
    <row r="8" spans="1:27" x14ac:dyDescent="0.3">
      <c r="A8" s="1">
        <v>6</v>
      </c>
      <c r="B8" s="1" t="s">
        <v>20</v>
      </c>
      <c r="C8" s="1" t="s">
        <v>5</v>
      </c>
      <c r="D8" s="1">
        <v>96</v>
      </c>
      <c r="E8" s="1">
        <v>84</v>
      </c>
      <c r="F8" s="1">
        <v>87</v>
      </c>
      <c r="G8" s="1" t="s">
        <v>32</v>
      </c>
      <c r="H8" s="1">
        <v>1</v>
      </c>
      <c r="I8" s="1">
        <v>89</v>
      </c>
      <c r="J8" s="2">
        <f t="shared" si="0"/>
        <v>75.423728813559322</v>
      </c>
      <c r="K8" s="1">
        <v>10</v>
      </c>
      <c r="L8" s="1">
        <f t="shared" si="1"/>
        <v>99</v>
      </c>
      <c r="M8" s="2">
        <f t="shared" si="2"/>
        <v>83.898305084745758</v>
      </c>
      <c r="N8" s="1">
        <v>89</v>
      </c>
      <c r="O8" s="1">
        <v>1</v>
      </c>
      <c r="P8" s="1">
        <v>67</v>
      </c>
      <c r="Q8" s="1" t="s">
        <v>46</v>
      </c>
      <c r="R8" s="1">
        <v>99</v>
      </c>
      <c r="S8" s="1">
        <f t="shared" si="7"/>
        <v>334</v>
      </c>
      <c r="T8" s="1">
        <f t="shared" si="3"/>
        <v>20</v>
      </c>
      <c r="U8" s="1">
        <f t="shared" si="4"/>
        <v>354</v>
      </c>
      <c r="V8" s="2">
        <f t="shared" si="5"/>
        <v>98.333333333333329</v>
      </c>
      <c r="W8" s="1">
        <v>97</v>
      </c>
      <c r="X8" s="2">
        <f>100*W8/$W$2</f>
        <v>88.181818181818187</v>
      </c>
      <c r="Y8" s="2">
        <f t="shared" si="6"/>
        <v>91.682691319979455</v>
      </c>
      <c r="Z8" s="4" t="s">
        <v>56</v>
      </c>
    </row>
    <row r="9" spans="1:27" x14ac:dyDescent="0.3">
      <c r="A9" s="1">
        <v>7</v>
      </c>
      <c r="B9" s="1" t="s">
        <v>21</v>
      </c>
      <c r="C9" s="1" t="s">
        <v>6</v>
      </c>
      <c r="D9" s="1">
        <v>95</v>
      </c>
      <c r="E9" s="1">
        <v>83</v>
      </c>
      <c r="F9" s="1">
        <v>87</v>
      </c>
      <c r="G9" s="1" t="s">
        <v>32</v>
      </c>
      <c r="H9" s="1">
        <v>1</v>
      </c>
      <c r="I9" s="1">
        <v>106</v>
      </c>
      <c r="J9" s="2">
        <f t="shared" si="0"/>
        <v>89.830508474576277</v>
      </c>
      <c r="K9" s="1">
        <v>10</v>
      </c>
      <c r="L9" s="1">
        <f t="shared" si="1"/>
        <v>116</v>
      </c>
      <c r="M9" s="2">
        <f t="shared" si="2"/>
        <v>98.305084745762713</v>
      </c>
      <c r="N9" s="1">
        <v>98</v>
      </c>
      <c r="O9" s="1">
        <v>1</v>
      </c>
      <c r="P9" s="1">
        <v>59</v>
      </c>
      <c r="Q9" s="1" t="s">
        <v>46</v>
      </c>
      <c r="R9" s="1">
        <v>98</v>
      </c>
      <c r="S9" s="1">
        <f t="shared" si="7"/>
        <v>324</v>
      </c>
      <c r="T9" s="1">
        <f t="shared" si="3"/>
        <v>20</v>
      </c>
      <c r="U9" s="1">
        <f t="shared" si="4"/>
        <v>344</v>
      </c>
      <c r="V9" s="2">
        <f t="shared" si="5"/>
        <v>95.555555555555557</v>
      </c>
      <c r="W9" s="1">
        <v>105</v>
      </c>
      <c r="X9" s="2">
        <f>100*W9/$W$2</f>
        <v>95.454545454545453</v>
      </c>
      <c r="Y9" s="2">
        <f t="shared" si="6"/>
        <v>97.06303715117275</v>
      </c>
      <c r="Z9" s="4" t="s">
        <v>56</v>
      </c>
    </row>
    <row r="10" spans="1:27" x14ac:dyDescent="0.3">
      <c r="A10" s="1">
        <v>8</v>
      </c>
      <c r="B10" s="1" t="s">
        <v>22</v>
      </c>
      <c r="C10" s="1" t="s">
        <v>7</v>
      </c>
      <c r="D10" s="1">
        <v>64</v>
      </c>
      <c r="E10" s="1">
        <v>36</v>
      </c>
      <c r="F10" s="1">
        <v>78</v>
      </c>
      <c r="G10" s="1" t="s">
        <v>34</v>
      </c>
      <c r="H10" s="1">
        <v>1</v>
      </c>
      <c r="I10" s="1">
        <v>103</v>
      </c>
      <c r="J10" s="2">
        <f t="shared" si="0"/>
        <v>87.288135593220332</v>
      </c>
      <c r="K10" s="1">
        <v>10</v>
      </c>
      <c r="L10" s="1">
        <f t="shared" si="1"/>
        <v>113</v>
      </c>
      <c r="M10" s="2">
        <f t="shared" si="2"/>
        <v>95.762711864406782</v>
      </c>
      <c r="N10" s="1">
        <v>91</v>
      </c>
      <c r="O10" s="1">
        <v>1</v>
      </c>
      <c r="P10" s="1">
        <v>41</v>
      </c>
      <c r="Q10" s="1" t="s">
        <v>46</v>
      </c>
      <c r="R10" s="1">
        <v>68.5</v>
      </c>
      <c r="S10" s="1">
        <f t="shared" si="7"/>
        <v>219</v>
      </c>
      <c r="T10" s="1">
        <f t="shared" si="3"/>
        <v>20</v>
      </c>
      <c r="U10" s="1">
        <f t="shared" si="4"/>
        <v>239</v>
      </c>
      <c r="V10" s="2">
        <f t="shared" si="5"/>
        <v>66.388888888888886</v>
      </c>
      <c r="W10" s="1">
        <v>87</v>
      </c>
      <c r="X10" s="2">
        <f>100*W10/$W$2</f>
        <v>79.090909090909093</v>
      </c>
      <c r="Y10" s="2">
        <f t="shared" si="6"/>
        <v>80.148501968840947</v>
      </c>
      <c r="Z10" s="4" t="s">
        <v>58</v>
      </c>
    </row>
    <row r="11" spans="1:27" x14ac:dyDescent="0.3">
      <c r="A11" s="1">
        <v>9</v>
      </c>
      <c r="B11" s="1" t="s">
        <v>23</v>
      </c>
      <c r="C11" s="1" t="s">
        <v>8</v>
      </c>
      <c r="D11" s="1">
        <v>78</v>
      </c>
      <c r="E11" s="1">
        <v>83</v>
      </c>
      <c r="F11" s="1">
        <v>84</v>
      </c>
      <c r="G11" s="1" t="s">
        <v>32</v>
      </c>
      <c r="H11" s="1">
        <v>1</v>
      </c>
      <c r="I11" s="1">
        <v>64</v>
      </c>
      <c r="J11" s="2">
        <f t="shared" si="0"/>
        <v>54.237288135593218</v>
      </c>
      <c r="K11" s="1">
        <v>10</v>
      </c>
      <c r="L11" s="1">
        <f t="shared" si="1"/>
        <v>74</v>
      </c>
      <c r="M11" s="2">
        <f t="shared" si="2"/>
        <v>62.711864406779661</v>
      </c>
      <c r="T11" s="1">
        <f t="shared" si="3"/>
        <v>10</v>
      </c>
      <c r="V11" s="2"/>
      <c r="X11" s="2"/>
      <c r="Y11" s="2"/>
    </row>
    <row r="12" spans="1:27" x14ac:dyDescent="0.3">
      <c r="A12" s="1">
        <v>10</v>
      </c>
      <c r="B12" s="1" t="s">
        <v>24</v>
      </c>
      <c r="C12" s="1" t="s">
        <v>9</v>
      </c>
      <c r="D12" s="1">
        <v>84</v>
      </c>
      <c r="E12" s="1">
        <v>60</v>
      </c>
      <c r="F12" s="1">
        <v>84</v>
      </c>
      <c r="G12" s="1" t="s">
        <v>32</v>
      </c>
      <c r="H12" s="1">
        <v>1</v>
      </c>
      <c r="I12" s="1">
        <v>106</v>
      </c>
      <c r="J12" s="2">
        <f t="shared" si="0"/>
        <v>89.830508474576277</v>
      </c>
      <c r="K12" s="1">
        <v>10</v>
      </c>
      <c r="L12" s="1">
        <f t="shared" si="1"/>
        <v>116</v>
      </c>
      <c r="M12" s="2">
        <f t="shared" si="2"/>
        <v>98.305084745762713</v>
      </c>
      <c r="N12" s="1">
        <v>83</v>
      </c>
      <c r="O12" s="1">
        <v>1</v>
      </c>
      <c r="P12" s="1">
        <v>54</v>
      </c>
      <c r="Q12" s="1" t="s">
        <v>46</v>
      </c>
      <c r="R12" s="1">
        <v>93</v>
      </c>
      <c r="S12" s="1">
        <f t="shared" si="7"/>
        <v>282</v>
      </c>
      <c r="T12" s="1">
        <f t="shared" si="3"/>
        <v>20</v>
      </c>
      <c r="U12" s="1">
        <f t="shared" si="4"/>
        <v>302</v>
      </c>
      <c r="V12" s="2">
        <f t="shared" si="5"/>
        <v>83.888888888888886</v>
      </c>
      <c r="W12" s="1">
        <v>93</v>
      </c>
      <c r="X12" s="2">
        <f>100*W12/$W$2</f>
        <v>84.545454545454547</v>
      </c>
      <c r="Y12" s="2">
        <f t="shared" si="6"/>
        <v>88.547885636021235</v>
      </c>
      <c r="Z12" s="4" t="s">
        <v>56</v>
      </c>
    </row>
    <row r="13" spans="1:27" x14ac:dyDescent="0.3">
      <c r="A13" s="1">
        <v>11</v>
      </c>
      <c r="B13" s="1" t="s">
        <v>10</v>
      </c>
      <c r="C13" s="1" t="s">
        <v>11</v>
      </c>
      <c r="D13" s="1">
        <v>84</v>
      </c>
      <c r="E13" s="1">
        <v>86</v>
      </c>
      <c r="F13" s="1">
        <v>89</v>
      </c>
      <c r="G13" s="1" t="s">
        <v>32</v>
      </c>
      <c r="H13" s="1">
        <v>1</v>
      </c>
      <c r="I13" s="1">
        <v>109</v>
      </c>
      <c r="J13" s="2">
        <f t="shared" si="0"/>
        <v>92.372881355932208</v>
      </c>
      <c r="K13" s="1">
        <v>10</v>
      </c>
      <c r="L13" s="1">
        <f t="shared" si="1"/>
        <v>119</v>
      </c>
      <c r="M13" s="2">
        <f t="shared" si="2"/>
        <v>100.84745762711864</v>
      </c>
      <c r="N13" s="1">
        <v>81</v>
      </c>
      <c r="O13" s="1">
        <v>1</v>
      </c>
      <c r="P13" s="1">
        <v>65</v>
      </c>
      <c r="Q13" s="1" t="s">
        <v>46</v>
      </c>
      <c r="R13" s="1">
        <v>100</v>
      </c>
      <c r="S13" s="1">
        <f t="shared" si="7"/>
        <v>324</v>
      </c>
      <c r="T13" s="1">
        <f t="shared" si="3"/>
        <v>20</v>
      </c>
      <c r="U13" s="1">
        <f t="shared" si="4"/>
        <v>344</v>
      </c>
      <c r="V13" s="2">
        <f t="shared" si="5"/>
        <v>95.555555555555557</v>
      </c>
      <c r="W13" s="1">
        <v>102</v>
      </c>
      <c r="X13" s="2">
        <f>100*W13/$W$2</f>
        <v>92.727272727272734</v>
      </c>
      <c r="Y13" s="2">
        <f t="shared" si="6"/>
        <v>94.026057181989387</v>
      </c>
      <c r="Z13" s="4" t="s">
        <v>56</v>
      </c>
    </row>
    <row r="14" spans="1:27" x14ac:dyDescent="0.3">
      <c r="A14" s="1">
        <v>12</v>
      </c>
      <c r="B14" s="1" t="s">
        <v>25</v>
      </c>
      <c r="C14" s="1" t="s">
        <v>12</v>
      </c>
      <c r="D14" s="1">
        <v>55</v>
      </c>
      <c r="E14" s="1">
        <v>60</v>
      </c>
      <c r="F14" s="1">
        <v>85</v>
      </c>
      <c r="G14" s="1" t="s">
        <v>32</v>
      </c>
      <c r="H14" s="1">
        <v>1</v>
      </c>
      <c r="I14" s="1">
        <v>71</v>
      </c>
      <c r="J14" s="2">
        <f t="shared" si="0"/>
        <v>60.16949152542373</v>
      </c>
      <c r="K14" s="1">
        <v>10</v>
      </c>
      <c r="L14" s="1">
        <f t="shared" si="1"/>
        <v>81</v>
      </c>
      <c r="M14" s="2">
        <f t="shared" si="2"/>
        <v>68.644067796610173</v>
      </c>
      <c r="N14" s="1">
        <v>77</v>
      </c>
      <c r="O14" s="1">
        <v>1</v>
      </c>
      <c r="P14" s="1">
        <v>67</v>
      </c>
      <c r="Q14" s="1" t="s">
        <v>46</v>
      </c>
      <c r="R14" s="1">
        <v>98</v>
      </c>
      <c r="S14" s="1">
        <f t="shared" si="7"/>
        <v>267</v>
      </c>
      <c r="T14" s="1">
        <f t="shared" si="3"/>
        <v>20</v>
      </c>
      <c r="U14" s="1">
        <f t="shared" si="4"/>
        <v>287</v>
      </c>
      <c r="V14" s="2">
        <f t="shared" si="5"/>
        <v>79.722222222222229</v>
      </c>
      <c r="W14" s="1">
        <v>0</v>
      </c>
      <c r="X14" s="2">
        <f>100*W14/$W$2</f>
        <v>0</v>
      </c>
      <c r="Y14" s="2">
        <f t="shared" si="6"/>
        <v>64.673258003766477</v>
      </c>
      <c r="Z14" s="4" t="s">
        <v>57</v>
      </c>
      <c r="AA14" s="1" t="s">
        <v>55</v>
      </c>
    </row>
    <row r="15" spans="1:27" x14ac:dyDescent="0.3">
      <c r="A15" s="1">
        <v>13</v>
      </c>
      <c r="B15" s="1" t="s">
        <v>26</v>
      </c>
      <c r="C15" s="1" t="s">
        <v>13</v>
      </c>
      <c r="D15" s="1">
        <v>88</v>
      </c>
      <c r="E15" s="1">
        <v>44</v>
      </c>
      <c r="F15" s="1">
        <v>87</v>
      </c>
      <c r="G15" s="1" t="s">
        <v>32</v>
      </c>
      <c r="H15" s="1">
        <v>1</v>
      </c>
      <c r="I15" s="1">
        <v>97</v>
      </c>
      <c r="J15" s="2">
        <f t="shared" si="0"/>
        <v>82.20338983050847</v>
      </c>
      <c r="K15" s="1">
        <v>10</v>
      </c>
      <c r="L15" s="1">
        <f>I15+K15</f>
        <v>107</v>
      </c>
      <c r="M15" s="2">
        <f t="shared" si="2"/>
        <v>90.677966101694921</v>
      </c>
      <c r="N15" s="1">
        <v>83</v>
      </c>
      <c r="O15" s="1">
        <v>1</v>
      </c>
      <c r="P15" s="1">
        <v>66</v>
      </c>
      <c r="Q15" s="1" t="s">
        <v>46</v>
      </c>
      <c r="R15" s="1">
        <v>93</v>
      </c>
      <c r="S15" s="1">
        <f t="shared" si="7"/>
        <v>285</v>
      </c>
      <c r="T15" s="1">
        <f t="shared" si="3"/>
        <v>20</v>
      </c>
      <c r="U15" s="1">
        <f t="shared" si="4"/>
        <v>305</v>
      </c>
      <c r="V15" s="2">
        <f t="shared" si="5"/>
        <v>84.722222222222229</v>
      </c>
      <c r="W15" s="1">
        <v>97</v>
      </c>
      <c r="X15" s="2">
        <f>100*W15/$W$2</f>
        <v>88.181818181818187</v>
      </c>
      <c r="Y15" s="2">
        <f t="shared" si="6"/>
        <v>87.916401301147062</v>
      </c>
      <c r="Z15" s="4" t="s">
        <v>58</v>
      </c>
    </row>
    <row r="16" spans="1:27" x14ac:dyDescent="0.3">
      <c r="B16" s="1" t="s">
        <v>36</v>
      </c>
      <c r="J16" s="1">
        <f>COUNT(J3:J15)</f>
        <v>13</v>
      </c>
      <c r="M16" s="1">
        <f>COUNT(M3:M15)</f>
        <v>13</v>
      </c>
      <c r="N16" s="1">
        <f>COUNT(N3:N15)</f>
        <v>12</v>
      </c>
      <c r="R16" s="1">
        <f>COUNT(R3:R15)</f>
        <v>12</v>
      </c>
      <c r="V16" s="1">
        <f>COUNT(V3:V15)</f>
        <v>12</v>
      </c>
      <c r="X16" s="1">
        <f>COUNT(X3:X15)</f>
        <v>12</v>
      </c>
      <c r="Y16" s="1">
        <f>COUNT(Y3:Y15)</f>
        <v>12</v>
      </c>
    </row>
    <row r="17" spans="1:25" x14ac:dyDescent="0.3">
      <c r="B17" s="1" t="s">
        <v>29</v>
      </c>
      <c r="D17" s="2">
        <f>AVERAGE(D3:D15)</f>
        <v>81.615384615384613</v>
      </c>
      <c r="E17" s="2">
        <f>AVERAGE(E3:E15)</f>
        <v>67.15384615384616</v>
      </c>
      <c r="F17" s="2">
        <f>AVERAGE(F3:F15)</f>
        <v>85.07692307692308</v>
      </c>
      <c r="J17" s="2">
        <f>AVERAGE(J3:J15)</f>
        <v>77.966101694915253</v>
      </c>
      <c r="M17" s="2">
        <f>AVERAGE(M3:M15)</f>
        <v>86.440677966101688</v>
      </c>
      <c r="N17" s="2">
        <f>AVERAGE(N3:N15)</f>
        <v>86.083333333333329</v>
      </c>
      <c r="O17" s="2"/>
      <c r="P17" s="2"/>
      <c r="R17" s="2">
        <f>AVERAGE(R3:R15)</f>
        <v>94.625</v>
      </c>
      <c r="V17" s="2">
        <f>AVERAGE(V3:V15)</f>
        <v>87.199074074074076</v>
      </c>
      <c r="X17" s="2">
        <f>AVERAGE(X3:X15)</f>
        <v>70.909090909090921</v>
      </c>
      <c r="Y17" s="2">
        <f>AVERAGE(Y3:Y15)</f>
        <v>85.446915482508686</v>
      </c>
    </row>
    <row r="18" spans="1:25" x14ac:dyDescent="0.3">
      <c r="B18" s="1" t="s">
        <v>37</v>
      </c>
      <c r="J18" s="1">
        <f>COUNTIF(J3:J15,"&gt;=89.5")</f>
        <v>4</v>
      </c>
      <c r="M18" s="1">
        <f>COUNTIF(M3:M15,"&gt;=89.5")</f>
        <v>7</v>
      </c>
      <c r="N18" s="1">
        <f>COUNTIF(N3:N15,"&gt;=89.5")</f>
        <v>3</v>
      </c>
      <c r="R18" s="1">
        <f>COUNTIF(R3:R15,"&gt;=89.5")</f>
        <v>11</v>
      </c>
      <c r="V18" s="1">
        <f>COUNTIF(V3:V15,"&gt;=89.5")</f>
        <v>5</v>
      </c>
      <c r="X18" s="1">
        <f>COUNTIF(X3:X15,"&gt;=89.5")</f>
        <v>2</v>
      </c>
      <c r="Y18" s="1">
        <f>COUNTIF(Y3:Y15,"&gt;=89.5")</f>
        <v>5</v>
      </c>
    </row>
    <row r="19" spans="1:25" x14ac:dyDescent="0.3">
      <c r="B19" s="1" t="s">
        <v>38</v>
      </c>
      <c r="J19" s="3">
        <f>COUNTIF(J3:J15,"&gt;=79.5")-J18</f>
        <v>3</v>
      </c>
      <c r="M19" s="3">
        <f>COUNTIF(M3:M15,"&gt;=79.5")-M18</f>
        <v>2</v>
      </c>
      <c r="N19" s="3">
        <f>COUNTIF(N3:N15,"&gt;=79.5")-N18</f>
        <v>7</v>
      </c>
      <c r="O19" s="3"/>
      <c r="R19" s="3">
        <f>COUNTIF(R3:R15,"&gt;=79.5")-R18</f>
        <v>0</v>
      </c>
      <c r="V19" s="3">
        <f>COUNTIF(V3:V15,"&gt;=79.5")-V18</f>
        <v>5</v>
      </c>
      <c r="X19" s="3">
        <f>COUNTIF(X3:X15,"&gt;=79.5")-X18</f>
        <v>6</v>
      </c>
      <c r="Y19" s="3">
        <f>COUNTIF(Y3:Y15,"&gt;=79.5")-Y18</f>
        <v>5</v>
      </c>
    </row>
    <row r="20" spans="1:25" x14ac:dyDescent="0.3">
      <c r="B20" s="1" t="s">
        <v>39</v>
      </c>
      <c r="J20" s="3">
        <f>COUNTIF(J3:J15,"&gt;=69.5")-J18-J19</f>
        <v>2</v>
      </c>
      <c r="M20" s="3">
        <f>COUNTIF(M3:M15,"&gt;=69.5")-M18-M19</f>
        <v>2</v>
      </c>
      <c r="N20" s="3">
        <f>COUNTIF(N3:N15,"&gt;=69.5")-N18-N19</f>
        <v>2</v>
      </c>
      <c r="O20" s="3"/>
      <c r="R20" s="3">
        <f>COUNTIF(R3:R15,"&gt;=69.5")-R18-R19</f>
        <v>0</v>
      </c>
      <c r="V20" s="3">
        <f>COUNTIF(V3:V15,"&gt;=69.5")-V18-V19</f>
        <v>1</v>
      </c>
      <c r="X20" s="3">
        <f>COUNTIF(X3:X15,"&gt;=69.5")-X18-X19</f>
        <v>2</v>
      </c>
      <c r="Y20" s="3">
        <f>COUNTIF(Y3:Y15,"&gt;=69.5")-Y18-Y19</f>
        <v>0</v>
      </c>
    </row>
    <row r="21" spans="1:25" x14ac:dyDescent="0.3">
      <c r="B21" s="1" t="s">
        <v>40</v>
      </c>
      <c r="J21" s="1">
        <f>J16-SUM(J18:J20)</f>
        <v>4</v>
      </c>
      <c r="M21" s="1">
        <f>M16-SUM(M18:M20)</f>
        <v>2</v>
      </c>
      <c r="N21" s="1">
        <f>N16-SUM(N18:N20)</f>
        <v>0</v>
      </c>
      <c r="R21" s="1">
        <f>R16-SUM(R18:R20)</f>
        <v>1</v>
      </c>
      <c r="V21" s="1">
        <f>V16-SUM(V18:V20)</f>
        <v>1</v>
      </c>
      <c r="X21" s="1">
        <f>X16-SUM(X18:X20)</f>
        <v>2</v>
      </c>
      <c r="Y21" s="1">
        <f>Y16-SUM(Y18:Y20)</f>
        <v>2</v>
      </c>
    </row>
    <row r="22" spans="1:25" x14ac:dyDescent="0.3">
      <c r="A22" s="1" t="s">
        <v>14</v>
      </c>
    </row>
  </sheetData>
  <mergeCells count="2">
    <mergeCell ref="I1:M1"/>
    <mergeCell ref="W1:X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</dc:creator>
  <cp:lastModifiedBy>Ken</cp:lastModifiedBy>
  <dcterms:created xsi:type="dcterms:W3CDTF">2020-06-01T13:24:52Z</dcterms:created>
  <dcterms:modified xsi:type="dcterms:W3CDTF">2020-08-10T02:11:21Z</dcterms:modified>
</cp:coreProperties>
</file>