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eodore/Desktop/CE5364-F24/"/>
    </mc:Choice>
  </mc:AlternateContent>
  <xr:revisionPtr revIDLastSave="0" documentId="13_ncr:1_{6F27D277-9313-3845-911F-6C9C4F7EEBBB}" xr6:coauthVersionLast="47" xr6:coauthVersionMax="47" xr10:uidLastSave="{00000000-0000-0000-0000-000000000000}"/>
  <bookViews>
    <workbookView xWindow="5580" yWindow="2300" windowWidth="27640" windowHeight="16940" xr2:uid="{3BCF8748-9725-FF47-9D5B-E7566BF7E463}"/>
  </bookViews>
  <sheets>
    <sheet name="1DFPAD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1" l="1"/>
  <c r="B38" i="1" s="1"/>
  <c r="J66" i="1"/>
  <c r="B31" i="1"/>
  <c r="B29" i="1"/>
  <c r="B30" i="1" s="1"/>
  <c r="H42" i="1" s="1"/>
  <c r="E36" i="1"/>
  <c r="J36" i="1"/>
  <c r="K36" i="1"/>
  <c r="N36" i="1" s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D36" i="1" l="1"/>
  <c r="H41" i="1"/>
  <c r="Q36" i="1"/>
  <c r="Q64" i="1"/>
  <c r="Q46" i="1"/>
  <c r="H64" i="1"/>
  <c r="Q44" i="1"/>
  <c r="Q49" i="1"/>
  <c r="Q41" i="1"/>
  <c r="Q54" i="1"/>
  <c r="Q59" i="1"/>
  <c r="H59" i="1"/>
  <c r="Q58" i="1"/>
  <c r="H50" i="1"/>
  <c r="Q43" i="1"/>
  <c r="H58" i="1"/>
  <c r="H49" i="1"/>
  <c r="H43" i="1"/>
  <c r="Q62" i="1"/>
  <c r="Q51" i="1"/>
  <c r="Q48" i="1"/>
  <c r="Q42" i="1"/>
  <c r="Q38" i="1"/>
  <c r="Q40" i="1"/>
  <c r="Q52" i="1"/>
  <c r="Q57" i="1"/>
  <c r="H57" i="1"/>
  <c r="H51" i="1"/>
  <c r="H66" i="1"/>
  <c r="Q63" i="1"/>
  <c r="H65" i="1"/>
  <c r="Q60" i="1"/>
  <c r="Q56" i="1"/>
  <c r="Q50" i="1"/>
  <c r="D37" i="1"/>
  <c r="B39" i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C66" i="1" s="1"/>
  <c r="D38" i="1"/>
  <c r="C38" i="1"/>
  <c r="E38" i="1"/>
  <c r="E37" i="1"/>
  <c r="G37" i="1" s="1"/>
  <c r="Q66" i="1"/>
  <c r="K37" i="1"/>
  <c r="L37" i="1" s="1"/>
  <c r="C37" i="1"/>
  <c r="L36" i="1"/>
  <c r="O36" i="1" s="1"/>
  <c r="G36" i="1"/>
  <c r="M36" i="1"/>
  <c r="P36" i="1" s="1"/>
  <c r="E39" i="1"/>
  <c r="K38" i="1"/>
  <c r="N38" i="1" s="1"/>
  <c r="K39" i="1"/>
  <c r="M39" i="1" s="1"/>
  <c r="Q55" i="1"/>
  <c r="Q47" i="1"/>
  <c r="Q39" i="1"/>
  <c r="Q65" i="1"/>
  <c r="H36" i="1"/>
  <c r="H44" i="1"/>
  <c r="H52" i="1"/>
  <c r="H60" i="1"/>
  <c r="Q61" i="1"/>
  <c r="H37" i="1"/>
  <c r="H45" i="1"/>
  <c r="H53" i="1"/>
  <c r="H61" i="1"/>
  <c r="H62" i="1"/>
  <c r="Q37" i="1"/>
  <c r="H38" i="1"/>
  <c r="Q45" i="1"/>
  <c r="H46" i="1"/>
  <c r="Q53" i="1"/>
  <c r="H54" i="1"/>
  <c r="H39" i="1"/>
  <c r="H47" i="1"/>
  <c r="H55" i="1"/>
  <c r="H63" i="1"/>
  <c r="H40" i="1"/>
  <c r="H48" i="1"/>
  <c r="H56" i="1"/>
  <c r="C36" i="1"/>
  <c r="F36" i="1" s="1"/>
  <c r="R36" i="1" l="1"/>
  <c r="C39" i="1"/>
  <c r="K66" i="1"/>
  <c r="N66" i="1" s="1"/>
  <c r="F37" i="1"/>
  <c r="E66" i="1"/>
  <c r="F66" i="1" s="1"/>
  <c r="D66" i="1"/>
  <c r="F38" i="1"/>
  <c r="L66" i="1"/>
  <c r="I36" i="1"/>
  <c r="N37" i="1"/>
  <c r="O37" i="1" s="1"/>
  <c r="M37" i="1"/>
  <c r="G38" i="1"/>
  <c r="F39" i="1"/>
  <c r="D39" i="1"/>
  <c r="G39" i="1" s="1"/>
  <c r="L38" i="1"/>
  <c r="O38" i="1" s="1"/>
  <c r="M38" i="1"/>
  <c r="P38" i="1" s="1"/>
  <c r="N39" i="1"/>
  <c r="P39" i="1" s="1"/>
  <c r="L39" i="1"/>
  <c r="D40" i="1"/>
  <c r="E40" i="1"/>
  <c r="K40" i="1"/>
  <c r="C40" i="1"/>
  <c r="M66" i="1" l="1"/>
  <c r="P66" i="1" s="1"/>
  <c r="O66" i="1"/>
  <c r="R66" i="1" s="1"/>
  <c r="P37" i="1"/>
  <c r="R37" i="1" s="1"/>
  <c r="I37" i="1" s="1"/>
  <c r="G66" i="1"/>
  <c r="O39" i="1"/>
  <c r="R39" i="1" s="1"/>
  <c r="I39" i="1" s="1"/>
  <c r="R38" i="1"/>
  <c r="I38" i="1" s="1"/>
  <c r="G40" i="1"/>
  <c r="C41" i="1"/>
  <c r="K41" i="1"/>
  <c r="D41" i="1"/>
  <c r="E41" i="1"/>
  <c r="F40" i="1"/>
  <c r="N40" i="1"/>
  <c r="M40" i="1"/>
  <c r="L40" i="1"/>
  <c r="I66" i="1" l="1"/>
  <c r="G41" i="1"/>
  <c r="C42" i="1"/>
  <c r="K42" i="1"/>
  <c r="D42" i="1"/>
  <c r="E42" i="1"/>
  <c r="N41" i="1"/>
  <c r="L41" i="1"/>
  <c r="M41" i="1"/>
  <c r="P40" i="1"/>
  <c r="F41" i="1"/>
  <c r="O40" i="1"/>
  <c r="R40" i="1" l="1"/>
  <c r="I40" i="1" s="1"/>
  <c r="O41" i="1"/>
  <c r="C43" i="1"/>
  <c r="K43" i="1"/>
  <c r="D43" i="1"/>
  <c r="E43" i="1"/>
  <c r="G42" i="1"/>
  <c r="N42" i="1"/>
  <c r="L42" i="1"/>
  <c r="M42" i="1"/>
  <c r="P41" i="1"/>
  <c r="F42" i="1"/>
  <c r="O42" i="1" l="1"/>
  <c r="P42" i="1"/>
  <c r="R42" i="1" s="1"/>
  <c r="I42" i="1" s="1"/>
  <c r="R41" i="1"/>
  <c r="I41" i="1" s="1"/>
  <c r="L43" i="1"/>
  <c r="M43" i="1"/>
  <c r="N43" i="1"/>
  <c r="F43" i="1"/>
  <c r="G43" i="1"/>
  <c r="C44" i="1"/>
  <c r="K44" i="1"/>
  <c r="D44" i="1"/>
  <c r="E44" i="1"/>
  <c r="F44" i="1" l="1"/>
  <c r="P43" i="1"/>
  <c r="O43" i="1"/>
  <c r="G44" i="1"/>
  <c r="C45" i="1"/>
  <c r="K45" i="1"/>
  <c r="D45" i="1"/>
  <c r="E45" i="1"/>
  <c r="L44" i="1"/>
  <c r="M44" i="1"/>
  <c r="N44" i="1"/>
  <c r="R43" i="1" l="1"/>
  <c r="I43" i="1" s="1"/>
  <c r="F45" i="1"/>
  <c r="C46" i="1"/>
  <c r="D46" i="1"/>
  <c r="E46" i="1"/>
  <c r="K46" i="1"/>
  <c r="L45" i="1"/>
  <c r="M45" i="1"/>
  <c r="N45" i="1"/>
  <c r="P44" i="1"/>
  <c r="O44" i="1"/>
  <c r="G45" i="1"/>
  <c r="R44" i="1" l="1"/>
  <c r="I44" i="1" s="1"/>
  <c r="O45" i="1"/>
  <c r="P45" i="1"/>
  <c r="R45" i="1" s="1"/>
  <c r="I45" i="1" s="1"/>
  <c r="N46" i="1"/>
  <c r="L46" i="1"/>
  <c r="M46" i="1"/>
  <c r="G46" i="1"/>
  <c r="E47" i="1"/>
  <c r="C47" i="1"/>
  <c r="D47" i="1"/>
  <c r="K47" i="1"/>
  <c r="F46" i="1"/>
  <c r="P46" i="1" l="1"/>
  <c r="O46" i="1"/>
  <c r="R46" i="1" s="1"/>
  <c r="I46" i="1" s="1"/>
  <c r="G47" i="1"/>
  <c r="F47" i="1"/>
  <c r="D48" i="1"/>
  <c r="E48" i="1"/>
  <c r="K48" i="1"/>
  <c r="C48" i="1"/>
  <c r="N47" i="1"/>
  <c r="L47" i="1"/>
  <c r="M47" i="1"/>
  <c r="P47" i="1" l="1"/>
  <c r="O47" i="1"/>
  <c r="R47" i="1" s="1"/>
  <c r="I47" i="1" s="1"/>
  <c r="F48" i="1"/>
  <c r="N48" i="1"/>
  <c r="L48" i="1"/>
  <c r="M48" i="1"/>
  <c r="C49" i="1"/>
  <c r="F49" i="1" s="1"/>
  <c r="K49" i="1"/>
  <c r="D49" i="1"/>
  <c r="E49" i="1"/>
  <c r="G48" i="1"/>
  <c r="O48" i="1" l="1"/>
  <c r="P48" i="1"/>
  <c r="R48" i="1" s="1"/>
  <c r="I48" i="1" s="1"/>
  <c r="C50" i="1"/>
  <c r="K50" i="1"/>
  <c r="D50" i="1"/>
  <c r="E50" i="1"/>
  <c r="N49" i="1"/>
  <c r="M49" i="1"/>
  <c r="L49" i="1"/>
  <c r="G49" i="1"/>
  <c r="P49" i="1" l="1"/>
  <c r="L50" i="1"/>
  <c r="M50" i="1"/>
  <c r="N50" i="1"/>
  <c r="G50" i="1"/>
  <c r="K51" i="1"/>
  <c r="C51" i="1"/>
  <c r="F51" i="1" s="1"/>
  <c r="D51" i="1"/>
  <c r="E51" i="1"/>
  <c r="O49" i="1"/>
  <c r="R49" i="1" s="1"/>
  <c r="I49" i="1" s="1"/>
  <c r="F50" i="1"/>
  <c r="O50" i="1" l="1"/>
  <c r="L51" i="1"/>
  <c r="M51" i="1"/>
  <c r="N51" i="1"/>
  <c r="P50" i="1"/>
  <c r="G51" i="1"/>
  <c r="D52" i="1"/>
  <c r="C52" i="1"/>
  <c r="K52" i="1"/>
  <c r="E52" i="1"/>
  <c r="R50" i="1" l="1"/>
  <c r="I50" i="1" s="1"/>
  <c r="P51" i="1"/>
  <c r="C53" i="1"/>
  <c r="K53" i="1"/>
  <c r="D53" i="1"/>
  <c r="E53" i="1"/>
  <c r="O51" i="1"/>
  <c r="L52" i="1"/>
  <c r="M52" i="1"/>
  <c r="N52" i="1"/>
  <c r="F52" i="1"/>
  <c r="G52" i="1"/>
  <c r="P52" i="1" l="1"/>
  <c r="G53" i="1"/>
  <c r="C54" i="1"/>
  <c r="D54" i="1"/>
  <c r="E54" i="1"/>
  <c r="K54" i="1"/>
  <c r="L53" i="1"/>
  <c r="M53" i="1"/>
  <c r="N53" i="1"/>
  <c r="F53" i="1"/>
  <c r="O52" i="1"/>
  <c r="R52" i="1" s="1"/>
  <c r="I52" i="1" s="1"/>
  <c r="R51" i="1"/>
  <c r="I51" i="1" s="1"/>
  <c r="E55" i="1" l="1"/>
  <c r="C55" i="1"/>
  <c r="D55" i="1"/>
  <c r="G55" i="1" s="1"/>
  <c r="K55" i="1"/>
  <c r="P53" i="1"/>
  <c r="N54" i="1"/>
  <c r="L54" i="1"/>
  <c r="M54" i="1"/>
  <c r="G54" i="1"/>
  <c r="F54" i="1"/>
  <c r="O53" i="1"/>
  <c r="F55" i="1" l="1"/>
  <c r="R53" i="1"/>
  <c r="I53" i="1" s="1"/>
  <c r="D56" i="1"/>
  <c r="E56" i="1"/>
  <c r="K56" i="1"/>
  <c r="C56" i="1"/>
  <c r="N55" i="1"/>
  <c r="L55" i="1"/>
  <c r="M55" i="1"/>
  <c r="P54" i="1"/>
  <c r="O54" i="1"/>
  <c r="R54" i="1" l="1"/>
  <c r="I54" i="1" s="1"/>
  <c r="F56" i="1"/>
  <c r="C57" i="1"/>
  <c r="K57" i="1"/>
  <c r="D57" i="1"/>
  <c r="E57" i="1"/>
  <c r="G56" i="1"/>
  <c r="N56" i="1"/>
  <c r="M56" i="1"/>
  <c r="L56" i="1"/>
  <c r="P55" i="1"/>
  <c r="O55" i="1"/>
  <c r="R55" i="1" l="1"/>
  <c r="I55" i="1" s="1"/>
  <c r="N57" i="1"/>
  <c r="L57" i="1"/>
  <c r="M57" i="1"/>
  <c r="P57" i="1" s="1"/>
  <c r="G57" i="1"/>
  <c r="F57" i="1"/>
  <c r="D58" i="1"/>
  <c r="G58" i="1" s="1"/>
  <c r="C58" i="1"/>
  <c r="K58" i="1"/>
  <c r="E58" i="1"/>
  <c r="O56" i="1"/>
  <c r="P56" i="1"/>
  <c r="O57" i="1" l="1"/>
  <c r="R57" i="1"/>
  <c r="I57" i="1" s="1"/>
  <c r="R56" i="1"/>
  <c r="I56" i="1" s="1"/>
  <c r="N58" i="1"/>
  <c r="L58" i="1"/>
  <c r="M58" i="1"/>
  <c r="C59" i="1"/>
  <c r="F59" i="1" s="1"/>
  <c r="K59" i="1"/>
  <c r="D59" i="1"/>
  <c r="E59" i="1"/>
  <c r="F58" i="1"/>
  <c r="P58" i="1" l="1"/>
  <c r="D60" i="1"/>
  <c r="C60" i="1"/>
  <c r="K60" i="1"/>
  <c r="E60" i="1"/>
  <c r="O58" i="1"/>
  <c r="R58" i="1" s="1"/>
  <c r="I58" i="1" s="1"/>
  <c r="G59" i="1"/>
  <c r="L59" i="1"/>
  <c r="M59" i="1"/>
  <c r="N59" i="1"/>
  <c r="L60" i="1" l="1"/>
  <c r="M60" i="1"/>
  <c r="N60" i="1"/>
  <c r="F60" i="1"/>
  <c r="G60" i="1"/>
  <c r="D61" i="1"/>
  <c r="G61" i="1" s="1"/>
  <c r="K61" i="1"/>
  <c r="C61" i="1"/>
  <c r="E61" i="1"/>
  <c r="P59" i="1"/>
  <c r="O59" i="1"/>
  <c r="R59" i="1" l="1"/>
  <c r="I59" i="1" s="1"/>
  <c r="O60" i="1"/>
  <c r="D62" i="1"/>
  <c r="E62" i="1"/>
  <c r="K62" i="1"/>
  <c r="C62" i="1"/>
  <c r="P60" i="1"/>
  <c r="F61" i="1"/>
  <c r="L61" i="1"/>
  <c r="M61" i="1"/>
  <c r="N61" i="1"/>
  <c r="F62" i="1" l="1"/>
  <c r="E63" i="1"/>
  <c r="C63" i="1"/>
  <c r="D63" i="1"/>
  <c r="K63" i="1"/>
  <c r="P61" i="1"/>
  <c r="G62" i="1"/>
  <c r="N62" i="1"/>
  <c r="L62" i="1"/>
  <c r="M62" i="1"/>
  <c r="O61" i="1"/>
  <c r="R60" i="1"/>
  <c r="I60" i="1" s="1"/>
  <c r="G63" i="1" l="1"/>
  <c r="F63" i="1"/>
  <c r="P62" i="1"/>
  <c r="O62" i="1"/>
  <c r="N63" i="1"/>
  <c r="L63" i="1"/>
  <c r="M63" i="1"/>
  <c r="R61" i="1"/>
  <c r="I61" i="1" s="1"/>
  <c r="D64" i="1"/>
  <c r="E64" i="1"/>
  <c r="C64" i="1"/>
  <c r="K64" i="1"/>
  <c r="P63" i="1" l="1"/>
  <c r="G64" i="1"/>
  <c r="O63" i="1"/>
  <c r="R63" i="1" s="1"/>
  <c r="I63" i="1" s="1"/>
  <c r="R62" i="1"/>
  <c r="I62" i="1" s="1"/>
  <c r="F64" i="1"/>
  <c r="N64" i="1"/>
  <c r="L64" i="1"/>
  <c r="M64" i="1"/>
  <c r="C65" i="1"/>
  <c r="K65" i="1"/>
  <c r="E65" i="1"/>
  <c r="D65" i="1"/>
  <c r="P64" i="1" l="1"/>
  <c r="O64" i="1"/>
  <c r="R64" i="1" s="1"/>
  <c r="I64" i="1" s="1"/>
  <c r="N65" i="1"/>
  <c r="L65" i="1"/>
  <c r="M65" i="1"/>
  <c r="F65" i="1"/>
  <c r="G65" i="1"/>
  <c r="O65" i="1" l="1"/>
  <c r="P65" i="1"/>
  <c r="R65" i="1" s="1"/>
  <c r="I65" i="1" s="1"/>
</calcChain>
</file>

<file path=xl/sharedStrings.xml><?xml version="1.0" encoding="utf-8"?>
<sst xmlns="http://schemas.openxmlformats.org/spreadsheetml/2006/main" count="89" uniqueCount="68">
  <si>
    <r>
      <t>C(x,t) (mg/m</t>
    </r>
    <r>
      <rPr>
        <vertAlign val="superscript"/>
        <sz val="12"/>
        <rFont val="Aptos Narrow"/>
        <family val="2"/>
        <scheme val="minor"/>
      </rPr>
      <t>3</t>
    </r>
    <r>
      <rPr>
        <sz val="12"/>
        <rFont val="Aptos Narrow"/>
        <family val="2"/>
        <scheme val="minor"/>
      </rPr>
      <t>)</t>
    </r>
  </si>
  <si>
    <t>EEXP [ x v/D ]</t>
  </si>
  <si>
    <t>ERFCC[ (2)/(3) ]</t>
  </si>
  <si>
    <t>ERFCC[ (1)/(3) ]</t>
  </si>
  <si>
    <t>2 SQRT (Dt)</t>
  </si>
  <si>
    <t>x+vt</t>
  </si>
  <si>
    <t>x-vt</t>
  </si>
  <si>
    <t>t (years)</t>
  </si>
  <si>
    <t>x (meters)</t>
  </si>
  <si>
    <t>(7)</t>
  </si>
  <si>
    <t>(6)</t>
  </si>
  <si>
    <t>(5)</t>
  </si>
  <si>
    <t>(4)</t>
  </si>
  <si>
    <t>(3)</t>
  </si>
  <si>
    <t>(2)</t>
  </si>
  <si>
    <t>(1)</t>
  </si>
  <si>
    <t>Simulation Parameters</t>
  </si>
  <si>
    <t>- Wave</t>
  </si>
  <si>
    <t>Intermediate Calculations</t>
  </si>
  <si>
    <t>Superposition of + and - Wave</t>
  </si>
  <si>
    <t>Chart Title</t>
  </si>
  <si>
    <t>v/D</t>
  </si>
  <si>
    <t>(meters/yr)</t>
  </si>
  <si>
    <t>Pore Velocity</t>
  </si>
  <si>
    <t>v=q/n</t>
  </si>
  <si>
    <t>COMPUTED CONSTANTS</t>
  </si>
  <si>
    <t>(yr)</t>
  </si>
  <si>
    <t xml:space="preserve">Pulse Length </t>
  </si>
  <si>
    <t>t</t>
  </si>
  <si>
    <r>
      <t>(meters</t>
    </r>
    <r>
      <rPr>
        <vertAlign val="superscript"/>
        <sz val="12"/>
        <rFont val="Aptos Narrow"/>
        <family val="2"/>
        <scheme val="minor"/>
      </rPr>
      <t>2</t>
    </r>
    <r>
      <rPr>
        <sz val="12"/>
        <rFont val="Aptos Narrow"/>
        <family val="2"/>
        <scheme val="minor"/>
      </rPr>
      <t>/yr)</t>
    </r>
  </si>
  <si>
    <t>Dispersion Coefficient</t>
  </si>
  <si>
    <t>D</t>
  </si>
  <si>
    <t>Porosity</t>
  </si>
  <si>
    <t>n</t>
  </si>
  <si>
    <t>Specific Discharge</t>
  </si>
  <si>
    <t>q</t>
  </si>
  <si>
    <r>
      <t>(mg/meter</t>
    </r>
    <r>
      <rPr>
        <vertAlign val="superscript"/>
        <sz val="12"/>
        <rFont val="Aptos Narrow"/>
        <family val="2"/>
        <scheme val="minor"/>
      </rPr>
      <t>3</t>
    </r>
    <r>
      <rPr>
        <sz val="12"/>
        <rFont val="Aptos Narrow"/>
        <family val="2"/>
        <scheme val="minor"/>
      </rPr>
      <t>)</t>
    </r>
  </si>
  <si>
    <t>Reservoir Concentration</t>
  </si>
  <si>
    <t>Co</t>
  </si>
  <si>
    <t>TRANSPORT PARAMETERS</t>
  </si>
  <si>
    <t>MODEL INPUT VALUES</t>
  </si>
  <si>
    <t>NONE</t>
  </si>
  <si>
    <t>Macros:</t>
  </si>
  <si>
    <t>Advection and Dispersion</t>
  </si>
  <si>
    <t>Semi-Infinite Aquifer</t>
  </si>
  <si>
    <t>Notes:</t>
  </si>
  <si>
    <t>Dr. T.G. Cleveland for CIVE6361/7332 Students; Spring 1995</t>
  </si>
  <si>
    <t>Author:</t>
  </si>
  <si>
    <t>Superposition of two step inputs lagged in time.</t>
  </si>
  <si>
    <t xml:space="preserve">Method: </t>
  </si>
  <si>
    <t>Yuan, D, 1995. ``Accurate approximations for one-, two-, and three-dimensional groundwater mass transport from an exponentially decaying contaminant source.'' MS Thesis, Department of Civil and Environmental Engineering, University of Houston</t>
  </si>
  <si>
    <t>Bear, 1972. Dynamics of Fluids in Porous Media, pp 630, Eqn. (10.6.22)</t>
  </si>
  <si>
    <t xml:space="preserve">Reference(s): </t>
  </si>
  <si>
    <t>None</t>
  </si>
  <si>
    <t>Retardation</t>
  </si>
  <si>
    <t>Decay</t>
  </si>
  <si>
    <t>Point</t>
  </si>
  <si>
    <t>Source Dimension</t>
  </si>
  <si>
    <t>Finite Duration Pulse</t>
  </si>
  <si>
    <t>Source History</t>
  </si>
  <si>
    <t>Yes</t>
  </si>
  <si>
    <t xml:space="preserve">Dispersion  </t>
  </si>
  <si>
    <t>Advection</t>
  </si>
  <si>
    <t>Dispersion Dimension</t>
  </si>
  <si>
    <t>Contaminant Transport</t>
  </si>
  <si>
    <t>Model Type:</t>
  </si>
  <si>
    <t>1D_finite_pulse_advection_dispersion</t>
  </si>
  <si>
    <t>Model 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</si>
</sst>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vertAlign val="superscript"/>
      <sz val="12"/>
      <name val="Aptos Narrow"/>
      <family val="2"/>
      <scheme val="minor"/>
    </font>
    <font>
      <sz val="12"/>
      <name val="Symbol"/>
      <charset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1" fillId="0" borderId="0" xfId="0" applyFont="1" applyProtection="1">
      <protection locked="0"/>
    </xf>
    <xf numFmtId="0" fontId="1" fillId="0" borderId="0" xfId="0" applyFont="1" applyAlignment="1">
      <alignment textRotation="90"/>
    </xf>
    <xf numFmtId="0" fontId="1" fillId="0" borderId="1" xfId="0" applyFont="1" applyBorder="1" applyAlignment="1">
      <alignment textRotation="90"/>
    </xf>
    <xf numFmtId="0" fontId="1" fillId="0" borderId="2" xfId="0" applyFont="1" applyBorder="1" applyAlignment="1">
      <alignment textRotation="90"/>
    </xf>
    <xf numFmtId="0" fontId="1" fillId="0" borderId="3" xfId="0" applyFont="1" applyBorder="1" applyAlignment="1">
      <alignment textRotation="90"/>
    </xf>
    <xf numFmtId="0" fontId="1" fillId="0" borderId="0" xfId="0" applyFont="1" applyAlignment="1" applyProtection="1">
      <alignment textRotation="90"/>
      <protection locked="0"/>
    </xf>
    <xf numFmtId="0" fontId="1" fillId="0" borderId="0" xfId="0" quotePrefix="1" applyFont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1" fillId="0" borderId="2" xfId="0" quotePrefix="1" applyFont="1" applyBorder="1" applyAlignment="1">
      <alignment horizontal="center"/>
    </xf>
    <xf numFmtId="0" fontId="1" fillId="0" borderId="3" xfId="0" quotePrefix="1" applyFont="1" applyBorder="1" applyAlignment="1">
      <alignment horizontal="center"/>
    </xf>
    <xf numFmtId="0" fontId="1" fillId="0" borderId="0" xfId="0" quotePrefix="1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'1DFPADR'!$B$31</c:f>
          <c:strCache>
            <c:ptCount val="1"/>
            <c:pt idx="0">
              <c:v>Concentation Profile for Elapsed Time 20 (years) 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'1DFPADR'!$I$35</c:f>
              <c:strCache>
                <c:ptCount val="1"/>
                <c:pt idx="0">
                  <c:v>C(x,t) (mg/m3)</c:v>
                </c:pt>
              </c:strCache>
            </c:strRef>
          </c:tx>
          <c:marker>
            <c:symbol val="circle"/>
            <c:size val="9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'1DFPADR'!$A$36:$A$65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</c:numCache>
            </c:numRef>
          </c:xVal>
          <c:yVal>
            <c:numRef>
              <c:f>'1DFPADR'!$I$36:$I$65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8.3762756730720866E-8</c:v>
                </c:pt>
                <c:pt idx="5">
                  <c:v>7.9885642071531038E-4</c:v>
                </c:pt>
                <c:pt idx="6">
                  <c:v>0.6615136424678667</c:v>
                </c:pt>
                <c:pt idx="7">
                  <c:v>52.112407486371922</c:v>
                </c:pt>
                <c:pt idx="8">
                  <c:v>484.25494709617897</c:v>
                </c:pt>
                <c:pt idx="9">
                  <c:v>938.83042065851032</c:v>
                </c:pt>
                <c:pt idx="10">
                  <c:v>999.12296651954853</c:v>
                </c:pt>
                <c:pt idx="11">
                  <c:v>999.99876755966204</c:v>
                </c:pt>
                <c:pt idx="12">
                  <c:v>999.99670571531999</c:v>
                </c:pt>
                <c:pt idx="13">
                  <c:v>999.64621907837648</c:v>
                </c:pt>
                <c:pt idx="14">
                  <c:v>988.30180728528933</c:v>
                </c:pt>
                <c:pt idx="15">
                  <c:v>874.37976018212896</c:v>
                </c:pt>
                <c:pt idx="16">
                  <c:v>511.1420845207769</c:v>
                </c:pt>
                <c:pt idx="17">
                  <c:v>137.55971029247274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3-D247-BFE7-6093A8ED7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077320"/>
        <c:axId val="-2070857208"/>
      </c:scatterChart>
      <c:valAx>
        <c:axId val="-2134077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(meters)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0857208"/>
        <c:crosses val="autoZero"/>
        <c:crossBetween val="midCat"/>
      </c:valAx>
      <c:valAx>
        <c:axId val="-2070857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Concentration (mg/L)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4077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825500</xdr:colOff>
      <xdr:row>0</xdr:row>
      <xdr:rowOff>114300</xdr:rowOff>
    </xdr:from>
    <xdr:to>
      <xdr:col>15</xdr:col>
      <xdr:colOff>685800</xdr:colOff>
      <xdr:row>29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FC92C6-05C3-0A4D-AD61-BD3913623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7950D-B9E1-194B-8937-7683555BD1ED}">
  <sheetPr codeName="Sheet13"/>
  <dimension ref="A1:R66"/>
  <sheetViews>
    <sheetView tabSelected="1" workbookViewId="0">
      <selection activeCell="A37" sqref="A37:A66"/>
    </sheetView>
  </sheetViews>
  <sheetFormatPr baseColWidth="10" defaultRowHeight="16" x14ac:dyDescent="0.2"/>
  <cols>
    <col min="1" max="1" width="23.6640625" style="1" customWidth="1"/>
    <col min="2" max="2" width="11" style="1" bestFit="1" customWidth="1"/>
    <col min="3" max="3" width="24.33203125" customWidth="1"/>
    <col min="4" max="5" width="11" bestFit="1" customWidth="1"/>
    <col min="6" max="9" width="12.1640625" bestFit="1" customWidth="1"/>
    <col min="10" max="14" width="11" bestFit="1" customWidth="1"/>
    <col min="15" max="18" width="12.1640625" bestFit="1" customWidth="1"/>
  </cols>
  <sheetData>
    <row r="1" spans="1:2" x14ac:dyDescent="0.2">
      <c r="A1" s="2" t="s">
        <v>67</v>
      </c>
      <c r="B1" s="2" t="s">
        <v>66</v>
      </c>
    </row>
    <row r="2" spans="1:2" x14ac:dyDescent="0.2">
      <c r="A2" s="2" t="s">
        <v>65</v>
      </c>
      <c r="B2" s="2" t="s">
        <v>64</v>
      </c>
    </row>
    <row r="3" spans="1:2" x14ac:dyDescent="0.2">
      <c r="A3" s="2" t="s">
        <v>63</v>
      </c>
      <c r="B3" s="2">
        <v>1</v>
      </c>
    </row>
    <row r="4" spans="1:2" x14ac:dyDescent="0.2">
      <c r="A4" s="2" t="s">
        <v>62</v>
      </c>
      <c r="B4" s="2" t="s">
        <v>60</v>
      </c>
    </row>
    <row r="5" spans="1:2" x14ac:dyDescent="0.2">
      <c r="A5" s="2" t="s">
        <v>61</v>
      </c>
      <c r="B5" s="2" t="s">
        <v>60</v>
      </c>
    </row>
    <row r="6" spans="1:2" x14ac:dyDescent="0.2">
      <c r="A6" s="2" t="s">
        <v>59</v>
      </c>
      <c r="B6" s="2" t="s">
        <v>58</v>
      </c>
    </row>
    <row r="7" spans="1:2" x14ac:dyDescent="0.2">
      <c r="A7" s="2" t="s">
        <v>57</v>
      </c>
      <c r="B7" s="2" t="s">
        <v>56</v>
      </c>
    </row>
    <row r="8" spans="1:2" x14ac:dyDescent="0.2">
      <c r="A8" s="2" t="s">
        <v>55</v>
      </c>
      <c r="B8" s="2" t="s">
        <v>53</v>
      </c>
    </row>
    <row r="9" spans="1:2" x14ac:dyDescent="0.2">
      <c r="A9" s="2" t="s">
        <v>54</v>
      </c>
      <c r="B9" s="2" t="s">
        <v>53</v>
      </c>
    </row>
    <row r="10" spans="1:2" x14ac:dyDescent="0.2">
      <c r="A10" s="2" t="s">
        <v>52</v>
      </c>
      <c r="B10" s="2" t="s">
        <v>51</v>
      </c>
    </row>
    <row r="11" spans="1:2" x14ac:dyDescent="0.2">
      <c r="A11" s="2"/>
      <c r="B11" s="2" t="s">
        <v>50</v>
      </c>
    </row>
    <row r="12" spans="1:2" x14ac:dyDescent="0.2">
      <c r="A12" s="2" t="s">
        <v>49</v>
      </c>
      <c r="B12" s="2" t="s">
        <v>48</v>
      </c>
    </row>
    <row r="13" spans="1:2" x14ac:dyDescent="0.2">
      <c r="A13" s="18" t="s">
        <v>47</v>
      </c>
      <c r="B13" s="18" t="s">
        <v>46</v>
      </c>
    </row>
    <row r="14" spans="1:2" x14ac:dyDescent="0.2">
      <c r="A14" s="18" t="s">
        <v>45</v>
      </c>
      <c r="B14" s="18" t="s">
        <v>44</v>
      </c>
    </row>
    <row r="15" spans="1:2" x14ac:dyDescent="0.2">
      <c r="A15" s="2"/>
      <c r="B15" s="18" t="s">
        <v>43</v>
      </c>
    </row>
    <row r="16" spans="1:2" x14ac:dyDescent="0.2">
      <c r="A16" s="18" t="s">
        <v>42</v>
      </c>
      <c r="B16" s="18" t="s">
        <v>41</v>
      </c>
    </row>
    <row r="17" spans="1:18" x14ac:dyDescent="0.2">
      <c r="A17" s="2"/>
      <c r="B17" s="18"/>
    </row>
    <row r="18" spans="1:18" x14ac:dyDescent="0.2">
      <c r="A18" s="2"/>
      <c r="B18" s="18"/>
    </row>
    <row r="19" spans="1:18" x14ac:dyDescent="0.2">
      <c r="A19" s="2"/>
      <c r="B19" s="2"/>
    </row>
    <row r="20" spans="1:18" x14ac:dyDescent="0.2">
      <c r="A20" s="2" t="s">
        <v>40</v>
      </c>
      <c r="B20" s="2"/>
      <c r="C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2">
      <c r="A22" s="2" t="s">
        <v>39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19" x14ac:dyDescent="0.2">
      <c r="A23" s="2" t="s">
        <v>38</v>
      </c>
      <c r="B23" s="3">
        <v>1000</v>
      </c>
      <c r="C23" s="2" t="s">
        <v>37</v>
      </c>
      <c r="D23" s="2" t="s">
        <v>36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2">
      <c r="A24" s="2" t="s">
        <v>35</v>
      </c>
      <c r="B24" s="3">
        <v>2</v>
      </c>
      <c r="C24" s="2" t="s">
        <v>34</v>
      </c>
      <c r="D24" s="2" t="s">
        <v>22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2">
      <c r="A25" s="2" t="s">
        <v>33</v>
      </c>
      <c r="B25" s="3">
        <v>0.5</v>
      </c>
      <c r="C25" s="2" t="s">
        <v>32</v>
      </c>
      <c r="D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19" x14ac:dyDescent="0.2">
      <c r="A26" s="2" t="s">
        <v>31</v>
      </c>
      <c r="B26" s="3">
        <v>0.5</v>
      </c>
      <c r="C26" s="2" t="s">
        <v>30</v>
      </c>
      <c r="D26" s="2" t="s">
        <v>29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x14ac:dyDescent="0.2">
      <c r="A27" s="17" t="s">
        <v>28</v>
      </c>
      <c r="B27" s="3">
        <v>10</v>
      </c>
      <c r="C27" s="2" t="s">
        <v>27</v>
      </c>
      <c r="D27" s="2" t="s">
        <v>26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x14ac:dyDescent="0.2">
      <c r="A28" s="2" t="s">
        <v>25</v>
      </c>
      <c r="B28" s="3"/>
      <c r="C28" s="2"/>
      <c r="D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x14ac:dyDescent="0.2">
      <c r="A29" s="2" t="s">
        <v>24</v>
      </c>
      <c r="B29" s="3">
        <f>B24/B25</f>
        <v>4</v>
      </c>
      <c r="C29" s="2" t="s">
        <v>23</v>
      </c>
      <c r="D29" s="2" t="s">
        <v>22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x14ac:dyDescent="0.2">
      <c r="A30" s="2" t="s">
        <v>21</v>
      </c>
      <c r="B30" s="3">
        <f>B29/B26</f>
        <v>8</v>
      </c>
      <c r="C30" s="2"/>
      <c r="D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x14ac:dyDescent="0.2">
      <c r="A31" s="2" t="s">
        <v>20</v>
      </c>
      <c r="B31" s="2" t="str">
        <f>CONCATENATE("Concentation Profile for Elapsed Time ",B36," (years) ")</f>
        <v xml:space="preserve">Concentation Profile for Elapsed Time 20 (years) 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x14ac:dyDescent="0.2">
      <c r="A32" s="2"/>
      <c r="B32" s="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x14ac:dyDescent="0.2">
      <c r="A33" s="2"/>
      <c r="B33" s="3"/>
      <c r="C33" s="16"/>
      <c r="D33" s="15"/>
      <c r="E33" s="15" t="s">
        <v>18</v>
      </c>
      <c r="F33" s="15"/>
      <c r="G33" s="15"/>
      <c r="H33" s="14"/>
      <c r="I33" s="2" t="s">
        <v>19</v>
      </c>
      <c r="J33" s="2"/>
      <c r="K33" s="2"/>
      <c r="L33" s="16"/>
      <c r="M33" s="15"/>
      <c r="N33" s="15" t="s">
        <v>18</v>
      </c>
      <c r="O33" s="15"/>
      <c r="P33" s="15"/>
      <c r="Q33" s="14"/>
      <c r="R33" s="13" t="s">
        <v>17</v>
      </c>
    </row>
    <row r="34" spans="1:18" x14ac:dyDescent="0.2">
      <c r="A34" s="2" t="s">
        <v>16</v>
      </c>
      <c r="B34" s="3"/>
      <c r="C34" s="12" t="s">
        <v>15</v>
      </c>
      <c r="D34" s="11" t="s">
        <v>14</v>
      </c>
      <c r="E34" s="11" t="s">
        <v>13</v>
      </c>
      <c r="F34" s="11" t="s">
        <v>12</v>
      </c>
      <c r="G34" s="11" t="s">
        <v>11</v>
      </c>
      <c r="H34" s="10" t="s">
        <v>10</v>
      </c>
      <c r="I34" s="9" t="s">
        <v>9</v>
      </c>
      <c r="J34" s="2" t="s">
        <v>16</v>
      </c>
      <c r="K34" s="2"/>
      <c r="L34" s="12" t="s">
        <v>15</v>
      </c>
      <c r="M34" s="11" t="s">
        <v>14</v>
      </c>
      <c r="N34" s="11" t="s">
        <v>13</v>
      </c>
      <c r="O34" s="11" t="s">
        <v>12</v>
      </c>
      <c r="P34" s="11" t="s">
        <v>11</v>
      </c>
      <c r="Q34" s="10" t="s">
        <v>10</v>
      </c>
      <c r="R34" s="9" t="s">
        <v>9</v>
      </c>
    </row>
    <row r="35" spans="1:18" ht="84" x14ac:dyDescent="0.2">
      <c r="A35" s="8" t="s">
        <v>8</v>
      </c>
      <c r="B35" s="8" t="s">
        <v>7</v>
      </c>
      <c r="C35" s="7" t="s">
        <v>6</v>
      </c>
      <c r="D35" s="6" t="s">
        <v>5</v>
      </c>
      <c r="E35" s="6" t="s">
        <v>4</v>
      </c>
      <c r="F35" s="6" t="s">
        <v>3</v>
      </c>
      <c r="G35" s="6" t="s">
        <v>2</v>
      </c>
      <c r="H35" s="5" t="s">
        <v>1</v>
      </c>
      <c r="I35" s="4" t="s">
        <v>0</v>
      </c>
      <c r="J35" s="4" t="s">
        <v>8</v>
      </c>
      <c r="K35" s="4" t="s">
        <v>7</v>
      </c>
      <c r="L35" s="7" t="s">
        <v>6</v>
      </c>
      <c r="M35" s="6" t="s">
        <v>5</v>
      </c>
      <c r="N35" s="6" t="s">
        <v>4</v>
      </c>
      <c r="O35" s="6" t="s">
        <v>3</v>
      </c>
      <c r="P35" s="6" t="s">
        <v>2</v>
      </c>
      <c r="Q35" s="5" t="s">
        <v>1</v>
      </c>
      <c r="R35" s="4" t="s">
        <v>0</v>
      </c>
    </row>
    <row r="36" spans="1:18" x14ac:dyDescent="0.2">
      <c r="A36" s="3">
        <v>0</v>
      </c>
      <c r="B36" s="3">
        <v>20</v>
      </c>
      <c r="C36" s="2">
        <f t="shared" ref="C36:C65" si="0">A36-$B$29*B36</f>
        <v>-80</v>
      </c>
      <c r="D36" s="2">
        <f t="shared" ref="D36:D65" si="1">A36+$B$29*B36</f>
        <v>80</v>
      </c>
      <c r="E36" s="2">
        <f t="shared" ref="E36:E65" si="2">2*SQRT($B$26*B36)</f>
        <v>6.324555320336759</v>
      </c>
      <c r="F36">
        <f t="shared" ref="F36:F65" si="3">ERFC(C36/E36)</f>
        <v>2</v>
      </c>
      <c r="G36">
        <f t="shared" ref="G36:G65" si="4">ERFC(D36/E36)</f>
        <v>1.4484424372737355E-71</v>
      </c>
      <c r="H36">
        <f t="shared" ref="H36:H65" si="5">EXP(A36*$B$30)</f>
        <v>1</v>
      </c>
      <c r="I36" s="2">
        <f>0.5*$B$23*(F36+H36*G36)-R36</f>
        <v>0</v>
      </c>
      <c r="J36" s="2">
        <f t="shared" ref="J36:J65" si="6">A36</f>
        <v>0</v>
      </c>
      <c r="K36" s="2">
        <f t="shared" ref="K36:K65" si="7">IF(B36-$B$27&lt;=0,0,B36-$B$27)</f>
        <v>10</v>
      </c>
      <c r="L36" s="2">
        <f t="shared" ref="L36:L65" si="8">J36-$B$29*K36</f>
        <v>-40</v>
      </c>
      <c r="M36" s="2">
        <f t="shared" ref="M36:M65" si="9">J36+$B$29*K36</f>
        <v>40</v>
      </c>
      <c r="N36" s="2">
        <f t="shared" ref="N36:N65" si="10">2*SQRT($B$26*K36)</f>
        <v>4.4721359549995796</v>
      </c>
      <c r="O36">
        <f t="shared" ref="O36:O65" si="11">ERFC(L36/N36)</f>
        <v>2</v>
      </c>
      <c r="P36">
        <f t="shared" ref="P36:P65" si="12">ERFC(M36/N36)</f>
        <v>1.1314837902432825E-36</v>
      </c>
      <c r="Q36">
        <f t="shared" ref="Q36:Q65" si="13">EXP(J36*$B$30)</f>
        <v>1</v>
      </c>
      <c r="R36" s="2">
        <f t="shared" ref="R36:R65" si="14">IF(K36&lt;=0,0,0.5*$B$23*(O36+Q36*P36))</f>
        <v>1000</v>
      </c>
    </row>
    <row r="37" spans="1:18" x14ac:dyDescent="0.2">
      <c r="A37" s="3">
        <v>5</v>
      </c>
      <c r="B37" s="3">
        <f t="shared" ref="B37:B65" si="15">B36</f>
        <v>20</v>
      </c>
      <c r="C37" s="2">
        <f t="shared" si="0"/>
        <v>-75</v>
      </c>
      <c r="D37" s="2">
        <f t="shared" si="1"/>
        <v>85</v>
      </c>
      <c r="E37" s="2">
        <f t="shared" si="2"/>
        <v>6.324555320336759</v>
      </c>
      <c r="F37">
        <f t="shared" si="3"/>
        <v>2</v>
      </c>
      <c r="G37">
        <f t="shared" si="4"/>
        <v>1.5045317216458264E-80</v>
      </c>
      <c r="H37">
        <f t="shared" si="5"/>
        <v>2.3538526683702E+17</v>
      </c>
      <c r="I37" s="2">
        <f t="shared" ref="I36:I65" si="16">0.5*$B$23*(F37+H37*G37)-R37</f>
        <v>0</v>
      </c>
      <c r="J37" s="2">
        <f t="shared" si="6"/>
        <v>5</v>
      </c>
      <c r="K37" s="2">
        <f t="shared" si="7"/>
        <v>10</v>
      </c>
      <c r="L37" s="2">
        <f t="shared" si="8"/>
        <v>-35</v>
      </c>
      <c r="M37" s="2">
        <f t="shared" si="9"/>
        <v>45</v>
      </c>
      <c r="N37" s="2">
        <f t="shared" si="10"/>
        <v>4.4721359549995796</v>
      </c>
      <c r="O37">
        <f t="shared" si="11"/>
        <v>2</v>
      </c>
      <c r="P37">
        <f t="shared" si="12"/>
        <v>5.9469247753009414E-46</v>
      </c>
      <c r="Q37">
        <f t="shared" si="13"/>
        <v>2.3538526683702E+17</v>
      </c>
      <c r="R37" s="2">
        <f t="shared" si="14"/>
        <v>1000</v>
      </c>
    </row>
    <row r="38" spans="1:18" x14ac:dyDescent="0.2">
      <c r="A38" s="3">
        <v>10</v>
      </c>
      <c r="B38" s="3">
        <f t="shared" si="15"/>
        <v>20</v>
      </c>
      <c r="C38" s="2">
        <f t="shared" si="0"/>
        <v>-70</v>
      </c>
      <c r="D38" s="2">
        <f t="shared" si="1"/>
        <v>90</v>
      </c>
      <c r="E38" s="2">
        <f t="shared" si="2"/>
        <v>6.324555320336759</v>
      </c>
      <c r="F38">
        <f t="shared" si="3"/>
        <v>2</v>
      </c>
      <c r="G38">
        <f t="shared" si="4"/>
        <v>4.4927698587234135E-90</v>
      </c>
      <c r="H38">
        <f t="shared" si="5"/>
        <v>5.5406223843935098E+34</v>
      </c>
      <c r="I38" s="2">
        <f t="shared" si="16"/>
        <v>0</v>
      </c>
      <c r="J38" s="2">
        <f t="shared" si="6"/>
        <v>10</v>
      </c>
      <c r="K38" s="2">
        <f t="shared" si="7"/>
        <v>10</v>
      </c>
      <c r="L38" s="2">
        <f t="shared" si="8"/>
        <v>-30</v>
      </c>
      <c r="M38" s="2">
        <f t="shared" si="9"/>
        <v>50</v>
      </c>
      <c r="N38" s="2">
        <f t="shared" si="10"/>
        <v>4.4721359549995796</v>
      </c>
      <c r="O38">
        <f t="shared" si="11"/>
        <v>2</v>
      </c>
      <c r="P38">
        <f t="shared" si="12"/>
        <v>2.59680703934026E-56</v>
      </c>
      <c r="Q38">
        <f t="shared" si="13"/>
        <v>5.5406223843935098E+34</v>
      </c>
      <c r="R38" s="2">
        <f t="shared" si="14"/>
        <v>1000</v>
      </c>
    </row>
    <row r="39" spans="1:18" x14ac:dyDescent="0.2">
      <c r="A39" s="3">
        <v>15</v>
      </c>
      <c r="B39" s="3">
        <f t="shared" si="15"/>
        <v>20</v>
      </c>
      <c r="C39" s="2">
        <f t="shared" si="0"/>
        <v>-65</v>
      </c>
      <c r="D39" s="2">
        <f t="shared" si="1"/>
        <v>95</v>
      </c>
      <c r="E39" s="2">
        <f t="shared" si="2"/>
        <v>6.324555320336759</v>
      </c>
      <c r="F39">
        <f t="shared" si="3"/>
        <v>2</v>
      </c>
      <c r="G39">
        <f t="shared" si="4"/>
        <v>3.855509910198697E-100</v>
      </c>
      <c r="H39">
        <f t="shared" si="5"/>
        <v>1.3041808783936323E+52</v>
      </c>
      <c r="I39" s="2">
        <f t="shared" si="16"/>
        <v>0</v>
      </c>
      <c r="J39" s="2">
        <f t="shared" si="6"/>
        <v>15</v>
      </c>
      <c r="K39" s="2">
        <f t="shared" si="7"/>
        <v>10</v>
      </c>
      <c r="L39" s="2">
        <f t="shared" si="8"/>
        <v>-25</v>
      </c>
      <c r="M39" s="2">
        <f t="shared" si="9"/>
        <v>55</v>
      </c>
      <c r="N39" s="2">
        <f t="shared" si="10"/>
        <v>4.4721359549995796</v>
      </c>
      <c r="O39">
        <f t="shared" si="11"/>
        <v>1.9999999999999973</v>
      </c>
      <c r="P39">
        <f t="shared" si="12"/>
        <v>9.3996779899390041E-68</v>
      </c>
      <c r="Q39">
        <f t="shared" si="13"/>
        <v>1.3041808783936323E+52</v>
      </c>
      <c r="R39" s="2">
        <f t="shared" si="14"/>
        <v>999.99999999999932</v>
      </c>
    </row>
    <row r="40" spans="1:18" x14ac:dyDescent="0.2">
      <c r="A40" s="3">
        <v>20</v>
      </c>
      <c r="B40" s="3">
        <f t="shared" si="15"/>
        <v>20</v>
      </c>
      <c r="C40" s="2">
        <f t="shared" si="0"/>
        <v>-60</v>
      </c>
      <c r="D40" s="2">
        <f t="shared" si="1"/>
        <v>100</v>
      </c>
      <c r="E40" s="2">
        <f t="shared" si="2"/>
        <v>6.324555320336759</v>
      </c>
      <c r="F40">
        <f t="shared" si="3"/>
        <v>2</v>
      </c>
      <c r="G40">
        <f t="shared" si="4"/>
        <v>9.5053977665540927E-111</v>
      </c>
      <c r="H40">
        <f t="shared" si="5"/>
        <v>3.0698496406442424E+69</v>
      </c>
      <c r="I40" s="2">
        <f t="shared" si="16"/>
        <v>8.3762756730720866E-8</v>
      </c>
      <c r="J40" s="2">
        <f t="shared" si="6"/>
        <v>20</v>
      </c>
      <c r="K40" s="2">
        <f t="shared" si="7"/>
        <v>10</v>
      </c>
      <c r="L40" s="2">
        <f t="shared" si="8"/>
        <v>-20</v>
      </c>
      <c r="M40" s="2">
        <f t="shared" si="9"/>
        <v>60</v>
      </c>
      <c r="N40" s="2">
        <f t="shared" si="10"/>
        <v>4.4721359549995796</v>
      </c>
      <c r="O40">
        <f t="shared" si="11"/>
        <v>1.9999999997460371</v>
      </c>
      <c r="P40">
        <f t="shared" si="12"/>
        <v>2.8156843046194688E-80</v>
      </c>
      <c r="Q40">
        <f t="shared" si="13"/>
        <v>3.0698496406442424E+69</v>
      </c>
      <c r="R40" s="2">
        <f t="shared" si="14"/>
        <v>999.99999991623724</v>
      </c>
    </row>
    <row r="41" spans="1:18" x14ac:dyDescent="0.2">
      <c r="A41" s="3">
        <v>25</v>
      </c>
      <c r="B41" s="3">
        <f t="shared" si="15"/>
        <v>20</v>
      </c>
      <c r="C41" s="2">
        <f t="shared" si="0"/>
        <v>-55</v>
      </c>
      <c r="D41" s="2">
        <f t="shared" si="1"/>
        <v>105</v>
      </c>
      <c r="E41" s="2">
        <f t="shared" si="2"/>
        <v>6.324555320336759</v>
      </c>
      <c r="F41">
        <f t="shared" si="3"/>
        <v>2</v>
      </c>
      <c r="G41">
        <f t="shared" si="4"/>
        <v>6.730772183743537E-122</v>
      </c>
      <c r="H41">
        <f t="shared" si="5"/>
        <v>7.225973768125749E+86</v>
      </c>
      <c r="I41" s="2">
        <f t="shared" si="16"/>
        <v>7.9885642071531038E-4</v>
      </c>
      <c r="J41" s="2">
        <f t="shared" si="6"/>
        <v>25</v>
      </c>
      <c r="K41" s="2">
        <f t="shared" si="7"/>
        <v>10</v>
      </c>
      <c r="L41" s="2">
        <f t="shared" si="8"/>
        <v>-15</v>
      </c>
      <c r="M41" s="2">
        <f t="shared" si="9"/>
        <v>65</v>
      </c>
      <c r="N41" s="2">
        <f t="shared" si="10"/>
        <v>4.4721359549995796</v>
      </c>
      <c r="O41">
        <f t="shared" si="11"/>
        <v>1.9999978985640441</v>
      </c>
      <c r="P41">
        <f t="shared" si="12"/>
        <v>6.971006687134708E-94</v>
      </c>
      <c r="Q41">
        <f t="shared" si="13"/>
        <v>7.225973768125749E+86</v>
      </c>
      <c r="R41" s="2">
        <f t="shared" si="14"/>
        <v>999.99920114357928</v>
      </c>
    </row>
    <row r="42" spans="1:18" x14ac:dyDescent="0.2">
      <c r="A42" s="3">
        <v>30</v>
      </c>
      <c r="B42" s="3">
        <f t="shared" si="15"/>
        <v>20</v>
      </c>
      <c r="C42" s="2">
        <f t="shared" si="0"/>
        <v>-50</v>
      </c>
      <c r="D42" s="2">
        <f t="shared" si="1"/>
        <v>110</v>
      </c>
      <c r="E42" s="2">
        <f t="shared" si="2"/>
        <v>6.324555320336759</v>
      </c>
      <c r="F42">
        <f t="shared" si="3"/>
        <v>2</v>
      </c>
      <c r="G42">
        <f t="shared" si="4"/>
        <v>1.3685690009293445E-133</v>
      </c>
      <c r="H42">
        <f t="shared" si="5"/>
        <v>1.7008877635675861E+104</v>
      </c>
      <c r="I42" s="2">
        <f t="shared" si="16"/>
        <v>0.6615136424678667</v>
      </c>
      <c r="J42" s="2">
        <f t="shared" si="6"/>
        <v>30</v>
      </c>
      <c r="K42" s="2">
        <f t="shared" si="7"/>
        <v>10</v>
      </c>
      <c r="L42" s="2">
        <f t="shared" si="8"/>
        <v>-10</v>
      </c>
      <c r="M42" s="2">
        <f t="shared" si="9"/>
        <v>70</v>
      </c>
      <c r="N42" s="2">
        <f t="shared" si="10"/>
        <v>4.4721359549995796</v>
      </c>
      <c r="O42">
        <f t="shared" si="11"/>
        <v>1.9984345977419975</v>
      </c>
      <c r="P42">
        <f t="shared" si="12"/>
        <v>1.4249909856380302E-108</v>
      </c>
      <c r="Q42">
        <f t="shared" si="13"/>
        <v>1.7008877635675861E+104</v>
      </c>
      <c r="R42" s="2">
        <f t="shared" si="14"/>
        <v>999.33848635753213</v>
      </c>
    </row>
    <row r="43" spans="1:18" x14ac:dyDescent="0.2">
      <c r="A43" s="3">
        <v>35</v>
      </c>
      <c r="B43" s="3">
        <f t="shared" si="15"/>
        <v>20</v>
      </c>
      <c r="C43" s="2">
        <f t="shared" si="0"/>
        <v>-45</v>
      </c>
      <c r="D43" s="2">
        <f t="shared" si="1"/>
        <v>115</v>
      </c>
      <c r="E43" s="2">
        <f t="shared" si="2"/>
        <v>6.324555320336759</v>
      </c>
      <c r="F43">
        <f t="shared" si="3"/>
        <v>2</v>
      </c>
      <c r="G43">
        <f t="shared" si="4"/>
        <v>7.9889522690361553E-146</v>
      </c>
      <c r="H43">
        <f t="shared" si="5"/>
        <v>4.0036392008717847E+121</v>
      </c>
      <c r="I43" s="2">
        <f t="shared" si="16"/>
        <v>52.112407486371922</v>
      </c>
      <c r="J43" s="2">
        <f t="shared" si="6"/>
        <v>35</v>
      </c>
      <c r="K43" s="2">
        <f t="shared" si="7"/>
        <v>10</v>
      </c>
      <c r="L43" s="2">
        <f t="shared" si="8"/>
        <v>-5</v>
      </c>
      <c r="M43" s="2">
        <f t="shared" si="9"/>
        <v>75</v>
      </c>
      <c r="N43" s="2">
        <f t="shared" si="10"/>
        <v>4.4721359549995796</v>
      </c>
      <c r="O43">
        <f t="shared" si="11"/>
        <v>1.8861537019933419</v>
      </c>
      <c r="P43">
        <f t="shared" si="12"/>
        <v>2.4031843408415359E-124</v>
      </c>
      <c r="Q43">
        <f t="shared" si="13"/>
        <v>4.0036392008717847E+121</v>
      </c>
      <c r="R43" s="2">
        <f t="shared" si="14"/>
        <v>947.88759251362808</v>
      </c>
    </row>
    <row r="44" spans="1:18" x14ac:dyDescent="0.2">
      <c r="A44" s="3">
        <v>40</v>
      </c>
      <c r="B44" s="3">
        <f t="shared" si="15"/>
        <v>20</v>
      </c>
      <c r="C44" s="2">
        <f t="shared" si="0"/>
        <v>-40</v>
      </c>
      <c r="D44" s="2">
        <f t="shared" si="1"/>
        <v>120</v>
      </c>
      <c r="E44" s="2">
        <f t="shared" si="2"/>
        <v>6.324555320336759</v>
      </c>
      <c r="F44">
        <f t="shared" si="3"/>
        <v>2</v>
      </c>
      <c r="G44">
        <f t="shared" si="4"/>
        <v>1.338625893657619E-158</v>
      </c>
      <c r="H44">
        <f t="shared" si="5"/>
        <v>9.4239768161635849E+138</v>
      </c>
      <c r="I44" s="2">
        <f t="shared" si="16"/>
        <v>484.25494709617897</v>
      </c>
      <c r="J44" s="2">
        <f t="shared" si="6"/>
        <v>40</v>
      </c>
      <c r="K44" s="2">
        <f t="shared" si="7"/>
        <v>10</v>
      </c>
      <c r="L44" s="2">
        <f t="shared" si="8"/>
        <v>0</v>
      </c>
      <c r="M44" s="2">
        <f t="shared" si="9"/>
        <v>80</v>
      </c>
      <c r="N44" s="2">
        <f t="shared" si="10"/>
        <v>4.4721359549995796</v>
      </c>
      <c r="O44">
        <f t="shared" si="11"/>
        <v>1</v>
      </c>
      <c r="P44">
        <f t="shared" si="12"/>
        <v>3.3414880386411274E-141</v>
      </c>
      <c r="Q44">
        <f t="shared" si="13"/>
        <v>9.4239768161635849E+138</v>
      </c>
      <c r="R44" s="2">
        <f t="shared" si="14"/>
        <v>515.74505290382103</v>
      </c>
    </row>
    <row r="45" spans="1:18" x14ac:dyDescent="0.2">
      <c r="A45" s="3">
        <v>45</v>
      </c>
      <c r="B45" s="3">
        <f t="shared" si="15"/>
        <v>20</v>
      </c>
      <c r="C45" s="2">
        <f t="shared" si="0"/>
        <v>-35</v>
      </c>
      <c r="D45" s="2">
        <f t="shared" si="1"/>
        <v>125</v>
      </c>
      <c r="E45" s="2">
        <f t="shared" si="2"/>
        <v>6.324555320336759</v>
      </c>
      <c r="F45">
        <f t="shared" si="3"/>
        <v>1.9999999999999949</v>
      </c>
      <c r="G45">
        <f t="shared" si="4"/>
        <v>6.4373766984986027E-172</v>
      </c>
      <c r="H45">
        <f t="shared" si="5"/>
        <v>2.2182652975385555E+156</v>
      </c>
      <c r="I45" s="2">
        <f t="shared" si="16"/>
        <v>938.83042065851032</v>
      </c>
      <c r="J45" s="2">
        <f t="shared" si="6"/>
        <v>45</v>
      </c>
      <c r="K45" s="2">
        <f t="shared" si="7"/>
        <v>10</v>
      </c>
      <c r="L45" s="2">
        <f t="shared" si="8"/>
        <v>5</v>
      </c>
      <c r="M45" s="2">
        <f t="shared" si="9"/>
        <v>85</v>
      </c>
      <c r="N45" s="2">
        <f t="shared" si="10"/>
        <v>4.4721359549995796</v>
      </c>
      <c r="O45">
        <f t="shared" si="11"/>
        <v>0.11384629800665802</v>
      </c>
      <c r="P45">
        <f t="shared" si="12"/>
        <v>3.8286045793265915E-159</v>
      </c>
      <c r="Q45">
        <f t="shared" si="13"/>
        <v>2.2182652975385555E+156</v>
      </c>
      <c r="R45" s="2">
        <f t="shared" si="14"/>
        <v>61.169579341487704</v>
      </c>
    </row>
    <row r="46" spans="1:18" x14ac:dyDescent="0.2">
      <c r="A46" s="3">
        <v>50</v>
      </c>
      <c r="B46" s="3">
        <f t="shared" si="15"/>
        <v>20</v>
      </c>
      <c r="C46" s="2">
        <f t="shared" si="0"/>
        <v>-30</v>
      </c>
      <c r="D46" s="2">
        <f t="shared" si="1"/>
        <v>130</v>
      </c>
      <c r="E46" s="2">
        <f t="shared" si="2"/>
        <v>6.324555320336759</v>
      </c>
      <c r="F46">
        <f t="shared" si="3"/>
        <v>1.9999999999802966</v>
      </c>
      <c r="G46">
        <f t="shared" si="4"/>
        <v>8.8834294309156265E-186</v>
      </c>
      <c r="H46">
        <f t="shared" si="5"/>
        <v>5.2214696897641443E+173</v>
      </c>
      <c r="I46" s="2">
        <f t="shared" si="16"/>
        <v>999.12296651954853</v>
      </c>
      <c r="J46" s="2">
        <f t="shared" si="6"/>
        <v>50</v>
      </c>
      <c r="K46" s="2">
        <f t="shared" si="7"/>
        <v>10</v>
      </c>
      <c r="L46" s="2">
        <f t="shared" si="8"/>
        <v>10</v>
      </c>
      <c r="M46" s="2">
        <f t="shared" si="9"/>
        <v>90</v>
      </c>
      <c r="N46" s="2">
        <f t="shared" si="10"/>
        <v>4.4721359549995796</v>
      </c>
      <c r="O46">
        <f t="shared" si="11"/>
        <v>1.5654022580025477E-3</v>
      </c>
      <c r="P46">
        <f t="shared" si="12"/>
        <v>3.6132487411596105E-178</v>
      </c>
      <c r="Q46">
        <f t="shared" si="13"/>
        <v>5.2214696897641443E+173</v>
      </c>
      <c r="R46" s="2">
        <f t="shared" si="14"/>
        <v>0.8770334729189907</v>
      </c>
    </row>
    <row r="47" spans="1:18" x14ac:dyDescent="0.2">
      <c r="A47" s="3">
        <v>55</v>
      </c>
      <c r="B47" s="3">
        <f t="shared" si="15"/>
        <v>20</v>
      </c>
      <c r="C47" s="2">
        <f t="shared" si="0"/>
        <v>-25</v>
      </c>
      <c r="D47" s="2">
        <f t="shared" si="1"/>
        <v>135</v>
      </c>
      <c r="E47" s="2">
        <f t="shared" si="2"/>
        <v>6.324555320336759</v>
      </c>
      <c r="F47">
        <f t="shared" si="3"/>
        <v>1.9999999773152515</v>
      </c>
      <c r="G47">
        <f t="shared" si="4"/>
        <v>3.5174074744924327E-200</v>
      </c>
      <c r="H47">
        <f t="shared" si="5"/>
        <v>1.229057036206545E+191</v>
      </c>
      <c r="I47" s="2">
        <f t="shared" si="16"/>
        <v>999.99876755966204</v>
      </c>
      <c r="J47" s="2">
        <f t="shared" si="6"/>
        <v>55</v>
      </c>
      <c r="K47" s="2">
        <f t="shared" si="7"/>
        <v>10</v>
      </c>
      <c r="L47" s="2">
        <f t="shared" si="8"/>
        <v>15</v>
      </c>
      <c r="M47" s="2">
        <f t="shared" si="9"/>
        <v>95</v>
      </c>
      <c r="N47" s="2">
        <f t="shared" si="10"/>
        <v>4.4721359549995796</v>
      </c>
      <c r="O47">
        <f t="shared" si="11"/>
        <v>2.1014359560124453E-6</v>
      </c>
      <c r="P47">
        <f t="shared" si="12"/>
        <v>2.8077058728176592E-198</v>
      </c>
      <c r="Q47">
        <f t="shared" si="13"/>
        <v>1.229057036206545E+191</v>
      </c>
      <c r="R47" s="2">
        <f t="shared" si="14"/>
        <v>1.2232595109354716E-3</v>
      </c>
    </row>
    <row r="48" spans="1:18" x14ac:dyDescent="0.2">
      <c r="A48" s="3">
        <v>60</v>
      </c>
      <c r="B48" s="3">
        <f t="shared" si="15"/>
        <v>20</v>
      </c>
      <c r="C48" s="2">
        <f t="shared" si="0"/>
        <v>-20</v>
      </c>
      <c r="D48" s="2">
        <f t="shared" si="1"/>
        <v>140</v>
      </c>
      <c r="E48" s="2">
        <f t="shared" si="2"/>
        <v>6.324555320336759</v>
      </c>
      <c r="F48">
        <f t="shared" si="3"/>
        <v>1.999992255783569</v>
      </c>
      <c r="G48">
        <f t="shared" si="4"/>
        <v>3.9956630569654829E-215</v>
      </c>
      <c r="H48">
        <f t="shared" si="5"/>
        <v>2.8930191842539453E+208</v>
      </c>
      <c r="I48" s="2">
        <f t="shared" si="16"/>
        <v>999.99670571531999</v>
      </c>
      <c r="J48" s="2">
        <f t="shared" si="6"/>
        <v>60</v>
      </c>
      <c r="K48" s="2">
        <f t="shared" si="7"/>
        <v>10</v>
      </c>
      <c r="L48" s="2">
        <f t="shared" si="8"/>
        <v>20</v>
      </c>
      <c r="M48" s="2">
        <f t="shared" si="9"/>
        <v>100</v>
      </c>
      <c r="N48" s="2">
        <f t="shared" si="10"/>
        <v>4.4721359549995796</v>
      </c>
      <c r="O48">
        <f t="shared" si="11"/>
        <v>2.5396285894708551E-10</v>
      </c>
      <c r="P48">
        <f t="shared" si="12"/>
        <v>1.795832784800931E-219</v>
      </c>
      <c r="Q48">
        <f t="shared" si="13"/>
        <v>2.8930191842539453E+208</v>
      </c>
      <c r="R48" s="2">
        <f t="shared" si="14"/>
        <v>1.5295832296424914E-7</v>
      </c>
    </row>
    <row r="49" spans="1:18" x14ac:dyDescent="0.2">
      <c r="A49" s="3">
        <v>65</v>
      </c>
      <c r="B49" s="3">
        <f t="shared" si="15"/>
        <v>20</v>
      </c>
      <c r="C49" s="2">
        <f t="shared" si="0"/>
        <v>-15</v>
      </c>
      <c r="D49" s="2">
        <f t="shared" si="1"/>
        <v>145</v>
      </c>
      <c r="E49" s="2">
        <f t="shared" si="2"/>
        <v>6.324555320336759</v>
      </c>
      <c r="F49">
        <f t="shared" si="3"/>
        <v>1.9992037698424092</v>
      </c>
      <c r="G49">
        <f t="shared" si="4"/>
        <v>1.3020805828598122E-230</v>
      </c>
      <c r="H49">
        <f t="shared" si="5"/>
        <v>6.8097409265023274E+225</v>
      </c>
      <c r="I49" s="2">
        <f t="shared" si="16"/>
        <v>999.64621907837648</v>
      </c>
      <c r="J49" s="2">
        <f t="shared" si="6"/>
        <v>65</v>
      </c>
      <c r="K49" s="2">
        <f t="shared" si="7"/>
        <v>10</v>
      </c>
      <c r="L49" s="2">
        <f t="shared" si="8"/>
        <v>25</v>
      </c>
      <c r="M49" s="2">
        <f t="shared" si="9"/>
        <v>105</v>
      </c>
      <c r="N49" s="2">
        <f t="shared" si="10"/>
        <v>4.4721359549995796</v>
      </c>
      <c r="O49">
        <f t="shared" si="11"/>
        <v>2.6644463892359468E-15</v>
      </c>
      <c r="P49">
        <f t="shared" si="12"/>
        <v>9.4520189707766857E-242</v>
      </c>
      <c r="Q49">
        <f t="shared" si="13"/>
        <v>6.8097409265023274E+225</v>
      </c>
      <c r="R49" s="2">
        <f t="shared" si="14"/>
        <v>1.6540521967348456E-12</v>
      </c>
    </row>
    <row r="50" spans="1:18" x14ac:dyDescent="0.2">
      <c r="A50" s="3">
        <v>70</v>
      </c>
      <c r="B50" s="3">
        <f t="shared" si="15"/>
        <v>20</v>
      </c>
      <c r="C50" s="2">
        <f t="shared" si="0"/>
        <v>-10</v>
      </c>
      <c r="D50" s="2">
        <f t="shared" si="1"/>
        <v>150</v>
      </c>
      <c r="E50" s="2">
        <f t="shared" si="2"/>
        <v>6.324555320336759</v>
      </c>
      <c r="F50">
        <f t="shared" si="3"/>
        <v>1.9746526813225318</v>
      </c>
      <c r="G50">
        <f t="shared" si="4"/>
        <v>1.2171176048523743E-246</v>
      </c>
      <c r="H50">
        <f t="shared" si="5"/>
        <v>1.6029126850757262E+243</v>
      </c>
      <c r="I50" s="2">
        <f t="shared" si="16"/>
        <v>988.30180728528933</v>
      </c>
      <c r="J50" s="2">
        <f t="shared" si="6"/>
        <v>70</v>
      </c>
      <c r="K50" s="2">
        <f t="shared" si="7"/>
        <v>10</v>
      </c>
      <c r="L50" s="2">
        <f t="shared" si="8"/>
        <v>30</v>
      </c>
      <c r="M50" s="2">
        <f t="shared" si="9"/>
        <v>110</v>
      </c>
      <c r="N50" s="2">
        <f t="shared" si="10"/>
        <v>4.4721359549995796</v>
      </c>
      <c r="O50">
        <f t="shared" si="11"/>
        <v>2.3816001643963165E-21</v>
      </c>
      <c r="P50">
        <f t="shared" si="12"/>
        <v>4.0928670955040227E-265</v>
      </c>
      <c r="Q50">
        <f t="shared" si="13"/>
        <v>1.6029126850757262E+243</v>
      </c>
      <c r="R50" s="2">
        <f t="shared" si="14"/>
        <v>1.5188255114837803E-18</v>
      </c>
    </row>
    <row r="51" spans="1:18" x14ac:dyDescent="0.2">
      <c r="A51" s="3">
        <v>75</v>
      </c>
      <c r="B51" s="3">
        <f t="shared" si="15"/>
        <v>20</v>
      </c>
      <c r="C51" s="2">
        <f t="shared" si="0"/>
        <v>-5</v>
      </c>
      <c r="D51" s="2">
        <f t="shared" si="1"/>
        <v>155</v>
      </c>
      <c r="E51" s="2">
        <f t="shared" si="2"/>
        <v>6.324555320336759</v>
      </c>
      <c r="F51">
        <f t="shared" si="3"/>
        <v>1.7364475227170273</v>
      </c>
      <c r="G51">
        <f t="shared" si="4"/>
        <v>3.2631676124817009E-263</v>
      </c>
      <c r="H51">
        <f t="shared" si="5"/>
        <v>3.7730203009299397E+260</v>
      </c>
      <c r="I51" s="2">
        <f t="shared" si="16"/>
        <v>874.37976018212896</v>
      </c>
      <c r="J51" s="2">
        <f t="shared" si="6"/>
        <v>75</v>
      </c>
      <c r="K51" s="2">
        <f t="shared" si="7"/>
        <v>10</v>
      </c>
      <c r="L51" s="2">
        <f t="shared" si="8"/>
        <v>35</v>
      </c>
      <c r="M51" s="2">
        <f t="shared" si="9"/>
        <v>115</v>
      </c>
      <c r="N51" s="2">
        <f t="shared" si="10"/>
        <v>4.4721359549995796</v>
      </c>
      <c r="O51">
        <f t="shared" si="11"/>
        <v>1.7941524248040483E-28</v>
      </c>
      <c r="P51">
        <f t="shared" si="12"/>
        <v>1.4577675952369475E-289</v>
      </c>
      <c r="Q51">
        <f t="shared" si="13"/>
        <v>3.7730203009299397E+260</v>
      </c>
      <c r="R51" s="2">
        <f t="shared" si="14"/>
        <v>1.1720855489453654E-25</v>
      </c>
    </row>
    <row r="52" spans="1:18" x14ac:dyDescent="0.2">
      <c r="A52" s="3">
        <v>80</v>
      </c>
      <c r="B52" s="3">
        <f t="shared" si="15"/>
        <v>20</v>
      </c>
      <c r="C52" s="2">
        <f t="shared" si="0"/>
        <v>0</v>
      </c>
      <c r="D52" s="2">
        <f t="shared" si="1"/>
        <v>160</v>
      </c>
      <c r="E52" s="2">
        <f t="shared" si="2"/>
        <v>6.324555320336759</v>
      </c>
      <c r="F52">
        <f t="shared" si="3"/>
        <v>1</v>
      </c>
      <c r="G52">
        <f t="shared" si="4"/>
        <v>2.509158096763716E-280</v>
      </c>
      <c r="H52">
        <f t="shared" si="5"/>
        <v>8.8811339031588738E+277</v>
      </c>
      <c r="I52" s="2">
        <f t="shared" si="16"/>
        <v>511.1420845207769</v>
      </c>
      <c r="J52" s="2">
        <f t="shared" si="6"/>
        <v>80</v>
      </c>
      <c r="K52" s="2">
        <f t="shared" si="7"/>
        <v>10</v>
      </c>
      <c r="L52" s="2">
        <f t="shared" si="8"/>
        <v>40</v>
      </c>
      <c r="M52" s="2">
        <f t="shared" si="9"/>
        <v>120</v>
      </c>
      <c r="N52" s="2">
        <f t="shared" si="10"/>
        <v>4.4721359549995796</v>
      </c>
      <c r="O52">
        <f t="shared" si="11"/>
        <v>1.1314837902432825E-36</v>
      </c>
      <c r="P52">
        <f t="shared" si="12"/>
        <v>0</v>
      </c>
      <c r="Q52">
        <f t="shared" si="13"/>
        <v>8.8811339031588738E+277</v>
      </c>
      <c r="R52" s="2">
        <f t="shared" si="14"/>
        <v>5.6574189512164124E-34</v>
      </c>
    </row>
    <row r="53" spans="1:18" x14ac:dyDescent="0.2">
      <c r="A53" s="3">
        <v>85</v>
      </c>
      <c r="B53" s="3">
        <f t="shared" si="15"/>
        <v>20</v>
      </c>
      <c r="C53" s="2">
        <f t="shared" si="0"/>
        <v>5</v>
      </c>
      <c r="D53" s="2">
        <f t="shared" si="1"/>
        <v>165</v>
      </c>
      <c r="E53" s="2">
        <f t="shared" si="2"/>
        <v>6.324555320336759</v>
      </c>
      <c r="F53">
        <f t="shared" si="3"/>
        <v>0.26355247728297276</v>
      </c>
      <c r="G53">
        <f t="shared" si="4"/>
        <v>5.5331304913862222E-298</v>
      </c>
      <c r="H53">
        <f t="shared" si="5"/>
        <v>2.090488073610356E+295</v>
      </c>
      <c r="I53" s="2">
        <f t="shared" si="16"/>
        <v>137.55971029247274</v>
      </c>
      <c r="J53" s="2">
        <f t="shared" si="6"/>
        <v>85</v>
      </c>
      <c r="K53" s="2">
        <f t="shared" si="7"/>
        <v>10</v>
      </c>
      <c r="L53" s="2">
        <f t="shared" si="8"/>
        <v>45</v>
      </c>
      <c r="M53" s="2">
        <f t="shared" si="9"/>
        <v>125</v>
      </c>
      <c r="N53" s="2">
        <f t="shared" si="10"/>
        <v>4.4721359549995796</v>
      </c>
      <c r="O53">
        <f t="shared" si="11"/>
        <v>5.9469247753009414E-46</v>
      </c>
      <c r="P53">
        <f t="shared" si="12"/>
        <v>0</v>
      </c>
      <c r="Q53">
        <f t="shared" si="13"/>
        <v>2.090488073610356E+295</v>
      </c>
      <c r="R53" s="2">
        <f t="shared" si="14"/>
        <v>2.9734623876504706E-43</v>
      </c>
    </row>
    <row r="54" spans="1:18" x14ac:dyDescent="0.2">
      <c r="A54" s="3">
        <v>90</v>
      </c>
      <c r="B54" s="3">
        <f t="shared" si="15"/>
        <v>20</v>
      </c>
      <c r="C54" s="2">
        <f t="shared" si="0"/>
        <v>10</v>
      </c>
      <c r="D54" s="2">
        <f t="shared" si="1"/>
        <v>170</v>
      </c>
      <c r="E54" s="2">
        <f t="shared" si="2"/>
        <v>6.324555320336759</v>
      </c>
      <c r="F54">
        <f t="shared" si="3"/>
        <v>2.5347318677468273E-2</v>
      </c>
      <c r="G54">
        <f t="shared" si="4"/>
        <v>0</v>
      </c>
      <c r="H54" t="e">
        <f t="shared" si="5"/>
        <v>#NUM!</v>
      </c>
      <c r="I54" s="2" t="e">
        <f t="shared" si="16"/>
        <v>#NUM!</v>
      </c>
      <c r="J54" s="2">
        <f t="shared" si="6"/>
        <v>90</v>
      </c>
      <c r="K54" s="2">
        <f t="shared" si="7"/>
        <v>10</v>
      </c>
      <c r="L54" s="2">
        <f t="shared" si="8"/>
        <v>50</v>
      </c>
      <c r="M54" s="2">
        <f t="shared" si="9"/>
        <v>130</v>
      </c>
      <c r="N54" s="2">
        <f t="shared" si="10"/>
        <v>4.4721359549995796</v>
      </c>
      <c r="O54">
        <f t="shared" si="11"/>
        <v>2.59680703934026E-56</v>
      </c>
      <c r="P54">
        <f t="shared" si="12"/>
        <v>0</v>
      </c>
      <c r="Q54" t="e">
        <f t="shared" si="13"/>
        <v>#NUM!</v>
      </c>
      <c r="R54" s="2" t="e">
        <f t="shared" si="14"/>
        <v>#NUM!</v>
      </c>
    </row>
    <row r="55" spans="1:18" x14ac:dyDescent="0.2">
      <c r="A55" s="3">
        <v>95</v>
      </c>
      <c r="B55" s="3">
        <f t="shared" si="15"/>
        <v>20</v>
      </c>
      <c r="C55" s="2">
        <f t="shared" si="0"/>
        <v>15</v>
      </c>
      <c r="D55" s="2">
        <f t="shared" si="1"/>
        <v>175</v>
      </c>
      <c r="E55" s="2">
        <f t="shared" si="2"/>
        <v>6.324555320336759</v>
      </c>
      <c r="F55">
        <f t="shared" si="3"/>
        <v>7.9623015759081148E-4</v>
      </c>
      <c r="G55">
        <f t="shared" si="4"/>
        <v>0</v>
      </c>
      <c r="H55" t="e">
        <f t="shared" si="5"/>
        <v>#NUM!</v>
      </c>
      <c r="I55" s="2" t="e">
        <f t="shared" si="16"/>
        <v>#NUM!</v>
      </c>
      <c r="J55" s="2">
        <f t="shared" si="6"/>
        <v>95</v>
      </c>
      <c r="K55" s="2">
        <f t="shared" si="7"/>
        <v>10</v>
      </c>
      <c r="L55" s="2">
        <f t="shared" si="8"/>
        <v>55</v>
      </c>
      <c r="M55" s="2">
        <f t="shared" si="9"/>
        <v>135</v>
      </c>
      <c r="N55" s="2">
        <f t="shared" si="10"/>
        <v>4.4721359549995796</v>
      </c>
      <c r="O55">
        <f t="shared" si="11"/>
        <v>9.3996779899390041E-68</v>
      </c>
      <c r="P55">
        <f t="shared" si="12"/>
        <v>0</v>
      </c>
      <c r="Q55" t="e">
        <f t="shared" si="13"/>
        <v>#NUM!</v>
      </c>
      <c r="R55" s="2" t="e">
        <f t="shared" si="14"/>
        <v>#NUM!</v>
      </c>
    </row>
    <row r="56" spans="1:18" x14ac:dyDescent="0.2">
      <c r="A56" s="3">
        <v>100</v>
      </c>
      <c r="B56" s="3">
        <f t="shared" si="15"/>
        <v>20</v>
      </c>
      <c r="C56" s="2">
        <f t="shared" si="0"/>
        <v>20</v>
      </c>
      <c r="D56" s="2">
        <f t="shared" si="1"/>
        <v>180</v>
      </c>
      <c r="E56" s="2">
        <f t="shared" si="2"/>
        <v>6.324555320336759</v>
      </c>
      <c r="F56">
        <f t="shared" si="3"/>
        <v>7.7442164310440977E-6</v>
      </c>
      <c r="G56">
        <f t="shared" si="4"/>
        <v>0</v>
      </c>
      <c r="H56" t="e">
        <f t="shared" si="5"/>
        <v>#NUM!</v>
      </c>
      <c r="I56" s="2" t="e">
        <f t="shared" si="16"/>
        <v>#NUM!</v>
      </c>
      <c r="J56" s="2">
        <f t="shared" si="6"/>
        <v>100</v>
      </c>
      <c r="K56" s="2">
        <f t="shared" si="7"/>
        <v>10</v>
      </c>
      <c r="L56" s="2">
        <f t="shared" si="8"/>
        <v>60</v>
      </c>
      <c r="M56" s="2">
        <f t="shared" si="9"/>
        <v>140</v>
      </c>
      <c r="N56" s="2">
        <f t="shared" si="10"/>
        <v>4.4721359549995796</v>
      </c>
      <c r="O56">
        <f t="shared" si="11"/>
        <v>2.8156843046194688E-80</v>
      </c>
      <c r="P56">
        <f t="shared" si="12"/>
        <v>0</v>
      </c>
      <c r="Q56" t="e">
        <f t="shared" si="13"/>
        <v>#NUM!</v>
      </c>
      <c r="R56" s="2" t="e">
        <f t="shared" si="14"/>
        <v>#NUM!</v>
      </c>
    </row>
    <row r="57" spans="1:18" x14ac:dyDescent="0.2">
      <c r="A57" s="3">
        <v>105</v>
      </c>
      <c r="B57" s="3">
        <f t="shared" si="15"/>
        <v>20</v>
      </c>
      <c r="C57" s="2">
        <f t="shared" si="0"/>
        <v>25</v>
      </c>
      <c r="D57" s="2">
        <f t="shared" si="1"/>
        <v>185</v>
      </c>
      <c r="E57" s="2">
        <f t="shared" si="2"/>
        <v>6.324555320336759</v>
      </c>
      <c r="F57">
        <f t="shared" si="3"/>
        <v>2.2684748592600856E-8</v>
      </c>
      <c r="G57">
        <f t="shared" si="4"/>
        <v>0</v>
      </c>
      <c r="H57" t="e">
        <f t="shared" si="5"/>
        <v>#NUM!</v>
      </c>
      <c r="I57" s="2" t="e">
        <f t="shared" si="16"/>
        <v>#NUM!</v>
      </c>
      <c r="J57" s="2">
        <f t="shared" si="6"/>
        <v>105</v>
      </c>
      <c r="K57" s="2">
        <f t="shared" si="7"/>
        <v>10</v>
      </c>
      <c r="L57" s="2">
        <f t="shared" si="8"/>
        <v>65</v>
      </c>
      <c r="M57" s="2">
        <f t="shared" si="9"/>
        <v>145</v>
      </c>
      <c r="N57" s="2">
        <f t="shared" si="10"/>
        <v>4.4721359549995796</v>
      </c>
      <c r="O57">
        <f t="shared" si="11"/>
        <v>6.971006687134708E-94</v>
      </c>
      <c r="P57">
        <f t="shared" si="12"/>
        <v>0</v>
      </c>
      <c r="Q57" t="e">
        <f t="shared" si="13"/>
        <v>#NUM!</v>
      </c>
      <c r="R57" s="2" t="e">
        <f t="shared" si="14"/>
        <v>#NUM!</v>
      </c>
    </row>
    <row r="58" spans="1:18" x14ac:dyDescent="0.2">
      <c r="A58" s="3">
        <v>110</v>
      </c>
      <c r="B58" s="3">
        <f t="shared" si="15"/>
        <v>20</v>
      </c>
      <c r="C58" s="2">
        <f t="shared" si="0"/>
        <v>30</v>
      </c>
      <c r="D58" s="2">
        <f t="shared" si="1"/>
        <v>190</v>
      </c>
      <c r="E58" s="2">
        <f t="shared" si="2"/>
        <v>6.324555320336759</v>
      </c>
      <c r="F58">
        <f t="shared" si="3"/>
        <v>1.9703444711799161E-11</v>
      </c>
      <c r="G58">
        <f t="shared" si="4"/>
        <v>0</v>
      </c>
      <c r="H58" t="e">
        <f t="shared" si="5"/>
        <v>#NUM!</v>
      </c>
      <c r="I58" s="2" t="e">
        <f t="shared" si="16"/>
        <v>#NUM!</v>
      </c>
      <c r="J58" s="2">
        <f t="shared" si="6"/>
        <v>110</v>
      </c>
      <c r="K58" s="2">
        <f t="shared" si="7"/>
        <v>10</v>
      </c>
      <c r="L58" s="2">
        <f t="shared" si="8"/>
        <v>70</v>
      </c>
      <c r="M58" s="2">
        <f t="shared" si="9"/>
        <v>150</v>
      </c>
      <c r="N58" s="2">
        <f t="shared" si="10"/>
        <v>4.4721359549995796</v>
      </c>
      <c r="O58">
        <f t="shared" si="11"/>
        <v>1.4249909856380302E-108</v>
      </c>
      <c r="P58">
        <f t="shared" si="12"/>
        <v>0</v>
      </c>
      <c r="Q58" t="e">
        <f t="shared" si="13"/>
        <v>#NUM!</v>
      </c>
      <c r="R58" s="2" t="e">
        <f t="shared" si="14"/>
        <v>#NUM!</v>
      </c>
    </row>
    <row r="59" spans="1:18" x14ac:dyDescent="0.2">
      <c r="A59" s="3">
        <v>115</v>
      </c>
      <c r="B59" s="3">
        <f t="shared" si="15"/>
        <v>20</v>
      </c>
      <c r="C59" s="2">
        <f t="shared" si="0"/>
        <v>35</v>
      </c>
      <c r="D59" s="2">
        <f t="shared" si="1"/>
        <v>195</v>
      </c>
      <c r="E59" s="2">
        <f t="shared" si="2"/>
        <v>6.324555320336759</v>
      </c>
      <c r="F59">
        <f t="shared" si="3"/>
        <v>5.0268561537410668E-15</v>
      </c>
      <c r="G59">
        <f t="shared" si="4"/>
        <v>0</v>
      </c>
      <c r="H59" t="e">
        <f t="shared" si="5"/>
        <v>#NUM!</v>
      </c>
      <c r="I59" s="2" t="e">
        <f t="shared" si="16"/>
        <v>#NUM!</v>
      </c>
      <c r="J59" s="2">
        <f t="shared" si="6"/>
        <v>115</v>
      </c>
      <c r="K59" s="2">
        <f t="shared" si="7"/>
        <v>10</v>
      </c>
      <c r="L59" s="2">
        <f t="shared" si="8"/>
        <v>75</v>
      </c>
      <c r="M59" s="2">
        <f t="shared" si="9"/>
        <v>155</v>
      </c>
      <c r="N59" s="2">
        <f t="shared" si="10"/>
        <v>4.4721359549995796</v>
      </c>
      <c r="O59">
        <f t="shared" si="11"/>
        <v>2.4031843408415359E-124</v>
      </c>
      <c r="P59">
        <f t="shared" si="12"/>
        <v>0</v>
      </c>
      <c r="Q59" t="e">
        <f t="shared" si="13"/>
        <v>#NUM!</v>
      </c>
      <c r="R59" s="2" t="e">
        <f t="shared" si="14"/>
        <v>#NUM!</v>
      </c>
    </row>
    <row r="60" spans="1:18" x14ac:dyDescent="0.2">
      <c r="A60" s="3">
        <v>120</v>
      </c>
      <c r="B60" s="3">
        <f t="shared" si="15"/>
        <v>20</v>
      </c>
      <c r="C60" s="2">
        <f t="shared" si="0"/>
        <v>40</v>
      </c>
      <c r="D60" s="2">
        <f t="shared" si="1"/>
        <v>200</v>
      </c>
      <c r="E60" s="2">
        <f t="shared" si="2"/>
        <v>6.324555320336759</v>
      </c>
      <c r="F60">
        <f t="shared" si="3"/>
        <v>3.7440973842029268E-19</v>
      </c>
      <c r="G60">
        <f t="shared" si="4"/>
        <v>0</v>
      </c>
      <c r="H60" t="e">
        <f t="shared" si="5"/>
        <v>#NUM!</v>
      </c>
      <c r="I60" s="2" t="e">
        <f t="shared" si="16"/>
        <v>#NUM!</v>
      </c>
      <c r="J60" s="2">
        <f t="shared" si="6"/>
        <v>120</v>
      </c>
      <c r="K60" s="2">
        <f t="shared" si="7"/>
        <v>10</v>
      </c>
      <c r="L60" s="2">
        <f t="shared" si="8"/>
        <v>80</v>
      </c>
      <c r="M60" s="2">
        <f t="shared" si="9"/>
        <v>160</v>
      </c>
      <c r="N60" s="2">
        <f t="shared" si="10"/>
        <v>4.4721359549995796</v>
      </c>
      <c r="O60">
        <f t="shared" si="11"/>
        <v>3.3414880386411274E-141</v>
      </c>
      <c r="P60">
        <f t="shared" si="12"/>
        <v>0</v>
      </c>
      <c r="Q60" t="e">
        <f t="shared" si="13"/>
        <v>#NUM!</v>
      </c>
      <c r="R60" s="2" t="e">
        <f t="shared" si="14"/>
        <v>#NUM!</v>
      </c>
    </row>
    <row r="61" spans="1:18" x14ac:dyDescent="0.2">
      <c r="A61" s="3">
        <v>125</v>
      </c>
      <c r="B61" s="3">
        <f t="shared" si="15"/>
        <v>20</v>
      </c>
      <c r="C61" s="2">
        <f t="shared" si="0"/>
        <v>45</v>
      </c>
      <c r="D61" s="2">
        <f t="shared" si="1"/>
        <v>205</v>
      </c>
      <c r="E61" s="2">
        <f t="shared" si="2"/>
        <v>6.324555320336759</v>
      </c>
      <c r="F61">
        <f t="shared" si="3"/>
        <v>8.1076716983672136E-24</v>
      </c>
      <c r="G61">
        <f t="shared" si="4"/>
        <v>0</v>
      </c>
      <c r="H61" t="e">
        <f t="shared" si="5"/>
        <v>#NUM!</v>
      </c>
      <c r="I61" s="2" t="e">
        <f t="shared" si="16"/>
        <v>#NUM!</v>
      </c>
      <c r="J61" s="2">
        <f t="shared" si="6"/>
        <v>125</v>
      </c>
      <c r="K61" s="2">
        <f t="shared" si="7"/>
        <v>10</v>
      </c>
      <c r="L61" s="2">
        <f t="shared" si="8"/>
        <v>85</v>
      </c>
      <c r="M61" s="2">
        <f t="shared" si="9"/>
        <v>165</v>
      </c>
      <c r="N61" s="2">
        <f t="shared" si="10"/>
        <v>4.4721359549995796</v>
      </c>
      <c r="O61">
        <f t="shared" si="11"/>
        <v>3.8286045793265915E-159</v>
      </c>
      <c r="P61">
        <f t="shared" si="12"/>
        <v>0</v>
      </c>
      <c r="Q61" t="e">
        <f t="shared" si="13"/>
        <v>#NUM!</v>
      </c>
      <c r="R61" s="2" t="e">
        <f t="shared" si="14"/>
        <v>#NUM!</v>
      </c>
    </row>
    <row r="62" spans="1:18" x14ac:dyDescent="0.2">
      <c r="A62" s="3">
        <v>130</v>
      </c>
      <c r="B62" s="3">
        <f t="shared" si="15"/>
        <v>20</v>
      </c>
      <c r="C62" s="2">
        <f t="shared" si="0"/>
        <v>50</v>
      </c>
      <c r="D62" s="2">
        <f t="shared" si="1"/>
        <v>210</v>
      </c>
      <c r="E62" s="2">
        <f t="shared" si="2"/>
        <v>6.324555320336759</v>
      </c>
      <c r="F62">
        <f t="shared" si="3"/>
        <v>5.0894689738143671E-29</v>
      </c>
      <c r="G62">
        <f t="shared" si="4"/>
        <v>0</v>
      </c>
      <c r="H62" t="e">
        <f t="shared" si="5"/>
        <v>#NUM!</v>
      </c>
      <c r="I62" s="2" t="e">
        <f t="shared" si="16"/>
        <v>#NUM!</v>
      </c>
      <c r="J62" s="2">
        <f t="shared" si="6"/>
        <v>130</v>
      </c>
      <c r="K62" s="2">
        <f t="shared" si="7"/>
        <v>10</v>
      </c>
      <c r="L62" s="2">
        <f t="shared" si="8"/>
        <v>90</v>
      </c>
      <c r="M62" s="2">
        <f t="shared" si="9"/>
        <v>170</v>
      </c>
      <c r="N62" s="2">
        <f t="shared" si="10"/>
        <v>4.4721359549995796</v>
      </c>
      <c r="O62">
        <f t="shared" si="11"/>
        <v>3.6132487411596105E-178</v>
      </c>
      <c r="P62">
        <f t="shared" si="12"/>
        <v>0</v>
      </c>
      <c r="Q62" t="e">
        <f t="shared" si="13"/>
        <v>#NUM!</v>
      </c>
      <c r="R62" s="2" t="e">
        <f t="shared" si="14"/>
        <v>#NUM!</v>
      </c>
    </row>
    <row r="63" spans="1:18" x14ac:dyDescent="0.2">
      <c r="A63" s="3">
        <v>135</v>
      </c>
      <c r="B63" s="3">
        <f t="shared" si="15"/>
        <v>20</v>
      </c>
      <c r="C63" s="2">
        <f t="shared" si="0"/>
        <v>55</v>
      </c>
      <c r="D63" s="2">
        <f t="shared" si="1"/>
        <v>215</v>
      </c>
      <c r="E63" s="2">
        <f t="shared" si="2"/>
        <v>6.324555320336759</v>
      </c>
      <c r="F63">
        <f t="shared" si="3"/>
        <v>9.2415919535320021E-35</v>
      </c>
      <c r="G63">
        <f t="shared" si="4"/>
        <v>0</v>
      </c>
      <c r="H63" t="e">
        <f t="shared" si="5"/>
        <v>#NUM!</v>
      </c>
      <c r="I63" s="2" t="e">
        <f t="shared" si="16"/>
        <v>#NUM!</v>
      </c>
      <c r="J63" s="2">
        <f t="shared" si="6"/>
        <v>135</v>
      </c>
      <c r="K63" s="2">
        <f t="shared" si="7"/>
        <v>10</v>
      </c>
      <c r="L63" s="2">
        <f t="shared" si="8"/>
        <v>95</v>
      </c>
      <c r="M63" s="2">
        <f t="shared" si="9"/>
        <v>175</v>
      </c>
      <c r="N63" s="2">
        <f t="shared" si="10"/>
        <v>4.4721359549995796</v>
      </c>
      <c r="O63">
        <f t="shared" si="11"/>
        <v>2.8077058728176592E-198</v>
      </c>
      <c r="P63">
        <f t="shared" si="12"/>
        <v>0</v>
      </c>
      <c r="Q63" t="e">
        <f t="shared" si="13"/>
        <v>#NUM!</v>
      </c>
      <c r="R63" s="2" t="e">
        <f t="shared" si="14"/>
        <v>#NUM!</v>
      </c>
    </row>
    <row r="64" spans="1:18" x14ac:dyDescent="0.2">
      <c r="A64" s="3">
        <v>140</v>
      </c>
      <c r="B64" s="3">
        <f t="shared" si="15"/>
        <v>20</v>
      </c>
      <c r="C64" s="2">
        <f t="shared" si="0"/>
        <v>60</v>
      </c>
      <c r="D64" s="2">
        <f t="shared" si="1"/>
        <v>220</v>
      </c>
      <c r="E64" s="2">
        <f t="shared" si="2"/>
        <v>6.324555320336759</v>
      </c>
      <c r="F64">
        <f t="shared" si="3"/>
        <v>4.8464118424053328E-41</v>
      </c>
      <c r="G64">
        <f t="shared" si="4"/>
        <v>0</v>
      </c>
      <c r="H64" t="e">
        <f t="shared" si="5"/>
        <v>#NUM!</v>
      </c>
      <c r="I64" s="2" t="e">
        <f t="shared" si="16"/>
        <v>#NUM!</v>
      </c>
      <c r="J64" s="2">
        <f t="shared" si="6"/>
        <v>140</v>
      </c>
      <c r="K64" s="2">
        <f t="shared" si="7"/>
        <v>10</v>
      </c>
      <c r="L64" s="2">
        <f t="shared" si="8"/>
        <v>100</v>
      </c>
      <c r="M64" s="2">
        <f t="shared" si="9"/>
        <v>180</v>
      </c>
      <c r="N64" s="2">
        <f t="shared" si="10"/>
        <v>4.4721359549995796</v>
      </c>
      <c r="O64">
        <f t="shared" si="11"/>
        <v>1.795832784800931E-219</v>
      </c>
      <c r="P64">
        <f t="shared" si="12"/>
        <v>0</v>
      </c>
      <c r="Q64" t="e">
        <f t="shared" si="13"/>
        <v>#NUM!</v>
      </c>
      <c r="R64" s="2" t="e">
        <f t="shared" si="14"/>
        <v>#NUM!</v>
      </c>
    </row>
    <row r="65" spans="1:18" x14ac:dyDescent="0.2">
      <c r="A65" s="3">
        <v>145</v>
      </c>
      <c r="B65" s="3">
        <f t="shared" si="15"/>
        <v>20</v>
      </c>
      <c r="C65" s="2">
        <f t="shared" si="0"/>
        <v>65</v>
      </c>
      <c r="D65" s="2">
        <f t="shared" si="1"/>
        <v>225</v>
      </c>
      <c r="E65" s="2">
        <f t="shared" si="2"/>
        <v>6.324555320336759</v>
      </c>
      <c r="F65">
        <f t="shared" si="3"/>
        <v>7.3308612443058151E-48</v>
      </c>
      <c r="G65">
        <f t="shared" si="4"/>
        <v>0</v>
      </c>
      <c r="H65" t="e">
        <f t="shared" si="5"/>
        <v>#NUM!</v>
      </c>
      <c r="I65" s="2" t="e">
        <f t="shared" si="16"/>
        <v>#NUM!</v>
      </c>
      <c r="J65" s="2">
        <f t="shared" si="6"/>
        <v>145</v>
      </c>
      <c r="K65" s="2">
        <f t="shared" si="7"/>
        <v>10</v>
      </c>
      <c r="L65" s="2">
        <f t="shared" si="8"/>
        <v>105</v>
      </c>
      <c r="M65" s="2">
        <f t="shared" si="9"/>
        <v>185</v>
      </c>
      <c r="N65" s="2">
        <f t="shared" si="10"/>
        <v>4.4721359549995796</v>
      </c>
      <c r="O65">
        <f t="shared" si="11"/>
        <v>9.4520189707766857E-242</v>
      </c>
      <c r="P65">
        <f t="shared" si="12"/>
        <v>0</v>
      </c>
      <c r="Q65" t="e">
        <f t="shared" si="13"/>
        <v>#NUM!</v>
      </c>
      <c r="R65" s="2" t="e">
        <f t="shared" si="14"/>
        <v>#NUM!</v>
      </c>
    </row>
    <row r="66" spans="1:18" x14ac:dyDescent="0.2">
      <c r="A66" s="3">
        <v>150</v>
      </c>
      <c r="B66" s="3">
        <f t="shared" ref="B66" si="17">B65</f>
        <v>20</v>
      </c>
      <c r="C66" s="2">
        <f t="shared" ref="C66" si="18">A66-$B$29*B66</f>
        <v>70</v>
      </c>
      <c r="D66" s="2">
        <f t="shared" ref="D66" si="19">A66+$B$29*B66</f>
        <v>230</v>
      </c>
      <c r="E66" s="2">
        <f t="shared" ref="E66" si="20">2*SQRT($B$26*B66)</f>
        <v>6.324555320336759</v>
      </c>
      <c r="F66">
        <f t="shared" ref="F66" si="21">ERFC(C66/E66)</f>
        <v>3.1954210346212372E-55</v>
      </c>
      <c r="G66">
        <f t="shared" ref="G66" si="22">ERFC(D66/E66)</f>
        <v>0</v>
      </c>
      <c r="H66" t="e">
        <f t="shared" ref="H66" si="23">EXP(A66*$B$30)</f>
        <v>#NUM!</v>
      </c>
      <c r="I66" s="2" t="e">
        <f t="shared" ref="I66" si="24">0.5*$B$23*(F66+H66*G66)-R66</f>
        <v>#NUM!</v>
      </c>
      <c r="J66" s="2">
        <f t="shared" ref="J66" si="25">A66</f>
        <v>150</v>
      </c>
      <c r="K66" s="2">
        <f t="shared" ref="K66" si="26">IF(B66-$B$27&lt;=0,0,B66-$B$27)</f>
        <v>10</v>
      </c>
      <c r="L66" s="2">
        <f t="shared" ref="L66" si="27">J66-$B$29*K66</f>
        <v>110</v>
      </c>
      <c r="M66" s="2">
        <f t="shared" ref="M66" si="28">J66+$B$29*K66</f>
        <v>190</v>
      </c>
      <c r="N66" s="2">
        <f t="shared" ref="N66" si="29">2*SQRT($B$26*K66)</f>
        <v>4.4721359549995796</v>
      </c>
      <c r="O66">
        <f t="shared" ref="O66" si="30">ERFC(L66/N66)</f>
        <v>4.0928670955040227E-265</v>
      </c>
      <c r="P66">
        <f t="shared" ref="P66" si="31">ERFC(M66/N66)</f>
        <v>0</v>
      </c>
      <c r="Q66" t="e">
        <f t="shared" ref="Q66" si="32">EXP(J66*$B$30)</f>
        <v>#NUM!</v>
      </c>
      <c r="R66" s="2" t="e">
        <f t="shared" ref="R66" si="33">IF(K66&lt;=0,0,0.5*$B$23*(O66+Q66*P66))</f>
        <v>#NUM!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1DFPADR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Cleveland, Theodore</dc:creator>
  <cp:lastModifiedBy>Cleveland, Theodore</cp:lastModifiedBy>
  <dcterms:created xsi:type="dcterms:W3CDTF">2024-09-27T14:59:20Z</dcterms:created>
  <dcterms:modified xsi:type="dcterms:W3CDTF">2024-09-27T15:10:59Z</dcterms:modified>
</cp:coreProperties>
</file>