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8_{AFBDE9CE-3487-4F46-9033-FE9E4A5AA5AA}" xr6:coauthVersionLast="47" xr6:coauthVersionMax="47" xr10:uidLastSave="{00000000-0000-0000-0000-000000000000}"/>
  <bookViews>
    <workbookView xWindow="5580" yWindow="2300" windowWidth="27640" windowHeight="16940" xr2:uid="{46FDB963-229A-1D4C-AFD8-B19301D5525E}"/>
  </bookViews>
  <sheets>
    <sheet name="1DCRAD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41" i="1"/>
  <c r="B28" i="1"/>
  <c r="B29" i="1"/>
  <c r="B30" i="1"/>
  <c r="F41" i="1" s="1"/>
  <c r="D40" i="1"/>
  <c r="E40" i="1"/>
  <c r="D41" i="1"/>
  <c r="E41" i="1" l="1"/>
  <c r="D42" i="1"/>
  <c r="E42" i="1"/>
  <c r="E43" i="1"/>
  <c r="B31" i="1"/>
  <c r="I50" i="1"/>
  <c r="I67" i="1"/>
  <c r="I69" i="1"/>
  <c r="I65" i="1"/>
  <c r="I48" i="1"/>
  <c r="I46" i="1"/>
  <c r="I54" i="1"/>
  <c r="I59" i="1"/>
  <c r="I42" i="1"/>
  <c r="I61" i="1"/>
  <c r="I52" i="1"/>
  <c r="I57" i="1"/>
  <c r="I51" i="1"/>
  <c r="I40" i="1"/>
  <c r="I56" i="1"/>
  <c r="I63" i="1"/>
  <c r="I44" i="1"/>
  <c r="F40" i="1"/>
  <c r="G40" i="1" s="1"/>
  <c r="F42" i="1"/>
  <c r="G41" i="1"/>
  <c r="H41" i="1"/>
  <c r="I55" i="1"/>
  <c r="I41" i="1"/>
  <c r="I53" i="1"/>
  <c r="I49" i="1"/>
  <c r="I66" i="1"/>
  <c r="I58" i="1"/>
  <c r="I43" i="1"/>
  <c r="I47" i="1"/>
  <c r="I45" i="1"/>
  <c r="I68" i="1"/>
  <c r="I64" i="1"/>
  <c r="I62" i="1"/>
  <c r="I60" i="1"/>
  <c r="F43" i="1"/>
  <c r="D43" i="1"/>
  <c r="F44" i="1"/>
  <c r="G42" i="1" l="1"/>
  <c r="H42" i="1"/>
  <c r="H40" i="1"/>
  <c r="J40" i="1" s="1"/>
  <c r="H43" i="1"/>
  <c r="G43" i="1"/>
  <c r="J41" i="1"/>
  <c r="F45" i="1"/>
  <c r="D44" i="1"/>
  <c r="G44" i="1" s="1"/>
  <c r="E44" i="1"/>
  <c r="H44" i="1" s="1"/>
  <c r="J44" i="1" l="1"/>
  <c r="J43" i="1"/>
  <c r="J42" i="1"/>
  <c r="F46" i="1"/>
  <c r="D45" i="1"/>
  <c r="G45" i="1" s="1"/>
  <c r="E45" i="1"/>
  <c r="H45" i="1" s="1"/>
  <c r="J45" i="1" l="1"/>
  <c r="F47" i="1"/>
  <c r="D46" i="1"/>
  <c r="G46" i="1" s="1"/>
  <c r="E46" i="1"/>
  <c r="H46" i="1" s="1"/>
  <c r="J46" i="1" l="1"/>
  <c r="F48" i="1"/>
  <c r="D47" i="1"/>
  <c r="G47" i="1" s="1"/>
  <c r="E47" i="1"/>
  <c r="H47" i="1" s="1"/>
  <c r="J47" i="1" l="1"/>
  <c r="F49" i="1"/>
  <c r="D48" i="1"/>
  <c r="G48" i="1" s="1"/>
  <c r="E48" i="1"/>
  <c r="H48" i="1" s="1"/>
  <c r="J48" i="1" l="1"/>
  <c r="E49" i="1"/>
  <c r="H49" i="1" s="1"/>
  <c r="F50" i="1"/>
  <c r="D49" i="1"/>
  <c r="G49" i="1" s="1"/>
  <c r="J49" i="1" l="1"/>
  <c r="D50" i="1"/>
  <c r="G50" i="1" s="1"/>
  <c r="E50" i="1"/>
  <c r="H50" i="1" s="1"/>
  <c r="F51" i="1"/>
  <c r="J50" i="1" l="1"/>
  <c r="F52" i="1"/>
  <c r="D51" i="1"/>
  <c r="G51" i="1" s="1"/>
  <c r="E51" i="1"/>
  <c r="H51" i="1" s="1"/>
  <c r="J51" i="1" l="1"/>
  <c r="F53" i="1"/>
  <c r="D52" i="1"/>
  <c r="G52" i="1" s="1"/>
  <c r="E52" i="1"/>
  <c r="H52" i="1" s="1"/>
  <c r="J52" i="1" l="1"/>
  <c r="F54" i="1"/>
  <c r="D53" i="1"/>
  <c r="G53" i="1" s="1"/>
  <c r="E53" i="1"/>
  <c r="H53" i="1" s="1"/>
  <c r="J53" i="1" l="1"/>
  <c r="F55" i="1"/>
  <c r="D54" i="1"/>
  <c r="G54" i="1" s="1"/>
  <c r="E54" i="1"/>
  <c r="H54" i="1" s="1"/>
  <c r="J54" i="1" l="1"/>
  <c r="F56" i="1"/>
  <c r="D55" i="1"/>
  <c r="G55" i="1" s="1"/>
  <c r="E55" i="1"/>
  <c r="H55" i="1" s="1"/>
  <c r="J55" i="1" l="1"/>
  <c r="F57" i="1"/>
  <c r="D56" i="1"/>
  <c r="G56" i="1" s="1"/>
  <c r="E56" i="1"/>
  <c r="H56" i="1" s="1"/>
  <c r="J56" i="1" l="1"/>
  <c r="E57" i="1"/>
  <c r="H57" i="1" s="1"/>
  <c r="F58" i="1"/>
  <c r="D57" i="1"/>
  <c r="G57" i="1" s="1"/>
  <c r="J57" i="1" s="1"/>
  <c r="D58" i="1" l="1"/>
  <c r="G58" i="1" s="1"/>
  <c r="E58" i="1"/>
  <c r="H58" i="1" s="1"/>
  <c r="F59" i="1"/>
  <c r="J58" i="1" l="1"/>
  <c r="F60" i="1"/>
  <c r="D59" i="1"/>
  <c r="G59" i="1" s="1"/>
  <c r="E59" i="1"/>
  <c r="H59" i="1" s="1"/>
  <c r="J59" i="1" l="1"/>
  <c r="F61" i="1"/>
  <c r="D60" i="1"/>
  <c r="G60" i="1" s="1"/>
  <c r="E60" i="1"/>
  <c r="H60" i="1" s="1"/>
  <c r="J60" i="1" l="1"/>
  <c r="F62" i="1"/>
  <c r="D61" i="1"/>
  <c r="G61" i="1" s="1"/>
  <c r="E61" i="1"/>
  <c r="H61" i="1" s="1"/>
  <c r="J61" i="1" l="1"/>
  <c r="D62" i="1"/>
  <c r="G62" i="1" s="1"/>
  <c r="F63" i="1"/>
  <c r="E62" i="1"/>
  <c r="H62" i="1" s="1"/>
  <c r="J62" i="1" l="1"/>
  <c r="F64" i="1"/>
  <c r="D63" i="1"/>
  <c r="G63" i="1" s="1"/>
  <c r="E63" i="1"/>
  <c r="H63" i="1" s="1"/>
  <c r="J63" i="1" l="1"/>
  <c r="F65" i="1"/>
  <c r="D64" i="1"/>
  <c r="G64" i="1" s="1"/>
  <c r="E64" i="1"/>
  <c r="H64" i="1" s="1"/>
  <c r="J64" i="1" l="1"/>
  <c r="F66" i="1"/>
  <c r="E65" i="1"/>
  <c r="H65" i="1" s="1"/>
  <c r="D65" i="1"/>
  <c r="G65" i="1" s="1"/>
  <c r="J65" i="1" s="1"/>
  <c r="E66" i="1" l="1"/>
  <c r="H66" i="1" s="1"/>
  <c r="D66" i="1"/>
  <c r="G66" i="1" s="1"/>
  <c r="F67" i="1"/>
  <c r="J66" i="1" l="1"/>
  <c r="D67" i="1"/>
  <c r="G67" i="1" s="1"/>
  <c r="E67" i="1"/>
  <c r="H67" i="1" s="1"/>
  <c r="F68" i="1"/>
  <c r="J67" i="1" l="1"/>
  <c r="F69" i="1"/>
  <c r="D68" i="1"/>
  <c r="G68" i="1" s="1"/>
  <c r="E68" i="1"/>
  <c r="H68" i="1" s="1"/>
  <c r="J68" i="1" l="1"/>
  <c r="E69" i="1"/>
  <c r="H69" i="1" s="1"/>
  <c r="D69" i="1"/>
  <c r="G69" i="1" s="1"/>
  <c r="J69" i="1" s="1"/>
</calcChain>
</file>

<file path=xl/sharedStrings.xml><?xml version="1.0" encoding="utf-8"?>
<sst xmlns="http://schemas.openxmlformats.org/spreadsheetml/2006/main" count="75" uniqueCount="70">
  <si>
    <r>
      <t>C(x,t) (mg/m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</si>
  <si>
    <t>EEXP [ x v/D ]</t>
  </si>
  <si>
    <t>ERFCC[ (2)/(3) ]</t>
  </si>
  <si>
    <t>ERFCC[ (1)/(3) ]</t>
  </si>
  <si>
    <t>2 SQRT (Dt)</t>
  </si>
  <si>
    <t>x+vt</t>
  </si>
  <si>
    <t>x-vt</t>
  </si>
  <si>
    <t>t (years)</t>
  </si>
  <si>
    <t>x (meters)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</si>
  <si>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</si>
  <si>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</si>
  <si>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</si>
  <si>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</si>
  <si>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</si>
  <si>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</si>
  <si>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</si>
  <si>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</si>
  <si>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Results</t>
  </si>
  <si>
    <t>Intermediate Calculations</t>
  </si>
  <si>
    <t>Chart Title</t>
  </si>
  <si>
    <t>(1/meters)</t>
  </si>
  <si>
    <t>V/D</t>
  </si>
  <si>
    <t>(meters^2/yr)</t>
  </si>
  <si>
    <t>Adjusted Dispersion</t>
  </si>
  <si>
    <t>D/R</t>
  </si>
  <si>
    <t>(meters/yr)</t>
  </si>
  <si>
    <t>Adjusted Velocity</t>
  </si>
  <si>
    <t>V/R</t>
  </si>
  <si>
    <t>Pore Velocity</t>
  </si>
  <si>
    <t>V=q/n</t>
  </si>
  <si>
    <t>COMPUTED CONSTANTS</t>
  </si>
  <si>
    <t>Retardation Coefficient</t>
  </si>
  <si>
    <t>R</t>
  </si>
  <si>
    <t>Dispersion Coefficient</t>
  </si>
  <si>
    <t>D</t>
  </si>
  <si>
    <t>Porosity</t>
  </si>
  <si>
    <t>n</t>
  </si>
  <si>
    <t>Specific Discharge</t>
  </si>
  <si>
    <t>q</t>
  </si>
  <si>
    <t>(mg/meter^3)</t>
  </si>
  <si>
    <t>Reservoir Concentration</t>
  </si>
  <si>
    <t>Co</t>
  </si>
  <si>
    <t>MODEL INPUT VALUES</t>
  </si>
  <si>
    <t>NONE</t>
  </si>
  <si>
    <t>Macros:</t>
  </si>
  <si>
    <t>Constant Source at x=0, concentration in source is Co</t>
  </si>
  <si>
    <t>Advection and Dispersion</t>
  </si>
  <si>
    <t>Semi-Infinite Aquifer</t>
  </si>
  <si>
    <t>Notes:</t>
  </si>
  <si>
    <t>Dr. T.G. Cleveland for CIVE6361/7332 Students; Spring 1995</t>
  </si>
  <si>
    <t>Author:</t>
  </si>
  <si>
    <t xml:space="preserve">Method: </t>
  </si>
  <si>
    <t>Bear, 1972. Dynamics of Fluids in Porous Media, pp 630, Eqn. (10.6.22)</t>
  </si>
  <si>
    <t xml:space="preserve">References: </t>
  </si>
  <si>
    <t>Yes</t>
  </si>
  <si>
    <t>Retardation:</t>
  </si>
  <si>
    <t>None</t>
  </si>
  <si>
    <t>Decay:</t>
  </si>
  <si>
    <t>Point</t>
  </si>
  <si>
    <t>Source Dimension:</t>
  </si>
  <si>
    <t>Constant Concentration Reservoir</t>
  </si>
  <si>
    <t>Source History:</t>
  </si>
  <si>
    <t>Dispersion:</t>
  </si>
  <si>
    <t>Advection:</t>
  </si>
  <si>
    <t>Dispersion Dimension:</t>
  </si>
  <si>
    <t>Contaminant Transport</t>
  </si>
  <si>
    <t>Model Type:</t>
  </si>
  <si>
    <t>1D_reservoir_advection_dispersion_retardation</t>
  </si>
  <si>
    <t>Model Name:</t>
  </si>
  <si>
    <t>Ogata-Banks Solution; Use adjusted constants for retardation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</si>
</sst>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9C6500"/>
      <name val="Aptos Narrow"/>
      <family val="2"/>
      <scheme val="minor"/>
    </font>
    <font>
      <vertAlign val="superscript"/>
      <sz val="12"/>
      <name val="Calibri"/>
      <family val="2"/>
    </font>
    <font>
      <b/>
      <sz val="12"/>
      <color rgb="FF0061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2"/>
    <xf numFmtId="0" fontId="5" fillId="0" borderId="0" xfId="0" applyFont="1" applyAlignment="1">
      <alignment textRotation="90"/>
    </xf>
    <xf numFmtId="0" fontId="5" fillId="0" borderId="2" xfId="0" applyFont="1" applyBorder="1" applyAlignment="1">
      <alignment textRotation="90"/>
    </xf>
    <xf numFmtId="0" fontId="5" fillId="0" borderId="3" xfId="0" applyFont="1" applyBorder="1" applyAlignment="1">
      <alignment textRotation="90"/>
    </xf>
    <xf numFmtId="0" fontId="5" fillId="0" borderId="4" xfId="0" applyFont="1" applyBorder="1" applyAlignment="1">
      <alignment textRotation="90"/>
    </xf>
    <xf numFmtId="0" fontId="5" fillId="0" borderId="0" xfId="0" quotePrefix="1" applyFont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4" borderId="1" xfId="3" applyBorder="1"/>
    <xf numFmtId="0" fontId="3" fillId="4" borderId="8" xfId="3" applyFont="1" applyBorder="1" applyAlignment="1">
      <alignment horizontal="center"/>
    </xf>
    <xf numFmtId="0" fontId="0" fillId="4" borderId="1" xfId="3" applyFont="1" applyBorder="1"/>
    <xf numFmtId="0" fontId="1" fillId="4" borderId="9" xfId="3" applyBorder="1"/>
    <xf numFmtId="0" fontId="2" fillId="2" borderId="1" xfId="1" applyBorder="1"/>
    <xf numFmtId="0" fontId="1" fillId="4" borderId="8" xfId="3" applyBorder="1" applyAlignment="1">
      <alignment horizontal="center"/>
    </xf>
    <xf numFmtId="0" fontId="1" fillId="4" borderId="8" xfId="3" applyBorder="1" applyAlignment="1">
      <alignment horizontal="left"/>
    </xf>
    <xf numFmtId="0" fontId="1" fillId="4" borderId="10" xfId="3" applyBorder="1" applyAlignment="1">
      <alignment horizontal="right"/>
    </xf>
    <xf numFmtId="0" fontId="1" fillId="5" borderId="11" xfId="1" applyFont="1" applyFill="1" applyBorder="1"/>
    <xf numFmtId="0" fontId="4" fillId="5" borderId="10" xfId="0" applyFont="1" applyFill="1" applyBorder="1"/>
    <xf numFmtId="0" fontId="1" fillId="4" borderId="12" xfId="3" applyBorder="1"/>
    <xf numFmtId="0" fontId="3" fillId="4" borderId="8" xfId="3" applyFont="1" applyBorder="1" applyAlignment="1">
      <alignment horizontal="center"/>
    </xf>
    <xf numFmtId="0" fontId="2" fillId="2" borderId="13" xfId="1" applyBorder="1"/>
    <xf numFmtId="0" fontId="1" fillId="0" borderId="0" xfId="3" applyFill="1" applyBorder="1"/>
    <xf numFmtId="0" fontId="8" fillId="2" borderId="14" xfId="1" applyFont="1" applyBorder="1" applyAlignment="1">
      <alignment horizontal="center"/>
    </xf>
    <xf numFmtId="0" fontId="8" fillId="2" borderId="15" xfId="1" applyFont="1" applyBorder="1" applyAlignment="1">
      <alignment horizontal="center"/>
    </xf>
    <xf numFmtId="0" fontId="8" fillId="2" borderId="16" xfId="1" applyFont="1" applyBorder="1" applyAlignment="1">
      <alignment horizontal="center"/>
    </xf>
    <xf numFmtId="0" fontId="2" fillId="2" borderId="17" xfId="1" applyBorder="1" applyAlignment="1">
      <alignment horizontal="right"/>
    </xf>
    <xf numFmtId="0" fontId="2" fillId="2" borderId="18" xfId="1" applyBorder="1"/>
    <xf numFmtId="0" fontId="2" fillId="2" borderId="19" xfId="1" applyBorder="1" applyAlignment="1">
      <alignment horizontal="right"/>
    </xf>
    <xf numFmtId="0" fontId="2" fillId="2" borderId="0" xfId="1" applyBorder="1"/>
    <xf numFmtId="0" fontId="3" fillId="4" borderId="20" xfId="3" applyFont="1" applyBorder="1" applyAlignment="1">
      <alignment horizontal="center"/>
    </xf>
    <xf numFmtId="0" fontId="3" fillId="4" borderId="21" xfId="3" applyFont="1" applyBorder="1" applyAlignment="1">
      <alignment horizontal="center"/>
    </xf>
    <xf numFmtId="0" fontId="1" fillId="4" borderId="17" xfId="3" applyBorder="1" applyAlignment="1">
      <alignment horizontal="left"/>
    </xf>
    <xf numFmtId="0" fontId="3" fillId="4" borderId="21" xfId="3" applyFont="1" applyBorder="1" applyAlignment="1">
      <alignment horizontal="center"/>
    </xf>
    <xf numFmtId="0" fontId="4" fillId="5" borderId="22" xfId="0" applyFont="1" applyFill="1" applyBorder="1"/>
    <xf numFmtId="0" fontId="4" fillId="5" borderId="0" xfId="0" applyFont="1" applyFill="1" applyBorder="1"/>
    <xf numFmtId="0" fontId="1" fillId="4" borderId="20" xfId="3" applyBorder="1" applyAlignment="1">
      <alignment horizontal="left"/>
    </xf>
    <xf numFmtId="0" fontId="1" fillId="4" borderId="23" xfId="3" applyBorder="1" applyAlignment="1">
      <alignment horizontal="left" indent="1"/>
    </xf>
    <xf numFmtId="0" fontId="1" fillId="4" borderId="24" xfId="3" applyBorder="1"/>
    <xf numFmtId="0" fontId="1" fillId="4" borderId="25" xfId="3" applyBorder="1"/>
    <xf numFmtId="0" fontId="5" fillId="0" borderId="0" xfId="0" applyFont="1" applyAlignment="1">
      <alignment horizontal="left"/>
    </xf>
    <xf numFmtId="0" fontId="6" fillId="0" borderId="0" xfId="2" applyFill="1"/>
  </cellXfs>
  <cellStyles count="4">
    <cellStyle name="20% - Accent4" xfId="3" builtinId="4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'1DCRADR'!$B$32</c:f>
          <c:strCache>
            <c:ptCount val="1"/>
            <c:pt idx="0">
              <c:v>Concentration Profile for  t= 1 (years)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'1DCRADR'!$J$39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'1DCRADR'!$A$40:$A$69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'1DCRADR'!$J$40:$J$69</c:f>
              <c:numCache>
                <c:formatCode>General</c:formatCode>
                <c:ptCount val="30"/>
                <c:pt idx="0">
                  <c:v>1000</c:v>
                </c:pt>
                <c:pt idx="1">
                  <c:v>999.9999991780428</c:v>
                </c:pt>
                <c:pt idx="2">
                  <c:v>999.9999938205591</c:v>
                </c:pt>
                <c:pt idx="3">
                  <c:v>999.99996196433915</c:v>
                </c:pt>
                <c:pt idx="4">
                  <c:v>999.99979002817918</c:v>
                </c:pt>
                <c:pt idx="5">
                  <c:v>999.99894931136623</c:v>
                </c:pt>
                <c:pt idx="6">
                  <c:v>999.99522655637463</c:v>
                </c:pt>
                <c:pt idx="7">
                  <c:v>999.98029921683838</c:v>
                </c:pt>
                <c:pt idx="8">
                  <c:v>999.92609884857166</c:v>
                </c:pt>
                <c:pt idx="9">
                  <c:v>999.74789088681973</c:v>
                </c:pt>
                <c:pt idx="10">
                  <c:v>999.21729887157653</c:v>
                </c:pt>
                <c:pt idx="11">
                  <c:v>997.78673707123573</c:v>
                </c:pt>
                <c:pt idx="12">
                  <c:v>994.29398180705914</c:v>
                </c:pt>
                <c:pt idx="13">
                  <c:v>986.57165224625442</c:v>
                </c:pt>
                <c:pt idx="14">
                  <c:v>971.1102144382055</c:v>
                </c:pt>
                <c:pt idx="15">
                  <c:v>943.07685099667196</c:v>
                </c:pt>
                <c:pt idx="16">
                  <c:v>897.04839463396604</c:v>
                </c:pt>
                <c:pt idx="17">
                  <c:v>828.60914442604428</c:v>
                </c:pt>
                <c:pt idx="18">
                  <c:v>736.45537156723094</c:v>
                </c:pt>
                <c:pt idx="19">
                  <c:v>624.08518297707542</c:v>
                </c:pt>
                <c:pt idx="20">
                  <c:v>500</c:v>
                </c:pt>
                <c:pt idx="21">
                  <c:v>375.91481702292464</c:v>
                </c:pt>
                <c:pt idx="22">
                  <c:v>263.54462843276906</c:v>
                </c:pt>
                <c:pt idx="23">
                  <c:v>171.39085557395572</c:v>
                </c:pt>
                <c:pt idx="24">
                  <c:v>102.95160536603416</c:v>
                </c:pt>
                <c:pt idx="25">
                  <c:v>56.923149003329009</c:v>
                </c:pt>
                <c:pt idx="26">
                  <c:v>28.889785561798618</c:v>
                </c:pt>
                <c:pt idx="27">
                  <c:v>13.428347753762207</c:v>
                </c:pt>
                <c:pt idx="28">
                  <c:v>5.7060181930008289</c:v>
                </c:pt>
                <c:pt idx="29">
                  <c:v>2.2132629289599159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D-8442-9F41-5C0BCA05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6824"/>
        <c:axId val="-2070797912"/>
      </c:scatterChart>
      <c:valAx>
        <c:axId val="-2129496824"/>
        <c:scaling>
          <c:orientation val="minMax"/>
        </c:scaling>
        <c:delete val="0"/>
        <c:axPos val="b"/>
        <c:minorGridlines/>
        <c:title>
          <c:tx>
            <c:strRef>
              <c:f>'1DCRADR'!$A$39</c:f>
              <c:strCache>
                <c:ptCount val="1"/>
                <c:pt idx="0">
                  <c:v>x (meters)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-2070797912"/>
        <c:crosses val="autoZero"/>
        <c:crossBetween val="midCat"/>
      </c:valAx>
      <c:valAx>
        <c:axId val="-2070797912"/>
        <c:scaling>
          <c:orientation val="minMax"/>
        </c:scaling>
        <c:delete val="0"/>
        <c:axPos val="l"/>
        <c:majorGridlines/>
        <c:minorGridlines/>
        <c:title>
          <c:tx>
            <c:strRef>
              <c:f>'1DCRADR'!$J$39</c:f>
              <c:strCache>
                <c:ptCount val="1"/>
                <c:pt idx="0">
                  <c:v>C(x,t) (mg/m3)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94968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69850</xdr:rowOff>
    </xdr:from>
    <xdr:to>
      <xdr:col>17</xdr:col>
      <xdr:colOff>355600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43BE-2972-5C4F-A9FC-9EC7A480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veland/Downloads/1D_finite_pulse_advection_disp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5"/>
      <sheetName val="EEXP(Z)"/>
      <sheetName val="ERFCC(Z)"/>
      <sheetName val="ERFF(Z)"/>
    </sheetNames>
    <sheetDataSet>
      <sheetData sheetId="0"/>
      <sheetData sheetId="1">
        <row r="1">
          <cell r="A1" t="b">
            <v>1</v>
          </cell>
        </row>
      </sheetData>
      <sheetData sheetId="2">
        <row r="1">
          <cell r="E1" t="b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66E-DE90-2845-AD09-56382C0975F5}">
  <sheetPr codeName="Sheet17"/>
  <dimension ref="A1:J76"/>
  <sheetViews>
    <sheetView tabSelected="1" workbookViewId="0">
      <selection activeCell="H12" sqref="H12"/>
    </sheetView>
  </sheetViews>
  <sheetFormatPr baseColWidth="10" defaultRowHeight="16" x14ac:dyDescent="0.2"/>
  <cols>
    <col min="1" max="1" width="21" style="1" customWidth="1"/>
    <col min="2" max="5" width="10.83203125" style="1"/>
    <col min="6" max="8" width="12.1640625" style="1" bestFit="1" customWidth="1"/>
    <col min="9" max="9" width="9.5" style="1" customWidth="1"/>
    <col min="10" max="16384" width="10.83203125" style="1"/>
  </cols>
  <sheetData>
    <row r="1" spans="1:9" x14ac:dyDescent="0.2">
      <c r="A1" s="2" t="s">
        <v>68</v>
      </c>
      <c r="B1" s="2" t="s">
        <v>67</v>
      </c>
      <c r="C1" s="2"/>
      <c r="D1" s="2"/>
      <c r="E1" s="2"/>
      <c r="F1" s="2"/>
      <c r="G1" s="2"/>
      <c r="H1" s="2"/>
      <c r="I1" s="2"/>
    </row>
    <row r="2" spans="1:9" x14ac:dyDescent="0.2">
      <c r="A2" s="2" t="s">
        <v>66</v>
      </c>
      <c r="B2" s="2" t="s">
        <v>65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64</v>
      </c>
      <c r="B3" s="46">
        <v>1</v>
      </c>
      <c r="C3" s="2"/>
      <c r="D3" s="2"/>
      <c r="E3" s="2"/>
      <c r="F3" s="2"/>
      <c r="G3" s="2"/>
      <c r="H3" s="2"/>
      <c r="I3" s="2"/>
    </row>
    <row r="4" spans="1:9" x14ac:dyDescent="0.2">
      <c r="A4" s="2" t="s">
        <v>63</v>
      </c>
      <c r="B4" s="2" t="s">
        <v>54</v>
      </c>
      <c r="C4" s="2"/>
      <c r="D4" s="2"/>
      <c r="E4" s="2"/>
      <c r="F4" s="2"/>
      <c r="G4" s="2"/>
      <c r="H4" s="2"/>
      <c r="I4" s="2"/>
    </row>
    <row r="5" spans="1:9" x14ac:dyDescent="0.2">
      <c r="A5" s="2" t="s">
        <v>62</v>
      </c>
      <c r="B5" s="2" t="s">
        <v>54</v>
      </c>
      <c r="C5" s="2"/>
      <c r="D5" s="2"/>
      <c r="E5" s="2"/>
      <c r="F5" s="2"/>
      <c r="G5" s="2"/>
      <c r="H5" s="2"/>
      <c r="I5" s="2"/>
    </row>
    <row r="6" spans="1:9" x14ac:dyDescent="0.2">
      <c r="A6" s="2" t="s">
        <v>61</v>
      </c>
      <c r="B6" s="2" t="s">
        <v>60</v>
      </c>
      <c r="C6" s="2"/>
      <c r="D6" s="2"/>
      <c r="E6" s="2"/>
      <c r="F6" s="2"/>
      <c r="G6" s="2"/>
      <c r="H6" s="2"/>
      <c r="I6" s="2"/>
    </row>
    <row r="7" spans="1:9" x14ac:dyDescent="0.2">
      <c r="A7" s="2" t="s">
        <v>59</v>
      </c>
      <c r="B7" s="2" t="s">
        <v>58</v>
      </c>
      <c r="C7" s="2"/>
      <c r="D7" s="2"/>
      <c r="E7" s="2"/>
      <c r="F7" s="2"/>
      <c r="G7" s="2"/>
      <c r="H7" s="2"/>
      <c r="I7" s="2"/>
    </row>
    <row r="8" spans="1:9" x14ac:dyDescent="0.2">
      <c r="A8" s="2" t="s">
        <v>57</v>
      </c>
      <c r="B8" s="2" t="s">
        <v>56</v>
      </c>
      <c r="C8" s="2"/>
      <c r="D8" s="2"/>
      <c r="E8" s="2"/>
      <c r="F8" s="2"/>
      <c r="G8" s="2"/>
      <c r="H8" s="2"/>
      <c r="I8" s="2"/>
    </row>
    <row r="9" spans="1:9" x14ac:dyDescent="0.2">
      <c r="A9" s="2" t="s">
        <v>55</v>
      </c>
      <c r="B9" s="2" t="s">
        <v>54</v>
      </c>
      <c r="C9" s="2"/>
      <c r="D9" s="2"/>
      <c r="E9" s="2"/>
      <c r="F9" s="2"/>
      <c r="G9" s="2"/>
      <c r="H9" s="2"/>
      <c r="I9" s="2"/>
    </row>
    <row r="10" spans="1:9" x14ac:dyDescent="0.2">
      <c r="A10" s="2" t="s">
        <v>53</v>
      </c>
      <c r="B10" s="2" t="s">
        <v>52</v>
      </c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 t="s">
        <v>51</v>
      </c>
      <c r="B12" s="2" t="s">
        <v>69</v>
      </c>
      <c r="C12" s="2"/>
      <c r="D12" s="2"/>
      <c r="E12" s="2"/>
      <c r="F12" s="2"/>
      <c r="G12" s="2"/>
      <c r="H12" s="2"/>
      <c r="I12" s="2"/>
    </row>
    <row r="13" spans="1:9" x14ac:dyDescent="0.2">
      <c r="A13" s="2" t="s">
        <v>50</v>
      </c>
      <c r="B13" s="2" t="s">
        <v>49</v>
      </c>
      <c r="C13" s="2"/>
      <c r="D13" s="2"/>
      <c r="E13" s="2"/>
      <c r="F13" s="2"/>
      <c r="G13" s="2"/>
      <c r="H13" s="2"/>
      <c r="I13" s="2"/>
    </row>
    <row r="14" spans="1:9" x14ac:dyDescent="0.2">
      <c r="A14" s="2" t="s">
        <v>48</v>
      </c>
      <c r="B14" s="2" t="s">
        <v>47</v>
      </c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 t="s">
        <v>46</v>
      </c>
    </row>
    <row r="16" spans="1:9" x14ac:dyDescent="0.2">
      <c r="A16" s="2"/>
      <c r="B16" s="2" t="s">
        <v>45</v>
      </c>
    </row>
    <row r="17" spans="1:9" x14ac:dyDescent="0.2">
      <c r="A17" s="2"/>
      <c r="B17" s="2"/>
    </row>
    <row r="18" spans="1:9" x14ac:dyDescent="0.2">
      <c r="A18" s="2"/>
      <c r="B18" s="2"/>
    </row>
    <row r="19" spans="1:9" x14ac:dyDescent="0.2">
      <c r="A19" s="2" t="s">
        <v>44</v>
      </c>
      <c r="B19" s="2" t="s">
        <v>43</v>
      </c>
    </row>
    <row r="21" spans="1:9" x14ac:dyDescent="0.2">
      <c r="A21" s="29" t="s">
        <v>42</v>
      </c>
      <c r="B21" s="30"/>
      <c r="C21" s="30"/>
      <c r="D21" s="30"/>
      <c r="E21" s="30"/>
      <c r="F21" s="30"/>
      <c r="G21" s="30"/>
      <c r="H21" s="30"/>
      <c r="I21" s="31"/>
    </row>
    <row r="22" spans="1:9" x14ac:dyDescent="0.2">
      <c r="A22" s="32" t="s">
        <v>41</v>
      </c>
      <c r="B22" s="19">
        <v>1000</v>
      </c>
      <c r="C22" s="19" t="s">
        <v>40</v>
      </c>
      <c r="D22" s="19"/>
      <c r="E22" s="19"/>
      <c r="F22" s="19" t="s">
        <v>39</v>
      </c>
      <c r="G22" s="19"/>
      <c r="H22" s="19"/>
      <c r="I22" s="33"/>
    </row>
    <row r="23" spans="1:9" x14ac:dyDescent="0.2">
      <c r="A23" s="32" t="s">
        <v>38</v>
      </c>
      <c r="B23" s="19">
        <v>10</v>
      </c>
      <c r="C23" s="19" t="s">
        <v>37</v>
      </c>
      <c r="D23" s="19"/>
      <c r="E23" s="19"/>
      <c r="F23" s="19" t="s">
        <v>25</v>
      </c>
      <c r="G23" s="19"/>
      <c r="H23" s="19"/>
      <c r="I23" s="33"/>
    </row>
    <row r="24" spans="1:9" x14ac:dyDescent="0.2">
      <c r="A24" s="32" t="s">
        <v>36</v>
      </c>
      <c r="B24" s="19">
        <v>0.5</v>
      </c>
      <c r="C24" s="19" t="s">
        <v>35</v>
      </c>
      <c r="D24" s="19"/>
      <c r="E24" s="19"/>
      <c r="F24" s="19"/>
      <c r="G24" s="19"/>
      <c r="H24" s="19"/>
      <c r="I24" s="33"/>
    </row>
    <row r="25" spans="1:9" x14ac:dyDescent="0.2">
      <c r="A25" s="32" t="s">
        <v>34</v>
      </c>
      <c r="B25" s="19">
        <v>10</v>
      </c>
      <c r="C25" s="19" t="s">
        <v>33</v>
      </c>
      <c r="D25" s="19"/>
      <c r="E25" s="19"/>
      <c r="F25" s="19" t="s">
        <v>22</v>
      </c>
      <c r="G25" s="19"/>
      <c r="H25" s="19"/>
      <c r="I25" s="33"/>
    </row>
    <row r="26" spans="1:9" x14ac:dyDescent="0.2">
      <c r="A26" s="34" t="s">
        <v>32</v>
      </c>
      <c r="B26" s="27">
        <v>2</v>
      </c>
      <c r="C26" s="27" t="s">
        <v>31</v>
      </c>
      <c r="D26" s="35"/>
      <c r="E26" s="35"/>
      <c r="F26" s="35"/>
      <c r="G26" s="19"/>
      <c r="H26" s="19"/>
      <c r="I26" s="33"/>
    </row>
    <row r="27" spans="1:9" x14ac:dyDescent="0.2">
      <c r="A27" s="36" t="s">
        <v>30</v>
      </c>
      <c r="B27" s="26"/>
      <c r="C27" s="26"/>
      <c r="D27" s="26"/>
      <c r="E27" s="26"/>
      <c r="F27" s="26"/>
      <c r="G27" s="26"/>
      <c r="H27" s="26"/>
      <c r="I27" s="37"/>
    </row>
    <row r="28" spans="1:9" x14ac:dyDescent="0.2">
      <c r="A28" s="38" t="s">
        <v>29</v>
      </c>
      <c r="B28" s="25">
        <f>B23/B24</f>
        <v>20</v>
      </c>
      <c r="C28" s="15" t="s">
        <v>28</v>
      </c>
      <c r="D28" s="15"/>
      <c r="E28" s="15"/>
      <c r="F28" s="15" t="s">
        <v>25</v>
      </c>
      <c r="G28" s="16"/>
      <c r="H28" s="16"/>
      <c r="I28" s="39"/>
    </row>
    <row r="29" spans="1:9" x14ac:dyDescent="0.2">
      <c r="A29" s="40" t="s">
        <v>27</v>
      </c>
      <c r="B29" s="24">
        <f>B28/B26</f>
        <v>10</v>
      </c>
      <c r="C29" s="23" t="s">
        <v>26</v>
      </c>
      <c r="D29" s="41"/>
      <c r="E29" s="41"/>
      <c r="F29" s="15" t="s">
        <v>25</v>
      </c>
      <c r="G29" s="16"/>
      <c r="H29" s="16"/>
      <c r="I29" s="39"/>
    </row>
    <row r="30" spans="1:9" x14ac:dyDescent="0.2">
      <c r="A30" s="42" t="s">
        <v>24</v>
      </c>
      <c r="B30" s="22">
        <f>B25/B26</f>
        <v>5</v>
      </c>
      <c r="C30" s="21" t="s">
        <v>23</v>
      </c>
      <c r="D30" s="20"/>
      <c r="E30" s="16"/>
      <c r="F30" s="15" t="s">
        <v>22</v>
      </c>
      <c r="G30" s="16"/>
      <c r="H30" s="16"/>
      <c r="I30" s="39"/>
    </row>
    <row r="31" spans="1:9" x14ac:dyDescent="0.2">
      <c r="A31" s="38" t="s">
        <v>21</v>
      </c>
      <c r="B31" s="18">
        <f>B29/B30</f>
        <v>2</v>
      </c>
      <c r="C31" s="15"/>
      <c r="D31" s="15"/>
      <c r="E31" s="15"/>
      <c r="F31" s="17" t="s">
        <v>20</v>
      </c>
      <c r="G31" s="16"/>
      <c r="H31" s="16"/>
      <c r="I31" s="39"/>
    </row>
    <row r="32" spans="1:9" x14ac:dyDescent="0.2">
      <c r="A32" s="43" t="s">
        <v>19</v>
      </c>
      <c r="B32" s="44" t="str">
        <f>CONCATENATE("Concentration Profile for  t= ",B40," (years) ")</f>
        <v xml:space="preserve">Concentration Profile for  t= 1 (years) </v>
      </c>
      <c r="C32" s="44"/>
      <c r="D32" s="44"/>
      <c r="E32" s="44"/>
      <c r="F32" s="44"/>
      <c r="G32" s="44"/>
      <c r="H32" s="44"/>
      <c r="I32" s="45"/>
    </row>
    <row r="33" spans="1:10" x14ac:dyDescent="0.2">
      <c r="G33" s="28"/>
      <c r="H33" s="28"/>
      <c r="I33" s="28"/>
    </row>
    <row r="35" spans="1:10" x14ac:dyDescent="0.2">
      <c r="F35" s="2"/>
      <c r="G35" s="2"/>
      <c r="H35" s="2"/>
      <c r="I35" s="2"/>
    </row>
    <row r="36" spans="1:10" x14ac:dyDescent="0.2">
      <c r="F36" s="2"/>
      <c r="G36" s="2"/>
      <c r="H36" s="2"/>
      <c r="I36" s="2"/>
    </row>
    <row r="37" spans="1:10" x14ac:dyDescent="0.2">
      <c r="A37" s="2"/>
      <c r="C37"/>
      <c r="D37" s="14"/>
      <c r="E37" s="13"/>
      <c r="F37" s="13" t="s">
        <v>18</v>
      </c>
      <c r="G37" s="13"/>
      <c r="H37" s="13"/>
      <c r="I37" s="12"/>
      <c r="J37" s="2" t="s">
        <v>17</v>
      </c>
    </row>
    <row r="38" spans="1:10" x14ac:dyDescent="0.2">
      <c r="A38" s="2" t="s">
        <v>16</v>
      </c>
      <c r="C38"/>
      <c r="D38" s="11" t="s">
        <v>15</v>
      </c>
      <c r="E38" s="10" t="s">
        <v>14</v>
      </c>
      <c r="F38" s="10" t="s">
        <v>13</v>
      </c>
      <c r="G38" s="10" t="s">
        <v>12</v>
      </c>
      <c r="H38" s="10" t="s">
        <v>11</v>
      </c>
      <c r="I38" s="9" t="s">
        <v>10</v>
      </c>
      <c r="J38" s="8" t="s">
        <v>9</v>
      </c>
    </row>
    <row r="39" spans="1:10" ht="85" x14ac:dyDescent="0.2">
      <c r="A39" s="4" t="s">
        <v>8</v>
      </c>
      <c r="B39" s="4" t="s">
        <v>7</v>
      </c>
      <c r="C39"/>
      <c r="D39" s="7" t="s">
        <v>6</v>
      </c>
      <c r="E39" s="6" t="s">
        <v>5</v>
      </c>
      <c r="F39" s="6" t="s">
        <v>4</v>
      </c>
      <c r="G39" s="6" t="s">
        <v>3</v>
      </c>
      <c r="H39" s="6" t="s">
        <v>2</v>
      </c>
      <c r="I39" s="5" t="s">
        <v>1</v>
      </c>
      <c r="J39" s="4" t="s">
        <v>0</v>
      </c>
    </row>
    <row r="40" spans="1:10" x14ac:dyDescent="0.2">
      <c r="A40" s="3">
        <v>0</v>
      </c>
      <c r="B40" s="3">
        <v>1</v>
      </c>
      <c r="C40"/>
      <c r="D40" s="2">
        <f>A40-$B$28*B40</f>
        <v>-20</v>
      </c>
      <c r="E40" s="2">
        <f>A40+$B$28*B40</f>
        <v>20</v>
      </c>
      <c r="F40" s="2">
        <f>2*SQRT($B$30*B40)</f>
        <v>4.4721359549995796</v>
      </c>
      <c r="G40" s="1">
        <f>ERFC(D40/F40)</f>
        <v>1.9999999997460371</v>
      </c>
      <c r="H40" s="1">
        <f>ERFC(E40/F40)</f>
        <v>2.5396285894708551E-10</v>
      </c>
      <c r="I40" s="1">
        <f>EXP($B$31*A40)</f>
        <v>1</v>
      </c>
      <c r="J40" s="2">
        <f>0.5*$B$22*(G40+I40*H40)</f>
        <v>1000</v>
      </c>
    </row>
    <row r="41" spans="1:10" x14ac:dyDescent="0.2">
      <c r="A41" s="2">
        <v>1</v>
      </c>
      <c r="B41" s="47">
        <f>B40</f>
        <v>1</v>
      </c>
      <c r="C41"/>
      <c r="D41" s="2">
        <f>A41-$B$28*B41</f>
        <v>-19</v>
      </c>
      <c r="E41" s="2">
        <f>A41+$B$28*B41</f>
        <v>21</v>
      </c>
      <c r="F41" s="2">
        <f t="shared" ref="F41:F69" si="0">2*SQRT($B$30*B41)</f>
        <v>4.4721359549995796</v>
      </c>
      <c r="G41" s="1">
        <f t="shared" ref="G41:G69" si="1">ERFC(D41/F41)</f>
        <v>1.9999999981255316</v>
      </c>
      <c r="H41" s="1">
        <f t="shared" ref="H41:H69" si="2">ERFC(E41/F41)</f>
        <v>3.120209418496238E-11</v>
      </c>
      <c r="I41" s="1">
        <f t="shared" ref="I41:I69" si="3">EXP($B$31*A41)</f>
        <v>7.3890560989306504</v>
      </c>
      <c r="J41" s="2">
        <f t="shared" ref="J41:J69" si="4">0.5*$B$22*(G41+I41*H41)</f>
        <v>999.9999991780428</v>
      </c>
    </row>
    <row r="42" spans="1:10" x14ac:dyDescent="0.2">
      <c r="A42" s="2">
        <v>2</v>
      </c>
      <c r="B42" s="47">
        <f t="shared" ref="B42:B69" si="5">B41</f>
        <v>1</v>
      </c>
      <c r="C42"/>
      <c r="D42" s="2">
        <f>A42-$B$28*B42</f>
        <v>-18</v>
      </c>
      <c r="E42" s="2">
        <f>A42+$B$28*B42</f>
        <v>22</v>
      </c>
      <c r="F42" s="2">
        <f t="shared" si="0"/>
        <v>4.4721359549995796</v>
      </c>
      <c r="G42" s="1">
        <f t="shared" si="1"/>
        <v>1.9999999874513525</v>
      </c>
      <c r="H42" s="1">
        <f t="shared" si="2"/>
        <v>3.4756819462822459E-12</v>
      </c>
      <c r="I42" s="1">
        <f t="shared" si="3"/>
        <v>54.598150033144236</v>
      </c>
      <c r="J42" s="2">
        <f t="shared" si="4"/>
        <v>999.9999938205591</v>
      </c>
    </row>
    <row r="43" spans="1:10" x14ac:dyDescent="0.2">
      <c r="A43" s="2">
        <v>3</v>
      </c>
      <c r="B43" s="47">
        <f t="shared" si="5"/>
        <v>1</v>
      </c>
      <c r="C43"/>
      <c r="D43" s="2">
        <f>A43-$B$28*B43</f>
        <v>-17</v>
      </c>
      <c r="E43" s="2">
        <f>A43+$B$28*B43</f>
        <v>23</v>
      </c>
      <c r="F43" s="2">
        <f t="shared" si="0"/>
        <v>4.4721359549995796</v>
      </c>
      <c r="G43" s="1">
        <f t="shared" si="1"/>
        <v>1.9999999237870871</v>
      </c>
      <c r="H43" s="1">
        <f t="shared" si="2"/>
        <v>3.5096955051109721E-13</v>
      </c>
      <c r="I43" s="1">
        <f t="shared" si="3"/>
        <v>403.42879349273511</v>
      </c>
      <c r="J43" s="2">
        <f t="shared" si="4"/>
        <v>999.99996196433915</v>
      </c>
    </row>
    <row r="44" spans="1:10" x14ac:dyDescent="0.2">
      <c r="A44" s="2">
        <v>4</v>
      </c>
      <c r="B44" s="47">
        <f t="shared" si="5"/>
        <v>1</v>
      </c>
      <c r="C44"/>
      <c r="D44" s="2">
        <f>A44-$B$28*B44</f>
        <v>-16</v>
      </c>
      <c r="E44" s="2">
        <f>A44+$B$28*B44</f>
        <v>24</v>
      </c>
      <c r="F44" s="2">
        <f t="shared" si="0"/>
        <v>4.4721359549995796</v>
      </c>
      <c r="G44" s="1">
        <f t="shared" si="1"/>
        <v>1.9999995799606023</v>
      </c>
      <c r="H44" s="1">
        <f t="shared" si="2"/>
        <v>3.2122559320123586E-14</v>
      </c>
      <c r="I44" s="1">
        <f t="shared" si="3"/>
        <v>2980.9579870417283</v>
      </c>
      <c r="J44" s="2">
        <f t="shared" si="4"/>
        <v>999.99979002817918</v>
      </c>
    </row>
    <row r="45" spans="1:10" x14ac:dyDescent="0.2">
      <c r="A45" s="2">
        <v>5</v>
      </c>
      <c r="B45" s="47">
        <f t="shared" si="5"/>
        <v>1</v>
      </c>
      <c r="C45"/>
      <c r="D45" s="2">
        <f>A45-$B$28*B45</f>
        <v>-15</v>
      </c>
      <c r="E45" s="2">
        <f>A45+$B$28*B45</f>
        <v>25</v>
      </c>
      <c r="F45" s="2">
        <f t="shared" si="0"/>
        <v>4.4721359549995796</v>
      </c>
      <c r="G45" s="1">
        <f t="shared" si="1"/>
        <v>1.9999978985640441</v>
      </c>
      <c r="H45" s="1">
        <f t="shared" si="2"/>
        <v>2.6644463892359468E-15</v>
      </c>
      <c r="I45" s="1">
        <f t="shared" si="3"/>
        <v>22026.465794806718</v>
      </c>
      <c r="J45" s="2">
        <f t="shared" si="4"/>
        <v>999.99894931136623</v>
      </c>
    </row>
    <row r="46" spans="1:10" x14ac:dyDescent="0.2">
      <c r="A46" s="2">
        <v>6</v>
      </c>
      <c r="B46" s="47">
        <f t="shared" si="5"/>
        <v>1</v>
      </c>
      <c r="C46"/>
      <c r="D46" s="2">
        <f>A46-$B$28*B46</f>
        <v>-14</v>
      </c>
      <c r="E46" s="2">
        <f>A46+$B$28*B46</f>
        <v>26</v>
      </c>
      <c r="F46" s="2">
        <f t="shared" si="0"/>
        <v>4.4721359549995796</v>
      </c>
      <c r="G46" s="1">
        <f t="shared" si="1"/>
        <v>1.9999904530801547</v>
      </c>
      <c r="H46" s="1">
        <f t="shared" si="2"/>
        <v>2.0026756733836242E-16</v>
      </c>
      <c r="I46" s="1">
        <f t="shared" si="3"/>
        <v>162754.79141900392</v>
      </c>
      <c r="J46" s="2">
        <f t="shared" si="4"/>
        <v>999.99522655637463</v>
      </c>
    </row>
    <row r="47" spans="1:10" x14ac:dyDescent="0.2">
      <c r="A47" s="2">
        <v>7</v>
      </c>
      <c r="B47" s="47">
        <f t="shared" si="5"/>
        <v>1</v>
      </c>
      <c r="C47"/>
      <c r="D47" s="2">
        <f>A47-$B$28*B47</f>
        <v>-13</v>
      </c>
      <c r="E47" s="2">
        <f>A47+$B$28*B47</f>
        <v>27</v>
      </c>
      <c r="F47" s="2">
        <f t="shared" si="0"/>
        <v>4.4721359549995796</v>
      </c>
      <c r="G47" s="1">
        <f t="shared" si="1"/>
        <v>1.9999605984172748</v>
      </c>
      <c r="H47" s="1">
        <f t="shared" si="2"/>
        <v>1.3638817369276924E-17</v>
      </c>
      <c r="I47" s="1">
        <f t="shared" si="3"/>
        <v>1202604.2841647768</v>
      </c>
      <c r="J47" s="2">
        <f t="shared" si="4"/>
        <v>999.98029921683838</v>
      </c>
    </row>
    <row r="48" spans="1:10" x14ac:dyDescent="0.2">
      <c r="A48" s="2">
        <v>8</v>
      </c>
      <c r="B48" s="47">
        <f t="shared" si="5"/>
        <v>1</v>
      </c>
      <c r="C48"/>
      <c r="D48" s="2">
        <f>A48-$B$28*B48</f>
        <v>-12</v>
      </c>
      <c r="E48" s="2">
        <f>A48+$B$28*B48</f>
        <v>28</v>
      </c>
      <c r="F48" s="2">
        <f t="shared" si="0"/>
        <v>4.4721359549995796</v>
      </c>
      <c r="G48" s="1">
        <f t="shared" si="1"/>
        <v>1.9998521976896655</v>
      </c>
      <c r="H48" s="1">
        <f t="shared" si="2"/>
        <v>8.4152167151931473E-19</v>
      </c>
      <c r="I48" s="1">
        <f t="shared" si="3"/>
        <v>8886110.5205078721</v>
      </c>
      <c r="J48" s="2">
        <f t="shared" si="4"/>
        <v>999.92609884857166</v>
      </c>
    </row>
    <row r="49" spans="1:10" x14ac:dyDescent="0.2">
      <c r="A49" s="2">
        <v>9</v>
      </c>
      <c r="B49" s="47">
        <f t="shared" si="5"/>
        <v>1</v>
      </c>
      <c r="C49"/>
      <c r="D49" s="2">
        <f>A49-$B$28*B49</f>
        <v>-11</v>
      </c>
      <c r="E49" s="2">
        <f>A49+$B$28*B49</f>
        <v>29</v>
      </c>
      <c r="F49" s="2">
        <f t="shared" si="0"/>
        <v>4.4721359549995796</v>
      </c>
      <c r="G49" s="1">
        <f t="shared" si="1"/>
        <v>1.999495781770551</v>
      </c>
      <c r="H49" s="1">
        <f t="shared" si="2"/>
        <v>4.703707096827189E-20</v>
      </c>
      <c r="I49" s="1">
        <f t="shared" si="3"/>
        <v>65659969.13733051</v>
      </c>
      <c r="J49" s="2">
        <f t="shared" si="4"/>
        <v>999.74789088681973</v>
      </c>
    </row>
    <row r="50" spans="1:10" x14ac:dyDescent="0.2">
      <c r="A50" s="2">
        <v>10</v>
      </c>
      <c r="B50" s="47">
        <f t="shared" si="5"/>
        <v>1</v>
      </c>
      <c r="C50"/>
      <c r="D50" s="2">
        <f>A50-$B$28*B50</f>
        <v>-10</v>
      </c>
      <c r="E50" s="2">
        <f>A50+$B$28*B50</f>
        <v>30</v>
      </c>
      <c r="F50" s="2">
        <f t="shared" si="0"/>
        <v>4.4721359549995796</v>
      </c>
      <c r="G50" s="1">
        <f t="shared" si="1"/>
        <v>1.9984345977419975</v>
      </c>
      <c r="H50" s="1">
        <f t="shared" si="2"/>
        <v>2.3816001643963165E-21</v>
      </c>
      <c r="I50" s="1">
        <f t="shared" si="3"/>
        <v>485165195.40979028</v>
      </c>
      <c r="J50" s="2">
        <f t="shared" si="4"/>
        <v>999.21729887157653</v>
      </c>
    </row>
    <row r="51" spans="1:10" x14ac:dyDescent="0.2">
      <c r="A51" s="2">
        <v>11</v>
      </c>
      <c r="B51" s="47">
        <f t="shared" si="5"/>
        <v>1</v>
      </c>
      <c r="C51"/>
      <c r="D51" s="2">
        <f>A51-$B$28*B51</f>
        <v>-9</v>
      </c>
      <c r="E51" s="2">
        <f>A51+$B$28*B51</f>
        <v>31</v>
      </c>
      <c r="F51" s="2">
        <f t="shared" si="0"/>
        <v>4.4721359549995796</v>
      </c>
      <c r="G51" s="1">
        <f t="shared" si="1"/>
        <v>1.9955734741420801</v>
      </c>
      <c r="H51" s="1">
        <f t="shared" si="2"/>
        <v>1.092248002266513E-22</v>
      </c>
      <c r="I51" s="1">
        <f t="shared" si="3"/>
        <v>3584912846.1315918</v>
      </c>
      <c r="J51" s="2">
        <f t="shared" si="4"/>
        <v>997.78673707123573</v>
      </c>
    </row>
    <row r="52" spans="1:10" x14ac:dyDescent="0.2">
      <c r="A52" s="2">
        <v>12</v>
      </c>
      <c r="B52" s="47">
        <f t="shared" si="5"/>
        <v>1</v>
      </c>
      <c r="C52"/>
      <c r="D52" s="2">
        <f>A52-$B$28*B52</f>
        <v>-8</v>
      </c>
      <c r="E52" s="2">
        <f>A52+$B$28*B52</f>
        <v>32</v>
      </c>
      <c r="F52" s="2">
        <f t="shared" si="0"/>
        <v>4.4721359549995796</v>
      </c>
      <c r="G52" s="1">
        <f t="shared" si="1"/>
        <v>1.9885879636139983</v>
      </c>
      <c r="H52" s="1">
        <f t="shared" si="2"/>
        <v>4.5370161821919573E-24</v>
      </c>
      <c r="I52" s="1">
        <f t="shared" si="3"/>
        <v>26489122129.843472</v>
      </c>
      <c r="J52" s="2">
        <f t="shared" si="4"/>
        <v>994.29398180705914</v>
      </c>
    </row>
    <row r="53" spans="1:10" x14ac:dyDescent="0.2">
      <c r="A53" s="2">
        <v>13</v>
      </c>
      <c r="B53" s="47">
        <f t="shared" si="5"/>
        <v>1</v>
      </c>
      <c r="C53"/>
      <c r="D53" s="2">
        <f>A53-$B$28*B53</f>
        <v>-7</v>
      </c>
      <c r="E53" s="2">
        <f>A53+$B$28*B53</f>
        <v>33</v>
      </c>
      <c r="F53" s="2">
        <f t="shared" si="0"/>
        <v>4.4721359549995796</v>
      </c>
      <c r="G53" s="1">
        <f t="shared" si="1"/>
        <v>1.9731433044924755</v>
      </c>
      <c r="H53" s="1">
        <f t="shared" si="2"/>
        <v>1.7068337682369986E-25</v>
      </c>
      <c r="I53" s="1">
        <f t="shared" si="3"/>
        <v>195729609428.83878</v>
      </c>
      <c r="J53" s="2">
        <f t="shared" si="4"/>
        <v>986.57165224625442</v>
      </c>
    </row>
    <row r="54" spans="1:10" x14ac:dyDescent="0.2">
      <c r="A54" s="2">
        <v>14</v>
      </c>
      <c r="B54" s="47">
        <f t="shared" si="5"/>
        <v>1</v>
      </c>
      <c r="C54"/>
      <c r="D54" s="2">
        <f>A54-$B$28*B54</f>
        <v>-6</v>
      </c>
      <c r="E54" s="2">
        <f>A54+$B$28*B54</f>
        <v>34</v>
      </c>
      <c r="F54" s="2">
        <f t="shared" si="0"/>
        <v>4.4721359549995796</v>
      </c>
      <c r="G54" s="1">
        <f t="shared" si="1"/>
        <v>1.9422204288764027</v>
      </c>
      <c r="H54" s="1">
        <f t="shared" si="2"/>
        <v>5.8151536815852692E-27</v>
      </c>
      <c r="I54" s="1">
        <f t="shared" si="3"/>
        <v>1446257064291.4751</v>
      </c>
      <c r="J54" s="2">
        <f t="shared" si="4"/>
        <v>971.1102144382055</v>
      </c>
    </row>
    <row r="55" spans="1:10" x14ac:dyDescent="0.2">
      <c r="A55" s="2">
        <v>15</v>
      </c>
      <c r="B55" s="47">
        <f t="shared" si="5"/>
        <v>1</v>
      </c>
      <c r="C55"/>
      <c r="D55" s="2">
        <f>A55-$B$28*B55</f>
        <v>-5</v>
      </c>
      <c r="E55" s="2">
        <f>A55+$B$28*B55</f>
        <v>35</v>
      </c>
      <c r="F55" s="2">
        <f t="shared" si="0"/>
        <v>4.4721359549995796</v>
      </c>
      <c r="G55" s="1">
        <f t="shared" si="1"/>
        <v>1.8861537019933419</v>
      </c>
      <c r="H55" s="1">
        <f t="shared" si="2"/>
        <v>1.7941524248040483E-28</v>
      </c>
      <c r="I55" s="1">
        <f t="shared" si="3"/>
        <v>10686474581524.463</v>
      </c>
      <c r="J55" s="2">
        <f t="shared" si="4"/>
        <v>943.07685099667196</v>
      </c>
    </row>
    <row r="56" spans="1:10" x14ac:dyDescent="0.2">
      <c r="A56" s="2">
        <v>16</v>
      </c>
      <c r="B56" s="47">
        <f t="shared" si="5"/>
        <v>1</v>
      </c>
      <c r="C56"/>
      <c r="D56" s="2">
        <f>A56-$B$28*B56</f>
        <v>-4</v>
      </c>
      <c r="E56" s="2">
        <f>A56+$B$28*B56</f>
        <v>36</v>
      </c>
      <c r="F56" s="2">
        <f t="shared" si="0"/>
        <v>4.4721359549995796</v>
      </c>
      <c r="G56" s="1">
        <f t="shared" si="1"/>
        <v>1.7940967892679316</v>
      </c>
      <c r="H56" s="1">
        <f t="shared" si="2"/>
        <v>5.0126387135942485E-30</v>
      </c>
      <c r="I56" s="1">
        <f t="shared" si="3"/>
        <v>78962960182680.688</v>
      </c>
      <c r="J56" s="2">
        <f t="shared" si="4"/>
        <v>897.04839463396604</v>
      </c>
    </row>
    <row r="57" spans="1:10" x14ac:dyDescent="0.2">
      <c r="A57" s="2">
        <v>17</v>
      </c>
      <c r="B57" s="47">
        <f t="shared" si="5"/>
        <v>1</v>
      </c>
      <c r="C57"/>
      <c r="D57" s="2">
        <f>A57-$B$28*B57</f>
        <v>-3</v>
      </c>
      <c r="E57" s="2">
        <f>A57+$B$28*B57</f>
        <v>37</v>
      </c>
      <c r="F57" s="2">
        <f t="shared" si="0"/>
        <v>4.4721359549995796</v>
      </c>
      <c r="G57" s="1">
        <f t="shared" si="1"/>
        <v>1.6572182888520886</v>
      </c>
      <c r="H57" s="1">
        <f t="shared" si="2"/>
        <v>1.2681325480822283E-31</v>
      </c>
      <c r="I57" s="1">
        <f t="shared" si="3"/>
        <v>583461742527454.88</v>
      </c>
      <c r="J57" s="2">
        <f t="shared" si="4"/>
        <v>828.60914442604428</v>
      </c>
    </row>
    <row r="58" spans="1:10" x14ac:dyDescent="0.2">
      <c r="A58" s="2">
        <v>18</v>
      </c>
      <c r="B58" s="47">
        <f t="shared" si="5"/>
        <v>1</v>
      </c>
      <c r="C58"/>
      <c r="D58" s="2">
        <f>A58-$B$28*B58</f>
        <v>-2</v>
      </c>
      <c r="E58" s="2">
        <f>A58+$B$28*B58</f>
        <v>38</v>
      </c>
      <c r="F58" s="2">
        <f t="shared" si="0"/>
        <v>4.4721359549995796</v>
      </c>
      <c r="G58" s="1">
        <f t="shared" si="1"/>
        <v>1.4729107431344619</v>
      </c>
      <c r="H58" s="1">
        <f t="shared" si="2"/>
        <v>2.9049433410066097E-33</v>
      </c>
      <c r="I58" s="1">
        <f t="shared" si="3"/>
        <v>4311231547115195</v>
      </c>
      <c r="J58" s="2">
        <f t="shared" si="4"/>
        <v>736.45537156723094</v>
      </c>
    </row>
    <row r="59" spans="1:10" x14ac:dyDescent="0.2">
      <c r="A59" s="2">
        <v>19</v>
      </c>
      <c r="B59" s="47">
        <f t="shared" si="5"/>
        <v>1</v>
      </c>
      <c r="C59"/>
      <c r="D59" s="2">
        <f>A59-$B$28*B59</f>
        <v>-1</v>
      </c>
      <c r="E59" s="2">
        <f>A59+$B$28*B59</f>
        <v>39</v>
      </c>
      <c r="F59" s="2">
        <f t="shared" si="0"/>
        <v>4.4721359549995796</v>
      </c>
      <c r="G59" s="1">
        <f t="shared" si="1"/>
        <v>1.2481703659541508</v>
      </c>
      <c r="H59" s="1">
        <f t="shared" si="2"/>
        <v>6.0251832581221291E-35</v>
      </c>
      <c r="I59" s="1">
        <f t="shared" si="3"/>
        <v>3.1855931757113756E+16</v>
      </c>
      <c r="J59" s="2">
        <f t="shared" si="4"/>
        <v>624.08518297707542</v>
      </c>
    </row>
    <row r="60" spans="1:10" x14ac:dyDescent="0.2">
      <c r="A60" s="2">
        <v>20</v>
      </c>
      <c r="B60" s="47">
        <f t="shared" si="5"/>
        <v>1</v>
      </c>
      <c r="C60"/>
      <c r="D60" s="2">
        <f>A60-$B$28*B60</f>
        <v>0</v>
      </c>
      <c r="E60" s="2">
        <f>A60+$B$28*B60</f>
        <v>40</v>
      </c>
      <c r="F60" s="2">
        <f t="shared" si="0"/>
        <v>4.4721359549995796</v>
      </c>
      <c r="G60" s="1">
        <f t="shared" si="1"/>
        <v>1</v>
      </c>
      <c r="H60" s="1">
        <f t="shared" si="2"/>
        <v>1.1314837902432825E-36</v>
      </c>
      <c r="I60" s="1">
        <f t="shared" si="3"/>
        <v>2.3538526683702E+17</v>
      </c>
      <c r="J60" s="2">
        <f t="shared" si="4"/>
        <v>500</v>
      </c>
    </row>
    <row r="61" spans="1:10" x14ac:dyDescent="0.2">
      <c r="A61" s="2">
        <v>21</v>
      </c>
      <c r="B61" s="47">
        <f t="shared" si="5"/>
        <v>1</v>
      </c>
      <c r="C61"/>
      <c r="D61" s="2">
        <f>A61-$B$28*B61</f>
        <v>1</v>
      </c>
      <c r="E61" s="2">
        <f>A61+$B$28*B61</f>
        <v>41</v>
      </c>
      <c r="F61" s="2">
        <f t="shared" si="0"/>
        <v>4.4721359549995796</v>
      </c>
      <c r="G61" s="1">
        <f t="shared" si="1"/>
        <v>0.75182963404584924</v>
      </c>
      <c r="H61" s="1">
        <f t="shared" si="2"/>
        <v>1.9237950064676934E-38</v>
      </c>
      <c r="I61" s="1">
        <f t="shared" si="3"/>
        <v>1.739274941520501E+18</v>
      </c>
      <c r="J61" s="2">
        <f t="shared" si="4"/>
        <v>375.91481702292464</v>
      </c>
    </row>
    <row r="62" spans="1:10" x14ac:dyDescent="0.2">
      <c r="A62" s="2">
        <v>22</v>
      </c>
      <c r="B62" s="47">
        <f t="shared" si="5"/>
        <v>1</v>
      </c>
      <c r="C62"/>
      <c r="D62" s="2">
        <f>A62-$B$28*B62</f>
        <v>2</v>
      </c>
      <c r="E62" s="2">
        <f>A62+$B$28*B62</f>
        <v>42</v>
      </c>
      <c r="F62" s="2">
        <f t="shared" si="0"/>
        <v>4.4721359549995796</v>
      </c>
      <c r="G62" s="1">
        <f t="shared" si="1"/>
        <v>0.52708925686553809</v>
      </c>
      <c r="H62" s="1">
        <f t="shared" si="2"/>
        <v>2.9613479194396269E-40</v>
      </c>
      <c r="I62" s="1">
        <f t="shared" si="3"/>
        <v>1.2851600114359308E+19</v>
      </c>
      <c r="J62" s="2">
        <f t="shared" si="4"/>
        <v>263.54462843276906</v>
      </c>
    </row>
    <row r="63" spans="1:10" x14ac:dyDescent="0.2">
      <c r="A63" s="2">
        <v>23</v>
      </c>
      <c r="B63" s="47">
        <f t="shared" si="5"/>
        <v>1</v>
      </c>
      <c r="C63"/>
      <c r="D63" s="2">
        <f>A63-$B$28*B63</f>
        <v>3</v>
      </c>
      <c r="E63" s="2">
        <f>A63+$B$28*B63</f>
        <v>43</v>
      </c>
      <c r="F63" s="2">
        <f t="shared" si="0"/>
        <v>4.4721359549995796</v>
      </c>
      <c r="G63" s="1">
        <f t="shared" si="1"/>
        <v>0.34278171114791145</v>
      </c>
      <c r="H63" s="1">
        <f t="shared" si="2"/>
        <v>4.126946969419694E-42</v>
      </c>
      <c r="I63" s="1">
        <f t="shared" si="3"/>
        <v>9.4961194206024483E+19</v>
      </c>
      <c r="J63" s="2">
        <f t="shared" si="4"/>
        <v>171.39085557395572</v>
      </c>
    </row>
    <row r="64" spans="1:10" x14ac:dyDescent="0.2">
      <c r="A64" s="2">
        <v>24</v>
      </c>
      <c r="B64" s="47">
        <f t="shared" si="5"/>
        <v>1</v>
      </c>
      <c r="C64"/>
      <c r="D64" s="2">
        <f>A64-$B$28*B64</f>
        <v>4</v>
      </c>
      <c r="E64" s="2">
        <f>A64+$B$28*B64</f>
        <v>44</v>
      </c>
      <c r="F64" s="2">
        <f t="shared" si="0"/>
        <v>4.4721359549995796</v>
      </c>
      <c r="G64" s="1">
        <f t="shared" si="1"/>
        <v>0.20590321073206833</v>
      </c>
      <c r="H64" s="1">
        <f t="shared" si="2"/>
        <v>5.2067477221741165E-44</v>
      </c>
      <c r="I64" s="1">
        <f t="shared" si="3"/>
        <v>7.0167359120976314E+20</v>
      </c>
      <c r="J64" s="2">
        <f t="shared" si="4"/>
        <v>102.95160536603416</v>
      </c>
    </row>
    <row r="65" spans="1:10" x14ac:dyDescent="0.2">
      <c r="A65" s="2">
        <v>25</v>
      </c>
      <c r="B65" s="47">
        <f t="shared" si="5"/>
        <v>1</v>
      </c>
      <c r="C65"/>
      <c r="D65" s="2">
        <f>A65-$B$28*B65</f>
        <v>5</v>
      </c>
      <c r="E65" s="2">
        <f>A65+$B$28*B65</f>
        <v>45</v>
      </c>
      <c r="F65" s="2">
        <f t="shared" si="0"/>
        <v>4.4721359549995796</v>
      </c>
      <c r="G65" s="1">
        <f t="shared" si="1"/>
        <v>0.11384629800665802</v>
      </c>
      <c r="H65" s="1">
        <f t="shared" si="2"/>
        <v>5.9469247753009414E-46</v>
      </c>
      <c r="I65" s="1">
        <f t="shared" si="3"/>
        <v>5.184705528587072E+21</v>
      </c>
      <c r="J65" s="2">
        <f t="shared" si="4"/>
        <v>56.923149003329009</v>
      </c>
    </row>
    <row r="66" spans="1:10" x14ac:dyDescent="0.2">
      <c r="A66" s="2">
        <v>26</v>
      </c>
      <c r="B66" s="47">
        <f t="shared" si="5"/>
        <v>1</v>
      </c>
      <c r="C66"/>
      <c r="D66" s="2">
        <f>A66-$B$28*B66</f>
        <v>6</v>
      </c>
      <c r="E66" s="2">
        <f>A66+$B$28*B66</f>
        <v>46</v>
      </c>
      <c r="F66" s="2">
        <f t="shared" si="0"/>
        <v>4.4721359549995796</v>
      </c>
      <c r="G66" s="1">
        <f t="shared" si="1"/>
        <v>5.7779571123597238E-2</v>
      </c>
      <c r="H66" s="1">
        <f t="shared" si="2"/>
        <v>6.1488983694812646E-48</v>
      </c>
      <c r="I66" s="1">
        <f t="shared" si="3"/>
        <v>3.8310080007165769E+22</v>
      </c>
      <c r="J66" s="2">
        <f t="shared" si="4"/>
        <v>28.889785561798618</v>
      </c>
    </row>
    <row r="67" spans="1:10" x14ac:dyDescent="0.2">
      <c r="A67" s="2">
        <v>27</v>
      </c>
      <c r="B67" s="47">
        <f t="shared" si="5"/>
        <v>1</v>
      </c>
      <c r="C67"/>
      <c r="D67" s="2">
        <f>A67-$B$28*B67</f>
        <v>7</v>
      </c>
      <c r="E67" s="2">
        <f>A67+$B$28*B67</f>
        <v>47</v>
      </c>
      <c r="F67" s="2">
        <f t="shared" si="0"/>
        <v>4.4721359549995796</v>
      </c>
      <c r="G67" s="1">
        <f t="shared" si="1"/>
        <v>2.6856695507524415E-2</v>
      </c>
      <c r="H67" s="1">
        <f t="shared" si="2"/>
        <v>5.7553590580024989E-50</v>
      </c>
      <c r="I67" s="1">
        <f t="shared" si="3"/>
        <v>2.8307533032746939E+23</v>
      </c>
      <c r="J67" s="2">
        <f t="shared" si="4"/>
        <v>13.428347753762207</v>
      </c>
    </row>
    <row r="68" spans="1:10" x14ac:dyDescent="0.2">
      <c r="A68" s="2">
        <v>28</v>
      </c>
      <c r="B68" s="47">
        <f t="shared" si="5"/>
        <v>1</v>
      </c>
      <c r="C68"/>
      <c r="D68" s="2">
        <f>A68-$B$28*B68</f>
        <v>8</v>
      </c>
      <c r="E68" s="2">
        <f>A68+$B$28*B68</f>
        <v>48</v>
      </c>
      <c r="F68" s="2">
        <f t="shared" si="0"/>
        <v>4.4721359549995796</v>
      </c>
      <c r="G68" s="1">
        <f t="shared" si="1"/>
        <v>1.1412036386001658E-2</v>
      </c>
      <c r="H68" s="1">
        <f t="shared" si="2"/>
        <v>4.8765151570288677E-52</v>
      </c>
      <c r="I68" s="1">
        <f t="shared" si="3"/>
        <v>2.0916594960129961E+24</v>
      </c>
      <c r="J68" s="2">
        <f t="shared" si="4"/>
        <v>5.7060181930008289</v>
      </c>
    </row>
    <row r="69" spans="1:10" x14ac:dyDescent="0.2">
      <c r="A69" s="2">
        <v>29</v>
      </c>
      <c r="B69" s="47">
        <f t="shared" si="5"/>
        <v>1</v>
      </c>
      <c r="C69"/>
      <c r="D69" s="2">
        <f>A69-$B$28*B69</f>
        <v>9</v>
      </c>
      <c r="E69" s="2">
        <f>A69+$B$28*B69</f>
        <v>49</v>
      </c>
      <c r="F69" s="2">
        <f t="shared" si="0"/>
        <v>4.4721359549995796</v>
      </c>
      <c r="G69" s="1">
        <f t="shared" si="1"/>
        <v>4.4265258579198321E-3</v>
      </c>
      <c r="H69" s="1">
        <f t="shared" si="2"/>
        <v>3.7402538643698898E-54</v>
      </c>
      <c r="I69" s="1">
        <f t="shared" si="3"/>
        <v>1.5455389355901039E+25</v>
      </c>
      <c r="J69" s="2">
        <f t="shared" si="4"/>
        <v>2.2132629289599159</v>
      </c>
    </row>
    <row r="70" spans="1:10" x14ac:dyDescent="0.2">
      <c r="C70"/>
    </row>
    <row r="71" spans="1:10" x14ac:dyDescent="0.2">
      <c r="C71"/>
    </row>
    <row r="72" spans="1:10" x14ac:dyDescent="0.2">
      <c r="C72"/>
    </row>
    <row r="73" spans="1:10" x14ac:dyDescent="0.2">
      <c r="C73"/>
    </row>
    <row r="74" spans="1:10" x14ac:dyDescent="0.2">
      <c r="C74"/>
    </row>
    <row r="75" spans="1:10" x14ac:dyDescent="0.2">
      <c r="C75"/>
    </row>
    <row r="76" spans="1:10" x14ac:dyDescent="0.2">
      <c r="C76"/>
    </row>
  </sheetData>
  <mergeCells count="2">
    <mergeCell ref="A21:I21"/>
    <mergeCell ref="A27:I27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1DCRADR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2024-09-27T15:22:38Z</dcterms:created>
  <dcterms:modified xsi:type="dcterms:W3CDTF">2024-09-27T15:30:36Z</dcterms:modified>
</cp:coreProperties>
</file>