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500" tabRatio="872" firstSheet="15" activeTab="22"/>
  </bookViews>
  <sheets>
    <sheet name="Sheet1" sheetId="1" r:id="rId1"/>
    <sheet name="Sheet2" sheetId="2" r:id="rId2"/>
    <sheet name="deepseek" sheetId="3" r:id="rId3"/>
    <sheet name="deepseek_multi" sheetId="4" r:id="rId4"/>
    <sheet name="deepseek_greedy" sheetId="5" r:id="rId5"/>
    <sheet name="deepseek_ft" sheetId="7" r:id="rId6"/>
    <sheet name="数据集" sheetId="6" r:id="rId7"/>
    <sheet name="cmp_block" sheetId="14" r:id="rId8"/>
    <sheet name="cmp_shared" sheetId="10" r:id="rId9"/>
    <sheet name="cmp_lora" sheetId="11" r:id="rId10"/>
    <sheet name="main_result" sheetId="8" r:id="rId11"/>
    <sheet name="mix_layer_condense" sheetId="19" r:id="rId12"/>
    <sheet name="layer_trimming" sheetId="17" r:id="rId13"/>
    <sheet name="block_trimming" sheetId="9" r:id="rId14"/>
    <sheet name="table1" sheetId="35" r:id="rId15"/>
    <sheet name="shared" sheetId="20" r:id="rId16"/>
    <sheet name="shared_ft" sheetId="15" r:id="rId17"/>
    <sheet name="shared_sft" sheetId="31" r:id="rId18"/>
    <sheet name="shared_ft_sft" sheetId="34" r:id="rId19"/>
    <sheet name="shared_e1" sheetId="22" state="hidden" r:id="rId20"/>
    <sheet name="shared_e2" sheetId="23" state="hidden" r:id="rId21"/>
    <sheet name="shared_e6_c4" sheetId="30" r:id="rId22"/>
    <sheet name="shared_e6" sheetId="21" r:id="rId23"/>
    <sheet name="shared_e6_ft_sft" sheetId="33" r:id="rId24"/>
    <sheet name="shared_e6_ft" sheetId="12" r:id="rId25"/>
    <sheet name="shared_e6_sft" sheetId="32" r:id="rId26"/>
    <sheet name="greedy_greedy_old" sheetId="13" state="hidden" r:id="rId27"/>
    <sheet name="greedy_block" sheetId="16" r:id="rId28"/>
    <sheet name="active_cmp" sheetId="18" r:id="rId29"/>
    <sheet name="mixtral_layer_trim" sheetId="29" r:id="rId30"/>
    <sheet name="mixtral_block" sheetId="25" r:id="rId31"/>
    <sheet name="mixtral_e2" sheetId="24" r:id="rId32"/>
    <sheet name="mixtral_e1" sheetId="26" r:id="rId33"/>
    <sheet name="mixtral_tmp" sheetId="28" r:id="rId34"/>
    <sheet name="qw_e4" sheetId="36" r:id="rId35"/>
    <sheet name="qw_e0" sheetId="37" r:id="rId36"/>
    <sheet name="qw_block" sheetId="38" r:id="rId37"/>
    <sheet name="qw_layer" sheetId="39" r:id="rId38"/>
    <sheet name="per_layer_e6" sheetId="40" r:id="rId39"/>
    <sheet name="per_layer_e0" sheetId="41" r:id="rId40"/>
    <sheet name="per_layer_layer_trim" sheetId="42" r:id="rId4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<sst xmlns="http://schemas.openxmlformats.org/spreadsheetml/2006/main" count="1197" uniqueCount="193">
  <si>
    <t>origin PPL</t>
  </si>
  <si>
    <t>layer_id</t>
  </si>
  <si>
    <t>method</t>
  </si>
  <si>
    <t>4 expert(only shared)</t>
  </si>
  <si>
    <t>8 experts</t>
  </si>
  <si>
    <t>prune_layer_num</t>
  </si>
  <si>
    <t>prune_layer_idx</t>
  </si>
  <si>
    <t>random</t>
  </si>
  <si>
    <t>l1</t>
  </si>
  <si>
    <t>alpha</t>
  </si>
  <si>
    <t>1,13</t>
  </si>
  <si>
    <t>1,7,13,19</t>
  </si>
  <si>
    <t>1,4,7...19,22</t>
  </si>
  <si>
    <t>1,3....24</t>
  </si>
  <si>
    <t>1,2,...24</t>
  </si>
  <si>
    <t>2 expert(only shared)</t>
  </si>
  <si>
    <t>route</t>
  </si>
  <si>
    <t>greedy search</t>
  </si>
  <si>
    <t>剪枝层数（共27层）</t>
  </si>
  <si>
    <t>剪枝策略</t>
  </si>
  <si>
    <t>PPL</t>
  </si>
  <si>
    <t>greedy search ppl</t>
  </si>
  <si>
    <t>moe参数减少比例</t>
  </si>
  <si>
    <t>only shared expert</t>
  </si>
  <si>
    <t>distribution</t>
  </si>
  <si>
    <t>l1（small-&gt;large)</t>
  </si>
  <si>
    <t>details</t>
  </si>
  <si>
    <t>dtype</t>
  </si>
  <si>
    <t>BoolQ</t>
  </si>
  <si>
    <t>PIQA</t>
  </si>
  <si>
    <t>RTE</t>
  </si>
  <si>
    <t>WinoGrande</t>
  </si>
  <si>
    <t>average</t>
  </si>
  <si>
    <t>下降比例</t>
  </si>
  <si>
    <t>错误版本ACC</t>
  </si>
  <si>
    <t>错误版本ratio</t>
  </si>
  <si>
    <t>不剪枝</t>
  </si>
  <si>
    <t>float32</t>
  </si>
  <si>
    <t>bfloat16</t>
  </si>
  <si>
    <t>prune layer0 best jl</t>
  </si>
  <si>
    <t>prune layer0 43+random</t>
  </si>
  <si>
    <t>prune layer0 random</t>
  </si>
  <si>
    <t>expert trimming</t>
  </si>
  <si>
    <t>保留2+16expert，剪枝所有层</t>
  </si>
  <si>
    <t>int8</t>
  </si>
  <si>
    <t>block trimming</t>
  </si>
  <si>
    <t>删除所有expert，剪枝4/27层</t>
  </si>
  <si>
    <t>3层</t>
  </si>
  <si>
    <t>greedy combine</t>
  </si>
  <si>
    <t>2+6random</t>
  </si>
  <si>
    <t>6层</t>
  </si>
  <si>
    <t>2+6route</t>
  </si>
  <si>
    <t>2+6-l1</t>
  </si>
  <si>
    <t>9层</t>
  </si>
  <si>
    <t>12层</t>
  </si>
  <si>
    <t>prune layer</t>
  </si>
  <si>
    <t>prune expert</t>
  </si>
  <si>
    <t>微调后准确率提升</t>
  </si>
  <si>
    <t>drop ratio</t>
  </si>
  <si>
    <t>only shared</t>
  </si>
  <si>
    <t>no finetune</t>
  </si>
  <si>
    <t>lora finetune</t>
  </si>
  <si>
    <t>greedy jl</t>
  </si>
  <si>
    <t>plus finetune weight 1 epoch</t>
  </si>
  <si>
    <t>plus finetune weight 5 epoch</t>
  </si>
  <si>
    <t>plus finetune lora v2</t>
  </si>
  <si>
    <t>训练数据C4改为测试集问题混合</t>
  </si>
  <si>
    <t>v1</t>
  </si>
  <si>
    <t>避免finetune连续layer</t>
  </si>
  <si>
    <t>微调数据增加到10w</t>
  </si>
  <si>
    <t>route distribution</t>
  </si>
  <si>
    <t>plus finetune lora v1</t>
  </si>
  <si>
    <t>15层</t>
  </si>
  <si>
    <t>Not All Experts are Equal</t>
  </si>
  <si>
    <t>Efficient Expert Pruning for Sparse</t>
  </si>
  <si>
    <t>Demystifying the Compression of Mixture-of-Experts</t>
  </si>
  <si>
    <t>SEER-MoE: Sparse Expert Efficiency through</t>
  </si>
  <si>
    <t>剪枝用的数据</t>
  </si>
  <si>
    <r>
      <rPr>
        <sz val="14"/>
        <color rgb="FF000000"/>
        <rFont val="YuMincho Medium"/>
        <charset val="134"/>
      </rPr>
      <t>C4数据集，128句</t>
    </r>
    <r>
      <rPr>
        <sz val="14"/>
        <color rgb="FF000000"/>
        <rFont val="宋体-简"/>
        <charset val="134"/>
      </rPr>
      <t>长</t>
    </r>
    <r>
      <rPr>
        <sz val="14"/>
        <color rgb="FF000000"/>
        <rFont val="YuMincho Medium"/>
        <charset val="134"/>
      </rPr>
      <t>度2048</t>
    </r>
  </si>
  <si>
    <r>
      <rPr>
        <sz val="14"/>
        <color rgb="FF000000"/>
        <rFont val="YuMincho Medium"/>
        <charset val="134"/>
      </rP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集同源的</t>
    </r>
    <r>
      <rPr>
        <sz val="14"/>
        <color rgb="FF000000"/>
        <rFont val="宋体-简"/>
        <charset val="134"/>
      </rPr>
      <t>训练</t>
    </r>
    <r>
      <rPr>
        <sz val="14"/>
        <color rgb="FF000000"/>
        <rFont val="YuMincho Medium"/>
        <charset val="134"/>
      </rPr>
      <t>数据</t>
    </r>
  </si>
  <si>
    <t>/</t>
  </si>
  <si>
    <t>MMLU and SST5</t>
  </si>
  <si>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</t>
    </r>
  </si>
  <si>
    <t>ARC-c ARC-e BoolQ HellaSwag MMLU OBQA RTE WinoGrande</t>
  </si>
  <si>
    <t>COPA MultiRC WIC WSC RTE BoolQ CB ReCoRD DROP SQuAD + MMLU</t>
  </si>
  <si>
    <t>ARC-C BoolQ HellaSwag MMLU OBQA PIQA RTE</t>
  </si>
  <si>
    <r>
      <rPr>
        <sz val="14"/>
        <color rgb="FF000000"/>
        <rFont val="YuMincho Medium"/>
        <charset val="134"/>
      </rPr>
      <t>剪枝用的指</t>
    </r>
    <r>
      <rPr>
        <sz val="14"/>
        <color rgb="FF000000"/>
        <rFont val="宋体-简"/>
        <charset val="134"/>
      </rPr>
      <t>标</t>
    </r>
  </si>
  <si>
    <t>loss</t>
  </si>
  <si>
    <t>accuracy</t>
  </si>
  <si>
    <t>基模型</t>
  </si>
  <si>
    <t>Mixtral 8x7B</t>
  </si>
  <si>
    <t>Mixtral 8×7B</t>
  </si>
  <si>
    <t>Mixtral-8×7B</t>
  </si>
  <si>
    <t>Mixtral 8x7B Instruct</t>
  </si>
  <si>
    <t>Mixtral 8×22B</t>
  </si>
  <si>
    <t>DeepSeek-MoE-16B</t>
  </si>
  <si>
    <r>
      <rPr>
        <sz val="14"/>
        <color rgb="FF000000"/>
        <rFont val="YuMincho Medium"/>
        <charset val="134"/>
      </rP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集独立剪枝</t>
    </r>
  </si>
  <si>
    <t>parameter ratio</t>
  </si>
  <si>
    <t>ARC-C</t>
  </si>
  <si>
    <t>HellaSwag</t>
  </si>
  <si>
    <t>MMLU</t>
  </si>
  <si>
    <t>OBQA</t>
  </si>
  <si>
    <t>AVE</t>
  </si>
  <si>
    <t>no prune</t>
  </si>
  <si>
    <t>greedy search w/o ft</t>
  </si>
  <si>
    <t>greedy search with ft</t>
  </si>
  <si>
    <t>59.4(+2.4)</t>
  </si>
  <si>
    <t>57.1(+2.6)</t>
  </si>
  <si>
    <t>55.7(+3.5)</t>
  </si>
  <si>
    <t>53.2(+4.1)</t>
  </si>
  <si>
    <t>50.0(+5.8)</t>
  </si>
  <si>
    <t>average ACC(%)</t>
  </si>
  <si>
    <t>Drop(%)</t>
  </si>
  <si>
    <t>Parameter(%)</t>
  </si>
  <si>
    <t>Speed up</t>
  </si>
  <si>
    <t>bf16</t>
  </si>
  <si>
    <t>1x</t>
  </si>
  <si>
    <t>删除16/64个expert，剪枝27/27层</t>
  </si>
  <si>
    <t>layer trimming</t>
  </si>
  <si>
    <t>删除64/64 expert，剪枝4/27层</t>
  </si>
  <si>
    <t>删除64/64 attention+expert，剪枝4/27层</t>
  </si>
  <si>
    <t>2expert</t>
  </si>
  <si>
    <t>finetune</t>
  </si>
  <si>
    <t>2+6extra experts</t>
  </si>
  <si>
    <t xml:space="preserve"> lora finetune</t>
  </si>
  <si>
    <t>w/o bad ppl layer</t>
  </si>
  <si>
    <t>layer</t>
  </si>
  <si>
    <t>average ACC</t>
  </si>
  <si>
    <t>Drop</t>
  </si>
  <si>
    <t>acc v2</t>
  </si>
  <si>
    <t>active</t>
  </si>
  <si>
    <t>PARA</t>
  </si>
  <si>
    <t>MAX_MEM</t>
  </si>
  <si>
    <t>MEM</t>
  </si>
  <si>
    <t>Average inference time</t>
  </si>
  <si>
    <t>Throughput</t>
  </si>
  <si>
    <t>speedup</t>
  </si>
  <si>
    <t>2.8B</t>
  </si>
  <si>
    <t>qw1.8B</t>
  </si>
  <si>
    <t>1.8B</t>
  </si>
  <si>
    <t>block_trimming</t>
  </si>
  <si>
    <t>2.7B</t>
  </si>
  <si>
    <t>iter</t>
  </si>
  <si>
    <t>finetune 2+6 extra expert 5w</t>
  </si>
  <si>
    <t>layer_mix_3_3</t>
  </si>
  <si>
    <t>2.5B</t>
  </si>
  <si>
    <t>block</t>
  </si>
  <si>
    <t>block_trim_8</t>
  </si>
  <si>
    <t>layer_mix_3_6</t>
  </si>
  <si>
    <t>block_mix_3_5</t>
  </si>
  <si>
    <t>2.4B</t>
  </si>
  <si>
    <t>pre-N</t>
  </si>
  <si>
    <t>greedy kl</t>
  </si>
  <si>
    <t>greedy ppl</t>
  </si>
  <si>
    <t>iter9</t>
  </si>
  <si>
    <t>add weight</t>
  </si>
  <si>
    <t>finetune linear weight</t>
  </si>
  <si>
    <t>plus finetune route</t>
  </si>
  <si>
    <t>1e-5 5000</t>
  </si>
  <si>
    <t>1e-5 10000</t>
  </si>
  <si>
    <t>1e-5 15000</t>
  </si>
  <si>
    <t>1e-5 20000</t>
  </si>
  <si>
    <t>3e-5 5000</t>
  </si>
  <si>
    <t>3e-5 10000</t>
  </si>
  <si>
    <t>3e-5 15000</t>
  </si>
  <si>
    <t>layer_mix_3_9</t>
  </si>
  <si>
    <t>2.2B</t>
  </si>
  <si>
    <t>layer_mix_3_12</t>
  </si>
  <si>
    <t>2B</t>
  </si>
  <si>
    <t>layer trimming 8</t>
  </si>
  <si>
    <t>ave</t>
  </si>
  <si>
    <t>active_para</t>
  </si>
  <si>
    <t>maintain mem</t>
  </si>
  <si>
    <t>token/s</t>
  </si>
  <si>
    <t>Prune layer num</t>
  </si>
  <si>
    <t>maintain_mem</t>
  </si>
  <si>
    <t>no Prune</t>
  </si>
  <si>
    <t>Layer Trimming</t>
  </si>
  <si>
    <t>Block Trimming</t>
  </si>
  <si>
    <t>Condense_e0</t>
  </si>
  <si>
    <t>Condense_e6</t>
  </si>
  <si>
    <t>maintain_acc</t>
  </si>
  <si>
    <t>activa para</t>
  </si>
  <si>
    <t>maintain</t>
  </si>
  <si>
    <t>activa parameter</t>
  </si>
  <si>
    <t>block trimming(5/27)</t>
  </si>
  <si>
    <t>block trimming(10/27)</t>
  </si>
  <si>
    <t>2.0B</t>
  </si>
  <si>
    <t>our method(9/27)</t>
  </si>
  <si>
    <t>2.3B</t>
  </si>
  <si>
    <t>our method(15/27)</t>
  </si>
  <si>
    <t>ppl</t>
  </si>
  <si>
    <t>js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</si>
</sst>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 "/>
    <numFmt numFmtId="178" formatCode="0.00_);[Red]\(0.00\)"/>
    <numFmt numFmtId="179" formatCode="0.0%"/>
  </numFmts>
  <fonts count="42">
    <font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sz val="12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9"/>
      <color rgb="FFCCCCCC"/>
      <name val="宋体"/>
      <charset val="134"/>
      <scheme val="minor"/>
    </font>
    <font>
      <sz val="12"/>
      <color theme="4"/>
      <name val="宋体"/>
      <charset val="134"/>
      <scheme val="minor"/>
    </font>
    <font>
      <u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C00000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4"/>
      <color theme="1"/>
      <name val="YuMincho Medium"/>
      <charset val="134"/>
    </font>
    <font>
      <sz val="14"/>
      <color rgb="FF000000"/>
      <name val="YuMincho Medium"/>
      <charset val="134"/>
    </font>
    <font>
      <sz val="14"/>
      <color rgb="FF000000"/>
      <name val="宋体-简"/>
      <charset val="134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7" borderId="6" applyNumberFormat="0" applyAlignment="0" applyProtection="0">
      <alignment vertical="center"/>
    </xf>
    <xf numFmtId="0" fontId="32" fillId="8" borderId="7" applyNumberFormat="0" applyAlignment="0" applyProtection="0">
      <alignment vertical="center"/>
    </xf>
    <xf numFmtId="0" fontId="33" fillId="8" borderId="6" applyNumberFormat="0" applyAlignment="0" applyProtection="0">
      <alignment vertical="center"/>
    </xf>
    <xf numFmtId="0" fontId="34" fillId="9" borderId="8" applyNumberFormat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</cellStyleXfs>
  <cellXfs count="175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176" fontId="0" fillId="0" borderId="0" xfId="0" applyNumberFormat="1" applyFill="1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2" fillId="3" borderId="0" xfId="0" applyFont="1" applyFill="1" applyAlignment="1">
      <alignment horizontal="right" vertical="center"/>
    </xf>
    <xf numFmtId="176" fontId="2" fillId="3" borderId="0" xfId="0" applyNumberFormat="1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right" vertical="center"/>
    </xf>
    <xf numFmtId="0" fontId="5" fillId="3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6" fillId="3" borderId="0" xfId="0" applyFont="1" applyFill="1" applyAlignment="1">
      <alignment horizontal="right" vertical="center"/>
    </xf>
    <xf numFmtId="0" fontId="7" fillId="0" borderId="0" xfId="0" applyFont="1">
      <alignment vertical="center"/>
    </xf>
    <xf numFmtId="176" fontId="2" fillId="2" borderId="0" xfId="0" applyNumberFormat="1" applyFont="1" applyFill="1" applyAlignment="1">
      <alignment horizontal="right" vertical="center"/>
    </xf>
    <xf numFmtId="0" fontId="6" fillId="2" borderId="0" xfId="0" applyFont="1" applyFill="1">
      <alignment vertical="center"/>
    </xf>
    <xf numFmtId="176" fontId="2" fillId="4" borderId="0" xfId="0" applyNumberFormat="1" applyFont="1" applyFill="1" applyAlignment="1">
      <alignment horizontal="right" vertical="center"/>
    </xf>
    <xf numFmtId="0" fontId="6" fillId="4" borderId="0" xfId="0" applyFont="1" applyFill="1">
      <alignment vertical="center"/>
    </xf>
    <xf numFmtId="0" fontId="6" fillId="2" borderId="0" xfId="0" applyFont="1" applyFill="1" applyAlignment="1">
      <alignment horizontal="right" vertical="center"/>
    </xf>
    <xf numFmtId="0" fontId="6" fillId="4" borderId="0" xfId="0" applyFont="1" applyFill="1" applyAlignment="1">
      <alignment horizontal="right" vertical="center"/>
    </xf>
    <xf numFmtId="0" fontId="6" fillId="3" borderId="0" xfId="0" applyFont="1" applyFill="1">
      <alignment vertical="center"/>
    </xf>
    <xf numFmtId="177" fontId="2" fillId="2" borderId="0" xfId="0" applyNumberFormat="1" applyFont="1" applyFill="1" applyAlignment="1">
      <alignment horizontal="right" vertical="center"/>
    </xf>
    <xf numFmtId="176" fontId="8" fillId="0" borderId="0" xfId="0" applyNumberFormat="1" applyFont="1" applyFill="1" applyAlignment="1">
      <alignment horizontal="right" vertical="center"/>
    </xf>
    <xf numFmtId="176" fontId="9" fillId="0" borderId="0" xfId="0" applyNumberFormat="1" applyFont="1" applyFill="1" applyAlignment="1">
      <alignment horizontal="right" vertical="center"/>
    </xf>
    <xf numFmtId="176" fontId="2" fillId="0" borderId="0" xfId="0" applyNumberFormat="1" applyFont="1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10" fillId="0" borderId="0" xfId="0" applyFont="1">
      <alignment vertical="center"/>
    </xf>
    <xf numFmtId="0" fontId="0" fillId="2" borderId="0" xfId="0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11" fillId="2" borderId="0" xfId="0" applyFont="1" applyFill="1" applyAlignment="1">
      <alignment horizontal="right" vertical="center"/>
    </xf>
    <xf numFmtId="0" fontId="11" fillId="4" borderId="0" xfId="0" applyFont="1" applyFill="1" applyAlignment="1">
      <alignment horizontal="right" vertical="center"/>
    </xf>
    <xf numFmtId="177" fontId="0" fillId="0" borderId="0" xfId="0" applyNumberFormat="1">
      <alignment vertical="center"/>
    </xf>
    <xf numFmtId="177" fontId="6" fillId="3" borderId="0" xfId="0" applyNumberFormat="1" applyFont="1" applyFill="1">
      <alignment vertical="center"/>
    </xf>
    <xf numFmtId="177" fontId="12" fillId="3" borderId="0" xfId="0" applyNumberFormat="1" applyFont="1" applyFill="1">
      <alignment vertical="center"/>
    </xf>
    <xf numFmtId="0" fontId="13" fillId="3" borderId="0" xfId="0" applyFont="1" applyFill="1" applyAlignment="1">
      <alignment horizontal="right" vertical="center"/>
    </xf>
    <xf numFmtId="0" fontId="12" fillId="3" borderId="0" xfId="0" applyFont="1" applyFill="1" applyAlignment="1">
      <alignment horizontal="right" vertical="center"/>
    </xf>
    <xf numFmtId="177" fontId="13" fillId="3" borderId="0" xfId="0" applyNumberFormat="1" applyFont="1" applyFill="1">
      <alignment vertical="center"/>
    </xf>
    <xf numFmtId="176" fontId="0" fillId="0" borderId="0" xfId="0" applyNumberFormat="1" applyFill="1" applyAlignment="1">
      <alignment vertical="center"/>
    </xf>
    <xf numFmtId="178" fontId="0" fillId="0" borderId="0" xfId="0" applyNumberFormat="1" applyFill="1" applyAlignment="1">
      <alignment vertical="center"/>
    </xf>
    <xf numFmtId="176" fontId="14" fillId="4" borderId="0" xfId="0" applyNumberFormat="1" applyFont="1" applyFill="1" applyAlignment="1">
      <alignment horizontal="right" vertical="center"/>
    </xf>
    <xf numFmtId="176" fontId="15" fillId="2" borderId="0" xfId="0" applyNumberFormat="1" applyFont="1" applyFill="1" applyAlignment="1">
      <alignment horizontal="right" vertical="center"/>
    </xf>
    <xf numFmtId="176" fontId="3" fillId="3" borderId="0" xfId="0" applyNumberFormat="1" applyFont="1" applyFill="1" applyAlignment="1">
      <alignment horizontal="right" vertical="center"/>
    </xf>
    <xf numFmtId="176" fontId="4" fillId="3" borderId="0" xfId="0" applyNumberFormat="1" applyFont="1" applyFill="1" applyAlignment="1">
      <alignment horizontal="right" vertical="center"/>
    </xf>
    <xf numFmtId="0" fontId="8" fillId="2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right" vertical="center"/>
    </xf>
    <xf numFmtId="0" fontId="2" fillId="3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14" fillId="2" borderId="0" xfId="0" applyFont="1" applyFill="1" applyAlignment="1">
      <alignment horizontal="right" vertical="center"/>
    </xf>
    <xf numFmtId="0" fontId="2" fillId="4" borderId="2" xfId="0" applyFont="1" applyFill="1" applyBorder="1" applyAlignment="1">
      <alignment horizontal="right" vertical="center"/>
    </xf>
    <xf numFmtId="176" fontId="8" fillId="3" borderId="0" xfId="0" applyNumberFormat="1" applyFont="1" applyFill="1" applyAlignment="1">
      <alignment horizontal="right" vertical="center"/>
    </xf>
    <xf numFmtId="176" fontId="16" fillId="3" borderId="0" xfId="0" applyNumberFormat="1" applyFont="1" applyFill="1" applyAlignment="1">
      <alignment horizontal="right" vertical="center"/>
    </xf>
    <xf numFmtId="176" fontId="6" fillId="2" borderId="0" xfId="0" applyNumberFormat="1" applyFont="1" applyFill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176" fontId="17" fillId="4" borderId="0" xfId="0" applyNumberFormat="1" applyFont="1" applyFill="1" applyAlignment="1">
      <alignment horizontal="right" vertical="center"/>
    </xf>
    <xf numFmtId="11" fontId="2" fillId="4" borderId="0" xfId="0" applyNumberFormat="1" applyFont="1" applyFill="1" applyAlignment="1">
      <alignment horizontal="right" vertical="center"/>
    </xf>
    <xf numFmtId="176" fontId="18" fillId="2" borderId="0" xfId="0" applyNumberFormat="1" applyFont="1" applyFill="1" applyAlignment="1">
      <alignment horizontal="right" vertical="center"/>
    </xf>
    <xf numFmtId="176" fontId="6" fillId="3" borderId="0" xfId="0" applyNumberFormat="1" applyFont="1" applyFill="1" applyAlignment="1">
      <alignment horizontal="right" vertical="center"/>
    </xf>
    <xf numFmtId="176" fontId="17" fillId="2" borderId="0" xfId="0" applyNumberFormat="1" applyFont="1" applyFill="1" applyAlignment="1">
      <alignment horizontal="right" vertical="center"/>
    </xf>
    <xf numFmtId="176" fontId="6" fillId="4" borderId="0" xfId="0" applyNumberFormat="1" applyFont="1" applyFill="1" applyAlignment="1">
      <alignment horizontal="right" vertical="center"/>
    </xf>
    <xf numFmtId="176" fontId="18" fillId="4" borderId="0" xfId="0" applyNumberFormat="1" applyFont="1" applyFill="1" applyAlignment="1">
      <alignment horizontal="right" vertical="center"/>
    </xf>
    <xf numFmtId="0" fontId="16" fillId="3" borderId="0" xfId="0" applyFont="1" applyFill="1">
      <alignment vertical="center"/>
    </xf>
    <xf numFmtId="0" fontId="0" fillId="3" borderId="0" xfId="0" applyNumberFormat="1" applyFont="1" applyFill="1" applyBorder="1" applyAlignment="1" applyProtection="1">
      <alignment vertical="center"/>
    </xf>
    <xf numFmtId="0" fontId="16" fillId="3" borderId="0" xfId="0" applyFont="1" applyFill="1" applyAlignment="1">
      <alignment horizontal="right" vertical="center"/>
    </xf>
    <xf numFmtId="0" fontId="16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179" fontId="8" fillId="0" borderId="0" xfId="0" applyNumberFormat="1" applyFont="1">
      <alignment vertical="center"/>
    </xf>
    <xf numFmtId="176" fontId="0" fillId="0" borderId="0" xfId="0" applyNumberFormat="1" applyAlignment="1">
      <alignment horizontal="right" vertical="center"/>
    </xf>
    <xf numFmtId="179" fontId="5" fillId="3" borderId="0" xfId="0" applyNumberFormat="1" applyFont="1" applyFill="1" applyAlignment="1">
      <alignment horizontal="right" vertical="center"/>
    </xf>
    <xf numFmtId="176" fontId="5" fillId="3" borderId="0" xfId="0" applyNumberFormat="1" applyFont="1" applyFill="1" applyAlignment="1">
      <alignment horizontal="right" vertical="center"/>
    </xf>
    <xf numFmtId="179" fontId="2" fillId="3" borderId="0" xfId="0" applyNumberFormat="1" applyFont="1" applyFill="1" applyAlignment="1">
      <alignment horizontal="right" vertical="center"/>
    </xf>
    <xf numFmtId="179" fontId="2" fillId="4" borderId="0" xfId="0" applyNumberFormat="1" applyFont="1" applyFill="1" applyAlignment="1">
      <alignment horizontal="right" vertical="center"/>
    </xf>
    <xf numFmtId="179" fontId="2" fillId="2" borderId="0" xfId="0" applyNumberFormat="1" applyFont="1" applyFill="1" applyAlignment="1">
      <alignment horizontal="right" vertical="center"/>
    </xf>
    <xf numFmtId="0" fontId="0" fillId="0" borderId="0" xfId="0" applyAlignment="1">
      <alignment vertical="center" wrapText="1"/>
    </xf>
    <xf numFmtId="0" fontId="19" fillId="0" borderId="0" xfId="0" applyFont="1" applyBorder="1">
      <alignment vertical="center"/>
    </xf>
    <xf numFmtId="0" fontId="20" fillId="0" borderId="0" xfId="0" applyFont="1" applyBorder="1" applyAlignment="1">
      <alignment vertical="center" wrapText="1"/>
    </xf>
    <xf numFmtId="0" fontId="20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vertical="center" wrapText="1"/>
    </xf>
    <xf numFmtId="0" fontId="19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 applyBorder="1" applyAlignment="1">
      <alignment horizontal="right" vertical="center"/>
    </xf>
    <xf numFmtId="0" fontId="8" fillId="4" borderId="1" xfId="0" applyFont="1" applyFill="1" applyBorder="1" applyAlignment="1">
      <alignment horizontal="right" vertical="center"/>
    </xf>
    <xf numFmtId="0" fontId="8" fillId="4" borderId="0" xfId="0" applyFont="1" applyFill="1" applyAlignment="1">
      <alignment horizontal="right" vertical="center"/>
    </xf>
    <xf numFmtId="0" fontId="8" fillId="2" borderId="2" xfId="0" applyFont="1" applyFill="1" applyBorder="1" applyAlignment="1">
      <alignment horizontal="right" vertical="center"/>
    </xf>
    <xf numFmtId="0" fontId="8" fillId="4" borderId="2" xfId="0" applyFont="1" applyFill="1" applyBorder="1" applyAlignment="1">
      <alignment horizontal="right" vertical="center"/>
    </xf>
    <xf numFmtId="0" fontId="9" fillId="5" borderId="0" xfId="0" applyFont="1" applyFill="1" applyAlignment="1">
      <alignment horizontal="right" vertical="center"/>
    </xf>
    <xf numFmtId="0" fontId="8" fillId="2" borderId="1" xfId="0" applyFont="1" applyFill="1" applyBorder="1" applyAlignment="1">
      <alignment horizontal="right" vertical="center"/>
    </xf>
    <xf numFmtId="0" fontId="8" fillId="2" borderId="0" xfId="0" applyFont="1" applyFill="1" applyBorder="1" applyAlignment="1">
      <alignment horizontal="right" vertical="center"/>
    </xf>
    <xf numFmtId="0" fontId="9" fillId="2" borderId="0" xfId="0" applyFont="1" applyFill="1" applyAlignment="1">
      <alignment horizontal="right" vertical="center"/>
    </xf>
    <xf numFmtId="179" fontId="16" fillId="3" borderId="0" xfId="0" applyNumberFormat="1" applyFont="1" applyFill="1" applyAlignment="1">
      <alignment horizontal="right" vertical="center"/>
    </xf>
    <xf numFmtId="176" fontId="8" fillId="2" borderId="0" xfId="0" applyNumberFormat="1" applyFont="1" applyFill="1" applyAlignment="1">
      <alignment horizontal="right" vertical="center"/>
    </xf>
    <xf numFmtId="179" fontId="0" fillId="2" borderId="0" xfId="0" applyNumberFormat="1" applyFill="1" applyAlignment="1">
      <alignment horizontal="right" vertical="center"/>
    </xf>
    <xf numFmtId="176" fontId="8" fillId="2" borderId="0" xfId="0" applyNumberFormat="1" applyFont="1" applyFill="1" applyBorder="1" applyAlignment="1">
      <alignment horizontal="right" vertical="center"/>
    </xf>
    <xf numFmtId="179" fontId="0" fillId="2" borderId="0" xfId="0" applyNumberFormat="1" applyFill="1" applyBorder="1" applyAlignment="1">
      <alignment horizontal="right" vertical="center"/>
    </xf>
    <xf numFmtId="176" fontId="8" fillId="4" borderId="1" xfId="0" applyNumberFormat="1" applyFont="1" applyFill="1" applyBorder="1" applyAlignment="1">
      <alignment horizontal="right" vertical="center"/>
    </xf>
    <xf numFmtId="179" fontId="0" fillId="4" borderId="1" xfId="0" applyNumberFormat="1" applyFont="1" applyFill="1" applyBorder="1" applyAlignment="1">
      <alignment horizontal="right" vertical="center"/>
    </xf>
    <xf numFmtId="176" fontId="8" fillId="4" borderId="0" xfId="0" applyNumberFormat="1" applyFont="1" applyFill="1" applyAlignment="1">
      <alignment horizontal="right" vertical="center"/>
    </xf>
    <xf numFmtId="179" fontId="6" fillId="4" borderId="0" xfId="0" applyNumberFormat="1" applyFont="1" applyFill="1" applyAlignment="1">
      <alignment horizontal="right" vertical="center"/>
    </xf>
    <xf numFmtId="179" fontId="0" fillId="4" borderId="0" xfId="0" applyNumberFormat="1" applyFont="1" applyFill="1" applyAlignment="1">
      <alignment horizontal="right" vertical="center"/>
    </xf>
    <xf numFmtId="179" fontId="18" fillId="4" borderId="0" xfId="0" applyNumberFormat="1" applyFont="1" applyFill="1" applyAlignment="1">
      <alignment horizontal="right" vertical="center"/>
    </xf>
    <xf numFmtId="179" fontId="6" fillId="2" borderId="0" xfId="0" applyNumberFormat="1" applyFont="1" applyFill="1" applyAlignment="1">
      <alignment horizontal="right" vertical="center"/>
    </xf>
    <xf numFmtId="176" fontId="8" fillId="2" borderId="2" xfId="0" applyNumberFormat="1" applyFont="1" applyFill="1" applyBorder="1" applyAlignment="1">
      <alignment horizontal="right" vertical="center"/>
    </xf>
    <xf numFmtId="179" fontId="6" fillId="2" borderId="2" xfId="0" applyNumberFormat="1" applyFont="1" applyFill="1" applyBorder="1" applyAlignment="1">
      <alignment horizontal="right" vertical="center"/>
    </xf>
    <xf numFmtId="179" fontId="18" fillId="2" borderId="0" xfId="0" applyNumberFormat="1" applyFont="1" applyFill="1" applyAlignment="1">
      <alignment horizontal="right" vertical="center"/>
    </xf>
    <xf numFmtId="176" fontId="8" fillId="4" borderId="2" xfId="0" applyNumberFormat="1" applyFont="1" applyFill="1" applyBorder="1" applyAlignment="1">
      <alignment horizontal="right" vertical="center"/>
    </xf>
    <xf numFmtId="179" fontId="0" fillId="4" borderId="2" xfId="0" applyNumberFormat="1" applyFont="1" applyFill="1" applyBorder="1" applyAlignment="1">
      <alignment horizontal="right" vertical="center"/>
    </xf>
    <xf numFmtId="176" fontId="8" fillId="2" borderId="1" xfId="0" applyNumberFormat="1" applyFont="1" applyFill="1" applyBorder="1" applyAlignment="1">
      <alignment horizontal="right" vertical="center"/>
    </xf>
    <xf numFmtId="179" fontId="6" fillId="2" borderId="1" xfId="0" applyNumberFormat="1" applyFont="1" applyFill="1" applyBorder="1" applyAlignment="1">
      <alignment horizontal="right" vertical="center"/>
    </xf>
    <xf numFmtId="179" fontId="6" fillId="2" borderId="0" xfId="0" applyNumberFormat="1" applyFont="1" applyFill="1" applyBorder="1" applyAlignment="1">
      <alignment horizontal="right" vertical="center"/>
    </xf>
    <xf numFmtId="179" fontId="0" fillId="2" borderId="0" xfId="0" applyNumberFormat="1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179" fontId="16" fillId="3" borderId="0" xfId="0" applyNumberFormat="1" applyFont="1" applyFill="1">
      <alignment vertical="center"/>
    </xf>
    <xf numFmtId="176" fontId="2" fillId="3" borderId="0" xfId="0" applyNumberFormat="1" applyFont="1" applyFill="1" applyAlignment="1">
      <alignment horizontal="center" vertical="center"/>
    </xf>
    <xf numFmtId="179" fontId="0" fillId="3" borderId="0" xfId="0" applyNumberFormat="1" applyFill="1">
      <alignment vertical="center"/>
    </xf>
    <xf numFmtId="176" fontId="5" fillId="3" borderId="0" xfId="0" applyNumberFormat="1" applyFont="1" applyFill="1" applyAlignment="1">
      <alignment horizontal="center" vertical="center"/>
    </xf>
    <xf numFmtId="176" fontId="8" fillId="3" borderId="0" xfId="0" applyNumberFormat="1" applyFont="1" applyFill="1" applyAlignment="1">
      <alignment horizontal="center" vertical="center"/>
    </xf>
    <xf numFmtId="176" fontId="8" fillId="4" borderId="0" xfId="0" applyNumberFormat="1" applyFont="1" applyFill="1" applyAlignment="1">
      <alignment horizontal="center" vertical="center"/>
    </xf>
    <xf numFmtId="179" fontId="0" fillId="4" borderId="0" xfId="0" applyNumberFormat="1" applyFill="1">
      <alignment vertical="center"/>
    </xf>
    <xf numFmtId="176" fontId="8" fillId="2" borderId="0" xfId="0" applyNumberFormat="1" applyFont="1" applyFill="1" applyAlignment="1">
      <alignment horizontal="center" vertical="center"/>
    </xf>
    <xf numFmtId="179" fontId="0" fillId="2" borderId="0" xfId="0" applyNumberFormat="1" applyFill="1">
      <alignment vertical="center"/>
    </xf>
    <xf numFmtId="179" fontId="0" fillId="4" borderId="0" xfId="0" applyNumberFormat="1" applyFont="1" applyFill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179" fontId="18" fillId="4" borderId="0" xfId="0" applyNumberFormat="1" applyFont="1" applyFill="1">
      <alignment vertical="center"/>
    </xf>
    <xf numFmtId="179" fontId="0" fillId="2" borderId="0" xfId="0" applyNumberFormat="1" applyFont="1" applyFill="1">
      <alignment vertical="center"/>
    </xf>
    <xf numFmtId="179" fontId="6" fillId="2" borderId="0" xfId="0" applyNumberFormat="1" applyFont="1" applyFill="1">
      <alignment vertical="center"/>
    </xf>
    <xf numFmtId="179" fontId="18" fillId="2" borderId="0" xfId="0" applyNumberFormat="1" applyFont="1" applyFill="1">
      <alignment vertical="center"/>
    </xf>
    <xf numFmtId="10" fontId="0" fillId="0" borderId="0" xfId="0" applyNumberFormat="1">
      <alignment vertical="center"/>
    </xf>
    <xf numFmtId="0" fontId="16" fillId="4" borderId="0" xfId="0" applyFont="1" applyFill="1" applyAlignment="1">
      <alignment horizontal="right" vertical="center"/>
    </xf>
    <xf numFmtId="0" fontId="0" fillId="2" borderId="0" xfId="0" applyFont="1" applyFill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0" fontId="0" fillId="2" borderId="0" xfId="0" applyFont="1" applyFill="1">
      <alignment vertical="center"/>
    </xf>
    <xf numFmtId="177" fontId="16" fillId="4" borderId="0" xfId="0" applyNumberFormat="1" applyFont="1" applyFill="1" applyAlignment="1">
      <alignment horizontal="right" vertical="center"/>
    </xf>
    <xf numFmtId="177" fontId="0" fillId="2" borderId="0" xfId="0" applyNumberFormat="1" applyFont="1" applyFill="1" applyAlignment="1">
      <alignment horizontal="right" vertical="center"/>
    </xf>
    <xf numFmtId="9" fontId="0" fillId="2" borderId="0" xfId="0" applyNumberFormat="1" applyFill="1" applyAlignment="1">
      <alignment horizontal="right" vertical="center"/>
    </xf>
    <xf numFmtId="177" fontId="18" fillId="2" borderId="0" xfId="0" applyNumberFormat="1" applyFont="1" applyFill="1" applyAlignment="1">
      <alignment horizontal="right" vertical="center"/>
    </xf>
    <xf numFmtId="177" fontId="0" fillId="4" borderId="0" xfId="0" applyNumberFormat="1" applyFont="1" applyFill="1" applyAlignment="1">
      <alignment horizontal="right" vertical="center"/>
    </xf>
    <xf numFmtId="9" fontId="0" fillId="4" borderId="0" xfId="0" applyNumberFormat="1" applyFill="1" applyAlignment="1">
      <alignment horizontal="right" vertical="center"/>
    </xf>
    <xf numFmtId="0" fontId="18" fillId="4" borderId="0" xfId="0" applyFont="1" applyFill="1" applyAlignment="1">
      <alignment horizontal="right" vertical="center"/>
    </xf>
    <xf numFmtId="177" fontId="18" fillId="4" borderId="0" xfId="0" applyNumberFormat="1" applyFont="1" applyFill="1" applyAlignment="1">
      <alignment horizontal="right" vertical="center"/>
    </xf>
    <xf numFmtId="0" fontId="18" fillId="2" borderId="0" xfId="0" applyFont="1" applyFill="1" applyAlignment="1">
      <alignment horizontal="right" vertical="center"/>
    </xf>
    <xf numFmtId="177" fontId="0" fillId="2" borderId="0" xfId="0" applyNumberFormat="1" applyFont="1" applyFill="1">
      <alignment vertical="center"/>
    </xf>
    <xf numFmtId="176" fontId="16" fillId="4" borderId="0" xfId="0" applyNumberFormat="1" applyFont="1" applyFill="1" applyAlignment="1">
      <alignment horizontal="right" vertical="center"/>
    </xf>
    <xf numFmtId="176" fontId="6" fillId="4" borderId="0" xfId="0" applyNumberFormat="1" applyFont="1" applyFill="1">
      <alignment vertical="center"/>
    </xf>
    <xf numFmtId="176" fontId="0" fillId="2" borderId="0" xfId="0" applyNumberFormat="1" applyFont="1" applyFill="1" applyAlignment="1">
      <alignment horizontal="right" vertical="center"/>
    </xf>
    <xf numFmtId="176" fontId="0" fillId="4" borderId="0" xfId="0" applyNumberFormat="1" applyFont="1" applyFill="1" applyAlignment="1">
      <alignment horizontal="right" vertical="center"/>
    </xf>
    <xf numFmtId="0" fontId="0" fillId="4" borderId="0" xfId="0" applyFont="1" applyFill="1">
      <alignment vertical="center"/>
    </xf>
    <xf numFmtId="176" fontId="0" fillId="4" borderId="0" xfId="0" applyNumberFormat="1" applyFont="1" applyFill="1">
      <alignment vertical="center"/>
    </xf>
    <xf numFmtId="0" fontId="0" fillId="0" borderId="0" xfId="0" applyFont="1" applyFill="1" applyAlignment="1">
      <alignment horizontal="right" vertical="center"/>
    </xf>
    <xf numFmtId="176" fontId="0" fillId="0" borderId="0" xfId="0" applyNumberFormat="1" applyFont="1" applyFill="1" applyAlignment="1">
      <alignment horizontal="right" vertical="center"/>
    </xf>
    <xf numFmtId="0" fontId="0" fillId="0" borderId="0" xfId="0" applyFont="1" applyFill="1">
      <alignment vertical="center"/>
    </xf>
    <xf numFmtId="176" fontId="0" fillId="0" borderId="0" xfId="0" applyNumberFormat="1" applyFont="1" applyFill="1">
      <alignment vertical="center"/>
    </xf>
    <xf numFmtId="0" fontId="22" fillId="4" borderId="0" xfId="0" applyFont="1" applyFill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4" Type="http://schemas.openxmlformats.org/officeDocument/2006/relationships/sharedStrings" Target="sharedStrings.xml"/><Relationship Id="rId43" Type="http://schemas.openxmlformats.org/officeDocument/2006/relationships/styles" Target="styles.xml"/><Relationship Id="rId42" Type="http://schemas.openxmlformats.org/officeDocument/2006/relationships/theme" Target="theme/theme1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zoomScale="110" zoomScaleNormal="110" workbookViewId="0">
      <selection activeCell="D1" sqref="A1:D1"/>
    </sheetView>
  </sheetViews>
  <sheetFormatPr defaultColWidth="9.23076923076923" defaultRowHeight="16.8"/>
  <cols>
    <col min="1" max="1" width="12.8173076923077" customWidth="1"/>
    <col min="2" max="2" width="19.3942307692308" customWidth="1"/>
    <col min="3" max="3" width="23.0769230769231" customWidth="1"/>
    <col min="4" max="4" width="14.5769230769231" customWidth="1"/>
    <col min="6" max="6" width="18.4903846153846" customWidth="1"/>
    <col min="7" max="8" width="17.4711538461538" customWidth="1"/>
    <col min="9" max="9" width="22.2884615384615" customWidth="1"/>
    <col min="10" max="10" width="15.4423076923077" customWidth="1"/>
  </cols>
  <sheetData>
    <row r="1" spans="1:10">
      <c r="A1" s="150"/>
      <c r="B1" s="150" t="s">
        <v>0</v>
      </c>
      <c r="C1" s="150">
        <v>9.51</v>
      </c>
      <c r="D1" s="150"/>
      <c r="F1" s="174"/>
      <c r="G1" s="174"/>
      <c r="H1" s="174" t="s">
        <v>0</v>
      </c>
      <c r="I1" s="174">
        <v>9.51</v>
      </c>
      <c r="J1" s="174"/>
    </row>
    <row r="2" spans="1:10">
      <c r="A2" s="150" t="s">
        <v>1</v>
      </c>
      <c r="B2" s="150" t="s">
        <v>2</v>
      </c>
      <c r="C2" s="150" t="s">
        <v>3</v>
      </c>
      <c r="D2" s="150" t="s">
        <v>4</v>
      </c>
      <c r="F2" s="174" t="s">
        <v>5</v>
      </c>
      <c r="G2" s="174" t="s">
        <v>6</v>
      </c>
      <c r="H2" s="174" t="s">
        <v>2</v>
      </c>
      <c r="I2" s="174" t="s">
        <v>3</v>
      </c>
      <c r="J2" s="174" t="s">
        <v>4</v>
      </c>
    </row>
    <row r="3" spans="1:10">
      <c r="A3" s="38">
        <v>1</v>
      </c>
      <c r="B3" s="38" t="s">
        <v>7</v>
      </c>
      <c r="C3" s="38">
        <v>9.83</v>
      </c>
      <c r="D3" s="38">
        <v>12.5</v>
      </c>
      <c r="F3" s="29">
        <v>1</v>
      </c>
      <c r="G3" s="29">
        <v>1</v>
      </c>
      <c r="H3" s="29" t="s">
        <v>7</v>
      </c>
      <c r="I3" s="29">
        <v>9.83</v>
      </c>
      <c r="J3" s="29">
        <v>10</v>
      </c>
    </row>
    <row r="4" spans="1:10">
      <c r="A4" s="38"/>
      <c r="B4" s="38" t="s">
        <v>8</v>
      </c>
      <c r="C4" s="38"/>
      <c r="D4" s="38">
        <v>13.3</v>
      </c>
      <c r="F4" s="29"/>
      <c r="G4" s="29"/>
      <c r="H4" s="29" t="s">
        <v>8</v>
      </c>
      <c r="I4" s="29"/>
      <c r="J4" s="29">
        <v>13.3</v>
      </c>
    </row>
    <row r="5" spans="1:10">
      <c r="A5" s="38"/>
      <c r="B5" s="38" t="s">
        <v>9</v>
      </c>
      <c r="C5" s="38"/>
      <c r="D5" s="162">
        <v>9.75</v>
      </c>
      <c r="F5" s="29"/>
      <c r="G5" s="29"/>
      <c r="H5" s="29" t="s">
        <v>9</v>
      </c>
      <c r="I5" s="29"/>
      <c r="J5" s="162">
        <v>9.75</v>
      </c>
    </row>
    <row r="6" spans="1:10">
      <c r="A6" s="39">
        <v>2</v>
      </c>
      <c r="B6" s="39" t="s">
        <v>7</v>
      </c>
      <c r="C6" s="39">
        <v>9.78</v>
      </c>
      <c r="D6" s="39">
        <v>9.65</v>
      </c>
      <c r="F6" s="30">
        <v>2</v>
      </c>
      <c r="G6" s="30" t="s">
        <v>10</v>
      </c>
      <c r="H6" s="30" t="s">
        <v>7</v>
      </c>
      <c r="I6" s="160">
        <v>9.75</v>
      </c>
      <c r="J6" s="30">
        <v>9.99</v>
      </c>
    </row>
    <row r="7" spans="1:10">
      <c r="A7" s="39"/>
      <c r="B7" s="39" t="s">
        <v>8</v>
      </c>
      <c r="C7" s="39"/>
      <c r="D7" s="160">
        <v>9.62</v>
      </c>
      <c r="F7" s="30"/>
      <c r="G7" s="30"/>
      <c r="H7" s="30" t="s">
        <v>8</v>
      </c>
      <c r="I7" s="30"/>
      <c r="J7" s="30">
        <v>13.4</v>
      </c>
    </row>
    <row r="8" spans="1:10">
      <c r="A8" s="39"/>
      <c r="B8" s="39" t="s">
        <v>9</v>
      </c>
      <c r="C8" s="39"/>
      <c r="D8" s="39">
        <v>9.72</v>
      </c>
      <c r="F8" s="30"/>
      <c r="G8" s="30"/>
      <c r="H8" s="30" t="s">
        <v>9</v>
      </c>
      <c r="I8" s="30"/>
      <c r="J8" s="30">
        <v>9.7</v>
      </c>
    </row>
    <row r="9" spans="1:10">
      <c r="A9" s="38">
        <v>4</v>
      </c>
      <c r="B9" s="38" t="s">
        <v>7</v>
      </c>
      <c r="C9" s="38">
        <v>9.71</v>
      </c>
      <c r="D9" s="38">
        <v>9.92</v>
      </c>
      <c r="F9" s="29">
        <v>4</v>
      </c>
      <c r="G9" s="29" t="s">
        <v>11</v>
      </c>
      <c r="H9" s="29" t="s">
        <v>7</v>
      </c>
      <c r="I9" s="162">
        <v>72</v>
      </c>
      <c r="J9" s="29">
        <v>212</v>
      </c>
    </row>
    <row r="10" spans="1:10">
      <c r="A10" s="38"/>
      <c r="B10" s="38" t="s">
        <v>8</v>
      </c>
      <c r="C10" s="38"/>
      <c r="D10" s="162">
        <v>9.69</v>
      </c>
      <c r="F10" s="29"/>
      <c r="G10" s="29"/>
      <c r="H10" s="29" t="s">
        <v>8</v>
      </c>
      <c r="I10" s="29"/>
      <c r="J10" s="29">
        <v>128</v>
      </c>
    </row>
    <row r="11" spans="1:10">
      <c r="A11" s="38"/>
      <c r="B11" s="38" t="s">
        <v>9</v>
      </c>
      <c r="C11" s="38"/>
      <c r="D11" s="38">
        <v>9.7</v>
      </c>
      <c r="F11" s="29"/>
      <c r="G11" s="29"/>
      <c r="H11" s="29" t="s">
        <v>9</v>
      </c>
      <c r="I11" s="29"/>
      <c r="J11" s="29">
        <v>501</v>
      </c>
    </row>
    <row r="12" spans="1:10">
      <c r="A12" s="39">
        <v>8</v>
      </c>
      <c r="B12" s="39" t="s">
        <v>7</v>
      </c>
      <c r="C12" s="39">
        <v>9.79</v>
      </c>
      <c r="D12" s="39">
        <v>9.76</v>
      </c>
      <c r="F12" s="30">
        <v>8</v>
      </c>
      <c r="G12" s="30" t="s">
        <v>12</v>
      </c>
      <c r="H12" s="30" t="s">
        <v>7</v>
      </c>
      <c r="I12" s="30">
        <v>2548</v>
      </c>
      <c r="J12" s="30">
        <v>1439</v>
      </c>
    </row>
    <row r="13" spans="1:10">
      <c r="A13" s="39"/>
      <c r="B13" s="39" t="s">
        <v>8</v>
      </c>
      <c r="C13" s="39"/>
      <c r="D13" s="39">
        <v>9.77</v>
      </c>
      <c r="F13" s="30"/>
      <c r="G13" s="30"/>
      <c r="H13" s="30" t="s">
        <v>8</v>
      </c>
      <c r="I13" s="30"/>
      <c r="J13" s="160">
        <v>813</v>
      </c>
    </row>
    <row r="14" spans="1:10">
      <c r="A14" s="39"/>
      <c r="B14" s="39" t="s">
        <v>9</v>
      </c>
      <c r="C14" s="39"/>
      <c r="D14" s="160">
        <v>9.75</v>
      </c>
      <c r="F14" s="30"/>
      <c r="G14" s="30"/>
      <c r="H14" s="30" t="s">
        <v>9</v>
      </c>
      <c r="I14" s="30"/>
      <c r="J14" s="30">
        <v>1438</v>
      </c>
    </row>
    <row r="15" spans="1:10">
      <c r="A15" s="38">
        <v>12</v>
      </c>
      <c r="B15" s="38" t="s">
        <v>7</v>
      </c>
      <c r="C15" s="38">
        <v>9.7</v>
      </c>
      <c r="D15" s="38">
        <v>9.69</v>
      </c>
      <c r="F15" s="29">
        <v>12</v>
      </c>
      <c r="G15" s="29" t="s">
        <v>13</v>
      </c>
      <c r="H15" s="29" t="s">
        <v>7</v>
      </c>
      <c r="I15" s="29">
        <v>418</v>
      </c>
      <c r="J15" s="162">
        <v>292</v>
      </c>
    </row>
    <row r="16" spans="1:10">
      <c r="A16" s="38"/>
      <c r="B16" s="38" t="s">
        <v>8</v>
      </c>
      <c r="C16" s="38"/>
      <c r="D16" s="162">
        <v>9.57</v>
      </c>
      <c r="F16" s="29"/>
      <c r="G16" s="29"/>
      <c r="H16" s="29" t="s">
        <v>8</v>
      </c>
      <c r="I16" s="29"/>
      <c r="J16" s="29">
        <v>495</v>
      </c>
    </row>
    <row r="17" spans="1:10">
      <c r="A17" s="38"/>
      <c r="B17" s="38" t="s">
        <v>9</v>
      </c>
      <c r="C17" s="38"/>
      <c r="D17" s="38">
        <v>9.67</v>
      </c>
      <c r="F17" s="29"/>
      <c r="G17" s="29"/>
      <c r="H17" s="29" t="s">
        <v>9</v>
      </c>
      <c r="I17" s="29"/>
      <c r="J17" s="29">
        <v>618</v>
      </c>
    </row>
    <row r="18" spans="1:10">
      <c r="A18" s="39">
        <v>24</v>
      </c>
      <c r="B18" s="39" t="s">
        <v>7</v>
      </c>
      <c r="C18" s="39">
        <v>9.87</v>
      </c>
      <c r="D18" s="39">
        <v>9.99</v>
      </c>
      <c r="F18" s="30">
        <v>24</v>
      </c>
      <c r="G18" s="30" t="s">
        <v>14</v>
      </c>
      <c r="H18" s="30" t="s">
        <v>7</v>
      </c>
      <c r="I18" s="30">
        <v>4427</v>
      </c>
      <c r="J18" s="160">
        <v>3336</v>
      </c>
    </row>
    <row r="19" spans="1:10">
      <c r="A19" s="39"/>
      <c r="B19" s="39" t="s">
        <v>8</v>
      </c>
      <c r="C19" s="39"/>
      <c r="D19" s="39">
        <v>9.92</v>
      </c>
      <c r="F19" s="30"/>
      <c r="G19" s="30"/>
      <c r="H19" s="30" t="s">
        <v>8</v>
      </c>
      <c r="I19" s="30"/>
      <c r="J19" s="30">
        <v>27430</v>
      </c>
    </row>
    <row r="20" spans="1:10">
      <c r="A20" s="39"/>
      <c r="B20" s="39" t="s">
        <v>9</v>
      </c>
      <c r="C20" s="39"/>
      <c r="D20" s="39">
        <v>9.87</v>
      </c>
      <c r="F20" s="30"/>
      <c r="G20" s="30"/>
      <c r="H20" s="30" t="s">
        <v>9</v>
      </c>
      <c r="I20" s="30"/>
      <c r="J20" s="30">
        <v>5145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workbookViewId="0">
      <selection activeCell="S11" sqref="S11"/>
    </sheetView>
  </sheetViews>
  <sheetFormatPr defaultColWidth="9.23076923076923" defaultRowHeight="16.8"/>
  <cols>
    <col min="1" max="1" width="16.5" customWidth="1"/>
    <col min="2" max="2" width="17.625" hidden="1" customWidth="1"/>
    <col min="3" max="3" width="38.7788461538462" customWidth="1"/>
    <col min="4" max="12" width="9.23076923076923" hidden="1" customWidth="1"/>
    <col min="13" max="13" width="15.2211538461538" customWidth="1"/>
  </cols>
  <sheetData>
    <row r="1" s="40" customFormat="1" ht="17.6" spans="1:14">
      <c r="A1" s="16" t="s">
        <v>126</v>
      </c>
      <c r="B1" s="16" t="s">
        <v>56</v>
      </c>
      <c r="C1" s="16" t="s">
        <v>26</v>
      </c>
      <c r="D1" s="16" t="s">
        <v>27</v>
      </c>
      <c r="E1" s="16" t="s">
        <v>98</v>
      </c>
      <c r="F1" s="17" t="s">
        <v>28</v>
      </c>
      <c r="G1" s="17" t="s">
        <v>99</v>
      </c>
      <c r="H1" s="17" t="s">
        <v>100</v>
      </c>
      <c r="I1" s="17" t="s">
        <v>101</v>
      </c>
      <c r="J1" s="17" t="s">
        <v>29</v>
      </c>
      <c r="K1" s="16" t="s">
        <v>30</v>
      </c>
      <c r="L1" s="17" t="s">
        <v>31</v>
      </c>
      <c r="M1" s="53" t="s">
        <v>127</v>
      </c>
      <c r="N1" s="65" t="s">
        <v>128</v>
      </c>
    </row>
    <row r="2" s="40" customFormat="1" ht="17.6" spans="1:14">
      <c r="A2" s="14">
        <v>0</v>
      </c>
      <c r="B2" s="14"/>
      <c r="C2" s="14" t="s">
        <v>103</v>
      </c>
      <c r="D2" s="14" t="s">
        <v>115</v>
      </c>
      <c r="E2" s="14">
        <v>48.3</v>
      </c>
      <c r="F2" s="18">
        <v>72.7</v>
      </c>
      <c r="G2" s="18">
        <v>77.4</v>
      </c>
      <c r="H2" s="18">
        <v>38.3</v>
      </c>
      <c r="I2" s="18">
        <v>44.2</v>
      </c>
      <c r="J2" s="18">
        <v>78.7</v>
      </c>
      <c r="K2" s="18">
        <v>63.2</v>
      </c>
      <c r="L2" s="18">
        <v>70.1</v>
      </c>
      <c r="M2" s="15">
        <f t="shared" ref="M2:M20" si="0">AVERAGE(E2:L2)</f>
        <v>61.6125</v>
      </c>
      <c r="N2" s="71">
        <f t="shared" ref="N2:N20" si="1">M2-61.6</f>
        <v>0.0124999999999957</v>
      </c>
    </row>
    <row r="3" s="40" customFormat="1" ht="17.6" hidden="1" spans="1:14">
      <c r="A3" s="14" t="s">
        <v>42</v>
      </c>
      <c r="B3" s="14"/>
      <c r="C3" s="14" t="s">
        <v>117</v>
      </c>
      <c r="D3" s="14" t="s">
        <v>115</v>
      </c>
      <c r="E3" s="14">
        <v>45</v>
      </c>
      <c r="F3" s="14">
        <v>67.1</v>
      </c>
      <c r="G3" s="14">
        <v>75.6</v>
      </c>
      <c r="H3" s="14">
        <v>31.8</v>
      </c>
      <c r="I3" s="14">
        <v>42.2</v>
      </c>
      <c r="J3" s="14">
        <v>80.2</v>
      </c>
      <c r="K3" s="14">
        <v>59.9</v>
      </c>
      <c r="L3" s="14">
        <v>70</v>
      </c>
      <c r="M3" s="15">
        <f t="shared" si="0"/>
        <v>58.975</v>
      </c>
      <c r="N3" s="71">
        <f t="shared" si="1"/>
        <v>-2.62500000000001</v>
      </c>
    </row>
    <row r="4" s="40" customFormat="1" ht="17.6" hidden="1" spans="1:14">
      <c r="A4" s="14"/>
      <c r="B4" s="14"/>
      <c r="C4" s="14"/>
      <c r="D4" s="14" t="s">
        <v>44</v>
      </c>
      <c r="E4" s="14">
        <v>44</v>
      </c>
      <c r="F4" s="14">
        <v>66</v>
      </c>
      <c r="G4" s="14">
        <v>74.5</v>
      </c>
      <c r="H4" s="14">
        <v>27.9</v>
      </c>
      <c r="I4" s="14">
        <v>42.6</v>
      </c>
      <c r="J4" s="14">
        <v>78.5</v>
      </c>
      <c r="K4" s="14">
        <v>56.3</v>
      </c>
      <c r="L4" s="14">
        <v>67.3</v>
      </c>
      <c r="M4" s="15">
        <f t="shared" si="0"/>
        <v>57.1375</v>
      </c>
      <c r="N4" s="71">
        <f t="shared" si="1"/>
        <v>-4.4625</v>
      </c>
    </row>
    <row r="5" s="40" customFormat="1" ht="17.6" hidden="1" spans="1:14">
      <c r="A5" s="14" t="s">
        <v>118</v>
      </c>
      <c r="B5" s="14"/>
      <c r="C5" s="14" t="s">
        <v>119</v>
      </c>
      <c r="D5" s="14" t="s">
        <v>115</v>
      </c>
      <c r="E5" s="14">
        <v>39.5</v>
      </c>
      <c r="F5" s="14">
        <v>70.2</v>
      </c>
      <c r="G5" s="14">
        <v>67.6</v>
      </c>
      <c r="H5" s="14">
        <v>35.2</v>
      </c>
      <c r="I5" s="14">
        <v>40.4</v>
      </c>
      <c r="J5" s="14">
        <v>75.8</v>
      </c>
      <c r="K5" s="14">
        <v>48.4</v>
      </c>
      <c r="L5" s="14">
        <v>65.7</v>
      </c>
      <c r="M5" s="15">
        <f t="shared" si="0"/>
        <v>55.35</v>
      </c>
      <c r="N5" s="71">
        <f t="shared" si="1"/>
        <v>-6.25000000000001</v>
      </c>
    </row>
    <row r="6" s="40" customFormat="1" ht="17.6" hidden="1" spans="1:14">
      <c r="A6" s="59"/>
      <c r="B6" s="59"/>
      <c r="C6" s="59"/>
      <c r="D6" s="59" t="s">
        <v>44</v>
      </c>
      <c r="E6" s="59">
        <v>42.1</v>
      </c>
      <c r="F6" s="59">
        <v>72</v>
      </c>
      <c r="G6" s="59">
        <v>69.2</v>
      </c>
      <c r="H6" s="59">
        <v>33.7</v>
      </c>
      <c r="I6" s="59">
        <v>39.8</v>
      </c>
      <c r="J6" s="59">
        <v>75.1</v>
      </c>
      <c r="K6" s="59">
        <v>47.7</v>
      </c>
      <c r="L6" s="59">
        <v>66.5</v>
      </c>
      <c r="M6" s="15">
        <f t="shared" si="0"/>
        <v>55.7625</v>
      </c>
      <c r="N6" s="15">
        <f t="shared" si="1"/>
        <v>-5.83750000000001</v>
      </c>
    </row>
    <row r="7" s="40" customFormat="1" ht="17.6" hidden="1" spans="1:14">
      <c r="A7" s="14" t="s">
        <v>45</v>
      </c>
      <c r="B7" s="14"/>
      <c r="C7" s="14" t="s">
        <v>120</v>
      </c>
      <c r="D7" s="14" t="s">
        <v>115</v>
      </c>
      <c r="E7" s="14">
        <v>40.3</v>
      </c>
      <c r="F7" s="14">
        <v>71.3</v>
      </c>
      <c r="G7" s="14">
        <v>69</v>
      </c>
      <c r="H7" s="14">
        <v>36.2</v>
      </c>
      <c r="I7" s="14">
        <v>37.8</v>
      </c>
      <c r="J7" s="14">
        <v>75.8</v>
      </c>
      <c r="K7" s="14">
        <v>51.6</v>
      </c>
      <c r="L7" s="14">
        <v>68</v>
      </c>
      <c r="M7" s="15">
        <f t="shared" si="0"/>
        <v>56.25</v>
      </c>
      <c r="N7" s="71">
        <f t="shared" si="1"/>
        <v>-5.34999999999999</v>
      </c>
    </row>
    <row r="8" s="4" customFormat="1" ht="17.6" spans="1:14">
      <c r="A8" s="19">
        <v>3</v>
      </c>
      <c r="B8" s="19" t="s">
        <v>62</v>
      </c>
      <c r="C8" s="19" t="s">
        <v>60</v>
      </c>
      <c r="D8" s="19"/>
      <c r="E8" s="19">
        <v>43.3</v>
      </c>
      <c r="F8" s="19">
        <v>74</v>
      </c>
      <c r="G8" s="19">
        <v>74.8</v>
      </c>
      <c r="H8" s="19">
        <v>38</v>
      </c>
      <c r="I8" s="19">
        <v>39.4</v>
      </c>
      <c r="J8" s="19">
        <v>78.6</v>
      </c>
      <c r="K8" s="19">
        <v>58.8</v>
      </c>
      <c r="L8" s="19">
        <v>68.8</v>
      </c>
      <c r="M8" s="25">
        <f t="shared" si="0"/>
        <v>59.4625</v>
      </c>
      <c r="N8" s="72">
        <f t="shared" si="1"/>
        <v>-2.1375</v>
      </c>
    </row>
    <row r="9" s="4" customFormat="1" ht="17.6" spans="1:14">
      <c r="A9" s="19"/>
      <c r="B9" s="19"/>
      <c r="C9" s="19" t="s">
        <v>61</v>
      </c>
      <c r="D9" s="19"/>
      <c r="E9" s="19">
        <v>43.5</v>
      </c>
      <c r="F9" s="19">
        <v>73.6</v>
      </c>
      <c r="G9" s="19">
        <v>74.7</v>
      </c>
      <c r="H9" s="19">
        <v>37.9</v>
      </c>
      <c r="I9" s="19">
        <v>39.6</v>
      </c>
      <c r="J9" s="19">
        <v>78.8</v>
      </c>
      <c r="K9" s="41">
        <v>58.5</v>
      </c>
      <c r="L9" s="19">
        <v>68.3</v>
      </c>
      <c r="M9" s="25">
        <f t="shared" si="0"/>
        <v>59.3625</v>
      </c>
      <c r="N9" s="25">
        <f t="shared" si="1"/>
        <v>-2.2375</v>
      </c>
    </row>
    <row r="10" s="4" customFormat="1" ht="17.6" spans="1:14">
      <c r="A10" s="19"/>
      <c r="B10" s="19"/>
      <c r="C10" s="19" t="s">
        <v>122</v>
      </c>
      <c r="D10" s="19"/>
      <c r="E10" s="19">
        <v>43.7</v>
      </c>
      <c r="F10" s="19">
        <v>73.7</v>
      </c>
      <c r="G10" s="19">
        <v>74.8</v>
      </c>
      <c r="H10" s="19">
        <v>38</v>
      </c>
      <c r="I10" s="19">
        <v>39</v>
      </c>
      <c r="J10" s="19">
        <v>78.8</v>
      </c>
      <c r="K10" s="41">
        <v>58.8</v>
      </c>
      <c r="L10" s="19">
        <v>68.6</v>
      </c>
      <c r="M10" s="25">
        <f t="shared" si="0"/>
        <v>59.425</v>
      </c>
      <c r="N10" s="25">
        <f t="shared" si="1"/>
        <v>-2.175</v>
      </c>
    </row>
    <row r="11" s="56" customFormat="1" ht="17.6" spans="1:14">
      <c r="A11" s="21">
        <v>6</v>
      </c>
      <c r="B11" s="21" t="s">
        <v>62</v>
      </c>
      <c r="C11" s="21" t="s">
        <v>60</v>
      </c>
      <c r="D11" s="21"/>
      <c r="E11" s="21">
        <v>38.4</v>
      </c>
      <c r="F11" s="21">
        <v>73</v>
      </c>
      <c r="G11" s="21">
        <v>66.5</v>
      </c>
      <c r="H11" s="21">
        <v>29.3</v>
      </c>
      <c r="I11" s="21">
        <v>37.8</v>
      </c>
      <c r="J11" s="21">
        <v>77.2</v>
      </c>
      <c r="K11" s="21">
        <v>58.1</v>
      </c>
      <c r="L11" s="21">
        <v>68.5</v>
      </c>
      <c r="M11" s="27">
        <f t="shared" si="0"/>
        <v>56.1</v>
      </c>
      <c r="N11" s="73">
        <f t="shared" si="1"/>
        <v>-5.5</v>
      </c>
    </row>
    <row r="12" s="56" customFormat="1" ht="17.6" spans="1:14">
      <c r="A12" s="21"/>
      <c r="B12" s="21"/>
      <c r="C12" s="21" t="s">
        <v>61</v>
      </c>
      <c r="D12" s="21"/>
      <c r="E12" s="21">
        <v>38.9</v>
      </c>
      <c r="F12" s="21">
        <v>73.9</v>
      </c>
      <c r="G12" s="21">
        <v>68.8</v>
      </c>
      <c r="H12" s="21">
        <v>29.7</v>
      </c>
      <c r="I12" s="21">
        <v>38.8</v>
      </c>
      <c r="J12" s="21">
        <v>77.3</v>
      </c>
      <c r="K12" s="21">
        <v>59.9</v>
      </c>
      <c r="L12" s="21">
        <v>68.3</v>
      </c>
      <c r="M12" s="27">
        <f t="shared" si="0"/>
        <v>56.95</v>
      </c>
      <c r="N12" s="73">
        <f t="shared" si="1"/>
        <v>-4.65</v>
      </c>
    </row>
    <row r="13" s="56" customFormat="1" ht="17.6" spans="1:14">
      <c r="A13" s="21"/>
      <c r="B13" s="21"/>
      <c r="C13" s="21" t="s">
        <v>122</v>
      </c>
      <c r="D13" s="21"/>
      <c r="E13" s="21">
        <v>39.5</v>
      </c>
      <c r="F13" s="21">
        <v>74.1</v>
      </c>
      <c r="G13" s="21">
        <v>69.1</v>
      </c>
      <c r="H13" s="21">
        <v>29.7</v>
      </c>
      <c r="I13" s="21">
        <v>38</v>
      </c>
      <c r="J13" s="21">
        <v>77.2</v>
      </c>
      <c r="K13" s="21">
        <v>60.7</v>
      </c>
      <c r="L13" s="21">
        <v>68.4</v>
      </c>
      <c r="M13" s="27">
        <f t="shared" si="0"/>
        <v>57.0875</v>
      </c>
      <c r="N13" s="74">
        <f t="shared" si="1"/>
        <v>-4.51250000000001</v>
      </c>
    </row>
    <row r="14" s="4" customFormat="1" ht="17.6" spans="1:14">
      <c r="A14" s="19">
        <v>9</v>
      </c>
      <c r="B14" s="19" t="s">
        <v>62</v>
      </c>
      <c r="C14" s="19" t="s">
        <v>60</v>
      </c>
      <c r="D14" s="19"/>
      <c r="E14" s="19">
        <v>36.4</v>
      </c>
      <c r="F14" s="19">
        <v>70.3</v>
      </c>
      <c r="G14" s="19">
        <v>63.1</v>
      </c>
      <c r="H14" s="19">
        <v>27.8</v>
      </c>
      <c r="I14" s="19">
        <v>37.4</v>
      </c>
      <c r="J14" s="19">
        <v>75.2</v>
      </c>
      <c r="K14" s="19">
        <v>64.6</v>
      </c>
      <c r="L14" s="19">
        <v>67.2</v>
      </c>
      <c r="M14" s="25">
        <f t="shared" si="0"/>
        <v>55.25</v>
      </c>
      <c r="N14" s="66">
        <f t="shared" si="1"/>
        <v>-6.35000000000001</v>
      </c>
    </row>
    <row r="15" s="4" customFormat="1" ht="17.6" spans="1:14">
      <c r="A15" s="19"/>
      <c r="B15" s="19"/>
      <c r="C15" s="19" t="s">
        <v>61</v>
      </c>
      <c r="D15" s="19"/>
      <c r="E15" s="19">
        <v>38.8</v>
      </c>
      <c r="F15" s="19">
        <v>71.5</v>
      </c>
      <c r="G15" s="19">
        <v>65.4</v>
      </c>
      <c r="H15" s="19">
        <v>27.7</v>
      </c>
      <c r="I15" s="19">
        <v>38</v>
      </c>
      <c r="J15" s="19">
        <v>75.1</v>
      </c>
      <c r="K15" s="41">
        <v>59.2</v>
      </c>
      <c r="L15" s="19">
        <v>66.3</v>
      </c>
      <c r="M15" s="25">
        <f t="shared" si="0"/>
        <v>55.25</v>
      </c>
      <c r="N15" s="66">
        <f t="shared" si="1"/>
        <v>-6.35</v>
      </c>
    </row>
    <row r="16" s="4" customFormat="1" ht="17.6" spans="1:14">
      <c r="A16" s="19"/>
      <c r="B16" s="19"/>
      <c r="C16" s="19" t="s">
        <v>122</v>
      </c>
      <c r="D16" s="19"/>
      <c r="E16" s="19">
        <v>38.7</v>
      </c>
      <c r="F16" s="19">
        <v>71.6</v>
      </c>
      <c r="G16" s="19">
        <v>67.6</v>
      </c>
      <c r="H16" s="19">
        <v>27.9</v>
      </c>
      <c r="I16" s="19">
        <v>37.8</v>
      </c>
      <c r="J16" s="19">
        <v>75.6</v>
      </c>
      <c r="K16" s="41">
        <v>59.6</v>
      </c>
      <c r="L16" s="19">
        <v>66.5</v>
      </c>
      <c r="M16" s="25">
        <f t="shared" si="0"/>
        <v>55.6625</v>
      </c>
      <c r="N16" s="70">
        <f t="shared" si="1"/>
        <v>-5.93750000000001</v>
      </c>
    </row>
    <row r="17" s="56" customFormat="1" ht="17.6" spans="1:14">
      <c r="A17" s="21">
        <v>12</v>
      </c>
      <c r="B17" s="21" t="s">
        <v>62</v>
      </c>
      <c r="C17" s="21" t="s">
        <v>60</v>
      </c>
      <c r="D17" s="21"/>
      <c r="E17" s="21">
        <v>31.7</v>
      </c>
      <c r="F17" s="21">
        <v>63.2</v>
      </c>
      <c r="G17" s="21">
        <v>57.9</v>
      </c>
      <c r="H17" s="21">
        <v>26.1</v>
      </c>
      <c r="I17" s="21">
        <v>34.8</v>
      </c>
      <c r="J17" s="21">
        <v>71.6</v>
      </c>
      <c r="K17" s="21">
        <v>66.8</v>
      </c>
      <c r="L17" s="21">
        <v>63.2</v>
      </c>
      <c r="M17" s="27">
        <f t="shared" si="0"/>
        <v>51.9125</v>
      </c>
      <c r="N17" s="73">
        <f t="shared" si="1"/>
        <v>-9.68750000000001</v>
      </c>
    </row>
    <row r="18" s="56" customFormat="1" ht="17.6" spans="1:14">
      <c r="A18" s="21"/>
      <c r="B18" s="21"/>
      <c r="C18" s="21" t="s">
        <v>61</v>
      </c>
      <c r="D18" s="21"/>
      <c r="E18" s="21">
        <v>35.1</v>
      </c>
      <c r="F18" s="21">
        <v>64.6</v>
      </c>
      <c r="G18" s="21">
        <v>60.1</v>
      </c>
      <c r="H18" s="21">
        <v>25.9</v>
      </c>
      <c r="I18" s="21">
        <v>36</v>
      </c>
      <c r="J18" s="21">
        <v>72.6</v>
      </c>
      <c r="K18" s="42">
        <v>59.6</v>
      </c>
      <c r="L18" s="21">
        <v>63.1</v>
      </c>
      <c r="M18" s="27">
        <f t="shared" si="0"/>
        <v>52.125</v>
      </c>
      <c r="N18" s="73">
        <f t="shared" si="1"/>
        <v>-9.475</v>
      </c>
    </row>
    <row r="19" s="56" customFormat="1" ht="17.6" spans="1:14">
      <c r="A19" s="21"/>
      <c r="B19" s="21"/>
      <c r="C19" s="21" t="s">
        <v>122</v>
      </c>
      <c r="D19" s="21"/>
      <c r="E19" s="21">
        <v>35.7</v>
      </c>
      <c r="F19" s="21">
        <v>65.1</v>
      </c>
      <c r="G19" s="21">
        <v>63.9</v>
      </c>
      <c r="H19" s="21">
        <v>26</v>
      </c>
      <c r="I19" s="21">
        <v>36.6</v>
      </c>
      <c r="J19" s="21">
        <v>73.7</v>
      </c>
      <c r="K19" s="42">
        <v>59.9</v>
      </c>
      <c r="L19" s="21">
        <v>64.6</v>
      </c>
      <c r="M19" s="27">
        <f t="shared" si="0"/>
        <v>53.1875</v>
      </c>
      <c r="N19" s="74">
        <f t="shared" si="1"/>
        <v>-8.4125</v>
      </c>
    </row>
    <row r="20" s="4" customFormat="1" ht="17.6" spans="1:14">
      <c r="A20" s="19">
        <v>15</v>
      </c>
      <c r="B20" s="19" t="s">
        <v>62</v>
      </c>
      <c r="C20" s="19" t="s">
        <v>60</v>
      </c>
      <c r="D20" s="19"/>
      <c r="E20" s="19">
        <v>31</v>
      </c>
      <c r="F20" s="19">
        <v>62.3</v>
      </c>
      <c r="G20" s="19">
        <v>53.2</v>
      </c>
      <c r="H20" s="19">
        <v>24.3</v>
      </c>
      <c r="I20" s="19">
        <v>33</v>
      </c>
      <c r="J20" s="19">
        <v>68.2</v>
      </c>
      <c r="K20" s="19">
        <v>57.4</v>
      </c>
      <c r="L20" s="19">
        <v>60</v>
      </c>
      <c r="M20" s="25">
        <f t="shared" si="0"/>
        <v>48.675</v>
      </c>
      <c r="N20" s="66">
        <f t="shared" si="1"/>
        <v>-12.925</v>
      </c>
    </row>
    <row r="21" s="4" customFormat="1" ht="17.6" spans="1:14">
      <c r="A21" s="19"/>
      <c r="B21" s="19"/>
      <c r="C21" s="19" t="s">
        <v>61</v>
      </c>
      <c r="D21" s="19"/>
      <c r="E21" s="19"/>
      <c r="F21" s="19"/>
      <c r="G21" s="19"/>
      <c r="H21" s="19"/>
      <c r="I21" s="19"/>
      <c r="J21" s="19"/>
      <c r="K21" s="19"/>
      <c r="L21" s="19"/>
      <c r="M21" s="25"/>
      <c r="N21" s="70"/>
    </row>
    <row r="22" s="4" customFormat="1" ht="17.6" spans="1:14">
      <c r="A22" s="19"/>
      <c r="B22" s="19"/>
      <c r="C22" s="19" t="s">
        <v>122</v>
      </c>
      <c r="D22" s="19"/>
      <c r="E22" s="19">
        <v>32.3</v>
      </c>
      <c r="F22" s="19">
        <v>62.7</v>
      </c>
      <c r="G22" s="19">
        <v>57.1</v>
      </c>
      <c r="H22" s="19">
        <v>25.1</v>
      </c>
      <c r="I22" s="19">
        <v>34.2</v>
      </c>
      <c r="J22" s="19">
        <v>69.6</v>
      </c>
      <c r="K22" s="19">
        <v>56.7</v>
      </c>
      <c r="L22" s="19">
        <v>62</v>
      </c>
      <c r="M22" s="25">
        <f>AVERAGE(E22:L22)</f>
        <v>49.9625</v>
      </c>
      <c r="N22" s="70">
        <f>M22-61.6</f>
        <v>-11.6375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4"/>
  <sheetViews>
    <sheetView workbookViewId="0">
      <pane ySplit="1" topLeftCell="A54" activePane="bottomLeft" state="frozen"/>
      <selection/>
      <selection pane="bottomLeft" activeCell="H64" sqref="H64"/>
    </sheetView>
  </sheetViews>
  <sheetFormatPr defaultColWidth="9.23076923076923" defaultRowHeight="16.8"/>
  <cols>
    <col min="1" max="1" width="15.3076923076923" customWidth="1"/>
    <col min="2" max="2" width="22.4230769230769" customWidth="1"/>
    <col min="3" max="3" width="12.2788461538462" customWidth="1"/>
    <col min="4" max="4" width="30.2403846153846" customWidth="1"/>
    <col min="5" max="5" width="12.4519230769231" customWidth="1"/>
    <col min="6" max="6" width="7.84615384615385" customWidth="1"/>
    <col min="7" max="7" width="9.23076923076923" customWidth="1"/>
    <col min="8" max="8" width="10.9038461538462" customWidth="1"/>
    <col min="9" max="9" width="8.33653846153846" customWidth="1"/>
    <col min="10" max="10" width="7.53846153846154" customWidth="1"/>
    <col min="11" max="11" width="9.23076923076923" customWidth="1"/>
    <col min="12" max="12" width="9.25" customWidth="1"/>
    <col min="13" max="13" width="9.76923076923077" customWidth="1"/>
    <col min="14" max="14" width="16.375" style="57" customWidth="1"/>
    <col min="15" max="15" width="10.4134615384615" style="5" customWidth="1"/>
    <col min="16" max="16" width="12.6923076923077" style="58"/>
    <col min="17" max="17" width="13.5288461538462" style="58" customWidth="1"/>
    <col min="18" max="18" width="12.6923076923077" style="58"/>
    <col min="19" max="19" width="9.23076923076923" style="58"/>
    <col min="20" max="20" width="21.7115384615385" style="58" customWidth="1"/>
    <col min="21" max="21" width="14.7692307692308" style="58" customWidth="1"/>
    <col min="22" max="22" width="12.9230769230769"/>
  </cols>
  <sheetData>
    <row r="1" s="40" customFormat="1" ht="17.6" spans="1:22">
      <c r="A1" s="16" t="s">
        <v>2</v>
      </c>
      <c r="B1" s="16" t="s">
        <v>55</v>
      </c>
      <c r="C1" s="16" t="s">
        <v>56</v>
      </c>
      <c r="D1" s="16" t="s">
        <v>26</v>
      </c>
      <c r="E1" s="16" t="s">
        <v>27</v>
      </c>
      <c r="F1" s="16" t="s">
        <v>98</v>
      </c>
      <c r="G1" s="17" t="s">
        <v>28</v>
      </c>
      <c r="H1" s="17" t="s">
        <v>99</v>
      </c>
      <c r="I1" s="17" t="s">
        <v>100</v>
      </c>
      <c r="J1" s="17" t="s">
        <v>101</v>
      </c>
      <c r="K1" s="17" t="s">
        <v>29</v>
      </c>
      <c r="L1" s="16" t="s">
        <v>30</v>
      </c>
      <c r="M1" s="17" t="s">
        <v>31</v>
      </c>
      <c r="N1" s="64" t="s">
        <v>111</v>
      </c>
      <c r="O1" s="65" t="s">
        <v>129</v>
      </c>
      <c r="P1" s="36" t="s">
        <v>130</v>
      </c>
      <c r="Q1" s="36" t="s">
        <v>131</v>
      </c>
      <c r="R1" s="36" t="s">
        <v>132</v>
      </c>
      <c r="S1" s="36" t="s">
        <v>133</v>
      </c>
      <c r="T1" s="36" t="s">
        <v>134</v>
      </c>
      <c r="U1" s="36" t="s">
        <v>135</v>
      </c>
      <c r="V1" s="40" t="s">
        <v>136</v>
      </c>
    </row>
    <row r="2" s="40" customFormat="1" ht="17.6" spans="1:21">
      <c r="A2" s="14" t="s">
        <v>36</v>
      </c>
      <c r="B2" s="23"/>
      <c r="C2" s="14"/>
      <c r="D2" s="14" t="s">
        <v>103</v>
      </c>
      <c r="E2" s="14" t="s">
        <v>115</v>
      </c>
      <c r="F2" s="14">
        <v>48.3</v>
      </c>
      <c r="G2" s="18">
        <v>72.7</v>
      </c>
      <c r="H2" s="18">
        <v>77.4</v>
      </c>
      <c r="I2" s="18">
        <v>38.3</v>
      </c>
      <c r="J2" s="18">
        <v>44.2</v>
      </c>
      <c r="K2" s="18">
        <v>78.7</v>
      </c>
      <c r="L2" s="18">
        <v>63.2</v>
      </c>
      <c r="M2" s="18">
        <v>70.1</v>
      </c>
      <c r="N2" s="15">
        <f t="shared" ref="N2:N11" si="0">AVERAGE(F2:M2)</f>
        <v>61.6125</v>
      </c>
      <c r="O2" s="66">
        <f t="shared" ref="O2:O19" si="1">AVERAGE(F2:K2,M2:M2)</f>
        <v>61.3857142857143</v>
      </c>
      <c r="P2" s="36" t="s">
        <v>137</v>
      </c>
      <c r="Q2" s="36">
        <v>16375728128</v>
      </c>
      <c r="R2" s="36">
        <v>31371</v>
      </c>
      <c r="S2" s="36">
        <v>32571</v>
      </c>
      <c r="T2" s="36">
        <v>0.4884</v>
      </c>
      <c r="U2" s="36">
        <v>2.05</v>
      </c>
    </row>
    <row r="3" s="40" customFormat="1" ht="17.6" spans="1:21">
      <c r="A3" s="14"/>
      <c r="B3" s="14"/>
      <c r="C3" s="14"/>
      <c r="D3" s="14" t="s">
        <v>138</v>
      </c>
      <c r="F3" s="14">
        <v>35</v>
      </c>
      <c r="G3" s="14">
        <v>66</v>
      </c>
      <c r="H3" s="14">
        <v>60.3</v>
      </c>
      <c r="I3" s="14">
        <v>45.4</v>
      </c>
      <c r="J3" s="14">
        <v>34</v>
      </c>
      <c r="K3" s="14">
        <v>73.2</v>
      </c>
      <c r="L3" s="14">
        <v>57</v>
      </c>
      <c r="M3" s="14">
        <v>58.8</v>
      </c>
      <c r="N3" s="15">
        <f t="shared" si="0"/>
        <v>53.7125</v>
      </c>
      <c r="O3" s="66">
        <f t="shared" si="1"/>
        <v>53.2428571428571</v>
      </c>
      <c r="P3" s="14" t="s">
        <v>139</v>
      </c>
      <c r="Q3" s="14"/>
      <c r="R3" s="14"/>
      <c r="S3" s="36"/>
      <c r="T3" s="36"/>
      <c r="U3" s="36"/>
    </row>
    <row r="4" s="40" customFormat="1" ht="17.6" spans="1:21">
      <c r="A4" s="14" t="s">
        <v>42</v>
      </c>
      <c r="B4" s="14"/>
      <c r="C4" s="14"/>
      <c r="D4" s="14" t="s">
        <v>117</v>
      </c>
      <c r="E4" s="14" t="s">
        <v>115</v>
      </c>
      <c r="F4" s="14">
        <v>45</v>
      </c>
      <c r="G4" s="14">
        <v>67.1</v>
      </c>
      <c r="H4" s="14">
        <v>75.6</v>
      </c>
      <c r="I4" s="14">
        <v>31.8</v>
      </c>
      <c r="J4" s="14">
        <v>42.2</v>
      </c>
      <c r="K4" s="14">
        <v>80.2</v>
      </c>
      <c r="L4" s="14">
        <v>59.9</v>
      </c>
      <c r="M4" s="14">
        <v>70</v>
      </c>
      <c r="N4" s="15">
        <f t="shared" si="0"/>
        <v>58.975</v>
      </c>
      <c r="O4" s="66">
        <f t="shared" si="1"/>
        <v>58.8428571428571</v>
      </c>
      <c r="P4" s="36"/>
      <c r="Q4" s="36"/>
      <c r="R4" s="36"/>
      <c r="S4" s="36"/>
      <c r="T4" s="36"/>
      <c r="U4" s="36"/>
    </row>
    <row r="5" s="40" customFormat="1" ht="17.6" hidden="1" spans="1:21">
      <c r="A5" s="14"/>
      <c r="B5" s="14"/>
      <c r="C5" s="14"/>
      <c r="D5" s="14"/>
      <c r="E5" s="14" t="s">
        <v>44</v>
      </c>
      <c r="F5" s="14">
        <v>44</v>
      </c>
      <c r="G5" s="14">
        <v>66</v>
      </c>
      <c r="H5" s="14">
        <v>74.5</v>
      </c>
      <c r="I5" s="14">
        <v>27.9</v>
      </c>
      <c r="J5" s="14">
        <v>42.6</v>
      </c>
      <c r="K5" s="14">
        <v>78.5</v>
      </c>
      <c r="L5" s="14">
        <v>56.3</v>
      </c>
      <c r="M5" s="14">
        <v>67.3</v>
      </c>
      <c r="N5" s="15">
        <f t="shared" si="0"/>
        <v>57.1375</v>
      </c>
      <c r="O5" s="66">
        <f t="shared" si="1"/>
        <v>57.2571428571429</v>
      </c>
      <c r="P5" s="36"/>
      <c r="Q5" s="36"/>
      <c r="R5" s="36"/>
      <c r="S5" s="36"/>
      <c r="T5" s="36"/>
      <c r="U5" s="36"/>
    </row>
    <row r="6" s="40" customFormat="1" ht="17.6" spans="1:21">
      <c r="A6" s="14" t="s">
        <v>118</v>
      </c>
      <c r="B6" s="14"/>
      <c r="C6" s="14"/>
      <c r="D6" s="14" t="s">
        <v>119</v>
      </c>
      <c r="E6" s="14" t="s">
        <v>115</v>
      </c>
      <c r="F6" s="14">
        <v>39.5</v>
      </c>
      <c r="G6" s="14">
        <v>70.2</v>
      </c>
      <c r="H6" s="14">
        <v>67.6</v>
      </c>
      <c r="I6" s="14">
        <v>35.2</v>
      </c>
      <c r="J6" s="14">
        <v>40.4</v>
      </c>
      <c r="K6" s="14">
        <v>75.8</v>
      </c>
      <c r="L6" s="14">
        <v>48.4</v>
      </c>
      <c r="M6" s="14">
        <v>65.7</v>
      </c>
      <c r="N6" s="15">
        <f t="shared" si="0"/>
        <v>55.35</v>
      </c>
      <c r="O6" s="66">
        <f t="shared" si="1"/>
        <v>56.3428571428571</v>
      </c>
      <c r="P6" s="36"/>
      <c r="Q6" s="36"/>
      <c r="R6" s="36"/>
      <c r="S6" s="36"/>
      <c r="T6" s="36"/>
      <c r="U6" s="36"/>
    </row>
    <row r="7" s="40" customFormat="1" ht="17.6" hidden="1" spans="1:21">
      <c r="A7" s="59"/>
      <c r="B7" s="59"/>
      <c r="C7" s="59"/>
      <c r="D7" s="59"/>
      <c r="E7" s="59" t="s">
        <v>44</v>
      </c>
      <c r="F7" s="59">
        <v>42.1</v>
      </c>
      <c r="G7" s="59">
        <v>72</v>
      </c>
      <c r="H7" s="59">
        <v>69.2</v>
      </c>
      <c r="I7" s="59">
        <v>33.7</v>
      </c>
      <c r="J7" s="59">
        <v>39.8</v>
      </c>
      <c r="K7" s="59">
        <v>75.1</v>
      </c>
      <c r="L7" s="59">
        <v>47.7</v>
      </c>
      <c r="M7" s="59">
        <v>66.5</v>
      </c>
      <c r="N7" s="15">
        <f t="shared" si="0"/>
        <v>55.7625</v>
      </c>
      <c r="O7" s="66">
        <f t="shared" si="1"/>
        <v>56.9142857142857</v>
      </c>
      <c r="P7" s="36"/>
      <c r="Q7" s="36"/>
      <c r="R7" s="36"/>
      <c r="S7" s="36"/>
      <c r="T7" s="36"/>
      <c r="U7" s="36"/>
    </row>
    <row r="8" s="40" customFormat="1" ht="17.6" spans="1:21">
      <c r="A8" s="14" t="s">
        <v>45</v>
      </c>
      <c r="B8" s="14"/>
      <c r="C8" s="14"/>
      <c r="D8" s="14" t="s">
        <v>120</v>
      </c>
      <c r="E8" s="14" t="s">
        <v>115</v>
      </c>
      <c r="F8" s="14">
        <v>40.3</v>
      </c>
      <c r="G8" s="14">
        <v>71.3</v>
      </c>
      <c r="H8" s="14">
        <v>69</v>
      </c>
      <c r="I8" s="14">
        <v>36.2</v>
      </c>
      <c r="J8" s="14">
        <v>37.8</v>
      </c>
      <c r="K8" s="14">
        <v>75.8</v>
      </c>
      <c r="L8" s="14">
        <v>51.6</v>
      </c>
      <c r="M8" s="14">
        <v>68</v>
      </c>
      <c r="N8" s="15">
        <f t="shared" si="0"/>
        <v>56.25</v>
      </c>
      <c r="O8" s="66">
        <f t="shared" si="1"/>
        <v>56.9142857142857</v>
      </c>
      <c r="P8" s="36"/>
      <c r="Q8" s="36"/>
      <c r="R8" s="36"/>
      <c r="S8" s="36"/>
      <c r="T8" s="36"/>
      <c r="U8" s="36"/>
    </row>
    <row r="9" s="55" customFormat="1" ht="17.6" spans="1:21">
      <c r="A9" s="60"/>
      <c r="B9" s="60"/>
      <c r="C9" s="60"/>
      <c r="D9" s="60"/>
      <c r="E9" s="60" t="s">
        <v>44</v>
      </c>
      <c r="F9" s="60">
        <v>40.1</v>
      </c>
      <c r="G9" s="60">
        <v>70.2</v>
      </c>
      <c r="H9" s="60">
        <v>68.6</v>
      </c>
      <c r="I9" s="60">
        <v>36.1</v>
      </c>
      <c r="J9" s="60">
        <v>38.4</v>
      </c>
      <c r="K9" s="60">
        <v>76.2</v>
      </c>
      <c r="L9" s="60">
        <v>51.6</v>
      </c>
      <c r="M9" s="60">
        <v>66.4</v>
      </c>
      <c r="N9" s="25">
        <f t="shared" si="0"/>
        <v>55.95</v>
      </c>
      <c r="O9" s="66">
        <f t="shared" si="1"/>
        <v>56.5714285714286</v>
      </c>
      <c r="P9" s="67"/>
      <c r="Q9" s="67"/>
      <c r="R9" s="67"/>
      <c r="S9" s="67"/>
      <c r="T9" s="67"/>
      <c r="U9" s="67"/>
    </row>
    <row r="10" s="4" customFormat="1" ht="17.6" spans="1:22">
      <c r="A10" s="19" t="s">
        <v>47</v>
      </c>
      <c r="B10" s="19" t="s">
        <v>17</v>
      </c>
      <c r="C10" s="19" t="s">
        <v>59</v>
      </c>
      <c r="D10" s="19" t="s">
        <v>60</v>
      </c>
      <c r="E10" s="19" t="s">
        <v>115</v>
      </c>
      <c r="F10" s="19">
        <v>43.4</v>
      </c>
      <c r="G10" s="19">
        <v>74.4</v>
      </c>
      <c r="H10" s="19">
        <v>73.7</v>
      </c>
      <c r="I10" s="19">
        <v>32.6</v>
      </c>
      <c r="J10" s="19">
        <v>42.2</v>
      </c>
      <c r="K10" s="19">
        <v>79.3</v>
      </c>
      <c r="L10" s="19">
        <v>59.6</v>
      </c>
      <c r="M10" s="19">
        <v>68.3</v>
      </c>
      <c r="N10" s="25">
        <f t="shared" si="0"/>
        <v>59.1875</v>
      </c>
      <c r="O10" s="66">
        <f t="shared" si="1"/>
        <v>59.1285714285714</v>
      </c>
      <c r="Q10" s="4">
        <v>14714784320</v>
      </c>
      <c r="R10" s="4">
        <v>28203</v>
      </c>
      <c r="S10" s="38">
        <v>29403</v>
      </c>
      <c r="T10" s="38">
        <v>0.4467</v>
      </c>
      <c r="U10" s="38">
        <v>2.24</v>
      </c>
      <c r="V10" s="4">
        <f>0.4884/T10</f>
        <v>1.09335124244459</v>
      </c>
    </row>
    <row r="11" s="4" customFormat="1" ht="17.6" spans="1:21">
      <c r="A11" s="19"/>
      <c r="B11" s="19"/>
      <c r="C11" s="19"/>
      <c r="D11" s="19" t="s">
        <v>140</v>
      </c>
      <c r="E11" s="19"/>
      <c r="F11">
        <v>42.2</v>
      </c>
      <c r="G11" s="50">
        <v>71.7102</v>
      </c>
      <c r="H11" s="50">
        <v>71.3793</v>
      </c>
      <c r="I11" s="50">
        <v>36.8906</v>
      </c>
      <c r="J11" s="50">
        <v>39.794</v>
      </c>
      <c r="K11" s="50">
        <v>77.1624</v>
      </c>
      <c r="L11" s="50">
        <v>47.3058</v>
      </c>
      <c r="M11" s="50">
        <v>69.7871</v>
      </c>
      <c r="N11" s="25">
        <f t="shared" si="0"/>
        <v>57.028675</v>
      </c>
      <c r="O11" s="66">
        <f t="shared" si="1"/>
        <v>58.4176571428571</v>
      </c>
      <c r="P11" s="38"/>
      <c r="Q11" s="38"/>
      <c r="R11" s="38"/>
      <c r="S11" s="38"/>
      <c r="T11" s="38"/>
      <c r="U11" s="38"/>
    </row>
    <row r="12" s="4" customFormat="1" ht="17.6" spans="1:21">
      <c r="A12" s="19"/>
      <c r="B12" s="19"/>
      <c r="C12" s="19"/>
      <c r="D12" s="19" t="s">
        <v>122</v>
      </c>
      <c r="E12" s="19"/>
      <c r="F12" s="19"/>
      <c r="G12" s="19"/>
      <c r="H12" s="19"/>
      <c r="I12" s="19"/>
      <c r="J12" s="19"/>
      <c r="K12" s="19"/>
      <c r="L12" s="19"/>
      <c r="M12" s="19"/>
      <c r="N12" s="25"/>
      <c r="O12" s="66" t="e">
        <f t="shared" si="1"/>
        <v>#DIV/0!</v>
      </c>
      <c r="P12" s="38"/>
      <c r="Q12" s="38"/>
      <c r="R12" s="38"/>
      <c r="S12" s="38"/>
      <c r="T12" s="38"/>
      <c r="U12" s="38"/>
    </row>
    <row r="13" s="4" customFormat="1" ht="17.6" spans="1:21">
      <c r="A13" s="19"/>
      <c r="B13" s="19" t="s">
        <v>45</v>
      </c>
      <c r="C13" s="19"/>
      <c r="D13" s="19" t="s">
        <v>60</v>
      </c>
      <c r="E13" s="19"/>
      <c r="F13" s="19">
        <v>43.1</v>
      </c>
      <c r="G13" s="19">
        <v>73.6</v>
      </c>
      <c r="H13" s="19">
        <v>72.4</v>
      </c>
      <c r="I13" s="19">
        <v>38</v>
      </c>
      <c r="J13" s="19">
        <v>40</v>
      </c>
      <c r="K13" s="19">
        <v>77.5</v>
      </c>
      <c r="L13" s="19">
        <v>59.2</v>
      </c>
      <c r="M13" s="19">
        <v>69.1</v>
      </c>
      <c r="N13" s="25">
        <f>AVERAGE(F13:M13)</f>
        <v>59.1125</v>
      </c>
      <c r="O13" s="66">
        <f t="shared" si="1"/>
        <v>59.1</v>
      </c>
      <c r="P13" s="38"/>
      <c r="Q13" s="38"/>
      <c r="R13" s="38"/>
      <c r="S13" s="38"/>
      <c r="T13" s="38"/>
      <c r="U13" s="38"/>
    </row>
    <row r="14" s="4" customFormat="1" ht="17.6" spans="1:22">
      <c r="A14" s="19"/>
      <c r="B14" s="19"/>
      <c r="C14" s="19" t="s">
        <v>62</v>
      </c>
      <c r="D14" s="19" t="s">
        <v>60</v>
      </c>
      <c r="E14" s="19"/>
      <c r="F14" s="19">
        <v>43.3</v>
      </c>
      <c r="G14" s="19">
        <v>74</v>
      </c>
      <c r="H14" s="19">
        <v>74.8</v>
      </c>
      <c r="I14" s="19">
        <v>38</v>
      </c>
      <c r="J14" s="19">
        <v>39.4</v>
      </c>
      <c r="K14" s="19">
        <v>78.6</v>
      </c>
      <c r="L14" s="19">
        <v>58.8</v>
      </c>
      <c r="M14" s="19">
        <v>68.8</v>
      </c>
      <c r="N14" s="25">
        <f>AVERAGE(F14:M14)</f>
        <v>59.4625</v>
      </c>
      <c r="O14" s="66">
        <f t="shared" si="1"/>
        <v>59.5571428571429</v>
      </c>
      <c r="P14" s="38" t="s">
        <v>141</v>
      </c>
      <c r="Q14" s="38">
        <v>14870497802</v>
      </c>
      <c r="R14" s="38">
        <v>28500</v>
      </c>
      <c r="S14" s="38">
        <v>29700</v>
      </c>
      <c r="T14" s="38">
        <v>0.4648</v>
      </c>
      <c r="U14" s="38">
        <v>2.15</v>
      </c>
      <c r="V14" s="4">
        <f>0.4884/T14</f>
        <v>1.05077452667814</v>
      </c>
    </row>
    <row r="15" s="4" customFormat="1" ht="17.6" spans="1:21">
      <c r="A15" s="19"/>
      <c r="B15" s="19"/>
      <c r="C15" s="19"/>
      <c r="D15" s="19" t="s">
        <v>142</v>
      </c>
      <c r="E15" s="19"/>
      <c r="F15" s="19"/>
      <c r="G15" s="19"/>
      <c r="H15" s="19"/>
      <c r="I15" s="19"/>
      <c r="J15" s="19"/>
      <c r="K15" s="19"/>
      <c r="L15" s="41"/>
      <c r="M15" s="19"/>
      <c r="N15" s="25"/>
      <c r="O15" s="66" t="e">
        <f t="shared" si="1"/>
        <v>#DIV/0!</v>
      </c>
      <c r="P15" s="38"/>
      <c r="Q15" s="38"/>
      <c r="R15" s="38"/>
      <c r="S15" s="38"/>
      <c r="T15" s="38"/>
      <c r="U15" s="38"/>
    </row>
    <row r="16" s="4" customFormat="1" ht="17.6" spans="1:21">
      <c r="A16" s="19"/>
      <c r="B16" s="19"/>
      <c r="C16" s="19"/>
      <c r="D16" s="19" t="s">
        <v>61</v>
      </c>
      <c r="E16" s="19"/>
      <c r="F16" s="19">
        <v>43.5</v>
      </c>
      <c r="G16" s="19">
        <v>73.6</v>
      </c>
      <c r="H16" s="19">
        <v>74.7</v>
      </c>
      <c r="I16" s="19">
        <v>37.9</v>
      </c>
      <c r="J16" s="19">
        <v>39.6</v>
      </c>
      <c r="K16" s="19">
        <v>78.8</v>
      </c>
      <c r="L16" s="41">
        <v>58.5</v>
      </c>
      <c r="M16" s="19">
        <v>68.3</v>
      </c>
      <c r="N16" s="25">
        <f>AVERAGE(F16:M16)</f>
        <v>59.3625</v>
      </c>
      <c r="O16" s="66">
        <f t="shared" si="1"/>
        <v>59.4857142857143</v>
      </c>
      <c r="P16" s="38"/>
      <c r="Q16" s="38"/>
      <c r="R16" s="38"/>
      <c r="S16" s="38"/>
      <c r="T16" s="38"/>
      <c r="U16" s="38"/>
    </row>
    <row r="17" s="4" customFormat="1" ht="17.6" spans="1:21">
      <c r="A17" s="19"/>
      <c r="B17" s="19"/>
      <c r="C17" s="19"/>
      <c r="D17" s="19" t="s">
        <v>143</v>
      </c>
      <c r="E17" s="19"/>
      <c r="F17" s="19">
        <v>43.7</v>
      </c>
      <c r="G17" s="19">
        <v>73.7</v>
      </c>
      <c r="H17" s="19">
        <v>74.8</v>
      </c>
      <c r="I17" s="19">
        <v>38</v>
      </c>
      <c r="J17" s="19">
        <v>39</v>
      </c>
      <c r="K17" s="19">
        <v>78.8</v>
      </c>
      <c r="L17" s="41">
        <v>58.8</v>
      </c>
      <c r="M17" s="19">
        <v>68.6</v>
      </c>
      <c r="N17" s="25">
        <f>AVERAGE(F17:M17)</f>
        <v>59.425</v>
      </c>
      <c r="O17" s="66">
        <f t="shared" si="1"/>
        <v>59.5142857142857</v>
      </c>
      <c r="P17" s="38"/>
      <c r="Q17" s="38"/>
      <c r="R17" s="38"/>
      <c r="S17" s="38"/>
      <c r="T17" s="38"/>
      <c r="U17" s="38"/>
    </row>
    <row r="18" s="56" customFormat="1" ht="17.6" spans="1:22">
      <c r="A18" s="20" t="s">
        <v>50</v>
      </c>
      <c r="B18" s="20" t="s">
        <v>17</v>
      </c>
      <c r="C18" s="20" t="s">
        <v>59</v>
      </c>
      <c r="D18" s="20" t="s">
        <v>60</v>
      </c>
      <c r="E18" s="20" t="s">
        <v>115</v>
      </c>
      <c r="F18" s="20">
        <v>38.1</v>
      </c>
      <c r="G18" s="20">
        <v>71.8</v>
      </c>
      <c r="H18" s="20">
        <v>67.3</v>
      </c>
      <c r="I18" s="20">
        <v>29.4</v>
      </c>
      <c r="J18" s="20">
        <v>40.8</v>
      </c>
      <c r="K18" s="20">
        <v>76.5</v>
      </c>
      <c r="L18" s="20">
        <v>59.6</v>
      </c>
      <c r="M18" s="20">
        <v>67.3</v>
      </c>
      <c r="N18" s="27">
        <f>AVERAGE(F18:M18)</f>
        <v>56.35</v>
      </c>
      <c r="O18" s="66">
        <f t="shared" si="1"/>
        <v>55.8857142857143</v>
      </c>
      <c r="Q18" s="56">
        <v>13053840512</v>
      </c>
      <c r="R18" s="56">
        <v>25035</v>
      </c>
      <c r="S18" s="39">
        <v>26235</v>
      </c>
      <c r="T18" s="39">
        <v>0.4155</v>
      </c>
      <c r="U18" s="39">
        <v>2.41</v>
      </c>
      <c r="V18" s="4">
        <f>0.4884/T18</f>
        <v>1.17545126353791</v>
      </c>
    </row>
    <row r="19" s="56" customFormat="1" ht="17.6" spans="1:22">
      <c r="A19" s="21"/>
      <c r="B19" s="21"/>
      <c r="C19" s="21"/>
      <c r="D19" s="19" t="s">
        <v>144</v>
      </c>
      <c r="E19" s="21"/>
      <c r="F19" s="21">
        <v>39.5</v>
      </c>
      <c r="G19" s="21">
        <v>73</v>
      </c>
      <c r="H19" s="21">
        <v>66.6</v>
      </c>
      <c r="I19" s="21">
        <v>30.8</v>
      </c>
      <c r="J19" s="21">
        <v>36.6</v>
      </c>
      <c r="K19" s="21">
        <v>75.6</v>
      </c>
      <c r="L19" s="21">
        <v>50.5</v>
      </c>
      <c r="M19" s="21">
        <v>65.7</v>
      </c>
      <c r="N19" s="27">
        <f>AVERAGE(F19:M19)</f>
        <v>54.7875</v>
      </c>
      <c r="O19" s="66">
        <f t="shared" si="1"/>
        <v>55.4</v>
      </c>
      <c r="P19" s="39"/>
      <c r="Q19" s="39"/>
      <c r="R19" s="39"/>
      <c r="S19" s="39"/>
      <c r="T19" s="39"/>
      <c r="U19" s="39"/>
      <c r="V19" s="4"/>
    </row>
    <row r="20" s="56" customFormat="1" ht="17.6" spans="1:22">
      <c r="A20" s="21"/>
      <c r="B20" s="21"/>
      <c r="C20" s="21"/>
      <c r="D20" s="21" t="s">
        <v>122</v>
      </c>
      <c r="E20" s="21"/>
      <c r="F20" s="21"/>
      <c r="G20" s="21"/>
      <c r="H20" s="21"/>
      <c r="I20" s="21"/>
      <c r="J20" s="21"/>
      <c r="K20" s="21"/>
      <c r="L20" s="21"/>
      <c r="M20" s="21"/>
      <c r="N20" s="27"/>
      <c r="O20" s="66"/>
      <c r="P20" s="39"/>
      <c r="Q20" s="39"/>
      <c r="R20" s="39"/>
      <c r="S20" s="39"/>
      <c r="T20" s="39"/>
      <c r="U20" s="39"/>
      <c r="V20" s="4"/>
    </row>
    <row r="21" s="56" customFormat="1" ht="17.6" spans="1:22">
      <c r="A21" s="21"/>
      <c r="B21" s="21"/>
      <c r="C21" s="21" t="s">
        <v>7</v>
      </c>
      <c r="D21" s="21" t="s">
        <v>60</v>
      </c>
      <c r="E21" s="21"/>
      <c r="F21" s="21">
        <v>38.8</v>
      </c>
      <c r="G21" s="21">
        <v>67.9</v>
      </c>
      <c r="H21" s="21">
        <v>66.6</v>
      </c>
      <c r="I21" s="21">
        <v>29.7</v>
      </c>
      <c r="J21" s="21">
        <v>37.4</v>
      </c>
      <c r="K21" s="21">
        <v>75.8</v>
      </c>
      <c r="L21" s="21">
        <v>54.5</v>
      </c>
      <c r="M21" s="21">
        <v>66.1</v>
      </c>
      <c r="N21" s="27">
        <f t="shared" ref="N21:N29" si="2">AVERAGE(F21:M21)</f>
        <v>54.6</v>
      </c>
      <c r="O21" s="66">
        <f t="shared" ref="O20:O49" si="3">AVERAGE(F21:K21,M21:M21)</f>
        <v>54.6142857142857</v>
      </c>
      <c r="P21" s="39" t="s">
        <v>145</v>
      </c>
      <c r="Q21" s="39">
        <v>13365267476</v>
      </c>
      <c r="R21" s="39">
        <v>25629</v>
      </c>
      <c r="S21" s="39">
        <v>26289</v>
      </c>
      <c r="T21" s="39">
        <v>0.4589</v>
      </c>
      <c r="U21" s="39">
        <v>2.18</v>
      </c>
      <c r="V21" s="4">
        <f>0.4884/T21</f>
        <v>1.06428415776858</v>
      </c>
    </row>
    <row r="22" s="56" customFormat="1" ht="17.6" spans="1:22">
      <c r="A22" s="21"/>
      <c r="B22" s="21"/>
      <c r="C22" s="21"/>
      <c r="D22" s="21" t="s">
        <v>61</v>
      </c>
      <c r="E22" s="21"/>
      <c r="F22" s="21" t="s">
        <v>80</v>
      </c>
      <c r="G22" s="21">
        <v>73.1</v>
      </c>
      <c r="H22" s="21" t="s">
        <v>80</v>
      </c>
      <c r="I22" s="21" t="s">
        <v>80</v>
      </c>
      <c r="J22" s="21" t="s">
        <v>80</v>
      </c>
      <c r="K22" s="21">
        <v>75.2</v>
      </c>
      <c r="L22" s="21">
        <v>61.2</v>
      </c>
      <c r="M22" s="21">
        <v>66.9</v>
      </c>
      <c r="N22" s="27">
        <f t="shared" si="2"/>
        <v>69.1</v>
      </c>
      <c r="O22" s="66">
        <f t="shared" si="3"/>
        <v>71.7333333333333</v>
      </c>
      <c r="P22" s="39"/>
      <c r="Q22" s="39"/>
      <c r="R22" s="39"/>
      <c r="S22" s="39"/>
      <c r="T22" s="39"/>
      <c r="U22" s="39"/>
      <c r="V22" s="4"/>
    </row>
    <row r="23" s="56" customFormat="1" ht="17.6" spans="1:22">
      <c r="A23" s="21"/>
      <c r="B23" s="21"/>
      <c r="C23" s="21" t="s">
        <v>146</v>
      </c>
      <c r="D23" s="21" t="s">
        <v>60</v>
      </c>
      <c r="E23" s="21"/>
      <c r="F23" s="21">
        <v>40.2</v>
      </c>
      <c r="G23" s="21">
        <v>74.9</v>
      </c>
      <c r="H23" s="21">
        <v>69.2</v>
      </c>
      <c r="I23" s="21">
        <v>37</v>
      </c>
      <c r="J23" s="21">
        <v>36.8</v>
      </c>
      <c r="K23" s="21">
        <v>76.8</v>
      </c>
      <c r="L23" s="21">
        <v>62.1</v>
      </c>
      <c r="M23" s="21">
        <v>68.5</v>
      </c>
      <c r="N23" s="27">
        <f t="shared" si="2"/>
        <v>58.1875</v>
      </c>
      <c r="O23" s="66">
        <f t="shared" si="3"/>
        <v>57.6285714285714</v>
      </c>
      <c r="P23" s="39"/>
      <c r="Q23" s="39"/>
      <c r="R23" s="39"/>
      <c r="S23" s="39"/>
      <c r="T23" s="39"/>
      <c r="U23" s="39"/>
      <c r="V23" s="4"/>
    </row>
    <row r="24" s="56" customFormat="1" ht="17.6" spans="1:22">
      <c r="A24" s="21"/>
      <c r="B24" s="21"/>
      <c r="C24" s="21" t="s">
        <v>62</v>
      </c>
      <c r="D24" s="21" t="s">
        <v>60</v>
      </c>
      <c r="E24" s="21"/>
      <c r="F24" s="21">
        <v>38.4</v>
      </c>
      <c r="G24" s="21">
        <v>73</v>
      </c>
      <c r="H24" s="21">
        <v>66.5</v>
      </c>
      <c r="I24" s="21">
        <v>29.3</v>
      </c>
      <c r="J24" s="21">
        <v>37.8</v>
      </c>
      <c r="K24" s="21">
        <v>77.2</v>
      </c>
      <c r="L24" s="21">
        <v>58.1</v>
      </c>
      <c r="M24" s="21">
        <v>68.5</v>
      </c>
      <c r="N24" s="27">
        <f t="shared" si="2"/>
        <v>56.1</v>
      </c>
      <c r="O24" s="66">
        <f t="shared" si="3"/>
        <v>55.8142857142857</v>
      </c>
      <c r="P24" s="39"/>
      <c r="Q24" s="39"/>
      <c r="R24" s="39"/>
      <c r="S24" s="39"/>
      <c r="T24" s="39"/>
      <c r="U24" s="39"/>
      <c r="V24" s="4"/>
    </row>
    <row r="25" s="56" customFormat="1" ht="17.6" spans="1:22">
      <c r="A25" s="21"/>
      <c r="B25" s="21"/>
      <c r="C25" s="21"/>
      <c r="D25" s="21" t="s">
        <v>61</v>
      </c>
      <c r="E25" s="21"/>
      <c r="F25" s="21">
        <v>38.9</v>
      </c>
      <c r="G25" s="21">
        <v>73.9</v>
      </c>
      <c r="H25" s="21">
        <v>68.8</v>
      </c>
      <c r="I25" s="21">
        <v>29.7</v>
      </c>
      <c r="J25" s="21">
        <v>38.8</v>
      </c>
      <c r="K25" s="21">
        <v>77.3</v>
      </c>
      <c r="L25" s="21">
        <v>59.9</v>
      </c>
      <c r="M25" s="21">
        <v>68.3</v>
      </c>
      <c r="N25" s="27">
        <f t="shared" si="2"/>
        <v>56.95</v>
      </c>
      <c r="O25" s="66">
        <f t="shared" si="3"/>
        <v>56.5285714285714</v>
      </c>
      <c r="P25" s="39"/>
      <c r="Q25" s="39"/>
      <c r="R25" s="39"/>
      <c r="S25" s="39"/>
      <c r="T25" s="39"/>
      <c r="U25" s="39"/>
      <c r="V25" s="4"/>
    </row>
    <row r="26" s="56" customFormat="1" ht="17.6" spans="1:22">
      <c r="A26" s="21"/>
      <c r="B26" s="21"/>
      <c r="C26" s="21"/>
      <c r="D26" s="21" t="s">
        <v>122</v>
      </c>
      <c r="E26" s="21"/>
      <c r="F26" s="21">
        <v>39.5</v>
      </c>
      <c r="G26" s="21">
        <v>74.1</v>
      </c>
      <c r="H26" s="21">
        <v>69.1</v>
      </c>
      <c r="I26" s="21">
        <v>29.7</v>
      </c>
      <c r="J26" s="21">
        <v>38</v>
      </c>
      <c r="K26" s="21">
        <v>77.2</v>
      </c>
      <c r="L26" s="21">
        <v>60.7</v>
      </c>
      <c r="M26" s="21">
        <v>68.4</v>
      </c>
      <c r="N26" s="27">
        <f t="shared" si="2"/>
        <v>57.0875</v>
      </c>
      <c r="O26" s="66">
        <f t="shared" si="3"/>
        <v>56.5714285714286</v>
      </c>
      <c r="P26" s="39"/>
      <c r="Q26" s="39"/>
      <c r="R26" s="39"/>
      <c r="S26" s="39"/>
      <c r="T26" s="39"/>
      <c r="U26" s="39"/>
      <c r="V26" s="4"/>
    </row>
    <row r="27" s="4" customFormat="1" ht="17.6" spans="1:22">
      <c r="A27" s="19" t="s">
        <v>53</v>
      </c>
      <c r="B27" s="19" t="s">
        <v>17</v>
      </c>
      <c r="C27" s="19" t="s">
        <v>59</v>
      </c>
      <c r="D27" s="19" t="s">
        <v>60</v>
      </c>
      <c r="E27" s="19"/>
      <c r="F27" s="19">
        <v>36.6</v>
      </c>
      <c r="G27" s="19">
        <v>65.1</v>
      </c>
      <c r="H27" s="19">
        <v>64.7</v>
      </c>
      <c r="I27" s="19">
        <v>29.6</v>
      </c>
      <c r="J27" s="19">
        <v>38</v>
      </c>
      <c r="K27" s="19">
        <v>74.9</v>
      </c>
      <c r="L27" s="19">
        <v>62.5</v>
      </c>
      <c r="M27" s="19">
        <v>64.6</v>
      </c>
      <c r="N27" s="25">
        <f t="shared" si="2"/>
        <v>54.5</v>
      </c>
      <c r="O27" s="66">
        <f t="shared" si="3"/>
        <v>53.3571428571429</v>
      </c>
      <c r="Q27" s="4">
        <v>11392896704</v>
      </c>
      <c r="R27" s="4">
        <v>21868</v>
      </c>
      <c r="S27" s="38">
        <v>23068</v>
      </c>
      <c r="T27" s="38">
        <v>0.3722</v>
      </c>
      <c r="U27" s="38">
        <v>2.69</v>
      </c>
      <c r="V27" s="4">
        <f>0.4884/T27</f>
        <v>1.31219774314884</v>
      </c>
    </row>
    <row r="28" s="4" customFormat="1" ht="17.6" spans="1:21">
      <c r="A28" s="19"/>
      <c r="B28" s="19"/>
      <c r="C28" s="19"/>
      <c r="D28" s="19" t="s">
        <v>147</v>
      </c>
      <c r="E28" s="19"/>
      <c r="F28">
        <v>36.2</v>
      </c>
      <c r="G28" s="50">
        <v>62.2236</v>
      </c>
      <c r="H28" s="50">
        <v>57.1805</v>
      </c>
      <c r="I28" s="50">
        <v>28.9827</v>
      </c>
      <c r="J28" s="50">
        <v>34.6255</v>
      </c>
      <c r="K28" s="50">
        <v>70.1624</v>
      </c>
      <c r="L28" s="50">
        <v>63.2443</v>
      </c>
      <c r="M28" s="50">
        <v>64.6763</v>
      </c>
      <c r="N28" s="25">
        <f>AVERAGE(F28:M28)</f>
        <v>52.1619125</v>
      </c>
      <c r="O28" s="66">
        <f t="shared" si="3"/>
        <v>50.5787142857143</v>
      </c>
      <c r="S28" s="38"/>
      <c r="T28" s="38"/>
      <c r="U28" s="38"/>
    </row>
    <row r="29" s="4" customFormat="1" ht="17.6" spans="1:21">
      <c r="A29" s="19"/>
      <c r="B29" s="19"/>
      <c r="C29" s="19"/>
      <c r="D29" s="19" t="s">
        <v>148</v>
      </c>
      <c r="E29" s="19"/>
      <c r="F29" s="19">
        <v>36.3</v>
      </c>
      <c r="G29" s="19">
        <v>67.5</v>
      </c>
      <c r="H29" s="19">
        <v>59.5</v>
      </c>
      <c r="I29" s="19">
        <v>26.5</v>
      </c>
      <c r="J29" s="19">
        <v>35.2</v>
      </c>
      <c r="K29" s="19">
        <v>72.9</v>
      </c>
      <c r="L29" s="19">
        <v>51.6</v>
      </c>
      <c r="M29" s="19">
        <v>64.6</v>
      </c>
      <c r="N29" s="25">
        <f t="shared" ref="N29:N36" si="4">AVERAGE(F29:M29)</f>
        <v>51.7625</v>
      </c>
      <c r="O29" s="66">
        <f t="shared" si="3"/>
        <v>51.7857142857143</v>
      </c>
      <c r="S29" s="38"/>
      <c r="T29" s="38"/>
      <c r="U29" s="38"/>
    </row>
    <row r="30" s="4" customFormat="1" ht="17.6" spans="1:21">
      <c r="A30" s="19"/>
      <c r="B30" s="19"/>
      <c r="C30" s="19"/>
      <c r="D30" s="19" t="s">
        <v>149</v>
      </c>
      <c r="E30" s="19"/>
      <c r="F30" s="19">
        <v>36.2</v>
      </c>
      <c r="G30" s="19">
        <v>68.6</v>
      </c>
      <c r="H30" s="19">
        <v>61.7</v>
      </c>
      <c r="I30" s="19">
        <v>27.8</v>
      </c>
      <c r="J30" s="19">
        <v>36.8</v>
      </c>
      <c r="K30" s="19">
        <v>72.4</v>
      </c>
      <c r="L30" s="19">
        <v>47.7</v>
      </c>
      <c r="M30" s="19">
        <v>65.4</v>
      </c>
      <c r="N30" s="25">
        <f t="shared" si="4"/>
        <v>52.075</v>
      </c>
      <c r="O30" s="66">
        <f t="shared" si="3"/>
        <v>52.7</v>
      </c>
      <c r="S30" s="38"/>
      <c r="T30" s="38"/>
      <c r="U30" s="38"/>
    </row>
    <row r="31" s="4" customFormat="1" ht="17.6" spans="1:21">
      <c r="A31" s="19"/>
      <c r="B31" s="19"/>
      <c r="C31" s="19"/>
      <c r="D31" s="19" t="s">
        <v>124</v>
      </c>
      <c r="E31" s="19"/>
      <c r="F31" s="19">
        <v>37.7</v>
      </c>
      <c r="G31" s="19">
        <v>64.7</v>
      </c>
      <c r="H31" s="19">
        <v>65.2</v>
      </c>
      <c r="I31" s="19">
        <v>28.9</v>
      </c>
      <c r="J31" s="19">
        <v>39</v>
      </c>
      <c r="K31" s="19">
        <v>74.8</v>
      </c>
      <c r="L31" s="19">
        <v>59.9</v>
      </c>
      <c r="M31" s="19">
        <v>63.2</v>
      </c>
      <c r="N31" s="25">
        <f t="shared" si="4"/>
        <v>54.175</v>
      </c>
      <c r="O31" s="66">
        <f t="shared" si="3"/>
        <v>53.3571428571429</v>
      </c>
      <c r="S31" s="38"/>
      <c r="T31" s="38"/>
      <c r="U31" s="38"/>
    </row>
    <row r="32" s="4" customFormat="1" ht="17.6" spans="1:21">
      <c r="A32" s="19"/>
      <c r="B32" s="19"/>
      <c r="C32" s="19"/>
      <c r="D32" s="19" t="s">
        <v>122</v>
      </c>
      <c r="E32" s="19"/>
      <c r="F32" s="19">
        <v>38.1</v>
      </c>
      <c r="G32" s="19">
        <v>65.3</v>
      </c>
      <c r="H32" s="19">
        <v>66.1</v>
      </c>
      <c r="I32" s="19">
        <v>29.6</v>
      </c>
      <c r="J32" s="19">
        <v>38</v>
      </c>
      <c r="K32" s="19">
        <v>75</v>
      </c>
      <c r="L32" s="41">
        <v>62.1</v>
      </c>
      <c r="M32" s="19">
        <v>65</v>
      </c>
      <c r="N32" s="25">
        <f t="shared" si="4"/>
        <v>54.9</v>
      </c>
      <c r="O32" s="66">
        <f t="shared" si="3"/>
        <v>53.8714285714286</v>
      </c>
      <c r="P32" s="38"/>
      <c r="Q32" s="38"/>
      <c r="R32" s="38"/>
      <c r="S32" s="38"/>
      <c r="T32" s="38"/>
      <c r="U32" s="38"/>
    </row>
    <row r="33" s="4" customFormat="1" ht="17.6" spans="1:22">
      <c r="A33" s="61"/>
      <c r="B33" s="61"/>
      <c r="C33" s="61" t="s">
        <v>7</v>
      </c>
      <c r="D33" s="61" t="s">
        <v>60</v>
      </c>
      <c r="E33" s="61"/>
      <c r="F33" s="61">
        <v>35.3</v>
      </c>
      <c r="G33" s="61">
        <v>67.9</v>
      </c>
      <c r="H33" s="61">
        <v>61.8</v>
      </c>
      <c r="I33" s="61">
        <v>27.9</v>
      </c>
      <c r="J33" s="61">
        <v>34.6</v>
      </c>
      <c r="K33" s="61">
        <v>73.8</v>
      </c>
      <c r="L33" s="61">
        <v>55.6</v>
      </c>
      <c r="M33" s="61">
        <v>63.5</v>
      </c>
      <c r="N33" s="25">
        <f t="shared" si="4"/>
        <v>52.55</v>
      </c>
      <c r="O33" s="66">
        <f t="shared" si="3"/>
        <v>52.1142857142857</v>
      </c>
      <c r="P33" s="38" t="s">
        <v>150</v>
      </c>
      <c r="Q33" s="38">
        <v>11860037150</v>
      </c>
      <c r="R33" s="38">
        <v>22759</v>
      </c>
      <c r="S33" s="38">
        <v>23958</v>
      </c>
      <c r="T33" s="38">
        <v>0.4079</v>
      </c>
      <c r="U33" s="38">
        <v>2.45</v>
      </c>
      <c r="V33" s="4">
        <f>0.4884/T33</f>
        <v>1.19735229222849</v>
      </c>
    </row>
    <row r="34" s="4" customFormat="1" ht="17.6" spans="1:21">
      <c r="A34" s="19"/>
      <c r="B34" s="19" t="s">
        <v>146</v>
      </c>
      <c r="D34" s="19" t="s">
        <v>60</v>
      </c>
      <c r="E34" s="19"/>
      <c r="F34" s="19">
        <v>37.6</v>
      </c>
      <c r="G34" s="19">
        <v>70.5</v>
      </c>
      <c r="H34" s="19">
        <v>63.5</v>
      </c>
      <c r="I34" s="19">
        <v>34.5</v>
      </c>
      <c r="J34" s="19">
        <v>33</v>
      </c>
      <c r="K34" s="19">
        <v>73.2</v>
      </c>
      <c r="L34" s="19">
        <v>59.9</v>
      </c>
      <c r="M34" s="19">
        <v>65.6</v>
      </c>
      <c r="N34" s="25">
        <f t="shared" si="4"/>
        <v>54.725</v>
      </c>
      <c r="O34" s="66">
        <f t="shared" si="3"/>
        <v>53.9857142857143</v>
      </c>
      <c r="P34" s="38"/>
      <c r="Q34" s="38"/>
      <c r="R34" s="38"/>
      <c r="S34" s="38"/>
      <c r="T34" s="38"/>
      <c r="U34" s="38"/>
    </row>
    <row r="35" s="4" customFormat="1" ht="17.6" spans="1:21">
      <c r="A35" s="19"/>
      <c r="B35" s="19" t="s">
        <v>151</v>
      </c>
      <c r="D35" s="19" t="s">
        <v>60</v>
      </c>
      <c r="E35" s="19"/>
      <c r="F35" s="19">
        <v>23.6</v>
      </c>
      <c r="G35" s="19">
        <v>55.3</v>
      </c>
      <c r="H35" s="19">
        <v>34.9</v>
      </c>
      <c r="I35" s="19">
        <v>22.9</v>
      </c>
      <c r="J35" s="19">
        <v>25.6</v>
      </c>
      <c r="K35" s="19">
        <v>64.4</v>
      </c>
      <c r="L35" s="19">
        <v>53.4</v>
      </c>
      <c r="M35" s="19">
        <v>49.8</v>
      </c>
      <c r="N35" s="25">
        <f t="shared" si="4"/>
        <v>41.2375</v>
      </c>
      <c r="O35" s="66"/>
      <c r="P35" s="38"/>
      <c r="Q35" s="38"/>
      <c r="R35" s="38"/>
      <c r="S35" s="38"/>
      <c r="T35" s="38"/>
      <c r="U35" s="38"/>
    </row>
    <row r="36" s="4" customFormat="1" ht="17.6" spans="1:21">
      <c r="A36" s="19"/>
      <c r="B36" s="19" t="s">
        <v>7</v>
      </c>
      <c r="C36" s="19"/>
      <c r="D36" s="19" t="s">
        <v>60</v>
      </c>
      <c r="E36" s="19"/>
      <c r="F36" s="19">
        <v>36.5</v>
      </c>
      <c r="G36" s="19">
        <v>65.5</v>
      </c>
      <c r="H36" s="19">
        <v>64.4</v>
      </c>
      <c r="I36" s="19">
        <v>25.8</v>
      </c>
      <c r="J36" s="19">
        <v>37</v>
      </c>
      <c r="K36" s="19">
        <v>74.1</v>
      </c>
      <c r="L36" s="19">
        <v>54.2</v>
      </c>
      <c r="M36" s="19">
        <v>64.2</v>
      </c>
      <c r="N36" s="25">
        <f t="shared" si="4"/>
        <v>52.7125</v>
      </c>
      <c r="O36" s="66"/>
      <c r="P36" s="38"/>
      <c r="Q36" s="38"/>
      <c r="R36" s="38"/>
      <c r="S36" s="38"/>
      <c r="T36" s="38"/>
      <c r="U36" s="38"/>
    </row>
    <row r="37" s="4" customFormat="1" ht="17.6" spans="1:21">
      <c r="A37" s="19"/>
      <c r="B37" s="62" t="s">
        <v>62</v>
      </c>
      <c r="C37" s="19" t="s">
        <v>62</v>
      </c>
      <c r="D37" s="19" t="s">
        <v>60</v>
      </c>
      <c r="E37" s="19"/>
      <c r="F37" s="19">
        <v>36.4</v>
      </c>
      <c r="G37" s="19">
        <v>70.3</v>
      </c>
      <c r="H37" s="19">
        <v>63.1</v>
      </c>
      <c r="I37" s="19">
        <v>27.8</v>
      </c>
      <c r="J37" s="19">
        <v>37.4</v>
      </c>
      <c r="K37" s="19">
        <v>75.2</v>
      </c>
      <c r="L37" s="19">
        <v>64.6</v>
      </c>
      <c r="M37" s="19">
        <v>67.2</v>
      </c>
      <c r="N37" s="25">
        <f>AVERAGE(F37:M37)</f>
        <v>55.25</v>
      </c>
      <c r="O37" s="66">
        <f>AVERAGE(F37:K37,M37:M37)</f>
        <v>53.9142857142857</v>
      </c>
      <c r="P37" s="38"/>
      <c r="Q37" s="38"/>
      <c r="R37" s="38"/>
      <c r="S37" s="38"/>
      <c r="T37" s="38"/>
      <c r="U37" s="38"/>
    </row>
    <row r="38" s="4" customFormat="1" ht="17.6" spans="1:21">
      <c r="A38" s="19"/>
      <c r="B38" s="62" t="s">
        <v>152</v>
      </c>
      <c r="C38" s="19"/>
      <c r="D38" s="19"/>
      <c r="E38" s="19"/>
      <c r="F38" s="19">
        <v>37.4</v>
      </c>
      <c r="G38" s="19">
        <v>71.4</v>
      </c>
      <c r="H38" s="19">
        <v>64</v>
      </c>
      <c r="I38" s="19">
        <v>24.9</v>
      </c>
      <c r="J38" s="19">
        <v>37</v>
      </c>
      <c r="K38" s="19">
        <v>76.6</v>
      </c>
      <c r="L38" s="19">
        <v>59.6</v>
      </c>
      <c r="M38" s="19">
        <v>66.4</v>
      </c>
      <c r="N38" s="25">
        <f>AVERAGE(F38:M38)</f>
        <v>54.6625</v>
      </c>
      <c r="O38" s="66"/>
      <c r="P38" s="38"/>
      <c r="Q38" s="38"/>
      <c r="R38" s="38"/>
      <c r="S38" s="38"/>
      <c r="T38" s="38"/>
      <c r="U38" s="38"/>
    </row>
    <row r="39" s="4" customFormat="1" ht="17.6" spans="1:21">
      <c r="A39" s="19"/>
      <c r="B39" s="62" t="s">
        <v>153</v>
      </c>
      <c r="C39" s="19"/>
      <c r="D39" s="19"/>
      <c r="E39" s="19"/>
      <c r="F39" s="19">
        <v>39.9</v>
      </c>
      <c r="G39" s="19">
        <v>71.4</v>
      </c>
      <c r="H39" s="19">
        <v>65.5</v>
      </c>
      <c r="I39" s="19">
        <v>26.7</v>
      </c>
      <c r="J39" s="19">
        <v>37.8</v>
      </c>
      <c r="K39" s="19">
        <v>75.9</v>
      </c>
      <c r="L39" s="19">
        <v>61</v>
      </c>
      <c r="M39" s="19">
        <v>65.8</v>
      </c>
      <c r="N39" s="25">
        <f>AVERAGE(F39:M39)</f>
        <v>55.5</v>
      </c>
      <c r="O39" s="66"/>
      <c r="P39" s="38"/>
      <c r="Q39" s="38"/>
      <c r="R39" s="38"/>
      <c r="S39" s="38"/>
      <c r="T39" s="38"/>
      <c r="U39" s="38"/>
    </row>
    <row r="40" s="4" customFormat="1" ht="17.6" spans="1:21">
      <c r="A40" s="19"/>
      <c r="B40" s="19"/>
      <c r="C40" s="19"/>
      <c r="D40" s="19" t="s">
        <v>154</v>
      </c>
      <c r="E40" s="19"/>
      <c r="F40" s="19">
        <v>38.7</v>
      </c>
      <c r="G40" s="19">
        <v>71.8</v>
      </c>
      <c r="H40" s="19">
        <v>67.8</v>
      </c>
      <c r="I40" s="19">
        <v>28.1</v>
      </c>
      <c r="J40" s="19">
        <v>38.2</v>
      </c>
      <c r="K40" s="19">
        <v>75.5</v>
      </c>
      <c r="L40" s="19">
        <v>58.1</v>
      </c>
      <c r="M40" s="19">
        <v>66.9</v>
      </c>
      <c r="N40" s="25">
        <f t="shared" ref="N40:N67" si="5">AVERAGE(F40:M40)</f>
        <v>55.6375</v>
      </c>
      <c r="O40" s="66">
        <f t="shared" ref="O40:O53" si="6">AVERAGE(F40:K40,M40:M40)</f>
        <v>55.2857142857143</v>
      </c>
      <c r="P40" s="38"/>
      <c r="Q40" s="38"/>
      <c r="R40" s="38"/>
      <c r="S40" s="38"/>
      <c r="T40" s="38"/>
      <c r="U40" s="38"/>
    </row>
    <row r="41" s="4" customFormat="1" ht="17.6" spans="1:21">
      <c r="A41" s="19"/>
      <c r="B41" s="19"/>
      <c r="C41" s="19"/>
      <c r="D41" s="19" t="s">
        <v>125</v>
      </c>
      <c r="E41" s="19"/>
      <c r="F41" s="19">
        <v>34.6</v>
      </c>
      <c r="G41" s="19">
        <v>65.7</v>
      </c>
      <c r="H41" s="19">
        <v>59.4</v>
      </c>
      <c r="I41" s="19">
        <v>26.7</v>
      </c>
      <c r="J41" s="19">
        <v>36</v>
      </c>
      <c r="K41" s="19">
        <v>74.5</v>
      </c>
      <c r="L41" s="19">
        <v>59.6</v>
      </c>
      <c r="M41" s="19">
        <v>66.3</v>
      </c>
      <c r="N41" s="25">
        <f t="shared" si="5"/>
        <v>52.85</v>
      </c>
      <c r="O41" s="66">
        <f t="shared" si="6"/>
        <v>51.8857142857143</v>
      </c>
      <c r="P41" s="38"/>
      <c r="Q41" s="38"/>
      <c r="R41" s="38"/>
      <c r="S41" s="38"/>
      <c r="T41" s="38"/>
      <c r="U41" s="38"/>
    </row>
    <row r="42" s="4" customFormat="1" ht="17.6" spans="1:21">
      <c r="A42" s="19"/>
      <c r="B42" s="19"/>
      <c r="C42" s="19"/>
      <c r="D42" s="19" t="s">
        <v>61</v>
      </c>
      <c r="E42" s="19"/>
      <c r="F42" s="19">
        <v>38.8</v>
      </c>
      <c r="G42" s="19">
        <v>71.5</v>
      </c>
      <c r="H42" s="19">
        <v>65.4</v>
      </c>
      <c r="I42" s="19">
        <v>27.7</v>
      </c>
      <c r="J42" s="19">
        <v>38</v>
      </c>
      <c r="K42" s="19">
        <v>75.1</v>
      </c>
      <c r="L42" s="19">
        <v>59.2</v>
      </c>
      <c r="M42" s="19">
        <v>66.3</v>
      </c>
      <c r="N42" s="25">
        <f t="shared" si="5"/>
        <v>55.25</v>
      </c>
      <c r="O42" s="66">
        <f t="shared" si="6"/>
        <v>54.6857142857143</v>
      </c>
      <c r="P42" s="38"/>
      <c r="Q42" s="38"/>
      <c r="R42" s="38"/>
      <c r="S42" s="38"/>
      <c r="T42" s="38"/>
      <c r="U42" s="38"/>
    </row>
    <row r="43" s="4" customFormat="1" ht="17.6" spans="1:21">
      <c r="A43" s="19"/>
      <c r="B43" s="19"/>
      <c r="C43" s="19"/>
      <c r="D43" s="19" t="s">
        <v>122</v>
      </c>
      <c r="E43" s="19"/>
      <c r="F43" s="19">
        <v>38.7</v>
      </c>
      <c r="G43" s="19">
        <v>71.6</v>
      </c>
      <c r="H43" s="19">
        <v>67.6</v>
      </c>
      <c r="I43" s="19">
        <v>27.9</v>
      </c>
      <c r="J43" s="19">
        <v>37.8</v>
      </c>
      <c r="K43" s="19">
        <v>75.6</v>
      </c>
      <c r="L43" s="19">
        <v>59.6</v>
      </c>
      <c r="M43" s="19">
        <v>66.5</v>
      </c>
      <c r="N43" s="25">
        <f t="shared" si="5"/>
        <v>55.6625</v>
      </c>
      <c r="O43" s="66">
        <f t="shared" si="6"/>
        <v>55.1</v>
      </c>
      <c r="P43" s="38"/>
      <c r="Q43" s="38"/>
      <c r="R43" s="38"/>
      <c r="S43" s="38"/>
      <c r="T43" s="38"/>
      <c r="U43" s="38"/>
    </row>
    <row r="44" s="4" customFormat="1" ht="17.6" spans="1:21">
      <c r="A44" s="19"/>
      <c r="B44" s="19"/>
      <c r="C44" s="19"/>
      <c r="D44" s="19" t="s">
        <v>155</v>
      </c>
      <c r="E44" s="19"/>
      <c r="F44" s="19">
        <v>38.7</v>
      </c>
      <c r="G44" s="19">
        <v>71.6</v>
      </c>
      <c r="H44" s="19">
        <v>66.8</v>
      </c>
      <c r="I44" s="19">
        <v>27.9</v>
      </c>
      <c r="J44" s="19">
        <v>37.6</v>
      </c>
      <c r="K44" s="19">
        <v>75.5</v>
      </c>
      <c r="L44" s="19">
        <v>58.5</v>
      </c>
      <c r="M44" s="19">
        <v>66.2</v>
      </c>
      <c r="N44" s="25">
        <f t="shared" si="5"/>
        <v>55.35</v>
      </c>
      <c r="O44" s="66">
        <f t="shared" si="6"/>
        <v>54.9</v>
      </c>
      <c r="P44" s="38"/>
      <c r="Q44" s="38"/>
      <c r="R44" s="38"/>
      <c r="S44" s="38"/>
      <c r="T44" s="38"/>
      <c r="U44" s="38"/>
    </row>
    <row r="45" s="4" customFormat="1" ht="17.6" spans="1:21">
      <c r="A45" s="19"/>
      <c r="B45" s="19"/>
      <c r="C45" s="19"/>
      <c r="D45" s="19" t="s">
        <v>156</v>
      </c>
      <c r="E45" s="19"/>
      <c r="F45" s="19">
        <v>38.8</v>
      </c>
      <c r="G45" s="19">
        <v>72.2</v>
      </c>
      <c r="H45" s="19">
        <v>67.5</v>
      </c>
      <c r="I45" s="19">
        <v>27.7</v>
      </c>
      <c r="J45" s="19">
        <v>38</v>
      </c>
      <c r="K45" s="19">
        <v>75.6</v>
      </c>
      <c r="L45" s="19">
        <v>58.8</v>
      </c>
      <c r="M45" s="19">
        <v>66.9</v>
      </c>
      <c r="N45" s="25">
        <f t="shared" si="5"/>
        <v>55.6875</v>
      </c>
      <c r="O45" s="66">
        <f t="shared" si="6"/>
        <v>55.2428571428571</v>
      </c>
      <c r="P45" s="38"/>
      <c r="Q45" s="38"/>
      <c r="R45" s="38"/>
      <c r="S45" s="38"/>
      <c r="T45" s="38"/>
      <c r="U45" s="38"/>
    </row>
    <row r="46" s="4" customFormat="1" ht="17.6" spans="1:21">
      <c r="A46" s="19"/>
      <c r="B46" s="19"/>
      <c r="C46" s="19"/>
      <c r="D46" s="19" t="s">
        <v>157</v>
      </c>
      <c r="E46" s="19"/>
      <c r="F46" s="19">
        <v>38</v>
      </c>
      <c r="G46" s="19">
        <v>71.9</v>
      </c>
      <c r="H46" s="19">
        <v>67.6</v>
      </c>
      <c r="I46" s="19">
        <v>27.2</v>
      </c>
      <c r="J46" s="19">
        <v>36.8</v>
      </c>
      <c r="K46" s="19">
        <v>75.3</v>
      </c>
      <c r="L46" s="19">
        <v>57</v>
      </c>
      <c r="M46" s="19">
        <v>67.7</v>
      </c>
      <c r="N46" s="25">
        <f t="shared" si="5"/>
        <v>55.1875</v>
      </c>
      <c r="O46" s="66">
        <f t="shared" si="6"/>
        <v>54.9285714285714</v>
      </c>
      <c r="P46" s="38"/>
      <c r="Q46" s="38"/>
      <c r="R46" s="38"/>
      <c r="S46" s="38"/>
      <c r="T46" s="38"/>
      <c r="U46" s="38"/>
    </row>
    <row r="47" s="4" customFormat="1" ht="17.6" spans="1:21">
      <c r="A47" s="19"/>
      <c r="B47" s="19"/>
      <c r="C47" s="19"/>
      <c r="D47" s="19" t="s">
        <v>158</v>
      </c>
      <c r="E47" s="19"/>
      <c r="F47" s="19">
        <v>39.2</v>
      </c>
      <c r="G47" s="19">
        <v>71.9</v>
      </c>
      <c r="H47" s="19">
        <v>68.1</v>
      </c>
      <c r="I47" s="19">
        <v>27.9</v>
      </c>
      <c r="J47" s="19">
        <v>37.6</v>
      </c>
      <c r="K47" s="19">
        <v>75.6</v>
      </c>
      <c r="L47" s="19">
        <v>58.1</v>
      </c>
      <c r="M47" s="19">
        <v>66.7</v>
      </c>
      <c r="N47" s="25">
        <f t="shared" si="5"/>
        <v>55.6375</v>
      </c>
      <c r="O47" s="66">
        <f t="shared" si="6"/>
        <v>55.2857142857143</v>
      </c>
      <c r="P47" s="38"/>
      <c r="Q47" s="38"/>
      <c r="R47" s="38"/>
      <c r="S47" s="38"/>
      <c r="T47" s="38"/>
      <c r="U47" s="38"/>
    </row>
    <row r="48" s="4" customFormat="1" ht="17.6" spans="1:21">
      <c r="A48" s="19"/>
      <c r="B48" s="19"/>
      <c r="C48" s="19"/>
      <c r="D48" s="19" t="s">
        <v>159</v>
      </c>
      <c r="E48" s="19"/>
      <c r="F48" s="19">
        <v>39.3</v>
      </c>
      <c r="G48" s="19">
        <v>71.9</v>
      </c>
      <c r="H48" s="19">
        <v>68.1</v>
      </c>
      <c r="I48" s="19">
        <v>28.1</v>
      </c>
      <c r="J48" s="19">
        <v>38.4</v>
      </c>
      <c r="K48" s="19">
        <v>75.4</v>
      </c>
      <c r="L48" s="19">
        <v>58.8</v>
      </c>
      <c r="M48" s="19">
        <v>67.1</v>
      </c>
      <c r="N48" s="25">
        <f t="shared" si="5"/>
        <v>55.8875</v>
      </c>
      <c r="O48" s="66">
        <f t="shared" si="6"/>
        <v>55.4714285714286</v>
      </c>
      <c r="P48" s="38"/>
      <c r="Q48" s="38"/>
      <c r="R48" s="38"/>
      <c r="S48" s="38"/>
      <c r="T48" s="38"/>
      <c r="U48" s="38"/>
    </row>
    <row r="49" s="4" customFormat="1" ht="17.6" spans="1:21">
      <c r="A49" s="19"/>
      <c r="B49" s="19"/>
      <c r="C49" s="19"/>
      <c r="D49" s="19" t="s">
        <v>160</v>
      </c>
      <c r="E49" s="19"/>
      <c r="F49" s="19">
        <v>39.1</v>
      </c>
      <c r="G49" s="19">
        <v>72.3</v>
      </c>
      <c r="H49" s="19">
        <v>67.9</v>
      </c>
      <c r="I49" s="19">
        <v>28.1</v>
      </c>
      <c r="J49" s="19">
        <v>37.8</v>
      </c>
      <c r="K49" s="19">
        <v>75.8</v>
      </c>
      <c r="L49" s="19">
        <v>58.1</v>
      </c>
      <c r="M49" s="19">
        <v>66.6</v>
      </c>
      <c r="N49" s="25">
        <f t="shared" si="5"/>
        <v>55.7125</v>
      </c>
      <c r="O49" s="66">
        <f t="shared" si="6"/>
        <v>55.3714285714286</v>
      </c>
      <c r="P49" s="38"/>
      <c r="Q49" s="38"/>
      <c r="R49" s="38"/>
      <c r="S49" s="38"/>
      <c r="T49" s="38"/>
      <c r="U49" s="38"/>
    </row>
    <row r="50" s="4" customFormat="1" ht="17.6" spans="1:21">
      <c r="A50" s="19"/>
      <c r="B50" s="19"/>
      <c r="C50" s="19"/>
      <c r="D50" s="19" t="s">
        <v>161</v>
      </c>
      <c r="E50" s="19"/>
      <c r="F50" s="19">
        <v>39</v>
      </c>
      <c r="G50" s="19">
        <v>71.9</v>
      </c>
      <c r="H50" s="19">
        <v>68.1</v>
      </c>
      <c r="I50" s="19">
        <v>28.1</v>
      </c>
      <c r="J50" s="19">
        <v>38.9</v>
      </c>
      <c r="K50" s="19">
        <v>75.3</v>
      </c>
      <c r="L50" s="19">
        <v>58.8</v>
      </c>
      <c r="M50" s="19">
        <v>66.9</v>
      </c>
      <c r="N50" s="25">
        <f t="shared" si="5"/>
        <v>55.875</v>
      </c>
      <c r="O50" s="66">
        <f t="shared" si="6"/>
        <v>55.4571428571429</v>
      </c>
      <c r="P50" s="38"/>
      <c r="Q50" s="38"/>
      <c r="R50" s="38"/>
      <c r="S50" s="38"/>
      <c r="T50" s="38"/>
      <c r="U50" s="38"/>
    </row>
    <row r="51" s="4" customFormat="1" ht="17.6" spans="1:21">
      <c r="A51" s="19"/>
      <c r="B51" s="19"/>
      <c r="C51" s="19"/>
      <c r="D51" s="19" t="s">
        <v>162</v>
      </c>
      <c r="E51" s="19"/>
      <c r="F51" s="19">
        <v>38.1</v>
      </c>
      <c r="G51" s="19">
        <v>68.8</v>
      </c>
      <c r="H51" s="19">
        <v>64.6</v>
      </c>
      <c r="I51" s="19">
        <v>28.3</v>
      </c>
      <c r="J51" s="19">
        <v>38</v>
      </c>
      <c r="K51" s="19">
        <v>75.3</v>
      </c>
      <c r="L51" s="19">
        <v>56.3</v>
      </c>
      <c r="M51" s="19">
        <v>67.5</v>
      </c>
      <c r="N51" s="25">
        <f t="shared" si="5"/>
        <v>54.6125</v>
      </c>
      <c r="O51" s="66">
        <f t="shared" si="6"/>
        <v>54.3714285714286</v>
      </c>
      <c r="P51" s="38"/>
      <c r="Q51" s="38"/>
      <c r="R51" s="38"/>
      <c r="S51" s="38"/>
      <c r="T51" s="38"/>
      <c r="U51" s="38"/>
    </row>
    <row r="52" s="4" customFormat="1" ht="17.6" spans="1:21">
      <c r="A52" s="19"/>
      <c r="B52" s="19"/>
      <c r="C52" s="19"/>
      <c r="D52" s="19" t="s">
        <v>163</v>
      </c>
      <c r="E52" s="19"/>
      <c r="F52" s="19">
        <v>38.4</v>
      </c>
      <c r="G52" s="19">
        <v>68.4</v>
      </c>
      <c r="H52" s="19">
        <v>64.8</v>
      </c>
      <c r="I52" s="19">
        <v>28.8</v>
      </c>
      <c r="J52" s="19">
        <v>38</v>
      </c>
      <c r="K52" s="19">
        <v>75.8</v>
      </c>
      <c r="L52" s="19">
        <v>58.8</v>
      </c>
      <c r="M52" s="19">
        <v>68.2</v>
      </c>
      <c r="N52" s="25">
        <f t="shared" si="5"/>
        <v>55.15</v>
      </c>
      <c r="O52" s="66">
        <f t="shared" si="6"/>
        <v>54.6285714285714</v>
      </c>
      <c r="P52" s="38"/>
      <c r="Q52" s="38"/>
      <c r="R52" s="38"/>
      <c r="S52" s="38"/>
      <c r="T52" s="38"/>
      <c r="U52" s="38"/>
    </row>
    <row r="53" s="4" customFormat="1" ht="17.6" spans="1:21">
      <c r="A53" s="19"/>
      <c r="B53" s="19"/>
      <c r="C53" s="19"/>
      <c r="D53" s="19" t="s">
        <v>164</v>
      </c>
      <c r="E53" s="19"/>
      <c r="F53" s="19">
        <v>38.2</v>
      </c>
      <c r="G53" s="19">
        <v>69</v>
      </c>
      <c r="H53" s="19">
        <v>64.9</v>
      </c>
      <c r="I53" s="19">
        <v>28.7</v>
      </c>
      <c r="J53" s="19">
        <v>39</v>
      </c>
      <c r="K53" s="19">
        <v>75.8</v>
      </c>
      <c r="L53" s="19">
        <v>58.8</v>
      </c>
      <c r="M53" s="19">
        <v>67.7</v>
      </c>
      <c r="N53" s="25">
        <f t="shared" si="5"/>
        <v>55.2625</v>
      </c>
      <c r="O53" s="66">
        <f t="shared" si="6"/>
        <v>54.7571428571429</v>
      </c>
      <c r="P53" s="38"/>
      <c r="Q53" s="38"/>
      <c r="R53" s="38"/>
      <c r="S53" s="38"/>
      <c r="T53" s="38"/>
      <c r="U53" s="38"/>
    </row>
    <row r="54" s="56" customFormat="1" ht="17.6" spans="1:22">
      <c r="A54" s="21" t="s">
        <v>54</v>
      </c>
      <c r="B54" s="21" t="s">
        <v>17</v>
      </c>
      <c r="C54" s="21" t="s">
        <v>59</v>
      </c>
      <c r="D54" s="21" t="s">
        <v>60</v>
      </c>
      <c r="E54" s="21"/>
      <c r="F54" s="21">
        <v>33</v>
      </c>
      <c r="G54" s="21">
        <v>64.1</v>
      </c>
      <c r="H54" s="21">
        <v>58.5</v>
      </c>
      <c r="I54" s="21">
        <v>28.3</v>
      </c>
      <c r="J54" s="21">
        <v>36</v>
      </c>
      <c r="K54" s="21">
        <v>70.3</v>
      </c>
      <c r="L54" s="21">
        <v>62.1</v>
      </c>
      <c r="M54" s="21">
        <v>62.4</v>
      </c>
      <c r="N54" s="27">
        <f t="shared" si="5"/>
        <v>51.8375</v>
      </c>
      <c r="O54" s="66">
        <f t="shared" ref="O54:O66" si="7">AVERAGE(F54:K54,M54:M54)</f>
        <v>50.3714285714286</v>
      </c>
      <c r="Q54" s="56">
        <v>9731952896</v>
      </c>
      <c r="R54" s="56">
        <v>18700</v>
      </c>
      <c r="S54" s="39">
        <v>19900</v>
      </c>
      <c r="T54" s="39">
        <v>0.3417</v>
      </c>
      <c r="U54" s="39">
        <v>2.93</v>
      </c>
      <c r="V54" s="4">
        <f>0.4884/T54</f>
        <v>1.42932396839333</v>
      </c>
    </row>
    <row r="55" s="56" customFormat="1" ht="17.6" spans="1:22">
      <c r="A55" s="21"/>
      <c r="B55" s="21"/>
      <c r="C55" s="21"/>
      <c r="D55" s="21" t="s">
        <v>165</v>
      </c>
      <c r="E55" s="21"/>
      <c r="F55" s="21">
        <v>31.7</v>
      </c>
      <c r="G55" s="21">
        <v>64.2</v>
      </c>
      <c r="H55" s="21">
        <v>48.3</v>
      </c>
      <c r="I55" s="21">
        <v>25.6</v>
      </c>
      <c r="J55" s="21">
        <v>33</v>
      </c>
      <c r="K55" s="21">
        <v>66.8</v>
      </c>
      <c r="L55" s="21">
        <v>49.1</v>
      </c>
      <c r="M55" s="21">
        <v>59.2</v>
      </c>
      <c r="N55" s="27">
        <f t="shared" si="5"/>
        <v>47.2375</v>
      </c>
      <c r="O55" s="66">
        <f t="shared" si="7"/>
        <v>46.9714285714286</v>
      </c>
      <c r="P55" s="39"/>
      <c r="Q55" s="39"/>
      <c r="R55" s="39"/>
      <c r="S55" s="39"/>
      <c r="T55" s="39"/>
      <c r="U55" s="39"/>
      <c r="V55" s="4"/>
    </row>
    <row r="56" s="56" customFormat="1" ht="17.6" spans="1:22">
      <c r="A56" s="21"/>
      <c r="B56" s="21"/>
      <c r="C56" s="21"/>
      <c r="D56" s="21" t="s">
        <v>122</v>
      </c>
      <c r="E56" s="21"/>
      <c r="F56" s="21">
        <v>34.1</v>
      </c>
      <c r="G56" s="21">
        <v>64.5</v>
      </c>
      <c r="H56" s="21">
        <v>61</v>
      </c>
      <c r="I56" s="21">
        <v>29.1</v>
      </c>
      <c r="J56" s="21">
        <v>37.2</v>
      </c>
      <c r="K56" s="21">
        <v>71.2</v>
      </c>
      <c r="L56" s="21">
        <v>59.6</v>
      </c>
      <c r="M56" s="21">
        <v>64.2</v>
      </c>
      <c r="N56" s="27">
        <f t="shared" si="5"/>
        <v>52.6125</v>
      </c>
      <c r="O56" s="66">
        <f t="shared" si="7"/>
        <v>51.6142857142857</v>
      </c>
      <c r="P56" s="39"/>
      <c r="Q56" s="39"/>
      <c r="R56" s="39"/>
      <c r="S56" s="39"/>
      <c r="T56" s="39"/>
      <c r="U56" s="39"/>
      <c r="V56" s="4"/>
    </row>
    <row r="57" s="56" customFormat="1" ht="17.6" spans="1:22">
      <c r="A57" s="63"/>
      <c r="B57" s="63"/>
      <c r="C57" s="63" t="s">
        <v>7</v>
      </c>
      <c r="D57" s="63" t="s">
        <v>60</v>
      </c>
      <c r="E57" s="63"/>
      <c r="F57" s="63">
        <v>30.6</v>
      </c>
      <c r="G57" s="63">
        <v>63.7</v>
      </c>
      <c r="H57" s="63">
        <v>56.2</v>
      </c>
      <c r="I57" s="63">
        <v>26.1</v>
      </c>
      <c r="J57" s="63">
        <v>32.6</v>
      </c>
      <c r="K57" s="63">
        <v>70.4</v>
      </c>
      <c r="L57" s="63">
        <v>59.2</v>
      </c>
      <c r="M57" s="63">
        <v>61.7</v>
      </c>
      <c r="N57" s="27">
        <f t="shared" si="5"/>
        <v>50.0625</v>
      </c>
      <c r="O57" s="66">
        <f t="shared" si="7"/>
        <v>48.7571428571429</v>
      </c>
      <c r="P57" s="39" t="s">
        <v>166</v>
      </c>
      <c r="Q57" s="39">
        <v>10354806824</v>
      </c>
      <c r="R57" s="39">
        <v>19888</v>
      </c>
      <c r="S57" s="39">
        <v>21088</v>
      </c>
      <c r="T57" s="39">
        <v>0.3793</v>
      </c>
      <c r="U57" s="39">
        <v>2.64</v>
      </c>
      <c r="V57" s="4">
        <f>0.4884/T57</f>
        <v>1.28763511732138</v>
      </c>
    </row>
    <row r="58" s="56" customFormat="1" ht="17.6" spans="1:22">
      <c r="A58" s="21"/>
      <c r="B58" s="21"/>
      <c r="C58" s="21"/>
      <c r="D58" s="21" t="s">
        <v>61</v>
      </c>
      <c r="E58" s="21"/>
      <c r="F58" s="21">
        <v>32.8</v>
      </c>
      <c r="G58" s="21">
        <v>62.9</v>
      </c>
      <c r="H58" s="21">
        <v>61.4</v>
      </c>
      <c r="I58" s="21">
        <v>26.3</v>
      </c>
      <c r="J58" s="21">
        <v>34.4</v>
      </c>
      <c r="K58" s="21">
        <v>71.8</v>
      </c>
      <c r="L58" s="21">
        <v>66.8</v>
      </c>
      <c r="M58" s="21">
        <v>63.9</v>
      </c>
      <c r="N58" s="27">
        <f t="shared" si="5"/>
        <v>52.5375</v>
      </c>
      <c r="O58" s="66">
        <f t="shared" si="7"/>
        <v>50.5</v>
      </c>
      <c r="P58" s="39"/>
      <c r="Q58" s="39"/>
      <c r="R58" s="39"/>
      <c r="S58" s="39"/>
      <c r="T58" s="39"/>
      <c r="U58" s="39"/>
      <c r="V58" s="4"/>
    </row>
    <row r="59" s="56" customFormat="1" ht="17.6" spans="1:22">
      <c r="A59" s="21"/>
      <c r="B59" s="21"/>
      <c r="C59" s="21" t="s">
        <v>146</v>
      </c>
      <c r="D59" s="21" t="s">
        <v>60</v>
      </c>
      <c r="E59" s="21"/>
      <c r="F59" s="21">
        <v>35.2</v>
      </c>
      <c r="G59" s="21">
        <v>64.9</v>
      </c>
      <c r="H59" s="21">
        <v>56.8</v>
      </c>
      <c r="I59" s="21">
        <v>30.4</v>
      </c>
      <c r="J59" s="21">
        <v>30.8</v>
      </c>
      <c r="K59" s="21">
        <v>68.9</v>
      </c>
      <c r="L59" s="21">
        <v>61.7</v>
      </c>
      <c r="M59" s="21">
        <v>64.3</v>
      </c>
      <c r="N59" s="27">
        <f t="shared" si="5"/>
        <v>51.625</v>
      </c>
      <c r="O59" s="66">
        <f t="shared" si="7"/>
        <v>50.1857142857143</v>
      </c>
      <c r="P59" s="39"/>
      <c r="Q59" s="39"/>
      <c r="R59" s="39"/>
      <c r="S59" s="39"/>
      <c r="T59" s="39"/>
      <c r="U59" s="39"/>
      <c r="V59" s="4"/>
    </row>
    <row r="60" s="56" customFormat="1" ht="17.6" spans="1:22">
      <c r="A60" s="21"/>
      <c r="B60" s="21" t="s">
        <v>62</v>
      </c>
      <c r="C60" s="21" t="s">
        <v>62</v>
      </c>
      <c r="D60" s="21" t="s">
        <v>60</v>
      </c>
      <c r="E60" s="21"/>
      <c r="F60" s="21">
        <v>34.5</v>
      </c>
      <c r="G60" s="21">
        <v>69.8</v>
      </c>
      <c r="H60" s="21">
        <v>59.4</v>
      </c>
      <c r="I60" s="21">
        <v>24.1</v>
      </c>
      <c r="J60" s="21">
        <v>33.8</v>
      </c>
      <c r="K60" s="21">
        <v>73.4</v>
      </c>
      <c r="L60" s="21">
        <v>61.5</v>
      </c>
      <c r="M60" s="21">
        <v>65.5</v>
      </c>
      <c r="N60" s="68">
        <f t="shared" si="5"/>
        <v>52.75</v>
      </c>
      <c r="O60" s="66">
        <f t="shared" si="7"/>
        <v>51.5</v>
      </c>
      <c r="P60" s="39"/>
      <c r="Q60" s="39"/>
      <c r="R60" s="39"/>
      <c r="S60" s="39"/>
      <c r="T60" s="39"/>
      <c r="U60" s="39"/>
      <c r="V60" s="4"/>
    </row>
    <row r="61" s="56" customFormat="1" ht="17.6" spans="1:22">
      <c r="A61" s="21"/>
      <c r="B61" s="21" t="s">
        <v>152</v>
      </c>
      <c r="C61" s="21"/>
      <c r="D61" s="21"/>
      <c r="E61" s="21"/>
      <c r="F61" s="21">
        <v>34.4</v>
      </c>
      <c r="G61" s="21">
        <v>71</v>
      </c>
      <c r="H61" s="21">
        <v>58.7</v>
      </c>
      <c r="I61" s="21">
        <v>25.4</v>
      </c>
      <c r="J61" s="21">
        <v>34.4</v>
      </c>
      <c r="K61" s="21">
        <v>73.1</v>
      </c>
      <c r="L61" s="21">
        <v>56.7</v>
      </c>
      <c r="M61" s="21">
        <v>63.9</v>
      </c>
      <c r="N61" s="68">
        <f>AVERAGE(F61:M61)</f>
        <v>52.2</v>
      </c>
      <c r="O61" s="66"/>
      <c r="P61" s="39"/>
      <c r="Q61" s="39"/>
      <c r="R61" s="39"/>
      <c r="S61" s="39"/>
      <c r="T61" s="39"/>
      <c r="U61" s="39"/>
      <c r="V61" s="4"/>
    </row>
    <row r="62" s="56" customFormat="1" ht="17.6" spans="1:22">
      <c r="A62" s="21"/>
      <c r="B62" s="21" t="s">
        <v>153</v>
      </c>
      <c r="C62" s="21"/>
      <c r="D62" s="21"/>
      <c r="E62" s="21"/>
      <c r="F62" s="21">
        <v>32.8</v>
      </c>
      <c r="G62" s="21">
        <v>66.7</v>
      </c>
      <c r="H62" s="21">
        <v>58.1</v>
      </c>
      <c r="I62" s="21">
        <v>23.4</v>
      </c>
      <c r="J62" s="21">
        <v>34.4</v>
      </c>
      <c r="K62" s="21">
        <v>73.8</v>
      </c>
      <c r="L62" s="21">
        <v>55.6</v>
      </c>
      <c r="M62" s="21">
        <v>62.7</v>
      </c>
      <c r="N62" s="68">
        <f>AVERAGE(F62:M62)</f>
        <v>50.9375</v>
      </c>
      <c r="O62" s="66"/>
      <c r="P62" s="39"/>
      <c r="Q62" s="39"/>
      <c r="R62" s="39"/>
      <c r="S62" s="39"/>
      <c r="T62" s="39"/>
      <c r="U62" s="39"/>
      <c r="V62" s="4"/>
    </row>
    <row r="63" s="56" customFormat="1" ht="17.6" spans="1:22">
      <c r="A63" s="21"/>
      <c r="B63" s="21"/>
      <c r="C63" s="21"/>
      <c r="D63" s="21" t="s">
        <v>142</v>
      </c>
      <c r="E63" s="21"/>
      <c r="F63" s="21">
        <v>26.7</v>
      </c>
      <c r="G63" s="21">
        <v>61.2</v>
      </c>
      <c r="H63" s="21">
        <v>40.2</v>
      </c>
      <c r="I63" s="21">
        <v>24.9</v>
      </c>
      <c r="J63" s="21">
        <v>27.6</v>
      </c>
      <c r="K63" s="21">
        <v>55.6</v>
      </c>
      <c r="L63" s="21">
        <v>53.8</v>
      </c>
      <c r="M63" s="21">
        <v>54.7</v>
      </c>
      <c r="N63" s="27">
        <f>AVERAGE(F63:M63)</f>
        <v>43.0875</v>
      </c>
      <c r="O63" s="66">
        <f>AVERAGE(F63:K63,M63:M63)</f>
        <v>41.5571428571429</v>
      </c>
      <c r="P63" s="39"/>
      <c r="Q63" s="39"/>
      <c r="R63" s="39"/>
      <c r="S63" s="39"/>
      <c r="T63" s="39"/>
      <c r="U63" s="39"/>
      <c r="V63" s="4"/>
    </row>
    <row r="64" s="56" customFormat="1" ht="17.6" spans="1:22">
      <c r="A64" s="21"/>
      <c r="B64" s="21"/>
      <c r="C64" s="21"/>
      <c r="D64" s="21" t="s">
        <v>61</v>
      </c>
      <c r="E64" s="21"/>
      <c r="F64" s="21">
        <v>35.1</v>
      </c>
      <c r="G64" s="21">
        <v>64.6</v>
      </c>
      <c r="H64" s="21">
        <v>60.1</v>
      </c>
      <c r="I64" s="21">
        <v>25.9</v>
      </c>
      <c r="J64" s="21">
        <v>36</v>
      </c>
      <c r="K64" s="21">
        <v>72.6</v>
      </c>
      <c r="L64" s="21">
        <v>59.6</v>
      </c>
      <c r="M64" s="21">
        <v>63.1</v>
      </c>
      <c r="N64" s="27">
        <f>AVERAGE(F64:M64)</f>
        <v>52.125</v>
      </c>
      <c r="O64" s="66">
        <f>AVERAGE(F64:K64,M64:M64)</f>
        <v>51.0571428571429</v>
      </c>
      <c r="P64" s="39"/>
      <c r="Q64" s="39"/>
      <c r="R64" s="39"/>
      <c r="S64" s="39"/>
      <c r="T64" s="39"/>
      <c r="U64" s="39"/>
      <c r="V64" s="4"/>
    </row>
    <row r="65" s="56" customFormat="1" ht="17.6" spans="1:22">
      <c r="A65" s="21"/>
      <c r="B65" s="21"/>
      <c r="C65" s="21"/>
      <c r="D65" s="21" t="s">
        <v>122</v>
      </c>
      <c r="E65" s="21"/>
      <c r="F65" s="21">
        <v>35.7</v>
      </c>
      <c r="G65" s="21">
        <v>65.1</v>
      </c>
      <c r="H65" s="21">
        <v>63.9</v>
      </c>
      <c r="I65" s="21">
        <v>26</v>
      </c>
      <c r="J65" s="21">
        <v>36.6</v>
      </c>
      <c r="K65" s="21">
        <v>73.7</v>
      </c>
      <c r="L65" s="21">
        <v>59.9</v>
      </c>
      <c r="M65" s="21">
        <v>64.6</v>
      </c>
      <c r="N65" s="27">
        <f>AVERAGE(F65:M65)</f>
        <v>53.1875</v>
      </c>
      <c r="O65" s="66">
        <f>AVERAGE(F65:K65,M65:M65)</f>
        <v>52.2285714285714</v>
      </c>
      <c r="P65" s="39"/>
      <c r="Q65" s="39"/>
      <c r="R65" s="39"/>
      <c r="S65" s="39"/>
      <c r="T65" s="39"/>
      <c r="U65" s="39"/>
      <c r="V65" s="4"/>
    </row>
    <row r="66" s="56" customFormat="1" ht="17.6" spans="1:21">
      <c r="A66" s="21"/>
      <c r="B66" s="21"/>
      <c r="C66" s="21"/>
      <c r="D66" s="69">
        <v>5e-6</v>
      </c>
      <c r="E66" s="21"/>
      <c r="F66" s="21">
        <v>35.1</v>
      </c>
      <c r="G66" s="21">
        <v>64.4</v>
      </c>
      <c r="H66" s="21">
        <v>60.7</v>
      </c>
      <c r="I66" s="21">
        <v>25.9</v>
      </c>
      <c r="J66" s="21">
        <v>36.8</v>
      </c>
      <c r="K66" s="21">
        <v>72.8</v>
      </c>
      <c r="L66" s="21">
        <v>59.6</v>
      </c>
      <c r="M66" s="21">
        <v>63.8</v>
      </c>
      <c r="N66" s="27">
        <f>AVERAGE(F66:M66)</f>
        <v>52.3875</v>
      </c>
      <c r="O66" s="66">
        <f>AVERAGE(F66:K66,M66:M66)</f>
        <v>51.3571428571429</v>
      </c>
      <c r="P66" s="39"/>
      <c r="Q66" s="39"/>
      <c r="R66" s="39"/>
      <c r="S66" s="39"/>
      <c r="T66" s="39"/>
      <c r="U66" s="39"/>
    </row>
    <row r="67" s="4" customFormat="1" ht="17.6" spans="1:22">
      <c r="A67" s="22" t="s">
        <v>72</v>
      </c>
      <c r="B67" s="22" t="s">
        <v>17</v>
      </c>
      <c r="C67" s="22" t="s">
        <v>59</v>
      </c>
      <c r="D67" s="22" t="s">
        <v>60</v>
      </c>
      <c r="E67" s="22"/>
      <c r="F67" s="22">
        <v>30.8</v>
      </c>
      <c r="G67" s="22">
        <v>62.8</v>
      </c>
      <c r="H67" s="22">
        <v>49.3</v>
      </c>
      <c r="I67" s="22">
        <v>25.2</v>
      </c>
      <c r="J67" s="22">
        <v>31.6</v>
      </c>
      <c r="K67" s="22">
        <v>66.9</v>
      </c>
      <c r="L67" s="22">
        <v>59.2</v>
      </c>
      <c r="M67" s="22">
        <v>59.1</v>
      </c>
      <c r="N67" s="25">
        <f>AVERAGE(F67:M67)</f>
        <v>48.1125</v>
      </c>
      <c r="O67" s="66">
        <f>AVERAGE(F67:K67,M67:M67)</f>
        <v>46.5285714285714</v>
      </c>
      <c r="P67" s="38"/>
      <c r="Q67" s="38">
        <v>8071009088</v>
      </c>
      <c r="R67" s="38">
        <v>15532</v>
      </c>
      <c r="S67" s="38">
        <v>16732</v>
      </c>
      <c r="T67" s="38">
        <v>0.2997</v>
      </c>
      <c r="U67" s="38">
        <v>3.34</v>
      </c>
      <c r="V67" s="4">
        <f>0.4884/T67</f>
        <v>1.62962962962963</v>
      </c>
    </row>
    <row r="68" s="4" customFormat="1" ht="17.6" spans="1:21">
      <c r="A68" s="19"/>
      <c r="B68" s="19"/>
      <c r="C68" s="19"/>
      <c r="D68" s="19" t="s">
        <v>167</v>
      </c>
      <c r="E68" s="19"/>
      <c r="F68" s="19">
        <v>29.3</v>
      </c>
      <c r="G68" s="19">
        <v>62.2</v>
      </c>
      <c r="H68" s="19">
        <v>48.5</v>
      </c>
      <c r="I68" s="19">
        <v>25.8</v>
      </c>
      <c r="J68" s="19">
        <v>32.8</v>
      </c>
      <c r="K68" s="19">
        <v>65.7</v>
      </c>
      <c r="L68" s="19">
        <v>48.4</v>
      </c>
      <c r="M68" s="19">
        <v>60.4</v>
      </c>
      <c r="N68" s="25">
        <f>AVERAGE(F68:M68)</f>
        <v>46.6375</v>
      </c>
      <c r="O68" s="66">
        <f>AVERAGE(F68:K68,M68:M68)</f>
        <v>46.3857142857143</v>
      </c>
      <c r="P68" s="38"/>
      <c r="Q68" s="38"/>
      <c r="R68" s="38"/>
      <c r="S68" s="38"/>
      <c r="T68" s="38"/>
      <c r="U68" s="38"/>
    </row>
    <row r="69" s="4" customFormat="1" ht="17.6" spans="1:21">
      <c r="A69" s="19"/>
      <c r="B69" s="19"/>
      <c r="C69" s="19"/>
      <c r="D69" s="19" t="s">
        <v>122</v>
      </c>
      <c r="E69" s="19"/>
      <c r="F69" s="19">
        <v>31.9</v>
      </c>
      <c r="G69" s="19">
        <v>63.1</v>
      </c>
      <c r="H69" s="19">
        <v>50.1</v>
      </c>
      <c r="I69" s="19">
        <v>26.1</v>
      </c>
      <c r="J69" s="19">
        <v>32.7</v>
      </c>
      <c r="K69" s="19">
        <v>67.9</v>
      </c>
      <c r="L69" s="19">
        <v>57.5</v>
      </c>
      <c r="M69" s="19">
        <v>60.5</v>
      </c>
      <c r="N69" s="25">
        <f>AVERAGE(F69:M69)</f>
        <v>48.725</v>
      </c>
      <c r="O69" s="66"/>
      <c r="P69" s="38"/>
      <c r="Q69" s="38"/>
      <c r="R69" s="38"/>
      <c r="S69" s="38"/>
      <c r="T69" s="38"/>
      <c r="U69" s="38"/>
    </row>
    <row r="70" s="4" customFormat="1" ht="17.6" spans="1:22">
      <c r="A70" s="60"/>
      <c r="B70" s="60"/>
      <c r="C70" s="60" t="s">
        <v>7</v>
      </c>
      <c r="D70" s="60" t="s">
        <v>60</v>
      </c>
      <c r="E70" s="60"/>
      <c r="F70" s="60"/>
      <c r="G70" s="60"/>
      <c r="H70" s="60"/>
      <c r="I70" s="60"/>
      <c r="J70" s="60"/>
      <c r="K70" s="60"/>
      <c r="L70" s="60"/>
      <c r="M70" s="60"/>
      <c r="N70" s="25"/>
      <c r="O70" s="66"/>
      <c r="P70" s="38" t="s">
        <v>168</v>
      </c>
      <c r="Q70" s="38">
        <v>8849576498</v>
      </c>
      <c r="R70" s="38">
        <v>17017</v>
      </c>
      <c r="S70" s="38">
        <v>18217</v>
      </c>
      <c r="T70" s="38">
        <v>0.3387</v>
      </c>
      <c r="U70" s="38">
        <v>2.95</v>
      </c>
      <c r="V70" s="4">
        <f>0.4884/T70</f>
        <v>1.44198405668733</v>
      </c>
    </row>
    <row r="71" s="4" customFormat="1" ht="17.6" spans="1:21">
      <c r="A71" s="19"/>
      <c r="B71" s="19"/>
      <c r="C71" s="19" t="s">
        <v>146</v>
      </c>
      <c r="D71" s="19" t="s">
        <v>60</v>
      </c>
      <c r="E71" s="19"/>
      <c r="F71" s="19">
        <v>31.6</v>
      </c>
      <c r="G71" s="19">
        <v>63.8</v>
      </c>
      <c r="H71" s="19">
        <v>50.3</v>
      </c>
      <c r="I71" s="19">
        <v>26.6</v>
      </c>
      <c r="J71" s="19">
        <v>29.2</v>
      </c>
      <c r="K71" s="19">
        <v>66.9</v>
      </c>
      <c r="L71" s="19">
        <v>52.3</v>
      </c>
      <c r="M71" s="19">
        <v>64.1</v>
      </c>
      <c r="N71" s="25">
        <f>AVERAGE(F71:M71)</f>
        <v>48.1</v>
      </c>
      <c r="O71" s="66"/>
      <c r="P71" s="38"/>
      <c r="Q71" s="38"/>
      <c r="R71" s="38"/>
      <c r="S71" s="38"/>
      <c r="T71" s="38"/>
      <c r="U71" s="38"/>
    </row>
    <row r="72" s="4" customFormat="1" ht="17.6" spans="1:21">
      <c r="A72" s="19"/>
      <c r="B72" s="19"/>
      <c r="C72" s="19" t="s">
        <v>62</v>
      </c>
      <c r="D72" s="19" t="s">
        <v>60</v>
      </c>
      <c r="E72" s="19"/>
      <c r="F72" s="19">
        <v>31</v>
      </c>
      <c r="G72" s="19">
        <v>62.3</v>
      </c>
      <c r="H72" s="19">
        <v>53.2</v>
      </c>
      <c r="I72" s="19">
        <v>24.3</v>
      </c>
      <c r="J72" s="19">
        <v>33</v>
      </c>
      <c r="K72" s="19">
        <v>68.2</v>
      </c>
      <c r="L72" s="19">
        <v>57.4</v>
      </c>
      <c r="M72" s="19">
        <v>60</v>
      </c>
      <c r="N72" s="25">
        <f>AVERAGE(F72:M72)</f>
        <v>48.675</v>
      </c>
      <c r="O72" s="66"/>
      <c r="P72" s="38"/>
      <c r="Q72" s="38"/>
      <c r="R72" s="38"/>
      <c r="S72" s="38"/>
      <c r="T72" s="38"/>
      <c r="U72" s="38"/>
    </row>
    <row r="73" s="4" customFormat="1" ht="17.6" spans="1:21">
      <c r="A73" s="19"/>
      <c r="B73" s="19"/>
      <c r="C73" s="19"/>
      <c r="D73" s="19" t="s">
        <v>122</v>
      </c>
      <c r="E73" s="19"/>
      <c r="F73" s="19">
        <v>32.3</v>
      </c>
      <c r="G73" s="19">
        <v>62.7</v>
      </c>
      <c r="H73" s="19">
        <v>57.1</v>
      </c>
      <c r="I73" s="19">
        <v>25.1</v>
      </c>
      <c r="J73" s="19">
        <v>34.2</v>
      </c>
      <c r="K73" s="19">
        <v>69.6</v>
      </c>
      <c r="L73" s="19">
        <v>56.7</v>
      </c>
      <c r="M73" s="19">
        <v>62</v>
      </c>
      <c r="N73" s="25">
        <f>AVERAGE(F73:M73)</f>
        <v>49.9625</v>
      </c>
      <c r="O73" s="70"/>
      <c r="P73" s="38"/>
      <c r="Q73" s="38"/>
      <c r="R73" s="38"/>
      <c r="S73" s="38"/>
      <c r="T73" s="38"/>
      <c r="U73" s="38"/>
    </row>
    <row r="74" ht="17.6" spans="4:14">
      <c r="D74" t="s">
        <v>169</v>
      </c>
      <c r="F74">
        <v>32.2</v>
      </c>
      <c r="G74">
        <v>65.1</v>
      </c>
      <c r="H74">
        <v>54</v>
      </c>
      <c r="I74">
        <v>27.9</v>
      </c>
      <c r="J74">
        <v>30.2</v>
      </c>
      <c r="K74">
        <v>68.7</v>
      </c>
      <c r="L74">
        <v>48</v>
      </c>
      <c r="M74">
        <v>63.5</v>
      </c>
      <c r="N74" s="25">
        <f>AVERAGE(F74:M74)</f>
        <v>48.7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Q4" sqref="Q4"/>
    </sheetView>
  </sheetViews>
  <sheetFormatPr defaultColWidth="9.23076923076923" defaultRowHeight="16.8" outlineLevelRow="6"/>
  <cols>
    <col min="1" max="1" width="9.125" customWidth="1"/>
    <col min="11" max="11" width="13.1346153846154" customWidth="1"/>
    <col min="17" max="17" width="12.9230769230769"/>
  </cols>
  <sheetData>
    <row r="1" ht="17.6" spans="1:17">
      <c r="A1" t="s">
        <v>126</v>
      </c>
      <c r="B1" s="16" t="s">
        <v>98</v>
      </c>
      <c r="C1" s="17" t="s">
        <v>28</v>
      </c>
      <c r="D1" s="17" t="s">
        <v>99</v>
      </c>
      <c r="E1" s="17" t="s">
        <v>100</v>
      </c>
      <c r="F1" s="17" t="s">
        <v>101</v>
      </c>
      <c r="G1" s="17" t="s">
        <v>29</v>
      </c>
      <c r="H1" s="16" t="s">
        <v>30</v>
      </c>
      <c r="I1" s="17" t="s">
        <v>31</v>
      </c>
      <c r="J1" t="s">
        <v>170</v>
      </c>
      <c r="K1" s="36" t="s">
        <v>131</v>
      </c>
      <c r="L1" t="s">
        <v>171</v>
      </c>
      <c r="M1" s="36" t="s">
        <v>132</v>
      </c>
      <c r="N1" s="36" t="s">
        <v>133</v>
      </c>
      <c r="O1" s="36" t="s">
        <v>134</v>
      </c>
      <c r="P1" s="36" t="s">
        <v>135</v>
      </c>
      <c r="Q1" s="40" t="s">
        <v>136</v>
      </c>
    </row>
    <row r="2" ht="17.6" spans="1:17">
      <c r="A2">
        <v>0</v>
      </c>
      <c r="B2" s="14">
        <v>48.3</v>
      </c>
      <c r="C2" s="18">
        <v>72.7</v>
      </c>
      <c r="D2" s="18">
        <v>77.4</v>
      </c>
      <c r="E2" s="18">
        <v>38.3</v>
      </c>
      <c r="F2" s="18">
        <v>44.2</v>
      </c>
      <c r="G2" s="18">
        <v>78.7</v>
      </c>
      <c r="H2" s="18">
        <v>63.2</v>
      </c>
      <c r="I2" s="18">
        <v>70.1</v>
      </c>
      <c r="J2" s="15">
        <f t="shared" ref="J2:J7" si="0">AVERAGE(B2:I2)</f>
        <v>61.6125</v>
      </c>
      <c r="K2" s="36">
        <v>16375728128</v>
      </c>
      <c r="L2" s="37">
        <v>2828650496</v>
      </c>
      <c r="M2" s="36">
        <v>31371</v>
      </c>
      <c r="N2" s="36">
        <v>32571</v>
      </c>
      <c r="O2" s="23">
        <v>0.5196</v>
      </c>
      <c r="P2" s="23">
        <v>1.92</v>
      </c>
      <c r="Q2" s="40">
        <f t="shared" ref="Q2:Q7" si="1">0.5196/O2</f>
        <v>1</v>
      </c>
    </row>
    <row r="3" ht="17.6" spans="1:17">
      <c r="A3">
        <v>3</v>
      </c>
      <c r="B3" s="49">
        <v>43.7435</v>
      </c>
      <c r="C3" s="49">
        <v>73.0738</v>
      </c>
      <c r="D3" s="49">
        <v>71.2252</v>
      </c>
      <c r="E3" s="49">
        <v>37.408</v>
      </c>
      <c r="F3" s="49">
        <v>42.4081</v>
      </c>
      <c r="G3" s="49">
        <v>77.8299</v>
      </c>
      <c r="H3" s="49">
        <v>49.5091</v>
      </c>
      <c r="I3" s="49">
        <v>67.8359</v>
      </c>
      <c r="J3" s="25">
        <f t="shared" si="0"/>
        <v>57.8791875</v>
      </c>
      <c r="K3" s="38">
        <v>14662879817</v>
      </c>
      <c r="L3" s="37"/>
      <c r="M3" s="38">
        <v>28095</v>
      </c>
      <c r="N3" s="38">
        <v>29295</v>
      </c>
      <c r="O3" s="38">
        <v>0.4655</v>
      </c>
      <c r="P3" s="38">
        <v>2.15</v>
      </c>
      <c r="Q3" s="40">
        <f t="shared" si="1"/>
        <v>1.11621911922664</v>
      </c>
    </row>
    <row r="4" ht="17.6" spans="1:17">
      <c r="A4">
        <v>6</v>
      </c>
      <c r="B4" s="21">
        <v>39.5</v>
      </c>
      <c r="C4" s="21">
        <v>73</v>
      </c>
      <c r="D4" s="21">
        <v>66.6</v>
      </c>
      <c r="E4" s="21">
        <v>30.8</v>
      </c>
      <c r="F4" s="21">
        <v>36.6</v>
      </c>
      <c r="G4" s="21">
        <v>75.6</v>
      </c>
      <c r="H4" s="21">
        <v>50.5</v>
      </c>
      <c r="I4" s="21">
        <v>65.7</v>
      </c>
      <c r="J4" s="27">
        <f t="shared" si="0"/>
        <v>54.7875</v>
      </c>
      <c r="K4" s="39">
        <v>13001936009</v>
      </c>
      <c r="L4" s="37">
        <v>2828650496</v>
      </c>
      <c r="M4" s="39">
        <v>24927</v>
      </c>
      <c r="N4" s="39">
        <v>26127</v>
      </c>
      <c r="O4" s="39">
        <v>0.4361</v>
      </c>
      <c r="P4" s="39">
        <v>2.29</v>
      </c>
      <c r="Q4" s="40">
        <f t="shared" si="1"/>
        <v>1.19146984636551</v>
      </c>
    </row>
    <row r="5" ht="17.6" spans="1:17">
      <c r="A5">
        <v>9</v>
      </c>
      <c r="B5" s="19">
        <v>36.3</v>
      </c>
      <c r="C5" s="19">
        <v>67.5</v>
      </c>
      <c r="D5" s="19">
        <v>59.5</v>
      </c>
      <c r="E5" s="19">
        <v>26.5</v>
      </c>
      <c r="F5" s="19">
        <v>35.2</v>
      </c>
      <c r="G5" s="19">
        <v>72.9</v>
      </c>
      <c r="H5" s="19">
        <v>51.6</v>
      </c>
      <c r="I5" s="19">
        <v>64.6</v>
      </c>
      <c r="J5" s="25">
        <f t="shared" si="0"/>
        <v>51.7625</v>
      </c>
      <c r="K5" s="38">
        <v>11894640137</v>
      </c>
      <c r="L5" s="37">
        <v>2828650496</v>
      </c>
      <c r="M5" s="38">
        <v>22815</v>
      </c>
      <c r="N5" s="38">
        <v>24015</v>
      </c>
      <c r="O5" s="38">
        <v>0.4132</v>
      </c>
      <c r="P5" s="38">
        <v>2.42</v>
      </c>
      <c r="Q5" s="40">
        <f t="shared" si="1"/>
        <v>1.25750242013553</v>
      </c>
    </row>
    <row r="6" ht="17.6" spans="1:17">
      <c r="A6">
        <v>12</v>
      </c>
      <c r="B6" s="21">
        <v>31.7</v>
      </c>
      <c r="C6" s="21">
        <v>64.2</v>
      </c>
      <c r="D6" s="21">
        <v>48.3</v>
      </c>
      <c r="E6" s="21">
        <v>25.6</v>
      </c>
      <c r="F6" s="21">
        <v>33</v>
      </c>
      <c r="G6" s="21">
        <v>66.8</v>
      </c>
      <c r="H6" s="42">
        <v>49.1</v>
      </c>
      <c r="I6" s="21">
        <v>59.2</v>
      </c>
      <c r="J6" s="27">
        <f t="shared" si="0"/>
        <v>47.2375</v>
      </c>
      <c r="K6" s="39">
        <v>10233696329</v>
      </c>
      <c r="L6" s="37">
        <v>2828650496</v>
      </c>
      <c r="M6" s="39">
        <v>19648</v>
      </c>
      <c r="N6" s="39">
        <v>20848</v>
      </c>
      <c r="O6" s="39">
        <v>0.3602</v>
      </c>
      <c r="P6" s="39">
        <v>2.78</v>
      </c>
      <c r="Q6" s="40">
        <f t="shared" si="1"/>
        <v>1.44253192670738</v>
      </c>
    </row>
    <row r="7" ht="17.6" spans="1:17">
      <c r="A7">
        <v>15</v>
      </c>
      <c r="B7" s="19">
        <v>29.3</v>
      </c>
      <c r="C7" s="19">
        <v>62.2</v>
      </c>
      <c r="D7" s="19">
        <v>48.5</v>
      </c>
      <c r="E7" s="19">
        <v>25.8</v>
      </c>
      <c r="F7" s="19">
        <v>32.8</v>
      </c>
      <c r="G7" s="19">
        <v>65.7</v>
      </c>
      <c r="H7" s="19">
        <v>48.4</v>
      </c>
      <c r="I7" s="19">
        <v>60.4</v>
      </c>
      <c r="J7" s="25">
        <f t="shared" si="0"/>
        <v>46.6375</v>
      </c>
      <c r="K7" s="38">
        <v>8572752521</v>
      </c>
      <c r="L7" s="37">
        <v>2828650496</v>
      </c>
      <c r="M7" s="38">
        <v>16480</v>
      </c>
      <c r="N7" s="38">
        <v>17680</v>
      </c>
      <c r="O7" s="38">
        <v>0.3105</v>
      </c>
      <c r="P7" s="38">
        <v>3.22</v>
      </c>
      <c r="Q7" s="40">
        <f t="shared" si="1"/>
        <v>1.67342995169082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workbookViewId="0">
      <selection activeCell="P6" sqref="P6"/>
    </sheetView>
  </sheetViews>
  <sheetFormatPr defaultColWidth="9.23076923076923" defaultRowHeight="16.8" outlineLevelRow="7"/>
  <cols>
    <col min="2" max="10" width="9.23076923076923" style="5"/>
    <col min="11" max="11" width="17.1346153846154" customWidth="1"/>
    <col min="12" max="12" width="17.4615384615385" customWidth="1"/>
    <col min="13" max="13" width="11.5288461538462" customWidth="1"/>
    <col min="14" max="14" width="16.9807692307692" customWidth="1"/>
    <col min="15" max="16" width="16.6634615384615" customWidth="1"/>
    <col min="18" max="18" width="12.9230769230769"/>
  </cols>
  <sheetData>
    <row r="1" ht="17.6" spans="1:19">
      <c r="A1" t="s">
        <v>126</v>
      </c>
      <c r="B1" s="53" t="s">
        <v>98</v>
      </c>
      <c r="C1" s="54" t="s">
        <v>28</v>
      </c>
      <c r="D1" s="54" t="s">
        <v>99</v>
      </c>
      <c r="E1" s="54" t="s">
        <v>100</v>
      </c>
      <c r="F1" s="54" t="s">
        <v>101</v>
      </c>
      <c r="G1" s="54" t="s">
        <v>29</v>
      </c>
      <c r="H1" s="53" t="s">
        <v>30</v>
      </c>
      <c r="I1" s="54" t="s">
        <v>31</v>
      </c>
      <c r="J1" s="5" t="s">
        <v>170</v>
      </c>
      <c r="K1" s="36" t="s">
        <v>131</v>
      </c>
      <c r="L1" t="s">
        <v>171</v>
      </c>
      <c r="M1" s="36" t="s">
        <v>132</v>
      </c>
      <c r="N1" s="36" t="s">
        <v>133</v>
      </c>
      <c r="O1" s="36" t="s">
        <v>172</v>
      </c>
      <c r="P1" s="36" t="s">
        <v>134</v>
      </c>
      <c r="Q1" s="36" t="s">
        <v>135</v>
      </c>
      <c r="R1" s="40" t="s">
        <v>136</v>
      </c>
      <c r="S1" t="s">
        <v>173</v>
      </c>
    </row>
    <row r="2" ht="17.6" spans="1:19">
      <c r="A2">
        <v>0</v>
      </c>
      <c r="B2" s="49">
        <v>48.1109</v>
      </c>
      <c r="C2" s="49">
        <v>72.3413</v>
      </c>
      <c r="D2" s="49">
        <v>77.2458</v>
      </c>
      <c r="E2" s="49">
        <v>38.0215</v>
      </c>
      <c r="F2" s="49">
        <v>44.0329</v>
      </c>
      <c r="G2" s="49">
        <v>80.4427</v>
      </c>
      <c r="H2" s="49">
        <v>63.9479</v>
      </c>
      <c r="I2" s="49">
        <v>70.356</v>
      </c>
      <c r="J2" s="15">
        <f t="shared" ref="J2:J8" si="0">AVERAGE(B2:I2)</f>
        <v>61.812375</v>
      </c>
      <c r="K2" s="36">
        <v>16375728128</v>
      </c>
      <c r="L2" s="37">
        <v>2828650496</v>
      </c>
      <c r="M2" s="36">
        <v>31371</v>
      </c>
      <c r="N2" s="36">
        <v>32571</v>
      </c>
      <c r="O2" s="23">
        <f t="shared" ref="O2:O8" si="1">M2/31371</f>
        <v>1</v>
      </c>
      <c r="P2" s="23">
        <v>0.4668</v>
      </c>
      <c r="Q2" s="23">
        <v>2.14</v>
      </c>
      <c r="R2" s="40">
        <f t="shared" ref="R2:R8" si="2">0.4668/P2</f>
        <v>1</v>
      </c>
      <c r="S2">
        <v>16.18</v>
      </c>
    </row>
    <row r="3" spans="1:19">
      <c r="A3">
        <v>3</v>
      </c>
      <c r="B3" s="49">
        <v>43.7435</v>
      </c>
      <c r="C3" s="49">
        <v>73.0738</v>
      </c>
      <c r="D3" s="49">
        <v>71.2252</v>
      </c>
      <c r="E3" s="49">
        <v>37.408</v>
      </c>
      <c r="F3" s="49">
        <v>42.4081</v>
      </c>
      <c r="G3" s="49">
        <v>77.8299</v>
      </c>
      <c r="H3" s="49">
        <v>49.5091</v>
      </c>
      <c r="I3" s="49">
        <v>67.8359</v>
      </c>
      <c r="J3" s="5">
        <f t="shared" si="0"/>
        <v>57.8791875</v>
      </c>
      <c r="K3" s="38">
        <v>14662879817</v>
      </c>
      <c r="L3" s="37"/>
      <c r="M3" s="38">
        <v>28095</v>
      </c>
      <c r="N3" s="38">
        <v>29295</v>
      </c>
      <c r="O3" s="23">
        <f t="shared" si="1"/>
        <v>0.895572343884479</v>
      </c>
      <c r="P3" s="39">
        <v>0.4176</v>
      </c>
      <c r="Q3" s="39">
        <v>2.39</v>
      </c>
      <c r="R3" s="40">
        <f t="shared" si="2"/>
        <v>1.11781609195402</v>
      </c>
      <c r="S3">
        <v>17.03</v>
      </c>
    </row>
    <row r="4" spans="1:19">
      <c r="A4">
        <v>5</v>
      </c>
      <c r="B4" s="49">
        <v>29.6707</v>
      </c>
      <c r="C4" s="49">
        <v>68.5417</v>
      </c>
      <c r="D4" s="49">
        <v>65.6102</v>
      </c>
      <c r="E4" s="49">
        <v>30.5061</v>
      </c>
      <c r="F4" s="49">
        <v>38.0368</v>
      </c>
      <c r="G4" s="49">
        <v>65.8594</v>
      </c>
      <c r="H4" s="49">
        <v>47.3634</v>
      </c>
      <c r="I4" s="49">
        <v>65.7686</v>
      </c>
      <c r="J4" s="5">
        <f t="shared" si="0"/>
        <v>51.4196125</v>
      </c>
      <c r="K4" s="39">
        <v>13520980943</v>
      </c>
      <c r="L4" s="37"/>
      <c r="M4" s="39">
        <v>25911</v>
      </c>
      <c r="N4" s="39">
        <v>27111</v>
      </c>
      <c r="O4" s="23">
        <f t="shared" si="1"/>
        <v>0.825953906474132</v>
      </c>
      <c r="P4" s="38">
        <v>0.3901</v>
      </c>
      <c r="Q4" s="38">
        <v>2.56</v>
      </c>
      <c r="R4" s="40">
        <f t="shared" si="2"/>
        <v>1.19661625224301</v>
      </c>
      <c r="S4">
        <v>17.69</v>
      </c>
    </row>
    <row r="5" spans="1:18">
      <c r="A5">
        <v>7</v>
      </c>
      <c r="B5" s="49">
        <v>36.3</v>
      </c>
      <c r="C5" s="49">
        <v>66.8</v>
      </c>
      <c r="D5" s="49">
        <v>60.3</v>
      </c>
      <c r="E5" s="49">
        <v>29.2</v>
      </c>
      <c r="F5" s="49">
        <v>32</v>
      </c>
      <c r="G5" s="49">
        <v>72.4</v>
      </c>
      <c r="H5" s="49">
        <v>47.3</v>
      </c>
      <c r="I5" s="49">
        <v>63.1</v>
      </c>
      <c r="J5" s="5">
        <f t="shared" si="0"/>
        <v>50.925</v>
      </c>
      <c r="K5" s="39">
        <v>12379082069</v>
      </c>
      <c r="L5" s="37"/>
      <c r="M5" s="39">
        <v>23727</v>
      </c>
      <c r="N5" s="39">
        <v>24937</v>
      </c>
      <c r="O5" s="23">
        <f t="shared" si="1"/>
        <v>0.756335469063785</v>
      </c>
      <c r="P5" s="38">
        <v>0.3618</v>
      </c>
      <c r="Q5" s="38">
        <v>2.81</v>
      </c>
      <c r="R5" s="40">
        <f t="shared" si="2"/>
        <v>1.29021558872305</v>
      </c>
    </row>
    <row r="6" spans="1:19">
      <c r="A6">
        <v>8</v>
      </c>
      <c r="B6" s="49">
        <v>35.312</v>
      </c>
      <c r="C6" s="49">
        <v>65.4059</v>
      </c>
      <c r="D6" s="49">
        <v>57.5455</v>
      </c>
      <c r="E6" s="49">
        <v>30.8129</v>
      </c>
      <c r="F6" s="49">
        <v>32.6209</v>
      </c>
      <c r="G6" s="49">
        <v>62.9427</v>
      </c>
      <c r="H6" s="49">
        <v>48.0054</v>
      </c>
      <c r="I6" s="49">
        <v>63.5514</v>
      </c>
      <c r="J6" s="5">
        <f t="shared" si="0"/>
        <v>49.5245875</v>
      </c>
      <c r="K6" s="38">
        <v>11808132632</v>
      </c>
      <c r="L6" s="37"/>
      <c r="M6" s="38">
        <v>22635</v>
      </c>
      <c r="N6" s="38">
        <v>23835</v>
      </c>
      <c r="O6" s="23">
        <f t="shared" si="1"/>
        <v>0.721526250358612</v>
      </c>
      <c r="P6" s="39">
        <v>0.3477</v>
      </c>
      <c r="Q6" s="39">
        <v>2.88</v>
      </c>
      <c r="R6" s="40">
        <f t="shared" si="2"/>
        <v>1.34253666954271</v>
      </c>
      <c r="S6">
        <v>19.19</v>
      </c>
    </row>
    <row r="7" spans="1:19">
      <c r="A7">
        <v>10</v>
      </c>
      <c r="B7" s="49">
        <v>26.2132</v>
      </c>
      <c r="C7" s="49">
        <v>62.1904</v>
      </c>
      <c r="D7" s="49">
        <v>37.825</v>
      </c>
      <c r="E7" s="49">
        <v>32.8067</v>
      </c>
      <c r="F7" s="49">
        <v>32.6209</v>
      </c>
      <c r="G7" s="49">
        <v>52.7951</v>
      </c>
      <c r="H7" s="49">
        <v>55.2406</v>
      </c>
      <c r="I7" s="49">
        <v>56.181</v>
      </c>
      <c r="J7" s="5">
        <f t="shared" si="0"/>
        <v>44.4841125</v>
      </c>
      <c r="K7" s="39">
        <v>10666233758</v>
      </c>
      <c r="L7" s="37"/>
      <c r="M7" s="39">
        <v>20452</v>
      </c>
      <c r="N7" s="39">
        <v>21652</v>
      </c>
      <c r="O7" s="23">
        <f t="shared" si="1"/>
        <v>0.65193968952217</v>
      </c>
      <c r="P7" s="38">
        <v>0.3134</v>
      </c>
      <c r="Q7" s="38">
        <v>3.19</v>
      </c>
      <c r="R7" s="40">
        <f t="shared" si="2"/>
        <v>1.48947032546267</v>
      </c>
      <c r="S7">
        <v>20.63</v>
      </c>
    </row>
    <row r="8" spans="1:19">
      <c r="A8">
        <v>13</v>
      </c>
      <c r="B8" s="49">
        <v>25.5459</v>
      </c>
      <c r="C8" s="49">
        <v>61.6884</v>
      </c>
      <c r="D8" s="49">
        <v>30.169</v>
      </c>
      <c r="E8" s="49">
        <v>24.6779</v>
      </c>
      <c r="F8" s="49">
        <v>29.1779</v>
      </c>
      <c r="G8" s="49">
        <v>51.9444</v>
      </c>
      <c r="H8" s="49">
        <v>51.035</v>
      </c>
      <c r="I8" s="49">
        <v>53.8122</v>
      </c>
      <c r="J8" s="5">
        <f t="shared" si="0"/>
        <v>41.0063375</v>
      </c>
      <c r="K8" s="38">
        <v>8953385447</v>
      </c>
      <c r="L8" s="37"/>
      <c r="M8" s="38">
        <v>17176</v>
      </c>
      <c r="N8" s="38">
        <v>18376</v>
      </c>
      <c r="O8" s="23">
        <f t="shared" si="1"/>
        <v>0.547512033406649</v>
      </c>
      <c r="P8" s="38">
        <v>0.2711</v>
      </c>
      <c r="Q8" s="38">
        <v>3.69</v>
      </c>
      <c r="R8" s="40">
        <f t="shared" si="2"/>
        <v>1.72187384728882</v>
      </c>
      <c r="S8">
        <v>23.35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"/>
  <sheetViews>
    <sheetView workbookViewId="0">
      <selection activeCell="B5" sqref="B5:I5"/>
    </sheetView>
  </sheetViews>
  <sheetFormatPr defaultColWidth="9.23076923076923" defaultRowHeight="16.8" outlineLevelRow="6"/>
  <cols>
    <col min="9" max="9" width="18.2692307692308" customWidth="1"/>
    <col min="10" max="10" width="10.0865384615385" customWidth="1"/>
    <col min="11" max="11" width="14.1057692307692" customWidth="1"/>
    <col min="12" max="12" width="13.6153846153846" customWidth="1"/>
    <col min="13" max="13" width="9.44230769230769" customWidth="1"/>
    <col min="15" max="16" width="21.9519230769231" customWidth="1"/>
    <col min="17" max="17" width="13.2980769230769" customWidth="1"/>
    <col min="18" max="18" width="12.9230769230769"/>
  </cols>
  <sheetData>
    <row r="1" ht="17.6" spans="1:19">
      <c r="A1" t="s">
        <v>126</v>
      </c>
      <c r="B1" s="16" t="s">
        <v>98</v>
      </c>
      <c r="C1" s="17" t="s">
        <v>28</v>
      </c>
      <c r="D1" s="17" t="s">
        <v>99</v>
      </c>
      <c r="E1" s="17" t="s">
        <v>100</v>
      </c>
      <c r="F1" s="17" t="s">
        <v>101</v>
      </c>
      <c r="G1" s="17" t="s">
        <v>29</v>
      </c>
      <c r="H1" s="16" t="s">
        <v>30</v>
      </c>
      <c r="I1" s="17" t="s">
        <v>31</v>
      </c>
      <c r="J1" t="s">
        <v>170</v>
      </c>
      <c r="K1" t="s">
        <v>171</v>
      </c>
      <c r="L1" s="36" t="s">
        <v>131</v>
      </c>
      <c r="M1" s="36" t="s">
        <v>132</v>
      </c>
      <c r="N1" s="36" t="s">
        <v>133</v>
      </c>
      <c r="O1" s="36" t="s">
        <v>172</v>
      </c>
      <c r="P1" s="36" t="s">
        <v>134</v>
      </c>
      <c r="Q1" s="36" t="s">
        <v>135</v>
      </c>
      <c r="R1" s="40" t="s">
        <v>136</v>
      </c>
      <c r="S1" t="s">
        <v>173</v>
      </c>
    </row>
    <row r="2" ht="17.6" spans="1:19">
      <c r="A2">
        <v>0</v>
      </c>
      <c r="B2" s="14">
        <v>48.3</v>
      </c>
      <c r="C2" s="18">
        <v>72.7</v>
      </c>
      <c r="D2" s="18">
        <v>77.4</v>
      </c>
      <c r="E2" s="18">
        <v>38.3</v>
      </c>
      <c r="F2" s="18">
        <v>44.2</v>
      </c>
      <c r="G2" s="18">
        <v>78.7</v>
      </c>
      <c r="H2" s="18">
        <v>63.2</v>
      </c>
      <c r="I2" s="18">
        <v>70.1</v>
      </c>
      <c r="J2" s="15">
        <f t="shared" ref="J2:J7" si="0">AVERAGE(B2:I2)</f>
        <v>61.6125</v>
      </c>
      <c r="K2" s="37">
        <v>2828650496</v>
      </c>
      <c r="L2" s="36">
        <v>16375728128</v>
      </c>
      <c r="M2" s="36">
        <v>31371</v>
      </c>
      <c r="N2" s="36">
        <v>32571</v>
      </c>
      <c r="O2" s="23">
        <f t="shared" ref="O2:O7" si="1">M2/31371</f>
        <v>1</v>
      </c>
      <c r="P2" s="23">
        <v>0.4668</v>
      </c>
      <c r="Q2" s="23">
        <v>2.14</v>
      </c>
      <c r="R2" s="40">
        <f t="shared" ref="R2:R7" si="2">0.4668/P2</f>
        <v>1</v>
      </c>
      <c r="S2">
        <v>16.18</v>
      </c>
    </row>
    <row r="3" spans="1:18">
      <c r="A3">
        <v>3</v>
      </c>
      <c r="B3">
        <v>42.2</v>
      </c>
      <c r="C3" s="50">
        <v>71.7102</v>
      </c>
      <c r="D3" s="50">
        <v>71.3793</v>
      </c>
      <c r="E3" s="50">
        <v>36.8906</v>
      </c>
      <c r="F3" s="50">
        <v>39.794</v>
      </c>
      <c r="G3" s="50">
        <v>77.1624</v>
      </c>
      <c r="H3" s="50">
        <v>47.3058</v>
      </c>
      <c r="I3" s="50">
        <v>69.7871</v>
      </c>
      <c r="J3">
        <f t="shared" si="0"/>
        <v>57.028675</v>
      </c>
      <c r="K3" s="37">
        <v>2583283712</v>
      </c>
      <c r="L3">
        <v>14612142080</v>
      </c>
      <c r="M3">
        <v>27992</v>
      </c>
      <c r="N3">
        <v>29148</v>
      </c>
      <c r="O3" s="23">
        <f t="shared" si="1"/>
        <v>0.892289056772178</v>
      </c>
      <c r="P3">
        <v>0.4118</v>
      </c>
      <c r="Q3">
        <v>2.43</v>
      </c>
      <c r="R3" s="40">
        <f t="shared" si="2"/>
        <v>1.13355998057309</v>
      </c>
    </row>
    <row r="4" spans="1:18">
      <c r="A4">
        <v>5</v>
      </c>
      <c r="B4">
        <v>38.7</v>
      </c>
      <c r="C4" s="50">
        <v>69.497</v>
      </c>
      <c r="D4" s="50">
        <v>67.1197</v>
      </c>
      <c r="E4" s="50">
        <v>32.8983</v>
      </c>
      <c r="F4" s="50">
        <v>37.809</v>
      </c>
      <c r="G4" s="50">
        <v>74.7094</v>
      </c>
      <c r="H4" s="50">
        <v>48.034</v>
      </c>
      <c r="I4" s="50">
        <v>67.5383</v>
      </c>
      <c r="J4">
        <f t="shared" si="0"/>
        <v>54.5382125</v>
      </c>
      <c r="K4" s="37">
        <v>2419705856</v>
      </c>
      <c r="L4">
        <v>13436418048</v>
      </c>
      <c r="M4">
        <v>25739</v>
      </c>
      <c r="N4">
        <v>26866</v>
      </c>
      <c r="O4" s="23">
        <f t="shared" si="1"/>
        <v>0.820471135762328</v>
      </c>
      <c r="P4">
        <v>0.3624</v>
      </c>
      <c r="Q4">
        <v>2.74</v>
      </c>
      <c r="R4" s="40">
        <f t="shared" si="2"/>
        <v>1.28807947019868</v>
      </c>
    </row>
    <row r="5" spans="1:18">
      <c r="A5">
        <v>8</v>
      </c>
      <c r="B5">
        <v>36.2</v>
      </c>
      <c r="C5" s="50">
        <v>62.2236</v>
      </c>
      <c r="D5" s="50">
        <v>57.1805</v>
      </c>
      <c r="E5" s="50">
        <v>28.9827</v>
      </c>
      <c r="F5" s="50">
        <v>34.6255</v>
      </c>
      <c r="G5" s="50">
        <v>70.1624</v>
      </c>
      <c r="H5" s="50">
        <v>63.2443</v>
      </c>
      <c r="I5" s="50">
        <v>64.6763</v>
      </c>
      <c r="J5">
        <f t="shared" si="0"/>
        <v>52.1619125</v>
      </c>
      <c r="K5" s="37">
        <v>2174339072</v>
      </c>
      <c r="L5">
        <v>11672832000</v>
      </c>
      <c r="M5">
        <v>22361</v>
      </c>
      <c r="N5">
        <v>23444</v>
      </c>
      <c r="O5" s="23">
        <f t="shared" si="1"/>
        <v>0.712792069108412</v>
      </c>
      <c r="P5">
        <v>0.3272</v>
      </c>
      <c r="Q5">
        <v>3.06</v>
      </c>
      <c r="R5" s="40">
        <f t="shared" si="2"/>
        <v>1.42665036674817</v>
      </c>
    </row>
    <row r="6" spans="1:18">
      <c r="A6">
        <v>10</v>
      </c>
      <c r="B6">
        <v>31.9</v>
      </c>
      <c r="C6" s="50">
        <v>62.1256</v>
      </c>
      <c r="D6" s="50">
        <v>50.3854</v>
      </c>
      <c r="E6" s="50">
        <v>26.142</v>
      </c>
      <c r="F6" s="50">
        <v>33.2397</v>
      </c>
      <c r="G6" s="50">
        <v>67.8291</v>
      </c>
      <c r="H6" s="50">
        <v>59.199</v>
      </c>
      <c r="I6" s="50">
        <v>62.121</v>
      </c>
      <c r="J6">
        <f t="shared" si="0"/>
        <v>49.117725</v>
      </c>
      <c r="K6" s="37">
        <v>2010761216</v>
      </c>
      <c r="L6">
        <v>10497107968</v>
      </c>
      <c r="M6">
        <v>20108</v>
      </c>
      <c r="N6">
        <v>21162</v>
      </c>
      <c r="O6" s="23">
        <f t="shared" si="1"/>
        <v>0.640974148098562</v>
      </c>
      <c r="P6">
        <v>0.2959</v>
      </c>
      <c r="Q6">
        <v>3.38</v>
      </c>
      <c r="R6" s="40">
        <f t="shared" si="2"/>
        <v>1.57755998648192</v>
      </c>
    </row>
    <row r="7" spans="1:18">
      <c r="A7">
        <v>13</v>
      </c>
      <c r="B7">
        <v>28.3</v>
      </c>
      <c r="C7" s="50">
        <v>62.2083</v>
      </c>
      <c r="D7" s="50">
        <v>37.8093</v>
      </c>
      <c r="E7" s="50">
        <v>24.3762</v>
      </c>
      <c r="F7" s="50">
        <v>30.4307</v>
      </c>
      <c r="G7" s="50">
        <v>58.7949</v>
      </c>
      <c r="H7" s="50">
        <v>57.8236</v>
      </c>
      <c r="I7" s="50">
        <v>53.586</v>
      </c>
      <c r="J7">
        <f t="shared" si="0"/>
        <v>44.166125</v>
      </c>
      <c r="K7" s="37">
        <v>1765394432</v>
      </c>
      <c r="L7">
        <v>8733521920</v>
      </c>
      <c r="M7">
        <v>16729</v>
      </c>
      <c r="N7">
        <v>17739</v>
      </c>
      <c r="O7" s="23">
        <f t="shared" si="1"/>
        <v>0.533263204870741</v>
      </c>
      <c r="P7">
        <v>0.2326</v>
      </c>
      <c r="Q7">
        <v>4.3</v>
      </c>
      <c r="R7" s="40">
        <f t="shared" si="2"/>
        <v>2.00687876182287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workbookViewId="0">
      <selection activeCell="D14" sqref="D14"/>
    </sheetView>
  </sheetViews>
  <sheetFormatPr defaultColWidth="9.23076923076923" defaultRowHeight="16.8"/>
  <cols>
    <col min="1" max="1" width="16.9807692307692" customWidth="1"/>
    <col min="2" max="2" width="17.9423076923077" customWidth="1"/>
    <col min="3" max="3" width="14.5769230769231" customWidth="1"/>
    <col min="4" max="4" width="12.9230769230769" style="43"/>
    <col min="12" max="12" width="15.5384615384615" customWidth="1"/>
    <col min="13" max="13" width="10.1538461538462"/>
  </cols>
  <sheetData>
    <row r="1" ht="17.6" spans="1:13">
      <c r="A1" t="s">
        <v>2</v>
      </c>
      <c r="B1" s="16" t="s">
        <v>174</v>
      </c>
      <c r="C1" s="23" t="s">
        <v>175</v>
      </c>
      <c r="D1" s="44" t="s">
        <v>136</v>
      </c>
      <c r="E1" s="16" t="s">
        <v>98</v>
      </c>
      <c r="F1" s="17" t="s">
        <v>28</v>
      </c>
      <c r="G1" s="17" t="s">
        <v>99</v>
      </c>
      <c r="H1" s="17" t="s">
        <v>100</v>
      </c>
      <c r="I1" s="17" t="s">
        <v>101</v>
      </c>
      <c r="J1" s="17" t="s">
        <v>29</v>
      </c>
      <c r="K1" s="16" t="s">
        <v>30</v>
      </c>
      <c r="L1" s="17" t="s">
        <v>31</v>
      </c>
      <c r="M1" t="s">
        <v>170</v>
      </c>
    </row>
    <row r="2" ht="17.6" spans="1:13">
      <c r="A2" t="s">
        <v>176</v>
      </c>
      <c r="B2" s="14">
        <v>0</v>
      </c>
      <c r="C2" s="23">
        <v>1</v>
      </c>
      <c r="D2" s="44">
        <v>1</v>
      </c>
      <c r="E2" s="14">
        <v>48.3</v>
      </c>
      <c r="F2" s="18">
        <v>72.7</v>
      </c>
      <c r="G2" s="18">
        <v>77.4</v>
      </c>
      <c r="H2" s="18">
        <v>38.3</v>
      </c>
      <c r="I2" s="18">
        <v>44.2</v>
      </c>
      <c r="J2" s="18">
        <v>78.7</v>
      </c>
      <c r="K2" s="18">
        <v>63.2</v>
      </c>
      <c r="L2" s="18">
        <v>70.1</v>
      </c>
      <c r="M2" s="15">
        <f>AVERAGE(E2:L2)</f>
        <v>61.6125</v>
      </c>
    </row>
    <row r="3" ht="17.6" spans="1:13">
      <c r="A3" t="s">
        <v>177</v>
      </c>
      <c r="B3" s="19">
        <v>7</v>
      </c>
      <c r="C3" s="23">
        <v>0.756</v>
      </c>
      <c r="D3" s="45">
        <v>1.29</v>
      </c>
      <c r="E3" s="49">
        <v>36.3</v>
      </c>
      <c r="F3" s="49">
        <v>66.8</v>
      </c>
      <c r="G3" s="49">
        <v>60.3</v>
      </c>
      <c r="H3" s="49">
        <v>29.2</v>
      </c>
      <c r="I3" s="49">
        <v>32</v>
      </c>
      <c r="J3" s="49">
        <v>72.4</v>
      </c>
      <c r="K3" s="49">
        <v>47.3</v>
      </c>
      <c r="L3" s="49">
        <v>63.1</v>
      </c>
      <c r="M3" s="25">
        <f t="shared" ref="M3:M11" si="0">AVERAGE(E3:L3)</f>
        <v>50.925</v>
      </c>
    </row>
    <row r="4" ht="17.6" spans="1:13">
      <c r="A4" t="s">
        <v>178</v>
      </c>
      <c r="B4" s="21">
        <v>5</v>
      </c>
      <c r="C4" s="23">
        <v>0.82</v>
      </c>
      <c r="D4" s="45">
        <v>1.29</v>
      </c>
      <c r="E4">
        <v>38.7</v>
      </c>
      <c r="F4" s="50">
        <v>69.497</v>
      </c>
      <c r="G4" s="50">
        <v>67.1197</v>
      </c>
      <c r="H4" s="50">
        <v>32.8983</v>
      </c>
      <c r="I4" s="50">
        <v>37.809</v>
      </c>
      <c r="J4" s="50">
        <v>74.7094</v>
      </c>
      <c r="K4" s="50">
        <v>48.034</v>
      </c>
      <c r="L4" s="50">
        <v>67.5383</v>
      </c>
      <c r="M4" s="27">
        <f t="shared" si="0"/>
        <v>54.5382125</v>
      </c>
    </row>
    <row r="5" ht="17.6" spans="1:13">
      <c r="A5" t="s">
        <v>179</v>
      </c>
      <c r="B5" s="21">
        <v>7</v>
      </c>
      <c r="C5" s="23">
        <v>0.764</v>
      </c>
      <c r="D5" s="45">
        <v>1.29</v>
      </c>
      <c r="E5" s="19">
        <v>38</v>
      </c>
      <c r="F5" s="19">
        <v>70.6</v>
      </c>
      <c r="G5" s="19">
        <v>67.2</v>
      </c>
      <c r="H5" s="19">
        <v>28.8</v>
      </c>
      <c r="I5" s="19">
        <v>37.4</v>
      </c>
      <c r="J5" s="19">
        <v>76</v>
      </c>
      <c r="K5" s="19">
        <v>61.7</v>
      </c>
      <c r="L5" s="19">
        <v>65</v>
      </c>
      <c r="M5" s="51">
        <f t="shared" si="0"/>
        <v>55.5875</v>
      </c>
    </row>
    <row r="6" customFormat="1" ht="17.6" spans="1:13">
      <c r="A6" t="s">
        <v>180</v>
      </c>
      <c r="B6" s="19">
        <v>10</v>
      </c>
      <c r="C6" s="46">
        <v>0.695</v>
      </c>
      <c r="D6" s="45">
        <v>1.3</v>
      </c>
      <c r="E6" s="21">
        <v>37.2</v>
      </c>
      <c r="F6" s="21">
        <v>69</v>
      </c>
      <c r="G6" s="21">
        <v>60</v>
      </c>
      <c r="H6" s="21">
        <v>26</v>
      </c>
      <c r="I6" s="21">
        <v>36.2</v>
      </c>
      <c r="J6" s="21">
        <v>74.4</v>
      </c>
      <c r="K6" s="21">
        <v>57.8</v>
      </c>
      <c r="L6" s="21">
        <v>65.5</v>
      </c>
      <c r="M6" s="25">
        <f t="shared" si="0"/>
        <v>53.2625</v>
      </c>
    </row>
    <row r="8" ht="17.6" spans="1:13">
      <c r="A8" t="s">
        <v>177</v>
      </c>
      <c r="B8" s="19">
        <v>8</v>
      </c>
      <c r="C8" s="47">
        <v>0.722</v>
      </c>
      <c r="D8" s="44">
        <v>1.34</v>
      </c>
      <c r="E8" s="49">
        <v>35.312</v>
      </c>
      <c r="F8" s="49">
        <v>65.4059</v>
      </c>
      <c r="G8" s="49">
        <v>57.5455</v>
      </c>
      <c r="H8" s="49">
        <v>30.8129</v>
      </c>
      <c r="I8" s="49">
        <v>32.6209</v>
      </c>
      <c r="J8" s="49">
        <v>62.9427</v>
      </c>
      <c r="K8" s="49">
        <v>48.0054</v>
      </c>
      <c r="L8" s="49">
        <v>63.5514</v>
      </c>
      <c r="M8" s="25">
        <f t="shared" si="0"/>
        <v>49.5245875</v>
      </c>
    </row>
    <row r="9" ht="17.6" spans="1:13">
      <c r="A9" t="s">
        <v>178</v>
      </c>
      <c r="B9" s="21">
        <v>8</v>
      </c>
      <c r="C9" s="47">
        <v>0.713</v>
      </c>
      <c r="D9" s="48">
        <v>1.42</v>
      </c>
      <c r="E9">
        <v>36.2</v>
      </c>
      <c r="F9" s="50">
        <v>62.2236</v>
      </c>
      <c r="G9" s="50">
        <v>57.1805</v>
      </c>
      <c r="H9" s="50">
        <v>28.9827</v>
      </c>
      <c r="I9" s="50">
        <v>34.6255</v>
      </c>
      <c r="J9" s="50">
        <v>70.1624</v>
      </c>
      <c r="K9" s="50">
        <v>63.2443</v>
      </c>
      <c r="L9" s="50">
        <v>64.6763</v>
      </c>
      <c r="M9" s="27">
        <f t="shared" si="0"/>
        <v>52.1619125</v>
      </c>
    </row>
    <row r="10" ht="17.6" spans="1:13">
      <c r="A10" t="s">
        <v>179</v>
      </c>
      <c r="B10" s="21">
        <v>8</v>
      </c>
      <c r="C10" s="47">
        <v>0.731</v>
      </c>
      <c r="D10" s="44">
        <v>1.34</v>
      </c>
      <c r="E10" s="19">
        <v>37.8</v>
      </c>
      <c r="F10" s="19">
        <v>70.6</v>
      </c>
      <c r="G10" s="19">
        <v>65.9</v>
      </c>
      <c r="H10" s="19">
        <v>28.8</v>
      </c>
      <c r="I10" s="19">
        <v>38.6</v>
      </c>
      <c r="J10" s="19">
        <v>75</v>
      </c>
      <c r="K10" s="19">
        <v>58.8</v>
      </c>
      <c r="L10" s="19">
        <v>65</v>
      </c>
      <c r="M10" s="27">
        <f t="shared" si="0"/>
        <v>55.0625</v>
      </c>
    </row>
    <row r="11" ht="17.6" spans="1:13">
      <c r="A11" t="s">
        <v>180</v>
      </c>
      <c r="B11" s="19">
        <v>9</v>
      </c>
      <c r="C11" s="47">
        <v>0.725</v>
      </c>
      <c r="D11" s="44">
        <v>1.24</v>
      </c>
      <c r="E11" s="19">
        <v>36.4</v>
      </c>
      <c r="F11" s="19">
        <v>70.3</v>
      </c>
      <c r="G11" s="19">
        <v>63.1</v>
      </c>
      <c r="H11" s="19">
        <v>27.8</v>
      </c>
      <c r="I11" s="19">
        <v>37.4</v>
      </c>
      <c r="J11" s="19">
        <v>75.2</v>
      </c>
      <c r="K11" s="19">
        <v>64.6</v>
      </c>
      <c r="L11" s="19">
        <v>67.2</v>
      </c>
      <c r="M11" s="52">
        <f t="shared" si="0"/>
        <v>55.25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"/>
  <sheetViews>
    <sheetView workbookViewId="0">
      <selection activeCell="H22" sqref="H22"/>
    </sheetView>
  </sheetViews>
  <sheetFormatPr defaultColWidth="9.23076923076923" defaultRowHeight="16.8"/>
  <cols>
    <col min="10" max="10" width="13.2884615384615" customWidth="1"/>
    <col min="11" max="12" width="17.2980769230769" customWidth="1"/>
    <col min="13" max="13" width="10"/>
    <col min="17" max="17" width="12.9230769230769"/>
    <col min="19" max="19" width="14.8942307692308" customWidth="1"/>
    <col min="20" max="20" width="12.0192307692308" customWidth="1"/>
  </cols>
  <sheetData>
    <row r="1" ht="17.6" spans="1:21">
      <c r="A1" t="s">
        <v>126</v>
      </c>
      <c r="B1" s="16" t="s">
        <v>98</v>
      </c>
      <c r="C1" s="17" t="s">
        <v>28</v>
      </c>
      <c r="D1" s="17" t="s">
        <v>99</v>
      </c>
      <c r="E1" s="17" t="s">
        <v>100</v>
      </c>
      <c r="F1" s="17" t="s">
        <v>101</v>
      </c>
      <c r="G1" s="17" t="s">
        <v>29</v>
      </c>
      <c r="H1" s="16" t="s">
        <v>30</v>
      </c>
      <c r="I1" s="17" t="s">
        <v>31</v>
      </c>
      <c r="J1" t="s">
        <v>170</v>
      </c>
      <c r="K1" s="23" t="s">
        <v>181</v>
      </c>
      <c r="L1" s="23" t="s">
        <v>131</v>
      </c>
      <c r="M1" s="23" t="s">
        <v>182</v>
      </c>
      <c r="N1" s="23"/>
      <c r="O1" s="23" t="s">
        <v>132</v>
      </c>
      <c r="P1" s="23" t="s">
        <v>133</v>
      </c>
      <c r="Q1" s="23" t="s">
        <v>175</v>
      </c>
      <c r="R1" s="23" t="s">
        <v>134</v>
      </c>
      <c r="S1" s="23" t="s">
        <v>135</v>
      </c>
      <c r="T1" s="31" t="s">
        <v>136</v>
      </c>
      <c r="U1" t="s">
        <v>173</v>
      </c>
    </row>
    <row r="2" ht="17.6" spans="1:21">
      <c r="A2">
        <v>0</v>
      </c>
      <c r="B2" s="14">
        <v>48.3</v>
      </c>
      <c r="C2" s="18">
        <v>72.7</v>
      </c>
      <c r="D2" s="18">
        <v>77.4</v>
      </c>
      <c r="E2" s="18">
        <v>38.3</v>
      </c>
      <c r="F2" s="18">
        <v>44.2</v>
      </c>
      <c r="G2" s="18">
        <v>78.7</v>
      </c>
      <c r="H2" s="18">
        <v>63.2</v>
      </c>
      <c r="I2" s="18">
        <v>70.1</v>
      </c>
      <c r="J2" s="15">
        <f t="shared" ref="J2:J9" si="0">AVERAGE(B2:I2)</f>
        <v>61.6125</v>
      </c>
      <c r="K2" s="23">
        <f>J2/61.6</f>
        <v>1.00020292207792</v>
      </c>
      <c r="L2" s="23">
        <v>16375728128</v>
      </c>
      <c r="M2" s="24">
        <v>2828650496</v>
      </c>
      <c r="N2" s="23"/>
      <c r="O2" s="23">
        <v>31371</v>
      </c>
      <c r="P2" s="23">
        <v>32571</v>
      </c>
      <c r="Q2" s="23">
        <f t="shared" ref="Q2:Q9" si="1">O2/31371</f>
        <v>1</v>
      </c>
      <c r="R2" s="23">
        <v>0.4668</v>
      </c>
      <c r="S2" s="23">
        <v>2.14</v>
      </c>
      <c r="T2" s="31">
        <f t="shared" ref="T2:T9" si="2">0.4668/R2</f>
        <v>1</v>
      </c>
      <c r="U2">
        <v>16.18</v>
      </c>
    </row>
    <row r="3" ht="17.6" spans="1:21">
      <c r="A3">
        <v>3</v>
      </c>
      <c r="B3" s="19">
        <v>43.4</v>
      </c>
      <c r="C3" s="19">
        <v>74.4</v>
      </c>
      <c r="D3" s="19">
        <v>73.7</v>
      </c>
      <c r="E3" s="19">
        <v>32.6</v>
      </c>
      <c r="F3" s="19">
        <v>42.2</v>
      </c>
      <c r="G3" s="19">
        <v>79.3</v>
      </c>
      <c r="H3" s="19">
        <v>59.6</v>
      </c>
      <c r="I3" s="19">
        <v>68.3</v>
      </c>
      <c r="J3" s="25">
        <f t="shared" si="0"/>
        <v>59.1875</v>
      </c>
      <c r="K3" s="23">
        <f>J3/61.6</f>
        <v>0.960836038961039</v>
      </c>
      <c r="L3" s="26">
        <v>14714784320</v>
      </c>
      <c r="M3" s="24">
        <v>2672936960</v>
      </c>
      <c r="N3" s="26"/>
      <c r="O3" s="26">
        <v>28203</v>
      </c>
      <c r="P3" s="29">
        <v>29403</v>
      </c>
      <c r="Q3" s="23">
        <f t="shared" si="1"/>
        <v>0.89901501386631</v>
      </c>
      <c r="R3" s="29">
        <v>0.4094</v>
      </c>
      <c r="S3" s="29">
        <v>2.44</v>
      </c>
      <c r="T3" s="31">
        <f t="shared" si="2"/>
        <v>1.14020517830972</v>
      </c>
      <c r="U3">
        <v>17.06</v>
      </c>
    </row>
    <row r="4" ht="17.6" spans="1:21">
      <c r="A4">
        <v>6</v>
      </c>
      <c r="B4" s="20">
        <v>38.1</v>
      </c>
      <c r="C4" s="20">
        <v>71.8</v>
      </c>
      <c r="D4" s="20">
        <v>67.3</v>
      </c>
      <c r="E4" s="20">
        <v>29.4</v>
      </c>
      <c r="F4" s="20">
        <v>40.8</v>
      </c>
      <c r="G4" s="20">
        <v>76.5</v>
      </c>
      <c r="H4" s="20">
        <v>59.6</v>
      </c>
      <c r="I4" s="20">
        <v>67.3</v>
      </c>
      <c r="J4" s="27">
        <f t="shared" si="0"/>
        <v>56.35</v>
      </c>
      <c r="K4" s="23">
        <f>J4/61.6</f>
        <v>0.914772727272727</v>
      </c>
      <c r="L4" s="28">
        <v>13053840512</v>
      </c>
      <c r="M4" s="24">
        <v>2517223424</v>
      </c>
      <c r="N4" s="28"/>
      <c r="O4" s="28">
        <v>25035</v>
      </c>
      <c r="P4" s="30">
        <v>26235</v>
      </c>
      <c r="Q4" s="23">
        <f t="shared" si="1"/>
        <v>0.798030027732619</v>
      </c>
      <c r="R4" s="30">
        <v>0.374</v>
      </c>
      <c r="S4" s="30">
        <v>2.67</v>
      </c>
      <c r="T4" s="31">
        <f t="shared" si="2"/>
        <v>1.24812834224599</v>
      </c>
      <c r="U4">
        <v>18.48</v>
      </c>
    </row>
    <row r="5" ht="17.6" spans="1:21">
      <c r="A5">
        <v>7</v>
      </c>
      <c r="B5" s="19">
        <v>38</v>
      </c>
      <c r="C5" s="19">
        <v>70.6</v>
      </c>
      <c r="D5" s="19">
        <v>67.2</v>
      </c>
      <c r="E5" s="19">
        <v>28.8</v>
      </c>
      <c r="F5" s="19">
        <v>37.4</v>
      </c>
      <c r="G5" s="19">
        <v>76</v>
      </c>
      <c r="H5" s="19">
        <v>61.7</v>
      </c>
      <c r="I5" s="19">
        <v>65</v>
      </c>
      <c r="J5" s="27">
        <f t="shared" si="0"/>
        <v>55.5875</v>
      </c>
      <c r="K5" s="23">
        <f>J5/61.6</f>
        <v>0.90239448051948</v>
      </c>
      <c r="L5" s="26">
        <v>12500192576</v>
      </c>
      <c r="M5" s="24"/>
      <c r="N5" s="26"/>
      <c r="O5" s="26">
        <v>23979</v>
      </c>
      <c r="P5" s="29">
        <v>25179</v>
      </c>
      <c r="Q5" s="23">
        <f t="shared" si="1"/>
        <v>0.764368365688056</v>
      </c>
      <c r="R5" s="29">
        <v>0.362</v>
      </c>
      <c r="S5" s="29">
        <v>2.77</v>
      </c>
      <c r="T5" s="31">
        <f t="shared" si="2"/>
        <v>1.28950276243094</v>
      </c>
      <c r="U5">
        <v>19.48</v>
      </c>
    </row>
    <row r="6" ht="17.6" spans="1:20">
      <c r="A6">
        <v>8</v>
      </c>
      <c r="B6" s="19">
        <v>37.8</v>
      </c>
      <c r="C6" s="19">
        <v>70.6</v>
      </c>
      <c r="D6" s="19">
        <v>65.9</v>
      </c>
      <c r="E6" s="19">
        <v>28.8</v>
      </c>
      <c r="F6" s="19">
        <v>38.6</v>
      </c>
      <c r="G6" s="19">
        <v>75</v>
      </c>
      <c r="H6" s="19">
        <v>58.8</v>
      </c>
      <c r="I6" s="19">
        <v>65</v>
      </c>
      <c r="J6" s="27">
        <f t="shared" si="0"/>
        <v>55.0625</v>
      </c>
      <c r="K6" s="23"/>
      <c r="L6" s="26"/>
      <c r="M6" s="24"/>
      <c r="N6" s="26"/>
      <c r="O6" s="26">
        <v>22923</v>
      </c>
      <c r="P6" s="29">
        <v>24123</v>
      </c>
      <c r="Q6" s="23">
        <f t="shared" si="1"/>
        <v>0.730706703643492</v>
      </c>
      <c r="R6" s="29">
        <v>0.349</v>
      </c>
      <c r="S6" s="29">
        <v>2.9</v>
      </c>
      <c r="T6" s="31">
        <f t="shared" si="2"/>
        <v>1.33753581661891</v>
      </c>
    </row>
    <row r="7" ht="17.6" spans="1:21">
      <c r="A7">
        <v>9</v>
      </c>
      <c r="B7" s="19">
        <v>36.6</v>
      </c>
      <c r="C7" s="19">
        <v>65.1</v>
      </c>
      <c r="D7" s="19">
        <v>64.7</v>
      </c>
      <c r="E7" s="19">
        <v>29.6</v>
      </c>
      <c r="F7" s="19">
        <v>38</v>
      </c>
      <c r="G7" s="19">
        <v>74.9</v>
      </c>
      <c r="H7" s="19">
        <v>62.5</v>
      </c>
      <c r="I7" s="19">
        <v>64.6</v>
      </c>
      <c r="J7" s="25">
        <f t="shared" si="0"/>
        <v>54.5</v>
      </c>
      <c r="K7" s="23">
        <f>J7/61.6</f>
        <v>0.88474025974026</v>
      </c>
      <c r="L7" s="26">
        <v>11392896704</v>
      </c>
      <c r="M7" s="24">
        <v>2361509888</v>
      </c>
      <c r="N7" s="26"/>
      <c r="O7" s="26">
        <v>21868</v>
      </c>
      <c r="P7" s="29">
        <v>23068</v>
      </c>
      <c r="Q7" s="23">
        <f t="shared" si="1"/>
        <v>0.697076918172835</v>
      </c>
      <c r="R7" s="29">
        <v>0.3372</v>
      </c>
      <c r="S7" s="29">
        <v>2.97</v>
      </c>
      <c r="T7" s="31">
        <f t="shared" si="2"/>
        <v>1.38434163701068</v>
      </c>
      <c r="U7">
        <v>20.37</v>
      </c>
    </row>
    <row r="8" ht="17.6" spans="1:21">
      <c r="A8">
        <v>12</v>
      </c>
      <c r="B8" s="21">
        <v>33</v>
      </c>
      <c r="C8" s="21">
        <v>64.1</v>
      </c>
      <c r="D8" s="21">
        <v>58.5</v>
      </c>
      <c r="E8" s="21">
        <v>28.3</v>
      </c>
      <c r="F8" s="21">
        <v>36</v>
      </c>
      <c r="G8" s="21">
        <v>70.3</v>
      </c>
      <c r="H8" s="21">
        <v>62.1</v>
      </c>
      <c r="I8" s="21">
        <v>62.4</v>
      </c>
      <c r="J8" s="27">
        <f t="shared" si="0"/>
        <v>51.8375</v>
      </c>
      <c r="K8" s="23">
        <f>J8/61.6</f>
        <v>0.841517857142857</v>
      </c>
      <c r="L8" s="28">
        <v>9731952896</v>
      </c>
      <c r="M8" s="24">
        <v>2205796352</v>
      </c>
      <c r="N8" s="28"/>
      <c r="O8" s="28">
        <v>18700</v>
      </c>
      <c r="P8" s="30">
        <v>19900</v>
      </c>
      <c r="Q8" s="23">
        <f t="shared" si="1"/>
        <v>0.596091932039144</v>
      </c>
      <c r="R8" s="30">
        <v>0.2955</v>
      </c>
      <c r="S8" s="30">
        <v>3.38</v>
      </c>
      <c r="T8" s="31">
        <f t="shared" si="2"/>
        <v>1.57969543147208</v>
      </c>
      <c r="U8">
        <v>20.62</v>
      </c>
    </row>
    <row r="9" ht="17.6" spans="1:21">
      <c r="A9">
        <v>15</v>
      </c>
      <c r="B9" s="22">
        <v>30.8</v>
      </c>
      <c r="C9" s="22">
        <v>62.8</v>
      </c>
      <c r="D9" s="22">
        <v>49.3</v>
      </c>
      <c r="E9" s="22">
        <v>25.2</v>
      </c>
      <c r="F9" s="22">
        <v>31.6</v>
      </c>
      <c r="G9" s="22">
        <v>66.9</v>
      </c>
      <c r="H9" s="22">
        <v>59.2</v>
      </c>
      <c r="I9" s="22">
        <v>59.1</v>
      </c>
      <c r="J9" s="25">
        <f t="shared" si="0"/>
        <v>48.1125</v>
      </c>
      <c r="K9" s="23">
        <f>J9/61.6</f>
        <v>0.781047077922078</v>
      </c>
      <c r="L9" s="29">
        <v>8071009088</v>
      </c>
      <c r="M9" s="24">
        <v>2050082816</v>
      </c>
      <c r="N9" s="29"/>
      <c r="O9" s="29">
        <v>15532</v>
      </c>
      <c r="P9" s="29">
        <v>16732</v>
      </c>
      <c r="Q9" s="23">
        <f t="shared" si="1"/>
        <v>0.495106945905454</v>
      </c>
      <c r="R9" s="29">
        <v>0.2535</v>
      </c>
      <c r="S9" s="29">
        <v>3.94</v>
      </c>
      <c r="T9" s="31">
        <f t="shared" si="2"/>
        <v>1.8414201183432</v>
      </c>
      <c r="U9">
        <v>22.77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"/>
  <sheetViews>
    <sheetView workbookViewId="0">
      <selection activeCell="P14" sqref="P14"/>
    </sheetView>
  </sheetViews>
  <sheetFormatPr defaultColWidth="9.23076923076923" defaultRowHeight="16.8" outlineLevelRow="6"/>
  <cols>
    <col min="11" max="12" width="16.1826923076923" customWidth="1"/>
    <col min="13" max="13" width="14.4134615384615" customWidth="1"/>
    <col min="16" max="17" width="12.0192307692308" customWidth="1"/>
    <col min="18" max="18" width="14.0961538461538" customWidth="1"/>
    <col min="19" max="19" width="12.9230769230769"/>
  </cols>
  <sheetData>
    <row r="1" ht="17.6" spans="1:20">
      <c r="A1" t="s">
        <v>126</v>
      </c>
      <c r="B1" s="16" t="s">
        <v>98</v>
      </c>
      <c r="C1" s="17" t="s">
        <v>28</v>
      </c>
      <c r="D1" s="17" t="s">
        <v>99</v>
      </c>
      <c r="E1" s="17" t="s">
        <v>100</v>
      </c>
      <c r="F1" s="17" t="s">
        <v>101</v>
      </c>
      <c r="G1" s="17" t="s">
        <v>29</v>
      </c>
      <c r="H1" s="16" t="s">
        <v>30</v>
      </c>
      <c r="I1" s="17" t="s">
        <v>31</v>
      </c>
      <c r="J1" t="s">
        <v>170</v>
      </c>
      <c r="K1" s="23" t="s">
        <v>183</v>
      </c>
      <c r="L1" s="23" t="s">
        <v>131</v>
      </c>
      <c r="M1" s="23" t="s">
        <v>182</v>
      </c>
      <c r="N1" s="23" t="s">
        <v>132</v>
      </c>
      <c r="O1" s="23" t="s">
        <v>133</v>
      </c>
      <c r="P1" s="23" t="s">
        <v>175</v>
      </c>
      <c r="Q1" s="23" t="s">
        <v>134</v>
      </c>
      <c r="R1" s="23" t="s">
        <v>135</v>
      </c>
      <c r="S1" s="31" t="s">
        <v>136</v>
      </c>
      <c r="T1" t="s">
        <v>173</v>
      </c>
    </row>
    <row r="2" ht="17.6" spans="1:20">
      <c r="A2">
        <v>0</v>
      </c>
      <c r="B2" s="14">
        <v>48.3</v>
      </c>
      <c r="C2" s="18">
        <v>72.7</v>
      </c>
      <c r="D2" s="18">
        <v>77.4</v>
      </c>
      <c r="E2" s="18">
        <v>38.3</v>
      </c>
      <c r="F2" s="18">
        <v>44.2</v>
      </c>
      <c r="G2" s="18">
        <v>78.7</v>
      </c>
      <c r="H2" s="18">
        <v>63.2</v>
      </c>
      <c r="I2" s="18">
        <v>70.1</v>
      </c>
      <c r="J2" s="15">
        <f t="shared" ref="J2:J7" si="0">AVERAGE(B2:I2)</f>
        <v>61.6125</v>
      </c>
      <c r="K2" s="23">
        <f t="shared" ref="K2:K7" si="1">J2/61.6</f>
        <v>1.00020292207792</v>
      </c>
      <c r="L2" s="23">
        <v>16375728128</v>
      </c>
      <c r="M2" s="24">
        <v>2828650496</v>
      </c>
      <c r="N2" s="23">
        <v>31371</v>
      </c>
      <c r="O2" s="23">
        <v>32571</v>
      </c>
      <c r="P2" s="23">
        <f t="shared" ref="P2:P7" si="2">N2/31371</f>
        <v>1</v>
      </c>
      <c r="Q2" s="23">
        <v>0.4668</v>
      </c>
      <c r="R2" s="23">
        <v>2.14</v>
      </c>
      <c r="S2" s="31">
        <f t="shared" ref="S2:S7" si="3">0.4668/Q2</f>
        <v>1</v>
      </c>
      <c r="T2">
        <v>16.18</v>
      </c>
    </row>
    <row r="3" ht="17.6" spans="1:20">
      <c r="A3">
        <v>3</v>
      </c>
      <c r="B3" s="19">
        <v>45.1</v>
      </c>
      <c r="C3" s="19">
        <v>73.8</v>
      </c>
      <c r="D3" s="19">
        <v>74.2</v>
      </c>
      <c r="E3" s="19">
        <v>32.6</v>
      </c>
      <c r="F3" s="19">
        <v>42.4</v>
      </c>
      <c r="G3" s="19">
        <v>79</v>
      </c>
      <c r="H3" s="19">
        <v>60.1</v>
      </c>
      <c r="I3" s="19">
        <v>68.5</v>
      </c>
      <c r="J3" s="25">
        <f t="shared" si="0"/>
        <v>59.4625</v>
      </c>
      <c r="K3" s="23">
        <f t="shared" si="1"/>
        <v>0.965300324675325</v>
      </c>
      <c r="L3" s="26">
        <v>14714784320</v>
      </c>
      <c r="M3" s="24">
        <v>2672936960</v>
      </c>
      <c r="N3" s="26">
        <v>28203</v>
      </c>
      <c r="O3" s="29">
        <v>29403</v>
      </c>
      <c r="P3" s="23">
        <f t="shared" si="2"/>
        <v>0.89901501386631</v>
      </c>
      <c r="Q3" s="29">
        <v>0.4094</v>
      </c>
      <c r="R3" s="29">
        <v>2.44</v>
      </c>
      <c r="S3" s="31">
        <f t="shared" si="3"/>
        <v>1.14020517830972</v>
      </c>
      <c r="T3">
        <v>17.06</v>
      </c>
    </row>
    <row r="4" ht="17.6" spans="1:20">
      <c r="A4">
        <v>6</v>
      </c>
      <c r="B4" s="20">
        <v>39.5</v>
      </c>
      <c r="C4" s="20">
        <v>71.1</v>
      </c>
      <c r="D4" s="20">
        <v>68.5</v>
      </c>
      <c r="E4" s="20">
        <v>30.6</v>
      </c>
      <c r="F4" s="20">
        <v>40.2</v>
      </c>
      <c r="G4" s="20">
        <v>77</v>
      </c>
      <c r="H4" s="20">
        <v>60.9</v>
      </c>
      <c r="I4" s="20">
        <v>67</v>
      </c>
      <c r="J4" s="27">
        <f t="shared" si="0"/>
        <v>56.85</v>
      </c>
      <c r="K4" s="23">
        <f t="shared" si="1"/>
        <v>0.92288961038961</v>
      </c>
      <c r="L4" s="28">
        <v>13053840512</v>
      </c>
      <c r="M4" s="24">
        <v>2517223424</v>
      </c>
      <c r="N4" s="28">
        <v>25035</v>
      </c>
      <c r="O4" s="30">
        <v>26235</v>
      </c>
      <c r="P4" s="23">
        <f t="shared" si="2"/>
        <v>0.798030027732619</v>
      </c>
      <c r="Q4" s="30">
        <v>0.374</v>
      </c>
      <c r="R4" s="30">
        <v>2.67</v>
      </c>
      <c r="S4" s="31">
        <f t="shared" si="3"/>
        <v>1.24812834224599</v>
      </c>
      <c r="T4">
        <v>18.48</v>
      </c>
    </row>
    <row r="5" ht="17.6" spans="1:20">
      <c r="A5">
        <v>9</v>
      </c>
      <c r="B5" s="19">
        <v>38.1</v>
      </c>
      <c r="C5" s="19">
        <v>65.3</v>
      </c>
      <c r="D5" s="19">
        <v>66.1</v>
      </c>
      <c r="E5" s="19">
        <v>29.6</v>
      </c>
      <c r="F5" s="19">
        <v>38</v>
      </c>
      <c r="G5" s="19">
        <v>75</v>
      </c>
      <c r="H5" s="41">
        <v>62.1</v>
      </c>
      <c r="I5" s="19">
        <v>65</v>
      </c>
      <c r="J5" s="25">
        <f t="shared" si="0"/>
        <v>54.9</v>
      </c>
      <c r="K5" s="23">
        <f t="shared" si="1"/>
        <v>0.891233766233766</v>
      </c>
      <c r="L5" s="26">
        <v>11392896704</v>
      </c>
      <c r="M5" s="24">
        <v>2361509888</v>
      </c>
      <c r="N5" s="26">
        <v>21868</v>
      </c>
      <c r="O5" s="29">
        <v>23068</v>
      </c>
      <c r="P5" s="23">
        <f t="shared" si="2"/>
        <v>0.697076918172835</v>
      </c>
      <c r="Q5" s="29">
        <v>0.3372</v>
      </c>
      <c r="R5" s="29">
        <v>2.97</v>
      </c>
      <c r="S5" s="31">
        <f t="shared" si="3"/>
        <v>1.38434163701068</v>
      </c>
      <c r="T5">
        <v>20.37</v>
      </c>
    </row>
    <row r="6" ht="17.6" spans="1:20">
      <c r="A6">
        <v>12</v>
      </c>
      <c r="B6" s="21">
        <v>34.1</v>
      </c>
      <c r="C6" s="21">
        <v>64.5</v>
      </c>
      <c r="D6" s="21">
        <v>61</v>
      </c>
      <c r="E6" s="21">
        <v>29.1</v>
      </c>
      <c r="F6" s="21">
        <v>37.2</v>
      </c>
      <c r="G6" s="21">
        <v>71.2</v>
      </c>
      <c r="H6" s="42">
        <v>59.6</v>
      </c>
      <c r="I6" s="21">
        <v>64.2</v>
      </c>
      <c r="J6" s="27">
        <f t="shared" si="0"/>
        <v>52.6125</v>
      </c>
      <c r="K6" s="23">
        <f t="shared" si="1"/>
        <v>0.854099025974026</v>
      </c>
      <c r="L6" s="28">
        <v>9731952896</v>
      </c>
      <c r="M6" s="24">
        <v>2205796352</v>
      </c>
      <c r="N6" s="28">
        <v>18700</v>
      </c>
      <c r="O6" s="30">
        <v>19900</v>
      </c>
      <c r="P6" s="23">
        <f t="shared" si="2"/>
        <v>0.596091932039144</v>
      </c>
      <c r="Q6" s="30">
        <v>0.2955</v>
      </c>
      <c r="R6" s="30">
        <v>3.38</v>
      </c>
      <c r="S6" s="31">
        <f t="shared" si="3"/>
        <v>1.57969543147208</v>
      </c>
      <c r="T6">
        <v>20.62</v>
      </c>
    </row>
    <row r="7" ht="17.6" spans="1:20">
      <c r="A7">
        <v>15</v>
      </c>
      <c r="B7" s="19">
        <v>31.9</v>
      </c>
      <c r="C7" s="19">
        <v>63.1</v>
      </c>
      <c r="D7" s="19">
        <v>50.1</v>
      </c>
      <c r="E7" s="19">
        <v>26.1</v>
      </c>
      <c r="F7" s="19">
        <v>32.7</v>
      </c>
      <c r="G7" s="19">
        <v>67.9</v>
      </c>
      <c r="H7" s="19">
        <v>57.5</v>
      </c>
      <c r="I7" s="19">
        <v>60.5</v>
      </c>
      <c r="J7" s="25">
        <f t="shared" si="0"/>
        <v>48.725</v>
      </c>
      <c r="K7" s="23">
        <f t="shared" si="1"/>
        <v>0.79099025974026</v>
      </c>
      <c r="L7" s="29">
        <v>8071009088</v>
      </c>
      <c r="M7" s="24">
        <v>2050082816</v>
      </c>
      <c r="N7" s="29">
        <v>15532</v>
      </c>
      <c r="O7" s="29">
        <v>16732</v>
      </c>
      <c r="P7" s="23">
        <f t="shared" si="2"/>
        <v>0.495106945905454</v>
      </c>
      <c r="Q7" s="29">
        <v>0.2535</v>
      </c>
      <c r="R7" s="29">
        <v>3.94</v>
      </c>
      <c r="S7" s="31">
        <f t="shared" si="3"/>
        <v>1.8414201183432</v>
      </c>
      <c r="T7">
        <v>22.77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"/>
  <sheetViews>
    <sheetView workbookViewId="0">
      <selection activeCell="G15" sqref="G15"/>
    </sheetView>
  </sheetViews>
  <sheetFormatPr defaultColWidth="9.23076923076923" defaultRowHeight="16.8" outlineLevelRow="6"/>
  <cols>
    <col min="9" max="9" width="12.9230769230769"/>
    <col min="10" max="10" width="10"/>
    <col min="15" max="15" width="12.9230769230769"/>
  </cols>
  <sheetData>
    <row r="1" ht="17.6" spans="1:16">
      <c r="A1" t="s">
        <v>126</v>
      </c>
      <c r="B1" s="16" t="s">
        <v>98</v>
      </c>
      <c r="C1" s="17" t="s">
        <v>28</v>
      </c>
      <c r="D1" s="17" t="s">
        <v>99</v>
      </c>
      <c r="E1" s="17" t="s">
        <v>101</v>
      </c>
      <c r="F1" s="17" t="s">
        <v>29</v>
      </c>
      <c r="G1" s="17" t="s">
        <v>31</v>
      </c>
      <c r="H1" t="s">
        <v>170</v>
      </c>
      <c r="I1" s="36" t="s">
        <v>131</v>
      </c>
      <c r="J1" t="s">
        <v>171</v>
      </c>
      <c r="K1" s="36" t="s">
        <v>132</v>
      </c>
      <c r="L1" s="36" t="s">
        <v>133</v>
      </c>
      <c r="M1" s="36" t="s">
        <v>134</v>
      </c>
      <c r="N1" s="36" t="s">
        <v>135</v>
      </c>
      <c r="O1" s="40" t="s">
        <v>136</v>
      </c>
      <c r="P1" t="s">
        <v>173</v>
      </c>
    </row>
    <row r="2" ht="17.6" spans="1:16">
      <c r="A2">
        <v>0</v>
      </c>
      <c r="B2" s="14">
        <v>48.3</v>
      </c>
      <c r="C2" s="18">
        <v>72.7</v>
      </c>
      <c r="D2" s="18">
        <v>77.4</v>
      </c>
      <c r="E2" s="18">
        <v>44.2</v>
      </c>
      <c r="F2" s="18">
        <v>78.7</v>
      </c>
      <c r="G2" s="18">
        <v>70.1</v>
      </c>
      <c r="H2" s="15">
        <f t="shared" ref="H2:H7" si="0">AVERAGE(B2:G2)</f>
        <v>65.2333333333333</v>
      </c>
      <c r="I2" s="36">
        <v>16375728128</v>
      </c>
      <c r="J2" s="37">
        <v>2828650496</v>
      </c>
      <c r="K2" s="36">
        <v>31371</v>
      </c>
      <c r="L2" s="36">
        <v>32571</v>
      </c>
      <c r="M2" s="23">
        <v>0.4668</v>
      </c>
      <c r="N2" s="23">
        <v>2.14</v>
      </c>
      <c r="O2" s="40">
        <f>0.46684/M2</f>
        <v>1.00008568980291</v>
      </c>
      <c r="P2">
        <v>16.18</v>
      </c>
    </row>
    <row r="3" ht="17.6" spans="1:15">
      <c r="A3">
        <v>3</v>
      </c>
      <c r="B3" s="21">
        <v>42.7</v>
      </c>
      <c r="C3" s="21">
        <v>46.9</v>
      </c>
      <c r="D3" s="21">
        <v>71.5</v>
      </c>
      <c r="E3" s="21">
        <v>42.6</v>
      </c>
      <c r="F3" s="21">
        <v>78.1</v>
      </c>
      <c r="G3" s="21">
        <v>74</v>
      </c>
      <c r="H3" s="27">
        <f t="shared" si="0"/>
        <v>59.3</v>
      </c>
      <c r="I3" s="26">
        <v>14714784320</v>
      </c>
      <c r="J3" s="24">
        <v>2672936960</v>
      </c>
      <c r="K3" s="26">
        <v>28203</v>
      </c>
      <c r="L3" s="29">
        <v>29403</v>
      </c>
      <c r="M3" s="29">
        <v>0.4094</v>
      </c>
      <c r="N3" s="29">
        <v>2.44</v>
      </c>
      <c r="O3" s="40">
        <f>0.4668/M3</f>
        <v>1.14020517830972</v>
      </c>
    </row>
    <row r="4" ht="17.6" spans="1:16">
      <c r="A4">
        <v>6</v>
      </c>
      <c r="B4" s="21">
        <v>41.3</v>
      </c>
      <c r="C4" s="21">
        <v>47.2</v>
      </c>
      <c r="D4" s="21">
        <v>62.7</v>
      </c>
      <c r="E4" s="21">
        <v>39.8</v>
      </c>
      <c r="F4" s="21">
        <v>77.7</v>
      </c>
      <c r="G4" s="21">
        <v>73.6</v>
      </c>
      <c r="H4" s="27">
        <f t="shared" si="0"/>
        <v>57.05</v>
      </c>
      <c r="I4" s="28">
        <v>13053840512</v>
      </c>
      <c r="J4" s="24">
        <v>2517223424</v>
      </c>
      <c r="K4" s="28">
        <v>25035</v>
      </c>
      <c r="L4" s="30">
        <v>26235</v>
      </c>
      <c r="M4" s="30">
        <v>0.374</v>
      </c>
      <c r="N4" s="30">
        <v>2.67</v>
      </c>
      <c r="O4" s="40">
        <f>0.46684/M4</f>
        <v>1.24823529411765</v>
      </c>
      <c r="P4">
        <v>18.48</v>
      </c>
    </row>
    <row r="5" ht="17.6" spans="1:16">
      <c r="A5">
        <v>9</v>
      </c>
      <c r="B5" s="19">
        <v>39.5</v>
      </c>
      <c r="C5" s="19">
        <v>66</v>
      </c>
      <c r="D5" s="19">
        <v>57.8</v>
      </c>
      <c r="E5" s="19">
        <v>41.2</v>
      </c>
      <c r="F5" s="19">
        <v>74.2</v>
      </c>
      <c r="G5" s="19">
        <v>71.2</v>
      </c>
      <c r="H5" s="25">
        <f t="shared" si="0"/>
        <v>58.3166666666667</v>
      </c>
      <c r="I5" s="26">
        <v>11392896704</v>
      </c>
      <c r="J5" s="24">
        <v>2361509888</v>
      </c>
      <c r="K5" s="26">
        <v>21868</v>
      </c>
      <c r="L5" s="29">
        <v>23068</v>
      </c>
      <c r="M5" s="29">
        <v>0.3372</v>
      </c>
      <c r="N5" s="29">
        <v>2.97</v>
      </c>
      <c r="O5" s="40">
        <f>0.46684/M5</f>
        <v>1.38446026097272</v>
      </c>
      <c r="P5">
        <v>20.37</v>
      </c>
    </row>
    <row r="6" ht="17.6" spans="1:16">
      <c r="A6">
        <v>12</v>
      </c>
      <c r="B6" s="21">
        <v>35.8</v>
      </c>
      <c r="C6" s="21">
        <v>63.9</v>
      </c>
      <c r="D6" s="21">
        <v>57.9</v>
      </c>
      <c r="E6" s="21">
        <v>37.4</v>
      </c>
      <c r="F6" s="21">
        <v>72.5</v>
      </c>
      <c r="G6" s="21">
        <v>70.3</v>
      </c>
      <c r="H6" s="27">
        <f t="shared" si="0"/>
        <v>56.3</v>
      </c>
      <c r="I6" s="28">
        <v>9731952896</v>
      </c>
      <c r="J6" s="24">
        <v>2205796352</v>
      </c>
      <c r="K6" s="28">
        <v>18700</v>
      </c>
      <c r="L6" s="30">
        <v>19900</v>
      </c>
      <c r="M6" s="30">
        <v>0.2955</v>
      </c>
      <c r="N6" s="30">
        <v>3.38</v>
      </c>
      <c r="O6" s="40">
        <f>0.46684/M6</f>
        <v>1.57983079526227</v>
      </c>
      <c r="P6">
        <v>20.62</v>
      </c>
    </row>
    <row r="7" ht="17.6" spans="1:16">
      <c r="A7">
        <v>15</v>
      </c>
      <c r="B7" s="19">
        <v>25.3</v>
      </c>
      <c r="C7" s="19">
        <v>56.7</v>
      </c>
      <c r="D7" s="19">
        <v>22.3</v>
      </c>
      <c r="E7" s="19">
        <v>30.2</v>
      </c>
      <c r="F7" s="19">
        <v>53.4</v>
      </c>
      <c r="G7" s="19">
        <v>50.6</v>
      </c>
      <c r="H7" s="25">
        <f t="shared" si="0"/>
        <v>39.75</v>
      </c>
      <c r="I7" s="29">
        <v>8071009088</v>
      </c>
      <c r="J7" s="24">
        <v>2050082816</v>
      </c>
      <c r="K7" s="29">
        <v>15532</v>
      </c>
      <c r="L7" s="29">
        <v>16732</v>
      </c>
      <c r="M7" s="29">
        <v>0.2535</v>
      </c>
      <c r="N7" s="29">
        <v>3.94</v>
      </c>
      <c r="O7" s="40">
        <f>0.46684/M7</f>
        <v>1.84157790927022</v>
      </c>
      <c r="P7">
        <v>22.77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J16" sqref="J16"/>
    </sheetView>
  </sheetViews>
  <sheetFormatPr defaultColWidth="9.23076923076923" defaultRowHeight="16.8" outlineLevelRow="6"/>
  <cols>
    <col min="4" max="4" width="12.6538461538462" customWidth="1"/>
    <col min="8" max="8" width="14.7307692307692" customWidth="1"/>
    <col min="9" max="9" width="10.1538461538462"/>
    <col min="10" max="10" width="12.9230769230769"/>
    <col min="11" max="11" width="10"/>
    <col min="16" max="16" width="12.9230769230769"/>
  </cols>
  <sheetData>
    <row r="1" ht="17.6" spans="1:17">
      <c r="A1" t="s">
        <v>126</v>
      </c>
      <c r="B1" s="16" t="s">
        <v>98</v>
      </c>
      <c r="C1" s="17" t="s">
        <v>28</v>
      </c>
      <c r="D1" s="17" t="s">
        <v>99</v>
      </c>
      <c r="E1" s="17" t="s">
        <v>100</v>
      </c>
      <c r="F1" s="17" t="s">
        <v>101</v>
      </c>
      <c r="G1" s="17" t="s">
        <v>29</v>
      </c>
      <c r="H1" s="17" t="s">
        <v>31</v>
      </c>
      <c r="I1" t="s">
        <v>170</v>
      </c>
      <c r="J1" s="36" t="s">
        <v>131</v>
      </c>
      <c r="K1" t="s">
        <v>171</v>
      </c>
      <c r="L1" s="36" t="s">
        <v>132</v>
      </c>
      <c r="M1" s="36" t="s">
        <v>133</v>
      </c>
      <c r="N1" s="36" t="s">
        <v>134</v>
      </c>
      <c r="O1" s="36" t="s">
        <v>135</v>
      </c>
      <c r="P1" s="40" t="s">
        <v>136</v>
      </c>
      <c r="Q1" t="s">
        <v>173</v>
      </c>
    </row>
    <row r="2" ht="17.6" spans="1:17">
      <c r="A2">
        <v>0</v>
      </c>
      <c r="B2" s="14">
        <v>48.3</v>
      </c>
      <c r="C2" s="18">
        <v>72.7</v>
      </c>
      <c r="D2" s="18">
        <v>77.4</v>
      </c>
      <c r="E2" s="18">
        <v>38.3</v>
      </c>
      <c r="F2" s="18">
        <v>44.2</v>
      </c>
      <c r="G2" s="18">
        <v>78.7</v>
      </c>
      <c r="H2" s="18">
        <v>70.1</v>
      </c>
      <c r="I2" s="15">
        <f t="shared" ref="I2:I7" si="0">AVERAGE(B2:H2)</f>
        <v>61.3857142857143</v>
      </c>
      <c r="J2" s="36">
        <v>16375728128</v>
      </c>
      <c r="K2" s="37">
        <v>2828650496</v>
      </c>
      <c r="L2" s="36">
        <v>31371</v>
      </c>
      <c r="M2" s="36">
        <v>32571</v>
      </c>
      <c r="N2" s="23">
        <v>0.4668</v>
      </c>
      <c r="O2" s="23">
        <v>2.14</v>
      </c>
      <c r="P2" s="40">
        <f t="shared" ref="P2:P7" si="1">0.4668/N2</f>
        <v>1</v>
      </c>
      <c r="Q2">
        <v>16.18</v>
      </c>
    </row>
    <row r="3" ht="17.6" spans="1:17">
      <c r="A3">
        <v>3</v>
      </c>
      <c r="B3" s="21">
        <v>41.3</v>
      </c>
      <c r="C3" s="21">
        <v>47.2</v>
      </c>
      <c r="D3" s="21">
        <v>62.7</v>
      </c>
      <c r="E3" s="21">
        <v>35.1</v>
      </c>
      <c r="F3" s="21">
        <v>39.8</v>
      </c>
      <c r="G3" s="21">
        <v>77.7</v>
      </c>
      <c r="H3" s="21">
        <v>73.6</v>
      </c>
      <c r="I3" s="15">
        <f t="shared" si="0"/>
        <v>53.9142857142857</v>
      </c>
      <c r="J3" s="26">
        <v>14714784320</v>
      </c>
      <c r="K3" s="24">
        <v>2672936960</v>
      </c>
      <c r="L3" s="26">
        <v>28203</v>
      </c>
      <c r="M3" s="29">
        <v>29403</v>
      </c>
      <c r="N3" s="29">
        <v>0.4094</v>
      </c>
      <c r="O3" s="29">
        <v>2.44</v>
      </c>
      <c r="P3" s="40">
        <f t="shared" si="1"/>
        <v>1.14020517830972</v>
      </c>
      <c r="Q3">
        <v>17.06</v>
      </c>
    </row>
    <row r="4" ht="17.6" spans="1:17">
      <c r="A4">
        <v>6</v>
      </c>
      <c r="B4" s="21">
        <v>42.7</v>
      </c>
      <c r="C4" s="21">
        <v>46.9</v>
      </c>
      <c r="D4" s="21">
        <v>71.5</v>
      </c>
      <c r="E4" s="21">
        <v>31.3</v>
      </c>
      <c r="F4" s="21">
        <v>42.6</v>
      </c>
      <c r="G4" s="21">
        <v>78.1</v>
      </c>
      <c r="H4" s="21">
        <v>74</v>
      </c>
      <c r="I4" s="27">
        <f t="shared" si="0"/>
        <v>55.3</v>
      </c>
      <c r="J4" s="28">
        <v>13053840512</v>
      </c>
      <c r="K4" s="24">
        <v>2517223424</v>
      </c>
      <c r="L4" s="28">
        <v>25035</v>
      </c>
      <c r="M4" s="30">
        <v>26235</v>
      </c>
      <c r="N4" s="30">
        <v>0.374</v>
      </c>
      <c r="O4" s="30">
        <v>2.67</v>
      </c>
      <c r="P4" s="40">
        <f t="shared" si="1"/>
        <v>1.24812834224599</v>
      </c>
      <c r="Q4">
        <v>18.48</v>
      </c>
    </row>
    <row r="5" ht="17.6" spans="1:17">
      <c r="A5">
        <v>9</v>
      </c>
      <c r="B5" s="19">
        <v>39.5</v>
      </c>
      <c r="C5" s="19">
        <v>66</v>
      </c>
      <c r="D5" s="19">
        <v>57.8</v>
      </c>
      <c r="E5" s="19">
        <v>30.1</v>
      </c>
      <c r="F5" s="19">
        <v>41.2</v>
      </c>
      <c r="G5" s="19">
        <v>74.2</v>
      </c>
      <c r="H5" s="19">
        <v>71.2</v>
      </c>
      <c r="I5" s="25">
        <f t="shared" si="0"/>
        <v>54.2857142857143</v>
      </c>
      <c r="J5" s="26">
        <v>11392896704</v>
      </c>
      <c r="K5" s="24">
        <v>2361509888</v>
      </c>
      <c r="L5" s="26">
        <v>21868</v>
      </c>
      <c r="M5" s="29">
        <v>23068</v>
      </c>
      <c r="N5" s="29">
        <v>0.3372</v>
      </c>
      <c r="O5" s="29">
        <v>2.97</v>
      </c>
      <c r="P5" s="40">
        <f t="shared" si="1"/>
        <v>1.38434163701068</v>
      </c>
      <c r="Q5">
        <v>20.37</v>
      </c>
    </row>
    <row r="6" ht="17.6" spans="1:17">
      <c r="A6">
        <v>12</v>
      </c>
      <c r="B6" s="21">
        <v>35.8</v>
      </c>
      <c r="C6" s="21">
        <v>63.9</v>
      </c>
      <c r="D6" s="21">
        <v>57.9</v>
      </c>
      <c r="E6" s="21">
        <v>29.1</v>
      </c>
      <c r="F6" s="21">
        <v>37.4</v>
      </c>
      <c r="G6" s="21">
        <v>72.5</v>
      </c>
      <c r="H6" s="21">
        <v>70.3</v>
      </c>
      <c r="I6" s="27">
        <f t="shared" si="0"/>
        <v>52.4142857142857</v>
      </c>
      <c r="J6" s="28">
        <v>9731952896</v>
      </c>
      <c r="K6" s="24">
        <v>2205796352</v>
      </c>
      <c r="L6" s="28">
        <v>18700</v>
      </c>
      <c r="M6" s="30">
        <v>19900</v>
      </c>
      <c r="N6" s="30">
        <v>0.2955</v>
      </c>
      <c r="O6" s="30">
        <v>3.38</v>
      </c>
      <c r="P6" s="40">
        <f t="shared" si="1"/>
        <v>1.57969543147208</v>
      </c>
      <c r="Q6">
        <v>20.62</v>
      </c>
    </row>
    <row r="7" ht="17.6" spans="1:17">
      <c r="A7">
        <v>15</v>
      </c>
      <c r="B7" s="19">
        <v>34.1</v>
      </c>
      <c r="C7" s="19">
        <v>60.1</v>
      </c>
      <c r="D7" s="19">
        <v>55.6</v>
      </c>
      <c r="E7" s="19">
        <v>26.2</v>
      </c>
      <c r="F7" s="19">
        <v>31.8</v>
      </c>
      <c r="G7" s="19">
        <v>70.4</v>
      </c>
      <c r="H7" s="19">
        <v>69.1</v>
      </c>
      <c r="I7" s="25">
        <f t="shared" si="0"/>
        <v>49.6142857142857</v>
      </c>
      <c r="J7" s="29">
        <v>8071009088</v>
      </c>
      <c r="K7" s="24">
        <v>2050082816</v>
      </c>
      <c r="L7" s="29">
        <v>15532</v>
      </c>
      <c r="M7" s="29">
        <v>16732</v>
      </c>
      <c r="N7" s="29">
        <v>0.2535</v>
      </c>
      <c r="O7" s="29">
        <v>3.94</v>
      </c>
      <c r="P7" s="40">
        <f t="shared" si="1"/>
        <v>1.8414201183432</v>
      </c>
      <c r="Q7">
        <v>22.77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zoomScale="110" zoomScaleNormal="110" workbookViewId="0">
      <selection activeCell="K12" sqref="K12"/>
    </sheetView>
  </sheetViews>
  <sheetFormatPr defaultColWidth="9.23076923076923" defaultRowHeight="16.8"/>
  <cols>
    <col min="1" max="1" width="10.4134615384615" customWidth="1"/>
    <col min="2" max="2" width="12.4134615384615" customWidth="1"/>
    <col min="3" max="3" width="21.3653846153846" customWidth="1"/>
    <col min="4" max="4" width="12.0192307692308" customWidth="1"/>
    <col min="6" max="6" width="22.5769230769231" customWidth="1"/>
    <col min="7" max="7" width="15.1538461538462" customWidth="1"/>
    <col min="8" max="8" width="17.625" customWidth="1"/>
    <col min="9" max="9" width="21.4903846153846" customWidth="1"/>
    <col min="10" max="10" width="26.9711538461538" customWidth="1"/>
  </cols>
  <sheetData>
    <row r="1" spans="1:10">
      <c r="A1" s="152" t="s">
        <v>1</v>
      </c>
      <c r="B1" s="152" t="s">
        <v>2</v>
      </c>
      <c r="C1" s="152" t="s">
        <v>3</v>
      </c>
      <c r="D1" s="152" t="s">
        <v>4</v>
      </c>
      <c r="E1" s="57"/>
      <c r="F1" s="152" t="s">
        <v>5</v>
      </c>
      <c r="G1" s="152" t="s">
        <v>6</v>
      </c>
      <c r="H1" s="152" t="s">
        <v>2</v>
      </c>
      <c r="I1" s="152" t="s">
        <v>3</v>
      </c>
      <c r="J1" s="152" t="s">
        <v>4</v>
      </c>
    </row>
    <row r="2" spans="1:10">
      <c r="A2" s="151">
        <v>1</v>
      </c>
      <c r="B2" s="151" t="s">
        <v>7</v>
      </c>
      <c r="C2" s="151">
        <v>9.83</v>
      </c>
      <c r="D2" s="151">
        <v>12.5</v>
      </c>
      <c r="E2" s="57"/>
      <c r="F2" s="151">
        <v>1</v>
      </c>
      <c r="G2" s="151"/>
      <c r="H2" s="151" t="s">
        <v>7</v>
      </c>
      <c r="I2" s="151">
        <v>9.9</v>
      </c>
      <c r="J2" s="151">
        <v>11</v>
      </c>
    </row>
    <row r="3" spans="1:10">
      <c r="A3" s="151"/>
      <c r="B3" s="151" t="s">
        <v>8</v>
      </c>
      <c r="C3" s="151"/>
      <c r="D3" s="151">
        <v>13.3</v>
      </c>
      <c r="E3" s="57"/>
      <c r="F3" s="151"/>
      <c r="G3" s="151"/>
      <c r="H3" s="151" t="s">
        <v>8</v>
      </c>
      <c r="I3" s="151">
        <v>10.5</v>
      </c>
      <c r="J3" s="151">
        <v>11.9</v>
      </c>
    </row>
    <row r="4" spans="1:10">
      <c r="A4" s="151"/>
      <c r="B4" s="151" t="s">
        <v>9</v>
      </c>
      <c r="C4" s="151"/>
      <c r="D4" s="151">
        <v>9.75</v>
      </c>
      <c r="E4" s="57"/>
      <c r="F4" s="151"/>
      <c r="G4" s="151"/>
      <c r="H4" s="151" t="s">
        <v>9</v>
      </c>
      <c r="I4" s="151">
        <v>9.8</v>
      </c>
      <c r="J4" s="151">
        <v>9.8</v>
      </c>
    </row>
    <row r="5" spans="1:10">
      <c r="A5" s="152">
        <v>2</v>
      </c>
      <c r="B5" s="152" t="s">
        <v>7</v>
      </c>
      <c r="C5" s="152">
        <v>9.78</v>
      </c>
      <c r="D5" s="152">
        <v>9.65</v>
      </c>
      <c r="E5" s="57"/>
      <c r="F5" s="152">
        <v>2</v>
      </c>
      <c r="G5" s="152"/>
      <c r="H5" s="152" t="s">
        <v>7</v>
      </c>
      <c r="I5" s="152">
        <v>9.9</v>
      </c>
      <c r="J5" s="152">
        <v>11.1</v>
      </c>
    </row>
    <row r="6" spans="1:10">
      <c r="A6" s="152"/>
      <c r="B6" s="152" t="s">
        <v>8</v>
      </c>
      <c r="C6" s="152"/>
      <c r="D6" s="152">
        <v>9.62</v>
      </c>
      <c r="E6" s="57"/>
      <c r="F6" s="152"/>
      <c r="G6" s="152"/>
      <c r="H6" s="152" t="s">
        <v>8</v>
      </c>
      <c r="I6" s="152">
        <v>10.7</v>
      </c>
      <c r="J6" s="152">
        <v>12</v>
      </c>
    </row>
    <row r="7" spans="1:10">
      <c r="A7" s="152"/>
      <c r="B7" s="152" t="s">
        <v>9</v>
      </c>
      <c r="C7" s="152"/>
      <c r="D7" s="152">
        <v>9.72</v>
      </c>
      <c r="E7" s="57"/>
      <c r="F7" s="152"/>
      <c r="G7" s="152"/>
      <c r="H7" s="152" t="s">
        <v>9</v>
      </c>
      <c r="I7" s="152">
        <v>9.9</v>
      </c>
      <c r="J7" s="152">
        <v>9.7</v>
      </c>
    </row>
    <row r="8" spans="1:10">
      <c r="A8" s="151">
        <v>4</v>
      </c>
      <c r="B8" s="151" t="s">
        <v>7</v>
      </c>
      <c r="C8" s="151">
        <v>9.71</v>
      </c>
      <c r="D8" s="151">
        <v>9.92</v>
      </c>
      <c r="E8" s="57"/>
      <c r="F8" s="151">
        <v>4</v>
      </c>
      <c r="G8" s="151"/>
      <c r="H8" s="151" t="s">
        <v>7</v>
      </c>
      <c r="I8" s="151">
        <v>27</v>
      </c>
      <c r="J8" s="151">
        <v>32</v>
      </c>
    </row>
    <row r="9" spans="1:10">
      <c r="A9" s="151"/>
      <c r="B9" s="151" t="s">
        <v>8</v>
      </c>
      <c r="C9" s="151"/>
      <c r="D9" s="151">
        <v>9.69</v>
      </c>
      <c r="E9" s="57"/>
      <c r="F9" s="151"/>
      <c r="G9" s="151"/>
      <c r="H9" s="151" t="s">
        <v>8</v>
      </c>
      <c r="I9" s="151">
        <v>32</v>
      </c>
      <c r="J9" s="151">
        <v>37</v>
      </c>
    </row>
    <row r="10" spans="1:10">
      <c r="A10" s="151"/>
      <c r="B10" s="151" t="s">
        <v>9</v>
      </c>
      <c r="C10" s="151"/>
      <c r="D10" s="151">
        <v>9.7</v>
      </c>
      <c r="E10" s="57"/>
      <c r="F10" s="151"/>
      <c r="G10" s="151"/>
      <c r="H10" s="151" t="s">
        <v>9</v>
      </c>
      <c r="I10" s="151">
        <v>27</v>
      </c>
      <c r="J10" s="151">
        <v>36</v>
      </c>
    </row>
    <row r="11" spans="1:10">
      <c r="A11" s="152">
        <v>8</v>
      </c>
      <c r="B11" s="152" t="s">
        <v>7</v>
      </c>
      <c r="C11" s="152">
        <v>9.79</v>
      </c>
      <c r="D11" s="152">
        <v>9.76</v>
      </c>
      <c r="E11" s="57"/>
      <c r="F11" s="152">
        <v>8</v>
      </c>
      <c r="G11" s="152"/>
      <c r="H11" s="152" t="s">
        <v>7</v>
      </c>
      <c r="I11" s="152">
        <v>79</v>
      </c>
      <c r="J11" s="152">
        <v>130</v>
      </c>
    </row>
    <row r="12" spans="1:10">
      <c r="A12" s="152"/>
      <c r="B12" s="152" t="s">
        <v>8</v>
      </c>
      <c r="C12" s="152"/>
      <c r="D12" s="152">
        <v>9.77</v>
      </c>
      <c r="E12" s="57"/>
      <c r="F12" s="152"/>
      <c r="G12" s="152"/>
      <c r="H12" s="152" t="s">
        <v>8</v>
      </c>
      <c r="I12" s="152">
        <v>72</v>
      </c>
      <c r="J12" s="152">
        <v>65</v>
      </c>
    </row>
    <row r="13" spans="1:10">
      <c r="A13" s="152"/>
      <c r="B13" s="152" t="s">
        <v>9</v>
      </c>
      <c r="C13" s="152"/>
      <c r="D13" s="152">
        <v>9.75</v>
      </c>
      <c r="E13" s="57"/>
      <c r="F13" s="152"/>
      <c r="G13" s="152"/>
      <c r="H13" s="152" t="s">
        <v>9</v>
      </c>
      <c r="I13" s="152">
        <v>93</v>
      </c>
      <c r="J13" s="152">
        <v>1919</v>
      </c>
    </row>
    <row r="14" spans="1:10">
      <c r="A14" s="151">
        <v>12</v>
      </c>
      <c r="B14" s="151" t="s">
        <v>7</v>
      </c>
      <c r="C14" s="151">
        <v>9.7</v>
      </c>
      <c r="D14" s="151">
        <v>9.69</v>
      </c>
      <c r="E14" s="57"/>
      <c r="F14" s="151">
        <v>12</v>
      </c>
      <c r="G14" s="151"/>
      <c r="H14" s="151" t="s">
        <v>7</v>
      </c>
      <c r="I14" s="151">
        <v>1167</v>
      </c>
      <c r="J14" s="151">
        <v>2431</v>
      </c>
    </row>
    <row r="15" spans="1:10">
      <c r="A15" s="151"/>
      <c r="B15" s="151" t="s">
        <v>8</v>
      </c>
      <c r="C15" s="151"/>
      <c r="D15" s="151">
        <v>9.57</v>
      </c>
      <c r="E15" s="57"/>
      <c r="F15" s="151"/>
      <c r="G15" s="151"/>
      <c r="H15" s="151" t="s">
        <v>8</v>
      </c>
      <c r="I15" s="151">
        <v>1073</v>
      </c>
      <c r="J15" s="151">
        <v>1209</v>
      </c>
    </row>
    <row r="16" spans="1:10">
      <c r="A16" s="151"/>
      <c r="B16" s="151" t="s">
        <v>9</v>
      </c>
      <c r="C16" s="151"/>
      <c r="D16" s="151">
        <v>9.67</v>
      </c>
      <c r="E16" s="57"/>
      <c r="F16" s="151"/>
      <c r="G16" s="151"/>
      <c r="H16" s="151" t="s">
        <v>9</v>
      </c>
      <c r="I16" s="151">
        <v>1855</v>
      </c>
      <c r="J16" s="151">
        <v>473</v>
      </c>
    </row>
    <row r="17" spans="1:10">
      <c r="A17" s="152">
        <v>24</v>
      </c>
      <c r="B17" s="152" t="s">
        <v>7</v>
      </c>
      <c r="C17" s="152">
        <v>9.87</v>
      </c>
      <c r="D17" s="152">
        <v>9.99</v>
      </c>
      <c r="E17" s="57"/>
      <c r="F17" s="152">
        <v>24</v>
      </c>
      <c r="G17" s="152"/>
      <c r="H17" s="152" t="s">
        <v>7</v>
      </c>
      <c r="I17" s="152">
        <v>9229</v>
      </c>
      <c r="J17" s="152">
        <v>21000</v>
      </c>
    </row>
    <row r="18" spans="1:10">
      <c r="A18" s="152"/>
      <c r="B18" s="152" t="s">
        <v>8</v>
      </c>
      <c r="C18" s="152"/>
      <c r="D18" s="152">
        <v>9.92</v>
      </c>
      <c r="E18" s="57"/>
      <c r="F18" s="152"/>
      <c r="G18" s="152"/>
      <c r="H18" s="152" t="s">
        <v>8</v>
      </c>
      <c r="I18" s="152">
        <v>10613</v>
      </c>
      <c r="J18" s="152">
        <v>13636</v>
      </c>
    </row>
    <row r="19" spans="1:10">
      <c r="A19" s="152"/>
      <c r="B19" s="152" t="s">
        <v>9</v>
      </c>
      <c r="C19" s="152"/>
      <c r="D19" s="152">
        <v>9.87</v>
      </c>
      <c r="E19" s="57"/>
      <c r="F19" s="152"/>
      <c r="G19" s="152"/>
      <c r="H19" s="152" t="s">
        <v>9</v>
      </c>
      <c r="I19" s="152">
        <v>16262</v>
      </c>
      <c r="J19" s="152">
        <v>31950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B21" sqref="B21"/>
    </sheetView>
  </sheetViews>
  <sheetFormatPr defaultColWidth="9.23076923076923" defaultRowHeight="16.8" outlineLevelRow="6"/>
  <cols>
    <col min="11" max="11" width="15.8557692307692" customWidth="1"/>
  </cols>
  <sheetData>
    <row r="1" ht="17.6" spans="1:18">
      <c r="A1" t="s">
        <v>126</v>
      </c>
      <c r="B1" s="16" t="s">
        <v>98</v>
      </c>
      <c r="C1" s="17" t="s">
        <v>28</v>
      </c>
      <c r="D1" s="17" t="s">
        <v>99</v>
      </c>
      <c r="E1" s="17" t="s">
        <v>100</v>
      </c>
      <c r="F1" s="17" t="s">
        <v>101</v>
      </c>
      <c r="G1" s="17" t="s">
        <v>29</v>
      </c>
      <c r="H1" s="16" t="s">
        <v>30</v>
      </c>
      <c r="I1" s="17" t="s">
        <v>31</v>
      </c>
      <c r="J1" t="s">
        <v>170</v>
      </c>
      <c r="K1" s="23" t="s">
        <v>131</v>
      </c>
      <c r="L1" s="23" t="s">
        <v>182</v>
      </c>
      <c r="M1" s="23" t="s">
        <v>132</v>
      </c>
      <c r="N1" s="23" t="s">
        <v>133</v>
      </c>
      <c r="O1" s="23" t="s">
        <v>134</v>
      </c>
      <c r="P1" s="23" t="s">
        <v>135</v>
      </c>
      <c r="Q1" s="31" t="s">
        <v>136</v>
      </c>
      <c r="R1" t="s">
        <v>173</v>
      </c>
    </row>
    <row r="2" ht="17.6" spans="1:18">
      <c r="A2">
        <v>0</v>
      </c>
      <c r="B2" s="14">
        <v>48.3</v>
      </c>
      <c r="C2" s="18">
        <v>72.7</v>
      </c>
      <c r="D2" s="18">
        <v>77.4</v>
      </c>
      <c r="E2" s="18">
        <v>38.3</v>
      </c>
      <c r="F2" s="18">
        <v>44.2</v>
      </c>
      <c r="G2" s="18">
        <v>78.7</v>
      </c>
      <c r="H2" s="18">
        <v>63.2</v>
      </c>
      <c r="I2" s="18">
        <v>70.1</v>
      </c>
      <c r="J2" s="15">
        <f t="shared" ref="J2:J7" si="0">AVERAGE(B2:I2)</f>
        <v>61.6125</v>
      </c>
      <c r="K2" s="23">
        <v>16375728128</v>
      </c>
      <c r="L2" s="24">
        <v>2828650496</v>
      </c>
      <c r="M2" s="23">
        <v>31371</v>
      </c>
      <c r="N2" s="23">
        <v>32571</v>
      </c>
      <c r="O2" s="23">
        <v>0.4668</v>
      </c>
      <c r="P2" s="23">
        <v>2.14</v>
      </c>
      <c r="Q2" s="31">
        <f t="shared" ref="Q2:Q7" si="1">0.4884/O2</f>
        <v>1.04627249357326</v>
      </c>
      <c r="R2">
        <v>16.18</v>
      </c>
    </row>
    <row r="3" ht="17.6" spans="1:18">
      <c r="A3">
        <v>3</v>
      </c>
      <c r="B3" s="19">
        <v>42.4</v>
      </c>
      <c r="C3" s="19">
        <v>73.6</v>
      </c>
      <c r="D3" s="19">
        <v>73.6</v>
      </c>
      <c r="E3" s="19">
        <v>33.8</v>
      </c>
      <c r="F3" s="19">
        <v>41.8</v>
      </c>
      <c r="G3" s="19">
        <v>79.1</v>
      </c>
      <c r="H3" s="19">
        <v>63.5</v>
      </c>
      <c r="I3" s="19">
        <v>67.9</v>
      </c>
      <c r="J3" s="25">
        <f t="shared" si="0"/>
        <v>59.4625</v>
      </c>
      <c r="K3" s="26">
        <v>14740736567</v>
      </c>
      <c r="L3" s="24">
        <v>2672936960</v>
      </c>
      <c r="M3" s="26">
        <v>28203</v>
      </c>
      <c r="N3" s="29">
        <v>29458</v>
      </c>
      <c r="O3" s="29">
        <v>0.4136</v>
      </c>
      <c r="P3" s="29">
        <v>2.42</v>
      </c>
      <c r="Q3" s="31">
        <f t="shared" si="1"/>
        <v>1.18085106382979</v>
      </c>
      <c r="R3">
        <v>17.06</v>
      </c>
    </row>
    <row r="4" ht="17.6" spans="1:18">
      <c r="A4">
        <v>6</v>
      </c>
      <c r="B4" s="20">
        <v>38.1</v>
      </c>
      <c r="C4" s="20">
        <v>71.8</v>
      </c>
      <c r="D4" s="20">
        <v>67.3</v>
      </c>
      <c r="E4" s="20">
        <v>29.4</v>
      </c>
      <c r="F4" s="20">
        <v>40.8</v>
      </c>
      <c r="G4" s="20">
        <v>76.5</v>
      </c>
      <c r="H4" s="20">
        <v>59.6</v>
      </c>
      <c r="I4" s="20">
        <v>67.3</v>
      </c>
      <c r="J4" s="27">
        <f t="shared" si="0"/>
        <v>56.35</v>
      </c>
      <c r="K4" s="28">
        <v>13105745006</v>
      </c>
      <c r="L4" s="24">
        <v>2517223424</v>
      </c>
      <c r="M4" s="28">
        <v>25134</v>
      </c>
      <c r="N4" s="30">
        <v>26340</v>
      </c>
      <c r="O4" s="30">
        <v>0.3733</v>
      </c>
      <c r="P4" s="30">
        <v>2.68</v>
      </c>
      <c r="Q4" s="31">
        <f t="shared" si="1"/>
        <v>1.30833110099116</v>
      </c>
      <c r="R4">
        <v>18.48</v>
      </c>
    </row>
    <row r="5" ht="17.6" spans="1:18">
      <c r="A5">
        <v>9</v>
      </c>
      <c r="B5" s="19">
        <v>35</v>
      </c>
      <c r="C5" s="19">
        <v>70</v>
      </c>
      <c r="D5" s="19">
        <v>59.1</v>
      </c>
      <c r="E5" s="19">
        <v>27.3</v>
      </c>
      <c r="F5" s="19">
        <v>35.8</v>
      </c>
      <c r="G5" s="19">
        <v>72.9</v>
      </c>
      <c r="H5" s="19">
        <v>62.5</v>
      </c>
      <c r="I5" s="19">
        <v>63.9</v>
      </c>
      <c r="J5" s="25">
        <f t="shared" si="0"/>
        <v>53.3125</v>
      </c>
      <c r="K5" s="26">
        <v>11470753445</v>
      </c>
      <c r="L5" s="24">
        <v>2361509888</v>
      </c>
      <c r="M5" s="26">
        <v>22016</v>
      </c>
      <c r="N5" s="29">
        <v>23222</v>
      </c>
      <c r="O5" s="29">
        <v>0.3342</v>
      </c>
      <c r="P5" s="29">
        <v>2.99</v>
      </c>
      <c r="Q5" s="31">
        <f t="shared" si="1"/>
        <v>1.46140035906643</v>
      </c>
      <c r="R5">
        <v>20.37</v>
      </c>
    </row>
    <row r="6" ht="17.6" spans="1:18">
      <c r="A6">
        <v>12</v>
      </c>
      <c r="B6" s="21">
        <v>32.7</v>
      </c>
      <c r="C6" s="21">
        <v>69.9</v>
      </c>
      <c r="D6" s="21">
        <v>54.5</v>
      </c>
      <c r="E6" s="21">
        <v>27</v>
      </c>
      <c r="F6" s="21">
        <v>34.6</v>
      </c>
      <c r="G6" s="21">
        <v>70</v>
      </c>
      <c r="H6" s="21">
        <v>57.8</v>
      </c>
      <c r="I6" s="21">
        <v>61.3</v>
      </c>
      <c r="J6" s="27">
        <f t="shared" si="0"/>
        <v>50.975</v>
      </c>
      <c r="K6" s="28">
        <v>9835761884</v>
      </c>
      <c r="L6" s="24">
        <v>2205796352</v>
      </c>
      <c r="M6" s="28">
        <v>18898</v>
      </c>
      <c r="N6" s="30">
        <v>20102</v>
      </c>
      <c r="O6" s="30">
        <v>0.3021</v>
      </c>
      <c r="P6" s="30">
        <v>3.31</v>
      </c>
      <c r="Q6" s="31">
        <f t="shared" si="1"/>
        <v>1.61668321747766</v>
      </c>
      <c r="R6">
        <v>20.62</v>
      </c>
    </row>
    <row r="7" ht="17.6" spans="1:18">
      <c r="A7">
        <v>15</v>
      </c>
      <c r="B7" s="22">
        <v>30.8</v>
      </c>
      <c r="C7" s="22">
        <v>62.8</v>
      </c>
      <c r="D7" s="22">
        <v>49.3</v>
      </c>
      <c r="E7" s="22">
        <v>25.2</v>
      </c>
      <c r="F7" s="22">
        <v>31.6</v>
      </c>
      <c r="G7" s="22">
        <v>66.9</v>
      </c>
      <c r="H7" s="22">
        <v>59.2</v>
      </c>
      <c r="I7" s="22">
        <v>59.1</v>
      </c>
      <c r="J7" s="25">
        <f t="shared" si="0"/>
        <v>48.1125</v>
      </c>
      <c r="K7" s="29">
        <v>8200770323</v>
      </c>
      <c r="L7" s="24">
        <v>2050082816</v>
      </c>
      <c r="M7" s="29">
        <v>15780</v>
      </c>
      <c r="N7" s="29">
        <v>16983</v>
      </c>
      <c r="O7" s="29">
        <v>0.2704</v>
      </c>
      <c r="P7" s="29">
        <v>3.7</v>
      </c>
      <c r="Q7" s="26">
        <f t="shared" si="1"/>
        <v>1.80621301775148</v>
      </c>
      <c r="R7">
        <v>22.77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F15" sqref="F15:G15"/>
    </sheetView>
  </sheetViews>
  <sheetFormatPr defaultColWidth="9.23076923076923" defaultRowHeight="16.8" outlineLevelRow="6"/>
  <cols>
    <col min="10" max="10" width="13.7692307692308" customWidth="1"/>
    <col min="11" max="11" width="14.4230769230769" customWidth="1"/>
  </cols>
  <sheetData>
    <row r="1" ht="17.6" spans="1:18">
      <c r="A1" t="s">
        <v>126</v>
      </c>
      <c r="B1" s="16" t="s">
        <v>98</v>
      </c>
      <c r="C1" s="17" t="s">
        <v>28</v>
      </c>
      <c r="D1" s="17" t="s">
        <v>99</v>
      </c>
      <c r="E1" s="17" t="s">
        <v>100</v>
      </c>
      <c r="F1" s="17" t="s">
        <v>101</v>
      </c>
      <c r="G1" s="17" t="s">
        <v>29</v>
      </c>
      <c r="H1" s="16" t="s">
        <v>30</v>
      </c>
      <c r="I1" s="17" t="s">
        <v>31</v>
      </c>
      <c r="J1" t="s">
        <v>170</v>
      </c>
      <c r="K1" s="36" t="s">
        <v>131</v>
      </c>
      <c r="L1" t="s">
        <v>171</v>
      </c>
      <c r="M1" s="36" t="s">
        <v>132</v>
      </c>
      <c r="N1" s="36" t="s">
        <v>133</v>
      </c>
      <c r="O1" s="36" t="s">
        <v>134</v>
      </c>
      <c r="P1" s="36" t="s">
        <v>135</v>
      </c>
      <c r="Q1" s="40" t="s">
        <v>136</v>
      </c>
      <c r="R1" t="s">
        <v>173</v>
      </c>
    </row>
    <row r="2" ht="17.6" spans="1:18">
      <c r="A2">
        <v>0</v>
      </c>
      <c r="B2" s="14">
        <v>48.3</v>
      </c>
      <c r="C2" s="18">
        <v>72.7</v>
      </c>
      <c r="D2" s="18">
        <v>77.4</v>
      </c>
      <c r="E2" s="18">
        <v>38.3</v>
      </c>
      <c r="F2" s="18">
        <v>44.2</v>
      </c>
      <c r="G2" s="18">
        <v>78.7</v>
      </c>
      <c r="H2" s="18">
        <v>63.2</v>
      </c>
      <c r="I2" s="18">
        <v>70.1</v>
      </c>
      <c r="J2" s="15">
        <f t="shared" ref="J2:J7" si="0">AVERAGE(B2:I2)</f>
        <v>61.6125</v>
      </c>
      <c r="K2" s="36">
        <v>16375728128</v>
      </c>
      <c r="L2" s="37">
        <v>2828650496</v>
      </c>
      <c r="M2" s="36">
        <v>31371</v>
      </c>
      <c r="N2" s="36">
        <v>32571</v>
      </c>
      <c r="O2" s="23">
        <v>0.4668</v>
      </c>
      <c r="P2" s="23">
        <v>2.14</v>
      </c>
      <c r="Q2" s="40">
        <f t="shared" ref="Q2:Q7" si="1">0.4884/O2</f>
        <v>1.04627249357326</v>
      </c>
      <c r="R2">
        <v>16.18</v>
      </c>
    </row>
    <row r="3" ht="17.6" spans="1:18">
      <c r="A3">
        <v>3</v>
      </c>
      <c r="B3" s="19">
        <v>42.7</v>
      </c>
      <c r="C3" s="19">
        <v>71.4</v>
      </c>
      <c r="D3" s="19">
        <v>73</v>
      </c>
      <c r="E3" s="19">
        <v>33.9</v>
      </c>
      <c r="F3" s="19">
        <v>41.8</v>
      </c>
      <c r="G3" s="19">
        <v>78.3</v>
      </c>
      <c r="H3" s="19">
        <v>61.4</v>
      </c>
      <c r="I3" s="19">
        <v>68.8</v>
      </c>
      <c r="J3" s="25">
        <f t="shared" si="0"/>
        <v>58.9125</v>
      </c>
      <c r="K3" s="38">
        <v>14766688814</v>
      </c>
      <c r="L3" s="37">
        <v>2828650496</v>
      </c>
      <c r="M3" s="38">
        <v>28302</v>
      </c>
      <c r="N3" s="38">
        <v>29505</v>
      </c>
      <c r="O3" s="38">
        <v>0.4223</v>
      </c>
      <c r="P3" s="38">
        <v>2.37</v>
      </c>
      <c r="Q3" s="40">
        <f t="shared" si="1"/>
        <v>1.15652379824769</v>
      </c>
      <c r="R3">
        <v>16.56</v>
      </c>
    </row>
    <row r="4" ht="17.6" spans="1:18">
      <c r="A4">
        <v>6</v>
      </c>
      <c r="B4" s="21">
        <v>38.1</v>
      </c>
      <c r="C4" s="21">
        <v>71.8</v>
      </c>
      <c r="D4" s="21">
        <v>67.3</v>
      </c>
      <c r="E4" s="21">
        <v>29.4</v>
      </c>
      <c r="F4" s="21">
        <v>40.8</v>
      </c>
      <c r="G4" s="21">
        <v>76.5</v>
      </c>
      <c r="H4" s="21">
        <v>59.3</v>
      </c>
      <c r="I4" s="21">
        <v>67.3</v>
      </c>
      <c r="J4" s="27">
        <f t="shared" si="0"/>
        <v>56.3125</v>
      </c>
      <c r="K4" s="39">
        <v>13157649500</v>
      </c>
      <c r="L4" s="37">
        <v>2828650496</v>
      </c>
      <c r="M4" s="39">
        <v>25233</v>
      </c>
      <c r="N4" s="39">
        <v>26437</v>
      </c>
      <c r="O4" s="39">
        <v>0.3886</v>
      </c>
      <c r="P4" s="39">
        <v>2.57</v>
      </c>
      <c r="Q4" s="40">
        <f t="shared" si="1"/>
        <v>1.25681935151827</v>
      </c>
      <c r="R4">
        <v>16.79</v>
      </c>
    </row>
    <row r="5" ht="17.6" spans="1:18">
      <c r="A5">
        <v>9</v>
      </c>
      <c r="B5" s="19">
        <v>35</v>
      </c>
      <c r="C5" s="19">
        <v>70</v>
      </c>
      <c r="D5" s="19">
        <v>59</v>
      </c>
      <c r="E5" s="19">
        <v>27.3</v>
      </c>
      <c r="F5" s="19">
        <v>35.8</v>
      </c>
      <c r="G5" s="19">
        <v>72.9</v>
      </c>
      <c r="H5" s="19">
        <v>62.5</v>
      </c>
      <c r="I5" s="19">
        <v>63.9</v>
      </c>
      <c r="J5" s="25">
        <f t="shared" si="0"/>
        <v>53.3</v>
      </c>
      <c r="K5" s="38">
        <v>11548610186</v>
      </c>
      <c r="L5" s="37">
        <v>2828650496</v>
      </c>
      <c r="M5" s="38">
        <v>22165</v>
      </c>
      <c r="N5" s="38">
        <v>23367</v>
      </c>
      <c r="O5" s="38">
        <v>0.3493</v>
      </c>
      <c r="P5" s="38">
        <v>2.86</v>
      </c>
      <c r="Q5" s="40">
        <f t="shared" si="1"/>
        <v>1.39822502147151</v>
      </c>
      <c r="R5">
        <v>17.11</v>
      </c>
    </row>
    <row r="6" ht="17.6" spans="1:18">
      <c r="A6">
        <v>12</v>
      </c>
      <c r="B6" s="21">
        <v>32.2</v>
      </c>
      <c r="C6" s="21">
        <v>67.7</v>
      </c>
      <c r="D6" s="21">
        <v>57.1</v>
      </c>
      <c r="E6" s="21">
        <v>26.5</v>
      </c>
      <c r="F6" s="21">
        <v>34.1</v>
      </c>
      <c r="G6" s="21">
        <v>70.5</v>
      </c>
      <c r="H6" s="21">
        <v>57.7</v>
      </c>
      <c r="I6" s="21">
        <v>59.1</v>
      </c>
      <c r="J6" s="27">
        <f t="shared" si="0"/>
        <v>50.6125</v>
      </c>
      <c r="K6" s="39">
        <v>9939570872</v>
      </c>
      <c r="L6" s="37">
        <v>2828650496</v>
      </c>
      <c r="M6" s="39">
        <v>19096</v>
      </c>
      <c r="N6" s="39">
        <v>20300</v>
      </c>
      <c r="O6" s="39">
        <v>0.308</v>
      </c>
      <c r="P6" s="39">
        <v>3.25</v>
      </c>
      <c r="Q6" s="40">
        <f t="shared" si="1"/>
        <v>1.58571428571429</v>
      </c>
      <c r="R6">
        <v>17.76</v>
      </c>
    </row>
    <row r="7" ht="17.6" spans="1:18">
      <c r="A7">
        <v>15</v>
      </c>
      <c r="B7" s="22">
        <v>29.1</v>
      </c>
      <c r="C7" s="22">
        <v>66.1</v>
      </c>
      <c r="D7" s="22">
        <v>53.1</v>
      </c>
      <c r="E7" s="22">
        <v>25.6</v>
      </c>
      <c r="F7" s="22">
        <v>31.5</v>
      </c>
      <c r="G7" s="22">
        <v>66.7</v>
      </c>
      <c r="H7" s="22">
        <v>56.1</v>
      </c>
      <c r="I7" s="22">
        <v>56.6</v>
      </c>
      <c r="J7" s="25">
        <f t="shared" si="0"/>
        <v>48.1</v>
      </c>
      <c r="K7" s="38">
        <v>8330531558</v>
      </c>
      <c r="L7" s="37">
        <v>2828650496</v>
      </c>
      <c r="M7" s="38">
        <v>16027</v>
      </c>
      <c r="N7" s="38">
        <v>17231</v>
      </c>
      <c r="O7" s="38">
        <v>0.2664</v>
      </c>
      <c r="P7" s="38">
        <v>3.75</v>
      </c>
      <c r="Q7" s="40">
        <f t="shared" si="1"/>
        <v>1.83333333333333</v>
      </c>
      <c r="R7">
        <v>18.68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J9" sqref="J9"/>
    </sheetView>
  </sheetViews>
  <sheetFormatPr defaultColWidth="9.23076923076923" defaultRowHeight="16.8" outlineLevelRow="6"/>
  <cols>
    <col min="11" max="11" width="13.9326923076923" customWidth="1"/>
    <col min="17" max="17" width="12.9230769230769"/>
  </cols>
  <sheetData>
    <row r="1" ht="17.6" spans="1:18">
      <c r="A1" t="s">
        <v>126</v>
      </c>
      <c r="B1" s="16" t="s">
        <v>98</v>
      </c>
      <c r="C1" s="17" t="s">
        <v>28</v>
      </c>
      <c r="D1" s="17" t="s">
        <v>99</v>
      </c>
      <c r="E1" s="17" t="s">
        <v>100</v>
      </c>
      <c r="F1" s="17" t="s">
        <v>101</v>
      </c>
      <c r="G1" s="17" t="s">
        <v>29</v>
      </c>
      <c r="H1" s="16" t="s">
        <v>30</v>
      </c>
      <c r="I1" s="17" t="s">
        <v>31</v>
      </c>
      <c r="J1" t="s">
        <v>170</v>
      </c>
      <c r="K1" s="36" t="s">
        <v>131</v>
      </c>
      <c r="L1" t="s">
        <v>171</v>
      </c>
      <c r="M1" s="36" t="s">
        <v>132</v>
      </c>
      <c r="N1" s="36" t="s">
        <v>133</v>
      </c>
      <c r="O1" s="36" t="s">
        <v>134</v>
      </c>
      <c r="P1" s="36" t="s">
        <v>135</v>
      </c>
      <c r="Q1" s="40" t="s">
        <v>136</v>
      </c>
      <c r="R1" t="s">
        <v>173</v>
      </c>
    </row>
    <row r="2" ht="17.6" spans="1:18">
      <c r="A2">
        <v>0</v>
      </c>
      <c r="B2" s="14">
        <v>48.3</v>
      </c>
      <c r="C2" s="18">
        <v>72.7</v>
      </c>
      <c r="D2" s="18">
        <v>77.4</v>
      </c>
      <c r="E2" s="18">
        <v>38.3</v>
      </c>
      <c r="F2" s="18">
        <v>44.2</v>
      </c>
      <c r="G2" s="18">
        <v>78.7</v>
      </c>
      <c r="H2" s="18">
        <v>63.2</v>
      </c>
      <c r="I2" s="18">
        <v>70.1</v>
      </c>
      <c r="J2" s="15">
        <f t="shared" ref="J2:J7" si="0">AVERAGE(B2:I2)</f>
        <v>61.6125</v>
      </c>
      <c r="K2" s="36">
        <v>16375728128</v>
      </c>
      <c r="L2" s="37">
        <v>2828650496</v>
      </c>
      <c r="M2" s="36">
        <v>31371</v>
      </c>
      <c r="N2" s="36">
        <v>32571</v>
      </c>
      <c r="O2" s="23">
        <v>0.4668</v>
      </c>
      <c r="P2" s="23">
        <v>2.14</v>
      </c>
      <c r="Q2" s="40">
        <f>0.4668/O2</f>
        <v>1</v>
      </c>
      <c r="R2">
        <v>16.18</v>
      </c>
    </row>
    <row r="3" ht="17.6" spans="1:18">
      <c r="A3">
        <v>3</v>
      </c>
      <c r="B3" s="19">
        <v>43.2</v>
      </c>
      <c r="C3" s="19">
        <v>73.9</v>
      </c>
      <c r="D3" s="19">
        <v>73</v>
      </c>
      <c r="E3" s="19">
        <v>35.4</v>
      </c>
      <c r="F3" s="19">
        <v>41.2</v>
      </c>
      <c r="G3" s="19">
        <v>78.2</v>
      </c>
      <c r="H3" s="19">
        <v>61.7</v>
      </c>
      <c r="I3" s="19">
        <v>69.5</v>
      </c>
      <c r="J3" s="25">
        <f t="shared" si="0"/>
        <v>59.5125</v>
      </c>
      <c r="K3" s="38">
        <v>14870497802</v>
      </c>
      <c r="L3" s="37">
        <v>2828650496</v>
      </c>
      <c r="M3" s="38">
        <v>28500</v>
      </c>
      <c r="N3" s="38">
        <v>29700</v>
      </c>
      <c r="O3" s="38">
        <v>0.4208</v>
      </c>
      <c r="P3" s="38">
        <v>2.38</v>
      </c>
      <c r="Q3" s="40">
        <f>0.4668/O3</f>
        <v>1.10931558935361</v>
      </c>
      <c r="R3">
        <v>16.56</v>
      </c>
    </row>
    <row r="4" ht="17.6" spans="1:18">
      <c r="A4">
        <v>6</v>
      </c>
      <c r="B4" s="21">
        <v>38.7</v>
      </c>
      <c r="C4" s="21">
        <v>71.8</v>
      </c>
      <c r="D4" s="21">
        <v>67.2</v>
      </c>
      <c r="E4" s="21">
        <v>31.6</v>
      </c>
      <c r="F4" s="21">
        <v>37.4</v>
      </c>
      <c r="G4" s="21">
        <v>77</v>
      </c>
      <c r="H4" s="21">
        <v>61.4</v>
      </c>
      <c r="I4" s="21">
        <v>66.5</v>
      </c>
      <c r="J4" s="27">
        <f t="shared" si="0"/>
        <v>56.45</v>
      </c>
      <c r="K4" s="39">
        <v>13365267476</v>
      </c>
      <c r="L4" s="37">
        <v>2828650496</v>
      </c>
      <c r="M4" s="39">
        <v>25629</v>
      </c>
      <c r="N4" s="39">
        <v>26289</v>
      </c>
      <c r="O4" s="39">
        <v>0.4043</v>
      </c>
      <c r="P4" s="39">
        <v>2.47</v>
      </c>
      <c r="Q4" s="40">
        <f>0.4668/O4</f>
        <v>1.15458817709622</v>
      </c>
      <c r="R4">
        <v>16.79</v>
      </c>
    </row>
    <row r="5" ht="17.6" spans="1:18">
      <c r="A5">
        <v>9</v>
      </c>
      <c r="B5" s="19">
        <v>37.9</v>
      </c>
      <c r="C5" s="19">
        <v>72.3</v>
      </c>
      <c r="D5" s="19">
        <v>64.4</v>
      </c>
      <c r="E5" s="19">
        <v>27.1</v>
      </c>
      <c r="F5" s="19">
        <v>37.6</v>
      </c>
      <c r="G5" s="19">
        <v>75.9</v>
      </c>
      <c r="H5" s="19">
        <v>61.7</v>
      </c>
      <c r="I5" s="19">
        <v>67</v>
      </c>
      <c r="J5" s="25">
        <f t="shared" si="0"/>
        <v>55.4875</v>
      </c>
      <c r="K5" s="38">
        <v>11860037150</v>
      </c>
      <c r="L5" s="37">
        <v>2828650496</v>
      </c>
      <c r="M5" s="38">
        <v>22759</v>
      </c>
      <c r="N5" s="38">
        <v>23958</v>
      </c>
      <c r="O5" s="38">
        <v>0.3755</v>
      </c>
      <c r="P5" s="38">
        <v>2.66</v>
      </c>
      <c r="Q5" s="40">
        <f>0.4668/O5</f>
        <v>1.24314247669774</v>
      </c>
      <c r="R5">
        <v>17.11</v>
      </c>
    </row>
    <row r="6" ht="17.6" spans="1:18">
      <c r="A6">
        <v>12</v>
      </c>
      <c r="B6" s="21">
        <v>34.5</v>
      </c>
      <c r="C6" s="21">
        <v>69.8</v>
      </c>
      <c r="D6" s="21">
        <v>59.4</v>
      </c>
      <c r="E6" s="21">
        <v>24.1</v>
      </c>
      <c r="F6" s="21">
        <v>33.8</v>
      </c>
      <c r="G6" s="21">
        <v>73.4</v>
      </c>
      <c r="H6" s="21">
        <v>61.5</v>
      </c>
      <c r="I6" s="21">
        <v>65.5</v>
      </c>
      <c r="J6" s="27">
        <f t="shared" si="0"/>
        <v>52.75</v>
      </c>
      <c r="K6" s="39">
        <v>10354806824</v>
      </c>
      <c r="L6" s="37">
        <v>2828650496</v>
      </c>
      <c r="M6" s="39">
        <v>19888</v>
      </c>
      <c r="N6" s="39">
        <v>21088</v>
      </c>
      <c r="O6" s="39">
        <v>0.3246</v>
      </c>
      <c r="P6" s="39">
        <v>3.08</v>
      </c>
      <c r="Q6" s="40">
        <f>0.4668/O6</f>
        <v>1.43807763401109</v>
      </c>
      <c r="R6">
        <v>17.76</v>
      </c>
    </row>
    <row r="7" ht="17.6" spans="1:18">
      <c r="A7">
        <v>15</v>
      </c>
      <c r="B7" s="19">
        <v>30.4</v>
      </c>
      <c r="C7" s="19">
        <v>65.5</v>
      </c>
      <c r="D7" s="19">
        <v>52</v>
      </c>
      <c r="E7" s="19">
        <v>24</v>
      </c>
      <c r="F7" s="19">
        <v>31.4</v>
      </c>
      <c r="G7" s="19">
        <v>68.7</v>
      </c>
      <c r="H7" s="19">
        <v>56</v>
      </c>
      <c r="I7" s="19">
        <v>63.8</v>
      </c>
      <c r="J7" s="25">
        <f t="shared" si="0"/>
        <v>48.975</v>
      </c>
      <c r="K7" s="38">
        <v>8849576498</v>
      </c>
      <c r="L7" s="37">
        <v>2828650496</v>
      </c>
      <c r="M7" s="38">
        <v>17017</v>
      </c>
      <c r="N7" s="38">
        <v>18217</v>
      </c>
      <c r="O7" s="38">
        <v>0.295</v>
      </c>
      <c r="P7" s="38">
        <v>3.39</v>
      </c>
      <c r="Q7" s="40">
        <f>0.4668/O7</f>
        <v>1.58237288135593</v>
      </c>
      <c r="R7">
        <v>18.68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tabSelected="1" workbookViewId="0">
      <selection activeCell="K11" sqref="K11"/>
    </sheetView>
  </sheetViews>
  <sheetFormatPr defaultColWidth="9.23076923076923" defaultRowHeight="16.8" outlineLevelRow="7"/>
  <cols>
    <col min="11" max="11" width="18.4230769230769" customWidth="1"/>
    <col min="12" max="12" width="10"/>
    <col min="15" max="15" width="12.9230769230769"/>
    <col min="18" max="18" width="12.9230769230769"/>
  </cols>
  <sheetData>
    <row r="1" ht="17.6" spans="1:19">
      <c r="A1" t="s">
        <v>126</v>
      </c>
      <c r="B1" s="16" t="s">
        <v>98</v>
      </c>
      <c r="C1" s="17" t="s">
        <v>28</v>
      </c>
      <c r="D1" s="17" t="s">
        <v>99</v>
      </c>
      <c r="E1" s="17" t="s">
        <v>100</v>
      </c>
      <c r="F1" s="17" t="s">
        <v>101</v>
      </c>
      <c r="G1" s="17" t="s">
        <v>29</v>
      </c>
      <c r="H1" s="16" t="s">
        <v>30</v>
      </c>
      <c r="I1" s="17" t="s">
        <v>31</v>
      </c>
      <c r="J1" t="s">
        <v>170</v>
      </c>
      <c r="K1" s="36" t="s">
        <v>131</v>
      </c>
      <c r="L1" t="s">
        <v>171</v>
      </c>
      <c r="M1" s="36" t="s">
        <v>132</v>
      </c>
      <c r="N1" s="36" t="s">
        <v>133</v>
      </c>
      <c r="O1" s="36" t="s">
        <v>175</v>
      </c>
      <c r="P1" s="36" t="s">
        <v>134</v>
      </c>
      <c r="Q1" s="36" t="s">
        <v>135</v>
      </c>
      <c r="R1" s="40" t="s">
        <v>136</v>
      </c>
      <c r="S1" t="s">
        <v>173</v>
      </c>
    </row>
    <row r="2" ht="17.6" spans="1:19">
      <c r="A2">
        <v>0</v>
      </c>
      <c r="B2" s="14">
        <v>48.3</v>
      </c>
      <c r="C2" s="18">
        <v>72.7</v>
      </c>
      <c r="D2" s="18">
        <v>77.4</v>
      </c>
      <c r="E2" s="18">
        <v>38.3</v>
      </c>
      <c r="F2" s="18">
        <v>44.2</v>
      </c>
      <c r="G2" s="18">
        <v>78.7</v>
      </c>
      <c r="H2" s="18">
        <v>63.2</v>
      </c>
      <c r="I2" s="18">
        <v>70.1</v>
      </c>
      <c r="J2" s="15">
        <f t="shared" ref="J2:J8" si="0">AVERAGE(B2:I2)</f>
        <v>61.6125</v>
      </c>
      <c r="K2" s="36">
        <v>16375728128</v>
      </c>
      <c r="L2" s="37">
        <v>2828650496</v>
      </c>
      <c r="M2" s="36">
        <v>31371</v>
      </c>
      <c r="N2" s="36">
        <v>32571</v>
      </c>
      <c r="O2" s="23">
        <f t="shared" ref="O2:O8" si="1">M2/31371</f>
        <v>1</v>
      </c>
      <c r="P2" s="23">
        <v>0.4668</v>
      </c>
      <c r="Q2" s="23">
        <v>2.14</v>
      </c>
      <c r="R2" s="40">
        <f>0.4668/P2</f>
        <v>1</v>
      </c>
      <c r="S2">
        <v>16.18</v>
      </c>
    </row>
    <row r="3" ht="17.6" spans="1:19">
      <c r="A3">
        <v>3</v>
      </c>
      <c r="B3" s="19">
        <v>43.3</v>
      </c>
      <c r="C3" s="19">
        <v>74</v>
      </c>
      <c r="D3" s="19">
        <v>74.8</v>
      </c>
      <c r="E3" s="19">
        <v>38</v>
      </c>
      <c r="F3" s="19">
        <v>39.4</v>
      </c>
      <c r="G3" s="19">
        <v>78.6</v>
      </c>
      <c r="H3" s="19">
        <v>58.8</v>
      </c>
      <c r="I3" s="19">
        <v>68.8</v>
      </c>
      <c r="J3" s="25">
        <f t="shared" si="0"/>
        <v>59.4625</v>
      </c>
      <c r="K3" s="38">
        <v>14870497802</v>
      </c>
      <c r="L3" s="37">
        <v>2828650496</v>
      </c>
      <c r="M3" s="38">
        <v>28500</v>
      </c>
      <c r="N3" s="38">
        <v>29700</v>
      </c>
      <c r="O3" s="23">
        <f t="shared" si="1"/>
        <v>0.908482356316343</v>
      </c>
      <c r="P3" s="38">
        <v>0.4208</v>
      </c>
      <c r="Q3" s="38">
        <v>2.38</v>
      </c>
      <c r="R3" s="40">
        <f t="shared" ref="R3:R8" si="2">0.4668/P3</f>
        <v>1.10931558935361</v>
      </c>
      <c r="S3">
        <v>16.56</v>
      </c>
    </row>
    <row r="4" ht="17.6" spans="1:19">
      <c r="A4">
        <v>6</v>
      </c>
      <c r="B4" s="21">
        <v>38.4</v>
      </c>
      <c r="C4" s="21">
        <v>73</v>
      </c>
      <c r="D4" s="21">
        <v>66.5</v>
      </c>
      <c r="E4" s="21">
        <v>29.3</v>
      </c>
      <c r="F4" s="21">
        <v>37.8</v>
      </c>
      <c r="G4" s="21">
        <v>77.2</v>
      </c>
      <c r="H4" s="21">
        <v>58.1</v>
      </c>
      <c r="I4" s="21">
        <v>68.5</v>
      </c>
      <c r="J4" s="27">
        <f t="shared" si="0"/>
        <v>56.1</v>
      </c>
      <c r="K4" s="39">
        <v>13365267476</v>
      </c>
      <c r="L4" s="37">
        <v>2828650496</v>
      </c>
      <c r="M4" s="39">
        <v>25629</v>
      </c>
      <c r="N4" s="39">
        <v>26289</v>
      </c>
      <c r="O4" s="23">
        <f t="shared" si="1"/>
        <v>0.816964712632686</v>
      </c>
      <c r="P4" s="39">
        <v>0.4043</v>
      </c>
      <c r="Q4" s="39">
        <v>2.47</v>
      </c>
      <c r="R4" s="40">
        <f t="shared" si="2"/>
        <v>1.15458817709622</v>
      </c>
      <c r="S4">
        <v>16.79</v>
      </c>
    </row>
    <row r="5" ht="17.6" spans="1:19">
      <c r="A5">
        <v>9</v>
      </c>
      <c r="B5" s="19">
        <v>36.4</v>
      </c>
      <c r="C5" s="19">
        <v>70.3</v>
      </c>
      <c r="D5" s="19">
        <v>63.1</v>
      </c>
      <c r="E5" s="19">
        <v>27.8</v>
      </c>
      <c r="F5" s="19">
        <v>37.4</v>
      </c>
      <c r="G5" s="19">
        <v>75.2</v>
      </c>
      <c r="H5" s="19">
        <v>64.6</v>
      </c>
      <c r="I5" s="19">
        <v>67.2</v>
      </c>
      <c r="J5" s="25">
        <f t="shared" si="0"/>
        <v>55.25</v>
      </c>
      <c r="K5" s="38">
        <v>11860037150</v>
      </c>
      <c r="L5" s="37">
        <v>2828650496</v>
      </c>
      <c r="M5" s="38">
        <v>22759</v>
      </c>
      <c r="N5" s="38">
        <v>23958</v>
      </c>
      <c r="O5" s="23">
        <f t="shared" si="1"/>
        <v>0.725478945522935</v>
      </c>
      <c r="P5" s="38">
        <v>0.3755</v>
      </c>
      <c r="Q5" s="38">
        <v>2.66</v>
      </c>
      <c r="R5" s="40">
        <f t="shared" si="2"/>
        <v>1.24314247669774</v>
      </c>
      <c r="S5">
        <v>17.11</v>
      </c>
    </row>
    <row r="6" ht="17.6" spans="1:18">
      <c r="A6">
        <v>10</v>
      </c>
      <c r="B6" s="21">
        <v>37.2</v>
      </c>
      <c r="C6" s="21">
        <v>69</v>
      </c>
      <c r="D6" s="21">
        <v>60</v>
      </c>
      <c r="E6" s="21">
        <v>26</v>
      </c>
      <c r="F6" s="21">
        <v>36.2</v>
      </c>
      <c r="G6" s="21">
        <v>74.4</v>
      </c>
      <c r="H6" s="21">
        <v>57.8</v>
      </c>
      <c r="I6" s="21">
        <v>65.5</v>
      </c>
      <c r="J6" s="25">
        <f t="shared" si="0"/>
        <v>53.2625</v>
      </c>
      <c r="K6" s="39">
        <v>11358293708</v>
      </c>
      <c r="L6" s="37">
        <v>2828650496</v>
      </c>
      <c r="M6" s="39">
        <v>21802</v>
      </c>
      <c r="N6" s="39">
        <v>22468</v>
      </c>
      <c r="O6" s="23">
        <f t="shared" si="1"/>
        <v>0.69497306429505</v>
      </c>
      <c r="P6" s="39">
        <v>0.3596</v>
      </c>
      <c r="Q6" s="39">
        <v>2.8</v>
      </c>
      <c r="R6" s="40">
        <f t="shared" si="2"/>
        <v>1.29810901001112</v>
      </c>
    </row>
    <row r="7" ht="17.6" spans="1:19">
      <c r="A7">
        <v>12</v>
      </c>
      <c r="B7" s="21">
        <v>31.7</v>
      </c>
      <c r="C7" s="21">
        <v>63.2</v>
      </c>
      <c r="D7" s="21">
        <v>57.9</v>
      </c>
      <c r="E7" s="21">
        <v>26.1</v>
      </c>
      <c r="F7" s="21">
        <v>34.8</v>
      </c>
      <c r="G7" s="21">
        <v>71.6</v>
      </c>
      <c r="H7" s="21">
        <v>66.8</v>
      </c>
      <c r="I7" s="21">
        <v>63.2</v>
      </c>
      <c r="J7" s="27">
        <f t="shared" si="0"/>
        <v>51.9125</v>
      </c>
      <c r="K7" s="39">
        <v>10354806824</v>
      </c>
      <c r="L7" s="37">
        <v>2828650496</v>
      </c>
      <c r="M7" s="39">
        <v>19888</v>
      </c>
      <c r="N7" s="39">
        <v>21088</v>
      </c>
      <c r="O7" s="23">
        <f t="shared" si="1"/>
        <v>0.633961301839278</v>
      </c>
      <c r="P7" s="39">
        <v>0.3246</v>
      </c>
      <c r="Q7" s="39">
        <v>3.08</v>
      </c>
      <c r="R7" s="40">
        <f t="shared" si="2"/>
        <v>1.43807763401109</v>
      </c>
      <c r="S7">
        <v>17.76</v>
      </c>
    </row>
    <row r="8" ht="17.6" spans="1:19">
      <c r="A8">
        <v>15</v>
      </c>
      <c r="B8" s="19">
        <v>31</v>
      </c>
      <c r="C8" s="19">
        <v>62.3</v>
      </c>
      <c r="D8" s="19">
        <v>53.2</v>
      </c>
      <c r="E8" s="19">
        <v>24.3</v>
      </c>
      <c r="F8" s="19">
        <v>33</v>
      </c>
      <c r="G8" s="19">
        <v>68.2</v>
      </c>
      <c r="H8" s="19">
        <v>57.4</v>
      </c>
      <c r="I8" s="19">
        <v>60</v>
      </c>
      <c r="J8" s="25">
        <f t="shared" si="0"/>
        <v>48.675</v>
      </c>
      <c r="K8" s="38">
        <v>8849576498</v>
      </c>
      <c r="L8" s="37">
        <v>2828650496</v>
      </c>
      <c r="M8" s="38">
        <v>17017</v>
      </c>
      <c r="N8" s="38">
        <v>18217</v>
      </c>
      <c r="O8" s="23">
        <f t="shared" si="1"/>
        <v>0.542443658155621</v>
      </c>
      <c r="P8" s="38">
        <v>0.295</v>
      </c>
      <c r="Q8" s="38">
        <v>3.39</v>
      </c>
      <c r="R8" s="40">
        <f t="shared" si="2"/>
        <v>1.58237288135593</v>
      </c>
      <c r="S8">
        <v>18.68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E6" sqref="E6"/>
    </sheetView>
  </sheetViews>
  <sheetFormatPr defaultColWidth="9.23076923076923" defaultRowHeight="16.8" outlineLevelRow="6"/>
  <cols>
    <col min="10" max="10" width="12.9230769230769"/>
    <col min="11" max="11" width="10"/>
    <col min="16" max="16" width="12.9230769230769"/>
  </cols>
  <sheetData>
    <row r="1" ht="17.6" spans="1:17">
      <c r="A1" t="s">
        <v>126</v>
      </c>
      <c r="B1" s="16" t="s">
        <v>98</v>
      </c>
      <c r="C1" s="17" t="s">
        <v>28</v>
      </c>
      <c r="D1" s="17" t="s">
        <v>99</v>
      </c>
      <c r="E1" s="17" t="s">
        <v>100</v>
      </c>
      <c r="F1" s="17" t="s">
        <v>101</v>
      </c>
      <c r="G1" s="17" t="s">
        <v>29</v>
      </c>
      <c r="H1" s="17" t="s">
        <v>31</v>
      </c>
      <c r="I1" t="s">
        <v>170</v>
      </c>
      <c r="J1" s="36" t="s">
        <v>131</v>
      </c>
      <c r="K1" t="s">
        <v>171</v>
      </c>
      <c r="L1" s="36" t="s">
        <v>132</v>
      </c>
      <c r="M1" s="36" t="s">
        <v>133</v>
      </c>
      <c r="N1" s="36" t="s">
        <v>134</v>
      </c>
      <c r="O1" s="36" t="s">
        <v>135</v>
      </c>
      <c r="P1" s="40" t="s">
        <v>136</v>
      </c>
      <c r="Q1" t="s">
        <v>173</v>
      </c>
    </row>
    <row r="2" ht="17.6" spans="1:17">
      <c r="A2">
        <v>0</v>
      </c>
      <c r="B2" s="14">
        <v>48.3</v>
      </c>
      <c r="C2" s="18">
        <v>72.7</v>
      </c>
      <c r="D2" s="18">
        <v>77.4</v>
      </c>
      <c r="E2" s="18">
        <v>38.3</v>
      </c>
      <c r="F2" s="18">
        <v>44.2</v>
      </c>
      <c r="G2" s="18">
        <v>78.7</v>
      </c>
      <c r="H2" s="18">
        <v>70.1</v>
      </c>
      <c r="I2" s="15">
        <f t="shared" ref="I2:I7" si="0">AVERAGE(B2:H2)</f>
        <v>61.3857142857143</v>
      </c>
      <c r="J2" s="36">
        <v>16375728128</v>
      </c>
      <c r="K2" s="37">
        <v>2828650496</v>
      </c>
      <c r="L2" s="36">
        <v>31371</v>
      </c>
      <c r="M2" s="36">
        <v>32571</v>
      </c>
      <c r="N2" s="23">
        <v>0.4668</v>
      </c>
      <c r="O2" s="23">
        <v>2.14</v>
      </c>
      <c r="P2" s="40">
        <f t="shared" ref="P2:P7" si="1">0.4668/N2</f>
        <v>1</v>
      </c>
      <c r="Q2">
        <v>16.18</v>
      </c>
    </row>
    <row r="3" ht="17.6" spans="1:17">
      <c r="A3">
        <v>3</v>
      </c>
      <c r="B3" s="19">
        <v>45.4</v>
      </c>
      <c r="C3" s="19">
        <v>74.1</v>
      </c>
      <c r="D3" s="19">
        <v>75.8</v>
      </c>
      <c r="E3" s="19">
        <v>40.4</v>
      </c>
      <c r="F3" s="19">
        <v>41.8</v>
      </c>
      <c r="G3" s="19">
        <v>79.7</v>
      </c>
      <c r="H3" s="19">
        <v>71.5</v>
      </c>
      <c r="I3" s="27">
        <f t="shared" si="0"/>
        <v>61.2428571428571</v>
      </c>
      <c r="J3" s="38">
        <v>14870497802</v>
      </c>
      <c r="K3" s="37">
        <v>2828650496</v>
      </c>
      <c r="L3" s="38">
        <v>28500</v>
      </c>
      <c r="M3" s="38">
        <v>29700</v>
      </c>
      <c r="N3" s="38">
        <v>0.4208</v>
      </c>
      <c r="O3" s="38">
        <v>2.38</v>
      </c>
      <c r="P3" s="40">
        <f t="shared" si="1"/>
        <v>1.10931558935361</v>
      </c>
      <c r="Q3">
        <v>16.56</v>
      </c>
    </row>
    <row r="4" ht="15" customHeight="1" spans="1:17">
      <c r="A4">
        <v>6</v>
      </c>
      <c r="B4" s="19">
        <v>45.9</v>
      </c>
      <c r="C4" s="19">
        <v>75.1</v>
      </c>
      <c r="D4" s="19">
        <v>75</v>
      </c>
      <c r="E4" s="19">
        <v>31.4</v>
      </c>
      <c r="F4" s="19">
        <v>42.4</v>
      </c>
      <c r="G4" s="19">
        <v>79.4</v>
      </c>
      <c r="H4" s="19">
        <v>74.7</v>
      </c>
      <c r="I4" s="27">
        <f t="shared" si="0"/>
        <v>60.5571428571429</v>
      </c>
      <c r="J4" s="39">
        <v>13365267476</v>
      </c>
      <c r="K4" s="37">
        <v>2828650496</v>
      </c>
      <c r="L4" s="39">
        <v>25629</v>
      </c>
      <c r="M4" s="39">
        <v>26289</v>
      </c>
      <c r="N4" s="39">
        <v>0.4043</v>
      </c>
      <c r="O4" s="39">
        <v>2.47</v>
      </c>
      <c r="P4" s="40">
        <f t="shared" si="1"/>
        <v>1.15458817709622</v>
      </c>
      <c r="Q4">
        <v>16.79</v>
      </c>
    </row>
    <row r="5" ht="17.6" spans="1:17">
      <c r="A5">
        <v>9</v>
      </c>
      <c r="B5" s="19">
        <v>43.5</v>
      </c>
      <c r="C5" s="19">
        <v>76.7</v>
      </c>
      <c r="D5" s="19">
        <v>69</v>
      </c>
      <c r="E5" s="19">
        <v>29.1</v>
      </c>
      <c r="F5" s="19">
        <v>38.6</v>
      </c>
      <c r="G5" s="19">
        <v>77.4</v>
      </c>
      <c r="H5" s="19">
        <v>73.6</v>
      </c>
      <c r="I5" s="25">
        <f t="shared" si="0"/>
        <v>58.2714285714286</v>
      </c>
      <c r="J5" s="38">
        <v>11860037150</v>
      </c>
      <c r="K5" s="37">
        <v>2828650496</v>
      </c>
      <c r="L5" s="38">
        <v>22759</v>
      </c>
      <c r="M5" s="38">
        <v>23958</v>
      </c>
      <c r="N5" s="38">
        <v>0.3755</v>
      </c>
      <c r="O5" s="38">
        <v>2.66</v>
      </c>
      <c r="P5" s="40">
        <f t="shared" si="1"/>
        <v>1.24314247669774</v>
      </c>
      <c r="Q5">
        <v>17.11</v>
      </c>
    </row>
    <row r="6" ht="17.6" spans="1:17">
      <c r="A6">
        <v>12</v>
      </c>
      <c r="B6" s="21">
        <v>36.1</v>
      </c>
      <c r="C6" s="21">
        <v>77.5</v>
      </c>
      <c r="D6" s="21">
        <v>63</v>
      </c>
      <c r="E6" s="21">
        <v>26.9</v>
      </c>
      <c r="F6" s="21">
        <v>35.4</v>
      </c>
      <c r="G6" s="21">
        <v>73.7</v>
      </c>
      <c r="H6" s="21">
        <v>69.7</v>
      </c>
      <c r="I6" s="27">
        <f t="shared" si="0"/>
        <v>54.6142857142857</v>
      </c>
      <c r="J6" s="39">
        <v>10354806824</v>
      </c>
      <c r="K6" s="37">
        <v>2828650496</v>
      </c>
      <c r="L6" s="39">
        <v>19888</v>
      </c>
      <c r="M6" s="39">
        <v>21088</v>
      </c>
      <c r="N6" s="39">
        <v>0.3246</v>
      </c>
      <c r="O6" s="39">
        <v>3.08</v>
      </c>
      <c r="P6" s="40">
        <f t="shared" si="1"/>
        <v>1.43807763401109</v>
      </c>
      <c r="Q6">
        <v>17.76</v>
      </c>
    </row>
    <row r="7" ht="17.6" spans="1:17">
      <c r="A7">
        <v>15</v>
      </c>
      <c r="B7" s="19">
        <v>35.5</v>
      </c>
      <c r="C7" s="19">
        <v>72.3</v>
      </c>
      <c r="D7" s="19">
        <v>58.9</v>
      </c>
      <c r="E7" s="19">
        <v>24.5</v>
      </c>
      <c r="F7" s="19">
        <v>35.2</v>
      </c>
      <c r="G7" s="19">
        <v>73.3</v>
      </c>
      <c r="H7" s="19">
        <v>71</v>
      </c>
      <c r="I7" s="25">
        <f t="shared" si="0"/>
        <v>52.9571428571429</v>
      </c>
      <c r="J7" s="38">
        <v>8849576498</v>
      </c>
      <c r="K7" s="37">
        <v>2828650496</v>
      </c>
      <c r="L7" s="38">
        <v>17017</v>
      </c>
      <c r="M7" s="38">
        <v>18217</v>
      </c>
      <c r="N7" s="38">
        <v>0.295</v>
      </c>
      <c r="O7" s="38">
        <v>3.39</v>
      </c>
      <c r="P7" s="40">
        <f t="shared" si="1"/>
        <v>1.58237288135593</v>
      </c>
      <c r="Q7">
        <v>18.68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J15" sqref="J15"/>
    </sheetView>
  </sheetViews>
  <sheetFormatPr defaultColWidth="9.23076923076923" defaultRowHeight="16.8" outlineLevelRow="6"/>
  <cols>
    <col min="9" max="9" width="24.3461538461538" customWidth="1"/>
    <col min="10" max="11" width="11.7692307692308"/>
    <col min="12" max="12" width="14.5769230769231" customWidth="1"/>
    <col min="17" max="17" width="12.9230769230769"/>
  </cols>
  <sheetData>
    <row r="1" ht="17.6" spans="1:18">
      <c r="A1" t="s">
        <v>126</v>
      </c>
      <c r="B1" s="16" t="s">
        <v>98</v>
      </c>
      <c r="C1" s="17" t="s">
        <v>28</v>
      </c>
      <c r="D1" s="17" t="s">
        <v>99</v>
      </c>
      <c r="E1" s="17" t="s">
        <v>100</v>
      </c>
      <c r="F1" s="17" t="s">
        <v>101</v>
      </c>
      <c r="G1" s="17" t="s">
        <v>29</v>
      </c>
      <c r="H1" s="16" t="s">
        <v>30</v>
      </c>
      <c r="I1" s="17" t="s">
        <v>31</v>
      </c>
      <c r="J1" t="s">
        <v>170</v>
      </c>
      <c r="K1" t="s">
        <v>171</v>
      </c>
      <c r="L1" s="36" t="s">
        <v>131</v>
      </c>
      <c r="M1" s="36" t="s">
        <v>132</v>
      </c>
      <c r="N1" s="36" t="s">
        <v>133</v>
      </c>
      <c r="O1" s="36" t="s">
        <v>134</v>
      </c>
      <c r="P1" s="36" t="s">
        <v>135</v>
      </c>
      <c r="Q1" s="40" t="s">
        <v>136</v>
      </c>
      <c r="R1" t="s">
        <v>173</v>
      </c>
    </row>
    <row r="2" ht="17.6" spans="1:18">
      <c r="A2">
        <v>0</v>
      </c>
      <c r="B2" s="14">
        <v>48.3</v>
      </c>
      <c r="C2" s="18">
        <v>72.7</v>
      </c>
      <c r="D2" s="18">
        <v>77.4</v>
      </c>
      <c r="E2" s="18">
        <v>38.3</v>
      </c>
      <c r="F2" s="18">
        <v>44.2</v>
      </c>
      <c r="G2" s="18">
        <v>78.7</v>
      </c>
      <c r="H2" s="18">
        <v>63.2</v>
      </c>
      <c r="I2" s="18">
        <v>70.1</v>
      </c>
      <c r="J2" s="15">
        <f>AVERAGE(B2:I2)</f>
        <v>61.6125</v>
      </c>
      <c r="K2" s="37">
        <v>2828650496</v>
      </c>
      <c r="L2" s="36">
        <v>16375728128</v>
      </c>
      <c r="M2" s="36">
        <v>31371</v>
      </c>
      <c r="N2" s="36">
        <v>32571</v>
      </c>
      <c r="O2" s="23">
        <v>0.4668</v>
      </c>
      <c r="P2" s="23">
        <v>2.14</v>
      </c>
      <c r="Q2" s="40">
        <f t="shared" ref="Q2:Q7" si="0">0.4668/O2</f>
        <v>1</v>
      </c>
      <c r="R2">
        <v>16.18</v>
      </c>
    </row>
    <row r="3" ht="17.6" spans="1:18">
      <c r="A3">
        <v>3</v>
      </c>
      <c r="B3" s="19">
        <v>43.7</v>
      </c>
      <c r="C3" s="19">
        <v>73.7</v>
      </c>
      <c r="D3" s="19">
        <v>74.8</v>
      </c>
      <c r="E3" s="19">
        <v>38</v>
      </c>
      <c r="F3" s="19">
        <v>39</v>
      </c>
      <c r="G3" s="19">
        <v>78.8</v>
      </c>
      <c r="H3" s="41">
        <v>58.8</v>
      </c>
      <c r="I3" s="19">
        <v>68.6</v>
      </c>
      <c r="J3" s="25">
        <f t="shared" ref="J3:J7" si="1">AVERAGE(B3:I3)</f>
        <v>59.425</v>
      </c>
      <c r="K3" s="37">
        <v>2828650496</v>
      </c>
      <c r="L3" s="38">
        <v>14870497802</v>
      </c>
      <c r="M3" s="38">
        <v>28500</v>
      </c>
      <c r="N3" s="38">
        <v>29700</v>
      </c>
      <c r="O3" s="38">
        <v>0.4208</v>
      </c>
      <c r="P3" s="38">
        <v>2.38</v>
      </c>
      <c r="Q3" s="40">
        <f t="shared" si="0"/>
        <v>1.10931558935361</v>
      </c>
      <c r="R3">
        <v>16.56</v>
      </c>
    </row>
    <row r="4" ht="17.6" spans="1:18">
      <c r="A4">
        <v>6</v>
      </c>
      <c r="B4" s="21">
        <v>39.5</v>
      </c>
      <c r="C4" s="21">
        <v>74.1</v>
      </c>
      <c r="D4" s="21">
        <v>69.1</v>
      </c>
      <c r="E4" s="21">
        <v>29.7</v>
      </c>
      <c r="F4" s="21">
        <v>38</v>
      </c>
      <c r="G4" s="21">
        <v>77.2</v>
      </c>
      <c r="H4" s="21">
        <v>60.7</v>
      </c>
      <c r="I4" s="21">
        <v>68.4</v>
      </c>
      <c r="J4" s="27">
        <f t="shared" si="1"/>
        <v>57.0875</v>
      </c>
      <c r="K4" s="37">
        <v>2828650496</v>
      </c>
      <c r="L4" s="39">
        <v>13365267476</v>
      </c>
      <c r="M4" s="39">
        <v>25629</v>
      </c>
      <c r="N4" s="39">
        <v>26289</v>
      </c>
      <c r="O4" s="39">
        <v>0.4043</v>
      </c>
      <c r="P4" s="39">
        <v>2.47</v>
      </c>
      <c r="Q4" s="40">
        <f t="shared" si="0"/>
        <v>1.15458817709622</v>
      </c>
      <c r="R4">
        <v>16.79</v>
      </c>
    </row>
    <row r="5" ht="17.6" spans="1:18">
      <c r="A5">
        <v>9</v>
      </c>
      <c r="B5" s="19">
        <v>38.7</v>
      </c>
      <c r="C5" s="19">
        <v>71.6</v>
      </c>
      <c r="D5" s="19">
        <v>67.6</v>
      </c>
      <c r="E5" s="19">
        <v>27.9</v>
      </c>
      <c r="F5" s="19">
        <v>37.8</v>
      </c>
      <c r="G5" s="19">
        <v>75.6</v>
      </c>
      <c r="H5" s="41">
        <v>59.6</v>
      </c>
      <c r="I5" s="19">
        <v>66.5</v>
      </c>
      <c r="J5" s="25">
        <f t="shared" si="1"/>
        <v>55.6625</v>
      </c>
      <c r="K5" s="37">
        <v>2828650496</v>
      </c>
      <c r="L5" s="38">
        <v>11860037150</v>
      </c>
      <c r="M5" s="38">
        <v>22759</v>
      </c>
      <c r="N5" s="38">
        <v>23958</v>
      </c>
      <c r="O5" s="38">
        <v>0.3755</v>
      </c>
      <c r="P5" s="38">
        <v>2.66</v>
      </c>
      <c r="Q5" s="40">
        <f t="shared" si="0"/>
        <v>1.24314247669774</v>
      </c>
      <c r="R5">
        <v>17.11</v>
      </c>
    </row>
    <row r="6" ht="17.6" spans="1:18">
      <c r="A6">
        <v>12</v>
      </c>
      <c r="B6" s="21">
        <v>35.7</v>
      </c>
      <c r="C6" s="21">
        <v>65.1</v>
      </c>
      <c r="D6" s="21">
        <v>63.9</v>
      </c>
      <c r="E6" s="21">
        <v>26</v>
      </c>
      <c r="F6" s="21">
        <v>36.6</v>
      </c>
      <c r="G6" s="21">
        <v>73.7</v>
      </c>
      <c r="H6" s="42">
        <v>59.9</v>
      </c>
      <c r="I6" s="21">
        <v>64.6</v>
      </c>
      <c r="J6" s="27">
        <f t="shared" si="1"/>
        <v>53.1875</v>
      </c>
      <c r="K6" s="37">
        <v>2828650496</v>
      </c>
      <c r="L6" s="39">
        <v>10354806824</v>
      </c>
      <c r="M6" s="39">
        <v>19888</v>
      </c>
      <c r="N6" s="39">
        <v>21088</v>
      </c>
      <c r="O6" s="39">
        <v>0.3246</v>
      </c>
      <c r="P6" s="39">
        <v>3.08</v>
      </c>
      <c r="Q6" s="40">
        <f t="shared" si="0"/>
        <v>1.43807763401109</v>
      </c>
      <c r="R6">
        <v>17.76</v>
      </c>
    </row>
    <row r="7" ht="17.6" spans="1:18">
      <c r="A7">
        <v>15</v>
      </c>
      <c r="B7" s="19">
        <v>32.3</v>
      </c>
      <c r="C7" s="19">
        <v>62.7</v>
      </c>
      <c r="D7" s="19">
        <v>57.1</v>
      </c>
      <c r="E7" s="19">
        <v>25.1</v>
      </c>
      <c r="F7" s="19">
        <v>34.2</v>
      </c>
      <c r="G7" s="19">
        <v>69.6</v>
      </c>
      <c r="H7" s="19">
        <v>56.7</v>
      </c>
      <c r="I7" s="19">
        <v>62</v>
      </c>
      <c r="J7" s="25">
        <f t="shared" si="1"/>
        <v>49.9625</v>
      </c>
      <c r="K7" s="37">
        <v>2828650496</v>
      </c>
      <c r="L7" s="38">
        <v>8849576498</v>
      </c>
      <c r="M7" s="38">
        <v>17017</v>
      </c>
      <c r="N7" s="38">
        <v>18217</v>
      </c>
      <c r="O7" s="38">
        <v>0.295</v>
      </c>
      <c r="P7" s="38">
        <v>3.39</v>
      </c>
      <c r="Q7" s="40">
        <f t="shared" si="0"/>
        <v>1.58237288135593</v>
      </c>
      <c r="R7">
        <v>18.68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"/>
  <sheetViews>
    <sheetView workbookViewId="0">
      <selection activeCell="O2" sqref="O2:O6"/>
    </sheetView>
  </sheetViews>
  <sheetFormatPr defaultColWidth="9.23076923076923" defaultRowHeight="16.8" outlineLevelRow="5"/>
  <cols>
    <col min="9" max="9" width="12.9230769230769"/>
    <col min="10" max="10" width="10"/>
    <col min="15" max="15" width="12.9230769230769"/>
  </cols>
  <sheetData>
    <row r="1" ht="17.6" spans="1:16">
      <c r="A1" t="s">
        <v>126</v>
      </c>
      <c r="B1" s="16" t="s">
        <v>98</v>
      </c>
      <c r="C1" s="17" t="s">
        <v>28</v>
      </c>
      <c r="D1" s="17" t="s">
        <v>99</v>
      </c>
      <c r="E1" s="17" t="s">
        <v>101</v>
      </c>
      <c r="F1" s="17" t="s">
        <v>29</v>
      </c>
      <c r="G1" s="17" t="s">
        <v>31</v>
      </c>
      <c r="H1" t="s">
        <v>170</v>
      </c>
      <c r="I1" s="36" t="s">
        <v>131</v>
      </c>
      <c r="J1" t="s">
        <v>171</v>
      </c>
      <c r="K1" s="36" t="s">
        <v>132</v>
      </c>
      <c r="L1" s="36" t="s">
        <v>133</v>
      </c>
      <c r="M1" s="36" t="s">
        <v>134</v>
      </c>
      <c r="N1" s="36" t="s">
        <v>135</v>
      </c>
      <c r="O1" s="40" t="s">
        <v>136</v>
      </c>
      <c r="P1" t="s">
        <v>173</v>
      </c>
    </row>
    <row r="2" ht="17.6" spans="1:16">
      <c r="A2">
        <v>0</v>
      </c>
      <c r="B2" s="14">
        <v>48.3</v>
      </c>
      <c r="C2" s="18">
        <v>72.7</v>
      </c>
      <c r="D2" s="18">
        <v>77.4</v>
      </c>
      <c r="E2" s="18">
        <v>44.2</v>
      </c>
      <c r="F2" s="18">
        <v>78.7</v>
      </c>
      <c r="G2" s="18">
        <v>70.1</v>
      </c>
      <c r="H2" s="15">
        <f>AVERAGE(B2:G2)</f>
        <v>65.2333333333333</v>
      </c>
      <c r="I2" s="36">
        <v>16375728128</v>
      </c>
      <c r="J2" s="37">
        <v>2828650496</v>
      </c>
      <c r="K2" s="36">
        <v>31371</v>
      </c>
      <c r="L2" s="36">
        <v>32571</v>
      </c>
      <c r="M2" s="23">
        <v>0.4668</v>
      </c>
      <c r="N2" s="23">
        <v>2.14</v>
      </c>
      <c r="O2" s="40">
        <f>0.4668/M2</f>
        <v>1</v>
      </c>
      <c r="P2">
        <v>16.18</v>
      </c>
    </row>
    <row r="3" ht="17.6" spans="1:16">
      <c r="A3">
        <v>6</v>
      </c>
      <c r="B3" s="21">
        <v>42.8</v>
      </c>
      <c r="C3" s="21">
        <v>65.4</v>
      </c>
      <c r="D3" s="21">
        <v>65.6</v>
      </c>
      <c r="E3" s="21">
        <v>41</v>
      </c>
      <c r="F3" s="21">
        <v>76.9</v>
      </c>
      <c r="G3" s="21">
        <v>73</v>
      </c>
      <c r="H3" s="27">
        <f>AVERAGE(B3:G3)</f>
        <v>60.7833333333333</v>
      </c>
      <c r="I3" s="39">
        <v>13365267476</v>
      </c>
      <c r="J3" s="37">
        <v>2828650496</v>
      </c>
      <c r="K3" s="39">
        <v>25629</v>
      </c>
      <c r="L3" s="39">
        <v>26289</v>
      </c>
      <c r="M3" s="39">
        <v>0.4043</v>
      </c>
      <c r="N3" s="39">
        <v>2.47</v>
      </c>
      <c r="O3" s="40">
        <f>0.4668/M3</f>
        <v>1.15458817709622</v>
      </c>
      <c r="P3">
        <v>16.79</v>
      </c>
    </row>
    <row r="4" ht="17.6" spans="1:16">
      <c r="A4">
        <v>9</v>
      </c>
      <c r="B4" s="19">
        <v>43.3</v>
      </c>
      <c r="C4" s="19">
        <v>70.9</v>
      </c>
      <c r="D4" s="19">
        <v>64.9</v>
      </c>
      <c r="E4" s="19">
        <v>38.2</v>
      </c>
      <c r="F4" s="19">
        <v>77.9</v>
      </c>
      <c r="G4" s="19">
        <v>74</v>
      </c>
      <c r="H4" s="25">
        <f>AVERAGE(B4:G4)</f>
        <v>61.5333333333333</v>
      </c>
      <c r="I4" s="38">
        <v>11860037150</v>
      </c>
      <c r="J4" s="37">
        <v>2828650496</v>
      </c>
      <c r="K4" s="38">
        <v>22759</v>
      </c>
      <c r="L4" s="38">
        <v>23958</v>
      </c>
      <c r="M4" s="38">
        <v>0.3755</v>
      </c>
      <c r="N4" s="38">
        <v>2.66</v>
      </c>
      <c r="O4" s="40">
        <f>0.4668/M4</f>
        <v>1.24314247669774</v>
      </c>
      <c r="P4">
        <v>17.11</v>
      </c>
    </row>
    <row r="5" ht="17.6" spans="1:16">
      <c r="A5">
        <v>12</v>
      </c>
      <c r="B5" s="21">
        <v>39.1</v>
      </c>
      <c r="C5" s="21">
        <v>68</v>
      </c>
      <c r="D5" s="21">
        <v>63</v>
      </c>
      <c r="E5" s="21">
        <v>36.6</v>
      </c>
      <c r="F5" s="21">
        <v>76</v>
      </c>
      <c r="G5" s="21">
        <v>71.7</v>
      </c>
      <c r="H5" s="27">
        <f>AVERAGE(B5:G5)</f>
        <v>59.0666666666667</v>
      </c>
      <c r="I5" s="39">
        <v>10354806824</v>
      </c>
      <c r="J5" s="37">
        <v>2828650496</v>
      </c>
      <c r="K5" s="39">
        <v>19888</v>
      </c>
      <c r="L5" s="39">
        <v>21088</v>
      </c>
      <c r="M5" s="39">
        <v>0.3246</v>
      </c>
      <c r="N5" s="39">
        <v>3.08</v>
      </c>
      <c r="O5" s="40">
        <f>0.4668/M5</f>
        <v>1.43807763401109</v>
      </c>
      <c r="P5">
        <v>17.76</v>
      </c>
    </row>
    <row r="6" ht="17.6" spans="1:16">
      <c r="A6">
        <v>15</v>
      </c>
      <c r="B6" s="19">
        <v>35.5</v>
      </c>
      <c r="C6" s="19">
        <v>58.3</v>
      </c>
      <c r="D6" s="19">
        <v>58.9</v>
      </c>
      <c r="E6" s="19">
        <v>35.2</v>
      </c>
      <c r="F6" s="19">
        <v>73.3</v>
      </c>
      <c r="G6" s="19">
        <v>71</v>
      </c>
      <c r="H6" s="25">
        <f>AVERAGE(B6:G6)</f>
        <v>55.3666666666667</v>
      </c>
      <c r="I6" s="38">
        <v>8849576498</v>
      </c>
      <c r="J6" s="37">
        <v>2828650496</v>
      </c>
      <c r="K6" s="38">
        <v>17017</v>
      </c>
      <c r="L6" s="38">
        <v>18217</v>
      </c>
      <c r="M6" s="38">
        <v>0.295</v>
      </c>
      <c r="N6" s="38">
        <v>3.39</v>
      </c>
      <c r="O6" s="40">
        <f>0.4668/M6</f>
        <v>1.58237288135593</v>
      </c>
      <c r="P6">
        <v>18.68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2" sqref="O2"/>
    </sheetView>
  </sheetViews>
  <sheetFormatPr defaultColWidth="9.23076923076923" defaultRowHeight="16.8" outlineLevelRow="6"/>
  <cols>
    <col min="11" max="11" width="18.9038461538462" customWidth="1"/>
    <col min="12" max="12" width="11.7692307692308"/>
    <col min="18" max="18" width="12.6538461538462" customWidth="1"/>
  </cols>
  <sheetData>
    <row r="1" ht="17.6" spans="1:18">
      <c r="A1" t="s">
        <v>126</v>
      </c>
      <c r="B1" s="16" t="s">
        <v>98</v>
      </c>
      <c r="C1" s="17" t="s">
        <v>28</v>
      </c>
      <c r="D1" s="17" t="s">
        <v>99</v>
      </c>
      <c r="E1" s="17" t="s">
        <v>100</v>
      </c>
      <c r="F1" s="17" t="s">
        <v>101</v>
      </c>
      <c r="G1" s="17" t="s">
        <v>29</v>
      </c>
      <c r="H1" s="16" t="s">
        <v>30</v>
      </c>
      <c r="I1" s="17" t="s">
        <v>31</v>
      </c>
      <c r="J1" t="s">
        <v>170</v>
      </c>
      <c r="K1" s="36" t="s">
        <v>131</v>
      </c>
      <c r="L1" t="s">
        <v>171</v>
      </c>
      <c r="M1" s="36" t="s">
        <v>132</v>
      </c>
      <c r="N1" s="36" t="s">
        <v>133</v>
      </c>
      <c r="O1" s="36" t="s">
        <v>134</v>
      </c>
      <c r="P1" s="36" t="s">
        <v>135</v>
      </c>
      <c r="Q1" s="40" t="s">
        <v>136</v>
      </c>
      <c r="R1" t="s">
        <v>173</v>
      </c>
    </row>
    <row r="2" ht="17.6" spans="1:18">
      <c r="A2">
        <v>0</v>
      </c>
      <c r="B2" s="14">
        <v>48.3</v>
      </c>
      <c r="C2" s="18">
        <v>72.7</v>
      </c>
      <c r="D2" s="18">
        <v>77.4</v>
      </c>
      <c r="E2" s="18">
        <v>38.3</v>
      </c>
      <c r="F2" s="18">
        <v>44.2</v>
      </c>
      <c r="G2" s="18">
        <v>78.7</v>
      </c>
      <c r="H2" s="18">
        <v>63.2</v>
      </c>
      <c r="I2" s="18">
        <v>70.1</v>
      </c>
      <c r="J2" s="15">
        <f t="shared" ref="J2:J7" si="0">AVERAGE(B2:I2)</f>
        <v>61.6125</v>
      </c>
      <c r="K2" s="36">
        <v>16375728128</v>
      </c>
      <c r="L2" s="37">
        <v>2828650496</v>
      </c>
      <c r="M2" s="36">
        <v>31371</v>
      </c>
      <c r="N2" s="36">
        <v>32571</v>
      </c>
      <c r="O2" s="23">
        <v>0.5196</v>
      </c>
      <c r="P2" s="23">
        <v>1.92</v>
      </c>
      <c r="Q2" s="40">
        <f t="shared" ref="Q2:Q7" si="1">0.4884/O2</f>
        <v>0.939953810623557</v>
      </c>
      <c r="R2">
        <v>16.18</v>
      </c>
    </row>
    <row r="3" ht="17.6" spans="1:18">
      <c r="A3">
        <v>3</v>
      </c>
      <c r="B3" s="19">
        <v>43.3</v>
      </c>
      <c r="C3" s="19">
        <v>74</v>
      </c>
      <c r="D3" s="19">
        <v>74.8</v>
      </c>
      <c r="E3" s="19">
        <v>38</v>
      </c>
      <c r="F3" s="19">
        <v>39.4</v>
      </c>
      <c r="G3" s="19">
        <v>78.6</v>
      </c>
      <c r="H3" s="19">
        <v>58.8</v>
      </c>
      <c r="I3" s="19">
        <v>68.8</v>
      </c>
      <c r="J3" s="25">
        <f t="shared" si="0"/>
        <v>59.4625</v>
      </c>
      <c r="K3" s="38">
        <v>14870497802</v>
      </c>
      <c r="L3" s="37">
        <v>2828650496</v>
      </c>
      <c r="M3" s="38">
        <v>28500</v>
      </c>
      <c r="N3" s="38">
        <v>29700</v>
      </c>
      <c r="O3" s="38">
        <v>0.4648</v>
      </c>
      <c r="P3" s="38">
        <v>2.15</v>
      </c>
      <c r="Q3" s="40">
        <f t="shared" si="1"/>
        <v>1.05077452667814</v>
      </c>
      <c r="R3">
        <v>16.56</v>
      </c>
    </row>
    <row r="4" ht="17.6" spans="1:18">
      <c r="A4">
        <v>6</v>
      </c>
      <c r="B4" s="21">
        <v>38.4</v>
      </c>
      <c r="C4" s="21">
        <v>73</v>
      </c>
      <c r="D4" s="21">
        <v>66.5</v>
      </c>
      <c r="E4" s="21">
        <v>29.3</v>
      </c>
      <c r="F4" s="21">
        <v>37.8</v>
      </c>
      <c r="G4" s="21">
        <v>77.2</v>
      </c>
      <c r="H4" s="21">
        <v>58.1</v>
      </c>
      <c r="I4" s="21">
        <v>68.5</v>
      </c>
      <c r="J4" s="27">
        <f t="shared" si="0"/>
        <v>56.1</v>
      </c>
      <c r="K4" s="39">
        <v>13365267476</v>
      </c>
      <c r="L4" s="37">
        <v>2828650496</v>
      </c>
      <c r="M4" s="39">
        <v>25629</v>
      </c>
      <c r="N4" s="39">
        <v>26289</v>
      </c>
      <c r="O4" s="39">
        <v>0.4352</v>
      </c>
      <c r="P4" s="39">
        <v>2.3</v>
      </c>
      <c r="Q4" s="40">
        <f t="shared" si="1"/>
        <v>1.12224264705882</v>
      </c>
      <c r="R4">
        <v>16.79</v>
      </c>
    </row>
    <row r="5" ht="17.6" spans="1:18">
      <c r="A5">
        <v>9</v>
      </c>
      <c r="B5" s="19">
        <v>36.4</v>
      </c>
      <c r="C5" s="19">
        <v>70.3</v>
      </c>
      <c r="D5" s="19">
        <v>63.1</v>
      </c>
      <c r="E5" s="19">
        <v>27.8</v>
      </c>
      <c r="F5" s="19">
        <v>37.4</v>
      </c>
      <c r="G5" s="19">
        <v>75.2</v>
      </c>
      <c r="H5" s="19">
        <v>64.6</v>
      </c>
      <c r="I5" s="19">
        <v>67.2</v>
      </c>
      <c r="J5" s="25">
        <f t="shared" si="0"/>
        <v>55.25</v>
      </c>
      <c r="K5" s="38">
        <v>11860037150</v>
      </c>
      <c r="L5" s="37">
        <v>2828650496</v>
      </c>
      <c r="M5" s="38">
        <v>22759</v>
      </c>
      <c r="N5" s="38">
        <v>23958</v>
      </c>
      <c r="O5" s="38">
        <v>0.4079</v>
      </c>
      <c r="P5" s="38">
        <v>2.45</v>
      </c>
      <c r="Q5" s="40">
        <f t="shared" si="1"/>
        <v>1.19735229222849</v>
      </c>
      <c r="R5">
        <v>17.11</v>
      </c>
    </row>
    <row r="6" ht="17.6" spans="1:18">
      <c r="A6">
        <v>12</v>
      </c>
      <c r="B6" s="21">
        <v>31.7</v>
      </c>
      <c r="C6" s="21">
        <v>63.2</v>
      </c>
      <c r="D6" s="21">
        <v>57.9</v>
      </c>
      <c r="E6" s="21">
        <v>26.1</v>
      </c>
      <c r="F6" s="21">
        <v>34.8</v>
      </c>
      <c r="G6" s="21">
        <v>71.6</v>
      </c>
      <c r="H6" s="21">
        <v>66.8</v>
      </c>
      <c r="I6" s="21">
        <v>63.2</v>
      </c>
      <c r="J6" s="27">
        <f t="shared" si="0"/>
        <v>51.9125</v>
      </c>
      <c r="K6" s="39">
        <v>10354806824</v>
      </c>
      <c r="L6" s="37">
        <v>2828650496</v>
      </c>
      <c r="M6" s="39">
        <v>19888</v>
      </c>
      <c r="N6" s="39">
        <v>21088</v>
      </c>
      <c r="O6" s="39">
        <v>0.3793</v>
      </c>
      <c r="P6" s="39">
        <v>2.64</v>
      </c>
      <c r="Q6" s="40">
        <f t="shared" si="1"/>
        <v>1.28763511732138</v>
      </c>
      <c r="R6">
        <v>17.76</v>
      </c>
    </row>
    <row r="7" ht="17.6" spans="1:18">
      <c r="A7">
        <v>15</v>
      </c>
      <c r="B7" s="19">
        <v>31</v>
      </c>
      <c r="C7" s="19">
        <v>62.3</v>
      </c>
      <c r="D7" s="19">
        <v>53.2</v>
      </c>
      <c r="E7" s="19">
        <v>24.3</v>
      </c>
      <c r="F7" s="19">
        <v>33</v>
      </c>
      <c r="G7" s="19">
        <v>68.2</v>
      </c>
      <c r="H7" s="19">
        <v>57.4</v>
      </c>
      <c r="I7" s="19">
        <v>60</v>
      </c>
      <c r="J7" s="25">
        <f t="shared" si="0"/>
        <v>48.675</v>
      </c>
      <c r="K7" s="38">
        <v>8849576498</v>
      </c>
      <c r="L7" s="37">
        <v>2828650496</v>
      </c>
      <c r="M7" s="38">
        <v>17017</v>
      </c>
      <c r="N7" s="38">
        <v>18217</v>
      </c>
      <c r="O7" s="38">
        <v>0.3387</v>
      </c>
      <c r="P7" s="38">
        <v>2.95</v>
      </c>
      <c r="Q7" s="40">
        <f t="shared" si="1"/>
        <v>1.44198405668733</v>
      </c>
      <c r="R7">
        <v>18.68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O2" sqref="O2:P2"/>
    </sheetView>
  </sheetViews>
  <sheetFormatPr defaultColWidth="9.23076923076923" defaultRowHeight="16.8" outlineLevelRow="6"/>
  <cols>
    <col min="10" max="10" width="10.8942307692308" customWidth="1"/>
    <col min="11" max="11" width="11.7692307692308"/>
    <col min="12" max="12" width="13.4615384615385" customWidth="1"/>
  </cols>
  <sheetData>
    <row r="1" ht="17.6" spans="1:17">
      <c r="A1" t="s">
        <v>126</v>
      </c>
      <c r="B1" s="16" t="s">
        <v>98</v>
      </c>
      <c r="C1" s="17" t="s">
        <v>28</v>
      </c>
      <c r="D1" s="17" t="s">
        <v>99</v>
      </c>
      <c r="E1" s="17" t="s">
        <v>100</v>
      </c>
      <c r="F1" s="17" t="s">
        <v>101</v>
      </c>
      <c r="G1" s="17" t="s">
        <v>29</v>
      </c>
      <c r="H1" s="16" t="s">
        <v>30</v>
      </c>
      <c r="I1" s="17" t="s">
        <v>31</v>
      </c>
      <c r="J1" t="s">
        <v>170</v>
      </c>
      <c r="K1" t="s">
        <v>171</v>
      </c>
      <c r="L1" s="36" t="s">
        <v>131</v>
      </c>
      <c r="M1" s="36" t="s">
        <v>132</v>
      </c>
      <c r="N1" s="36" t="s">
        <v>133</v>
      </c>
      <c r="O1" s="36" t="s">
        <v>134</v>
      </c>
      <c r="P1" s="36" t="s">
        <v>135</v>
      </c>
      <c r="Q1" s="40" t="s">
        <v>136</v>
      </c>
    </row>
    <row r="2" ht="17.6" spans="1:17">
      <c r="A2">
        <v>0</v>
      </c>
      <c r="B2" s="14">
        <v>48.3</v>
      </c>
      <c r="C2" s="18">
        <v>72.7</v>
      </c>
      <c r="D2" s="18">
        <v>77.4</v>
      </c>
      <c r="E2" s="18">
        <v>38.3</v>
      </c>
      <c r="F2" s="18">
        <v>44.2</v>
      </c>
      <c r="G2" s="18">
        <v>78.7</v>
      </c>
      <c r="H2" s="18">
        <v>63.2</v>
      </c>
      <c r="I2" s="18">
        <v>70.1</v>
      </c>
      <c r="J2" s="15">
        <f t="shared" ref="J2:J7" si="0">AVERAGE(B2:I2)</f>
        <v>61.6125</v>
      </c>
      <c r="K2" s="37">
        <v>2828650496</v>
      </c>
      <c r="L2" s="36">
        <v>16375728128</v>
      </c>
      <c r="M2" s="36">
        <v>31371</v>
      </c>
      <c r="N2" s="36">
        <v>32571</v>
      </c>
      <c r="O2" s="23">
        <v>0.5196</v>
      </c>
      <c r="P2" s="23">
        <v>1.92</v>
      </c>
      <c r="Q2" s="40">
        <f t="shared" ref="Q2:Q7" si="1">0.4884/O2</f>
        <v>0.939953810623557</v>
      </c>
    </row>
    <row r="3" ht="17.6" spans="1:17">
      <c r="A3">
        <v>3</v>
      </c>
      <c r="B3" s="19">
        <v>43.1</v>
      </c>
      <c r="C3" s="19">
        <v>73.6</v>
      </c>
      <c r="D3" s="19">
        <v>72.4</v>
      </c>
      <c r="E3" s="19">
        <v>38</v>
      </c>
      <c r="F3" s="19">
        <v>40</v>
      </c>
      <c r="G3" s="19">
        <v>77.5</v>
      </c>
      <c r="H3" s="19">
        <v>59.2</v>
      </c>
      <c r="I3" s="19">
        <v>69.1</v>
      </c>
      <c r="J3" s="25">
        <f t="shared" si="0"/>
        <v>59.1125</v>
      </c>
      <c r="K3" s="37">
        <v>2828650496</v>
      </c>
      <c r="L3" s="38">
        <v>14870497802</v>
      </c>
      <c r="M3" s="38">
        <v>28500</v>
      </c>
      <c r="N3" s="38">
        <v>29700</v>
      </c>
      <c r="O3" s="38">
        <v>0.4648</v>
      </c>
      <c r="P3" s="38">
        <v>2.15</v>
      </c>
      <c r="Q3" s="40">
        <f t="shared" si="1"/>
        <v>1.05077452667814</v>
      </c>
    </row>
    <row r="4" ht="17.6" spans="1:17">
      <c r="A4">
        <v>6</v>
      </c>
      <c r="B4" s="21">
        <v>40.2</v>
      </c>
      <c r="C4" s="21">
        <v>74.9</v>
      </c>
      <c r="D4" s="21">
        <v>69.2</v>
      </c>
      <c r="E4" s="21">
        <v>37</v>
      </c>
      <c r="F4" s="21">
        <v>36.8</v>
      </c>
      <c r="G4" s="21">
        <v>76.8</v>
      </c>
      <c r="H4" s="21">
        <v>62.1</v>
      </c>
      <c r="I4" s="21">
        <v>68.5</v>
      </c>
      <c r="J4" s="27">
        <f t="shared" si="0"/>
        <v>58.1875</v>
      </c>
      <c r="K4" s="37">
        <v>2828650496</v>
      </c>
      <c r="L4" s="39">
        <v>13365267476</v>
      </c>
      <c r="M4" s="39">
        <v>25629</v>
      </c>
      <c r="N4" s="39">
        <v>26289</v>
      </c>
      <c r="O4" s="39">
        <v>0.4352</v>
      </c>
      <c r="P4" s="39">
        <v>2.3</v>
      </c>
      <c r="Q4" s="40">
        <f t="shared" si="1"/>
        <v>1.12224264705882</v>
      </c>
    </row>
    <row r="5" ht="17.6" spans="1:17">
      <c r="A5">
        <v>9</v>
      </c>
      <c r="B5" s="19">
        <v>37.6</v>
      </c>
      <c r="C5" s="19">
        <v>70.5</v>
      </c>
      <c r="D5" s="19">
        <v>63.5</v>
      </c>
      <c r="E5" s="19">
        <v>34.5</v>
      </c>
      <c r="F5" s="19">
        <v>33</v>
      </c>
      <c r="G5" s="19">
        <v>73.2</v>
      </c>
      <c r="H5" s="19">
        <v>59.9</v>
      </c>
      <c r="I5" s="19">
        <v>65.6</v>
      </c>
      <c r="J5" s="25">
        <f t="shared" si="0"/>
        <v>54.725</v>
      </c>
      <c r="K5" s="37">
        <v>2828650496</v>
      </c>
      <c r="L5" s="38">
        <v>11860037150</v>
      </c>
      <c r="M5" s="38">
        <v>22759</v>
      </c>
      <c r="N5" s="38">
        <v>23958</v>
      </c>
      <c r="O5" s="38">
        <v>0.4079</v>
      </c>
      <c r="P5" s="38">
        <v>2.45</v>
      </c>
      <c r="Q5" s="40">
        <f t="shared" si="1"/>
        <v>1.19735229222849</v>
      </c>
    </row>
    <row r="6" ht="17.6" spans="1:17">
      <c r="A6">
        <v>12</v>
      </c>
      <c r="B6" s="21">
        <v>35.2</v>
      </c>
      <c r="C6" s="21">
        <v>64.9</v>
      </c>
      <c r="D6" s="21">
        <v>56.8</v>
      </c>
      <c r="E6" s="21">
        <v>30.4</v>
      </c>
      <c r="F6" s="21">
        <v>30.8</v>
      </c>
      <c r="G6" s="21">
        <v>68.9</v>
      </c>
      <c r="H6" s="21">
        <v>61.7</v>
      </c>
      <c r="I6" s="21">
        <v>64.3</v>
      </c>
      <c r="J6" s="27">
        <f t="shared" si="0"/>
        <v>51.625</v>
      </c>
      <c r="K6" s="37">
        <v>2828650496</v>
      </c>
      <c r="L6" s="39">
        <v>10354806824</v>
      </c>
      <c r="M6" s="39">
        <v>19888</v>
      </c>
      <c r="N6" s="39">
        <v>21088</v>
      </c>
      <c r="O6" s="39">
        <v>0.3793</v>
      </c>
      <c r="P6" s="39">
        <v>2.64</v>
      </c>
      <c r="Q6" s="40">
        <f t="shared" si="1"/>
        <v>1.28763511732138</v>
      </c>
    </row>
    <row r="7" ht="17.6" spans="1:17">
      <c r="A7">
        <v>15</v>
      </c>
      <c r="B7" s="19">
        <v>31.6</v>
      </c>
      <c r="C7" s="19">
        <v>63.8</v>
      </c>
      <c r="D7" s="19">
        <v>50.3</v>
      </c>
      <c r="E7" s="19">
        <v>26.6</v>
      </c>
      <c r="F7" s="19">
        <v>29.2</v>
      </c>
      <c r="G7" s="19">
        <v>66.9</v>
      </c>
      <c r="H7" s="19">
        <v>52.3</v>
      </c>
      <c r="I7" s="19">
        <v>64.1</v>
      </c>
      <c r="J7" s="25">
        <f t="shared" si="0"/>
        <v>48.1</v>
      </c>
      <c r="K7" s="37">
        <v>2828650496</v>
      </c>
      <c r="L7" s="38">
        <v>8849576498</v>
      </c>
      <c r="M7" s="38">
        <v>17017</v>
      </c>
      <c r="N7" s="38">
        <v>18217</v>
      </c>
      <c r="O7" s="38">
        <v>0.3387</v>
      </c>
      <c r="P7" s="38">
        <v>2.95</v>
      </c>
      <c r="Q7" s="40">
        <f t="shared" si="1"/>
        <v>1.44198405668733</v>
      </c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workbookViewId="0">
      <selection activeCell="O10" sqref="O10"/>
    </sheetView>
  </sheetViews>
  <sheetFormatPr defaultColWidth="9.23076923076923" defaultRowHeight="16.8" outlineLevelRow="5"/>
  <cols>
    <col min="1" max="1" width="21.9615384615385" customWidth="1"/>
    <col min="2" max="2" width="16.8173076923077" customWidth="1"/>
    <col min="11" max="11" width="12.1826923076923" customWidth="1"/>
  </cols>
  <sheetData>
    <row r="1" ht="17.6" spans="1:11">
      <c r="A1" s="33" t="s">
        <v>2</v>
      </c>
      <c r="B1" s="33" t="s">
        <v>184</v>
      </c>
      <c r="C1" s="33" t="s">
        <v>98</v>
      </c>
      <c r="D1" s="34" t="s">
        <v>28</v>
      </c>
      <c r="E1" s="34" t="s">
        <v>99</v>
      </c>
      <c r="F1" s="34" t="s">
        <v>100</v>
      </c>
      <c r="G1" s="34" t="s">
        <v>101</v>
      </c>
      <c r="H1" s="34" t="s">
        <v>29</v>
      </c>
      <c r="I1" s="33" t="s">
        <v>30</v>
      </c>
      <c r="J1" s="34" t="s">
        <v>31</v>
      </c>
      <c r="K1" s="33" t="s">
        <v>170</v>
      </c>
    </row>
    <row r="2" ht="17.6" spans="1:11">
      <c r="A2" s="33" t="s">
        <v>138</v>
      </c>
      <c r="B2" s="33" t="s">
        <v>139</v>
      </c>
      <c r="C2" s="35">
        <v>35</v>
      </c>
      <c r="D2" s="35">
        <v>66</v>
      </c>
      <c r="E2" s="35">
        <v>60.3</v>
      </c>
      <c r="F2" s="35">
        <v>45.4</v>
      </c>
      <c r="G2" s="35">
        <v>34</v>
      </c>
      <c r="H2" s="35">
        <v>73.2</v>
      </c>
      <c r="I2" s="35">
        <v>57</v>
      </c>
      <c r="J2" s="35">
        <v>58.8</v>
      </c>
      <c r="K2" s="35">
        <f>AVERAGE(C2:J2)</f>
        <v>53.7125</v>
      </c>
    </row>
    <row r="3" ht="17.6" spans="1:11">
      <c r="A3" s="33" t="s">
        <v>185</v>
      </c>
      <c r="B3" s="33" t="s">
        <v>150</v>
      </c>
      <c r="C3" s="33">
        <v>38.7</v>
      </c>
      <c r="D3" s="33">
        <v>69.497</v>
      </c>
      <c r="E3" s="33">
        <v>67.1197</v>
      </c>
      <c r="F3" s="33">
        <v>32.8983</v>
      </c>
      <c r="G3" s="33">
        <v>37.809</v>
      </c>
      <c r="H3" s="33">
        <v>74.7094</v>
      </c>
      <c r="I3" s="33">
        <v>48.034</v>
      </c>
      <c r="J3" s="33">
        <v>67.5383</v>
      </c>
      <c r="K3" s="35">
        <f>AVERAGE(C3:J3)</f>
        <v>54.5382125</v>
      </c>
    </row>
    <row r="4" ht="17.6" spans="1:11">
      <c r="A4" s="33" t="s">
        <v>186</v>
      </c>
      <c r="B4" s="35" t="s">
        <v>187</v>
      </c>
      <c r="C4" s="35">
        <v>31.9</v>
      </c>
      <c r="D4" s="35">
        <v>62.1256</v>
      </c>
      <c r="E4" s="35">
        <v>50.3854</v>
      </c>
      <c r="F4" s="35">
        <v>26.142</v>
      </c>
      <c r="G4" s="35">
        <v>33.2397</v>
      </c>
      <c r="H4" s="35">
        <v>67.8291</v>
      </c>
      <c r="I4" s="35">
        <v>59.199</v>
      </c>
      <c r="J4" s="35">
        <v>62.121</v>
      </c>
      <c r="K4" s="35">
        <f>AVERAGE(C4:J4)</f>
        <v>49.117725</v>
      </c>
    </row>
    <row r="5" ht="17.6" spans="1:11">
      <c r="A5" s="33" t="s">
        <v>188</v>
      </c>
      <c r="B5" s="33" t="s">
        <v>189</v>
      </c>
      <c r="C5" s="35">
        <v>38.1</v>
      </c>
      <c r="D5" s="35">
        <v>65.3</v>
      </c>
      <c r="E5" s="35">
        <v>66.1</v>
      </c>
      <c r="F5" s="35">
        <v>29.6</v>
      </c>
      <c r="G5" s="35">
        <v>38</v>
      </c>
      <c r="H5" s="35">
        <v>75</v>
      </c>
      <c r="I5" s="35">
        <v>62.1</v>
      </c>
      <c r="J5" s="35">
        <v>65</v>
      </c>
      <c r="K5" s="35">
        <f>AVERAGE(C5:J5)</f>
        <v>54.9</v>
      </c>
    </row>
    <row r="6" ht="17.6" spans="1:11">
      <c r="A6" s="33" t="s">
        <v>190</v>
      </c>
      <c r="B6" s="33" t="s">
        <v>187</v>
      </c>
      <c r="C6" s="35">
        <v>31.9</v>
      </c>
      <c r="D6" s="35">
        <v>63.1</v>
      </c>
      <c r="E6" s="35">
        <v>50.1</v>
      </c>
      <c r="F6" s="35">
        <v>26.1</v>
      </c>
      <c r="G6" s="35">
        <v>32.7</v>
      </c>
      <c r="H6" s="35">
        <v>67.9</v>
      </c>
      <c r="I6" s="35">
        <v>57.5</v>
      </c>
      <c r="J6" s="35">
        <v>60.5</v>
      </c>
      <c r="K6" s="35">
        <f>AVERAGE(C6:J6)</f>
        <v>48.725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zoomScale="120" zoomScaleNormal="120" topLeftCell="A19" workbookViewId="0">
      <selection activeCell="F35" sqref="F35"/>
    </sheetView>
  </sheetViews>
  <sheetFormatPr defaultColWidth="20.9807692307692" defaultRowHeight="16.8" outlineLevelCol="4"/>
  <cols>
    <col min="1" max="3" width="20.9807692307692" customWidth="1"/>
    <col min="4" max="4" width="22.4230769230769" style="5" customWidth="1"/>
    <col min="5" max="16379" width="20.9807692307692" customWidth="1"/>
  </cols>
  <sheetData>
    <row r="1" spans="1:4">
      <c r="A1" s="150"/>
      <c r="B1" s="150" t="s">
        <v>0</v>
      </c>
      <c r="C1" s="150">
        <v>12.42</v>
      </c>
      <c r="D1" s="164"/>
    </row>
    <row r="2" spans="1:4">
      <c r="A2" s="150"/>
      <c r="B2" s="150"/>
      <c r="C2" s="150"/>
      <c r="D2" s="164"/>
    </row>
    <row r="3" spans="1:4">
      <c r="A3" s="150" t="s">
        <v>1</v>
      </c>
      <c r="B3" s="150" t="s">
        <v>2</v>
      </c>
      <c r="C3" s="150" t="s">
        <v>15</v>
      </c>
      <c r="D3" s="164" t="s">
        <v>4</v>
      </c>
    </row>
    <row r="4" ht="15" customHeight="1" spans="1:4">
      <c r="A4" s="29">
        <v>1</v>
      </c>
      <c r="B4" s="29" t="s">
        <v>7</v>
      </c>
      <c r="C4" s="29">
        <v>19.1</v>
      </c>
      <c r="D4" s="66">
        <v>16.8</v>
      </c>
    </row>
    <row r="5" spans="1:4">
      <c r="A5" s="29"/>
      <c r="B5" s="29" t="s">
        <v>16</v>
      </c>
      <c r="C5" s="29"/>
      <c r="D5" s="66">
        <v>13.43</v>
      </c>
    </row>
    <row r="6" spans="1:4">
      <c r="A6" s="29"/>
      <c r="B6" s="29" t="s">
        <v>17</v>
      </c>
      <c r="C6" s="29"/>
      <c r="D6" s="66">
        <v>12.84</v>
      </c>
    </row>
    <row r="7" spans="1:4">
      <c r="A7" s="29"/>
      <c r="B7" s="29" t="s">
        <v>8</v>
      </c>
      <c r="C7" s="29"/>
      <c r="D7" s="66">
        <v>13.4</v>
      </c>
    </row>
    <row r="8" spans="1:4">
      <c r="A8" s="30">
        <v>2</v>
      </c>
      <c r="B8" s="30" t="s">
        <v>7</v>
      </c>
      <c r="C8" s="30">
        <v>12.7</v>
      </c>
      <c r="D8" s="73">
        <v>12.7</v>
      </c>
    </row>
    <row r="9" spans="1:4">
      <c r="A9" s="30"/>
      <c r="B9" s="30" t="s">
        <v>16</v>
      </c>
      <c r="C9" s="30"/>
      <c r="D9" s="73">
        <v>12.6</v>
      </c>
    </row>
    <row r="10" spans="1:4">
      <c r="A10" s="30"/>
      <c r="B10" s="30" t="s">
        <v>8</v>
      </c>
      <c r="C10" s="30"/>
      <c r="D10" s="73">
        <v>12.8</v>
      </c>
    </row>
    <row r="11" spans="1:4">
      <c r="A11" s="29">
        <v>3</v>
      </c>
      <c r="B11" s="29" t="s">
        <v>7</v>
      </c>
      <c r="C11" s="29">
        <v>13</v>
      </c>
      <c r="D11" s="66">
        <v>12.9</v>
      </c>
    </row>
    <row r="12" spans="1:4">
      <c r="A12" s="29"/>
      <c r="B12" s="29" t="s">
        <v>16</v>
      </c>
      <c r="C12" s="29"/>
      <c r="D12" s="66">
        <v>13</v>
      </c>
    </row>
    <row r="13" spans="1:4">
      <c r="A13" s="29"/>
      <c r="B13" s="29" t="s">
        <v>8</v>
      </c>
      <c r="C13" s="29"/>
      <c r="D13" s="66">
        <v>12.9</v>
      </c>
    </row>
    <row r="14" spans="1:4">
      <c r="A14" s="30">
        <v>4</v>
      </c>
      <c r="B14" s="30" t="s">
        <v>7</v>
      </c>
      <c r="C14" s="30">
        <v>12.9</v>
      </c>
      <c r="D14" s="73">
        <v>13</v>
      </c>
    </row>
    <row r="15" spans="1:4">
      <c r="A15" s="30"/>
      <c r="B15" s="30" t="s">
        <v>16</v>
      </c>
      <c r="C15" s="30"/>
      <c r="D15" s="73">
        <v>12.92</v>
      </c>
    </row>
    <row r="16" spans="1:4">
      <c r="A16" s="30"/>
      <c r="B16" s="30" t="s">
        <v>8</v>
      </c>
      <c r="C16" s="30"/>
      <c r="D16" s="73">
        <v>12.8</v>
      </c>
    </row>
    <row r="17" spans="1:4">
      <c r="A17" s="29">
        <v>5</v>
      </c>
      <c r="B17" s="29" t="s">
        <v>7</v>
      </c>
      <c r="C17" s="29">
        <v>13</v>
      </c>
      <c r="D17" s="66">
        <v>13.1</v>
      </c>
    </row>
    <row r="18" ht="15" customHeight="1" spans="1:4">
      <c r="A18" s="29"/>
      <c r="B18" s="29" t="s">
        <v>16</v>
      </c>
      <c r="C18" s="29"/>
      <c r="D18" s="66">
        <v>13.07</v>
      </c>
    </row>
    <row r="19" ht="15" customHeight="1" spans="1:4">
      <c r="A19" s="29"/>
      <c r="B19" s="29" t="s">
        <v>8</v>
      </c>
      <c r="C19" s="29"/>
      <c r="D19" s="66">
        <v>12.4</v>
      </c>
    </row>
    <row r="20" spans="1:4">
      <c r="A20" s="30">
        <v>6</v>
      </c>
      <c r="B20" s="30" t="s">
        <v>7</v>
      </c>
      <c r="C20" s="30">
        <v>12.9</v>
      </c>
      <c r="D20" s="73">
        <v>12.8</v>
      </c>
    </row>
    <row r="21" spans="1:4">
      <c r="A21" s="28"/>
      <c r="B21" s="30" t="s">
        <v>16</v>
      </c>
      <c r="C21" s="28"/>
      <c r="D21" s="165">
        <v>12.73</v>
      </c>
    </row>
    <row r="22" spans="1:4">
      <c r="A22" s="28"/>
      <c r="B22" s="30" t="s">
        <v>8</v>
      </c>
      <c r="C22" s="28"/>
      <c r="D22" s="165">
        <v>12.9</v>
      </c>
    </row>
    <row r="23" spans="1:4">
      <c r="A23" s="151">
        <v>7</v>
      </c>
      <c r="B23" s="151" t="s">
        <v>7</v>
      </c>
      <c r="C23" s="151">
        <v>12.6</v>
      </c>
      <c r="D23" s="166">
        <v>12.6</v>
      </c>
    </row>
    <row r="24" spans="1:4">
      <c r="A24" s="151"/>
      <c r="B24" s="29" t="s">
        <v>16</v>
      </c>
      <c r="C24" s="151"/>
      <c r="D24" s="166">
        <v>12.55</v>
      </c>
    </row>
    <row r="25" spans="1:4">
      <c r="A25" s="151"/>
      <c r="B25" s="151" t="s">
        <v>8</v>
      </c>
      <c r="C25" s="151"/>
      <c r="D25" s="166">
        <v>12.6</v>
      </c>
    </row>
    <row r="26" spans="1:4">
      <c r="A26" s="152">
        <v>8</v>
      </c>
      <c r="B26" s="30" t="s">
        <v>7</v>
      </c>
      <c r="C26" s="152">
        <v>12.7</v>
      </c>
      <c r="D26" s="167">
        <v>12.7</v>
      </c>
    </row>
    <row r="27" spans="1:4">
      <c r="A27" s="152"/>
      <c r="B27" s="30" t="s">
        <v>16</v>
      </c>
      <c r="C27" s="152"/>
      <c r="D27" s="167">
        <v>12.6</v>
      </c>
    </row>
    <row r="28" spans="1:4">
      <c r="A28" s="152"/>
      <c r="B28" s="30" t="s">
        <v>8</v>
      </c>
      <c r="C28" s="152"/>
      <c r="D28" s="167">
        <v>12.7</v>
      </c>
    </row>
    <row r="29" spans="1:4">
      <c r="A29" s="151">
        <v>9</v>
      </c>
      <c r="B29" s="151" t="s">
        <v>7</v>
      </c>
      <c r="C29" s="151">
        <v>12.7</v>
      </c>
      <c r="D29" s="166">
        <v>12.5</v>
      </c>
    </row>
    <row r="30" spans="1:5">
      <c r="A30" s="151"/>
      <c r="B30" s="29" t="s">
        <v>16</v>
      </c>
      <c r="C30" s="151"/>
      <c r="D30" s="166">
        <v>13.8</v>
      </c>
      <c r="E30">
        <v>13.69</v>
      </c>
    </row>
    <row r="31" spans="1:4">
      <c r="A31" s="151"/>
      <c r="B31" s="151" t="s">
        <v>8</v>
      </c>
      <c r="C31" s="151"/>
      <c r="D31" s="166">
        <v>12.9</v>
      </c>
    </row>
    <row r="32" spans="1:4">
      <c r="A32" s="152">
        <v>10</v>
      </c>
      <c r="B32" s="30" t="s">
        <v>7</v>
      </c>
      <c r="C32" s="152">
        <v>12.7</v>
      </c>
      <c r="D32" s="167">
        <v>12.7</v>
      </c>
    </row>
    <row r="33" spans="1:4">
      <c r="A33" s="152"/>
      <c r="B33" s="30" t="s">
        <v>16</v>
      </c>
      <c r="C33" s="152"/>
      <c r="D33" s="167">
        <v>12.52</v>
      </c>
    </row>
    <row r="34" spans="1:4">
      <c r="A34" s="152"/>
      <c r="B34" s="30" t="s">
        <v>8</v>
      </c>
      <c r="C34" s="152"/>
      <c r="D34" s="167">
        <v>12.9</v>
      </c>
    </row>
    <row r="35" spans="1:4">
      <c r="A35" s="151">
        <v>11</v>
      </c>
      <c r="B35" s="151" t="s">
        <v>7</v>
      </c>
      <c r="C35" s="151">
        <v>12.6</v>
      </c>
      <c r="D35" s="166">
        <v>12.6</v>
      </c>
    </row>
    <row r="36" spans="1:5">
      <c r="A36" s="151"/>
      <c r="B36" s="29" t="s">
        <v>16</v>
      </c>
      <c r="C36" s="151"/>
      <c r="D36" s="166">
        <v>12.63</v>
      </c>
      <c r="E36">
        <v>12.48</v>
      </c>
    </row>
    <row r="37" spans="1:4">
      <c r="A37" s="151"/>
      <c r="B37" s="151" t="s">
        <v>8</v>
      </c>
      <c r="C37" s="151"/>
      <c r="D37" s="166">
        <v>12.6</v>
      </c>
    </row>
    <row r="38" spans="1:4">
      <c r="A38" s="152">
        <v>12</v>
      </c>
      <c r="B38" s="30" t="s">
        <v>7</v>
      </c>
      <c r="C38" s="152">
        <v>15.6</v>
      </c>
      <c r="D38" s="167">
        <v>15.6</v>
      </c>
    </row>
    <row r="39" spans="1:4">
      <c r="A39" s="168"/>
      <c r="B39" s="30" t="s">
        <v>16</v>
      </c>
      <c r="C39" s="168"/>
      <c r="D39" s="169">
        <v>15.55</v>
      </c>
    </row>
    <row r="40" spans="1:4">
      <c r="A40" s="168"/>
      <c r="B40" s="30" t="s">
        <v>8</v>
      </c>
      <c r="C40" s="168"/>
      <c r="D40" s="169">
        <v>15.6</v>
      </c>
    </row>
    <row r="41" spans="1:4">
      <c r="A41" s="38">
        <v>13</v>
      </c>
      <c r="B41" s="38" t="s">
        <v>7</v>
      </c>
      <c r="C41" s="38">
        <v>12.7</v>
      </c>
      <c r="D41" s="66">
        <v>12.7</v>
      </c>
    </row>
    <row r="42" spans="1:4">
      <c r="A42" s="151"/>
      <c r="B42" s="29" t="s">
        <v>16</v>
      </c>
      <c r="C42" s="151"/>
      <c r="D42" s="66">
        <v>12.7</v>
      </c>
    </row>
    <row r="43" spans="1:4">
      <c r="A43" s="151"/>
      <c r="B43" s="151" t="s">
        <v>8</v>
      </c>
      <c r="C43" s="151"/>
      <c r="D43" s="66">
        <v>12.7</v>
      </c>
    </row>
    <row r="44" spans="1:4">
      <c r="A44" s="152">
        <v>14</v>
      </c>
      <c r="B44" s="30" t="s">
        <v>7</v>
      </c>
      <c r="C44" s="152">
        <v>16</v>
      </c>
      <c r="D44" s="73">
        <v>16.1</v>
      </c>
    </row>
    <row r="45" spans="1:4">
      <c r="A45" s="152"/>
      <c r="B45" s="30" t="s">
        <v>16</v>
      </c>
      <c r="C45" s="152"/>
      <c r="D45" s="73">
        <v>15.98</v>
      </c>
    </row>
    <row r="46" spans="1:4">
      <c r="A46" s="152"/>
      <c r="B46" s="30" t="s">
        <v>8</v>
      </c>
      <c r="C46" s="152"/>
      <c r="D46" s="73">
        <v>14.1</v>
      </c>
    </row>
    <row r="47" spans="1:4">
      <c r="A47" s="151">
        <v>15</v>
      </c>
      <c r="B47" s="151" t="s">
        <v>7</v>
      </c>
      <c r="C47" s="151">
        <v>12.7</v>
      </c>
      <c r="D47" s="66">
        <v>12.7</v>
      </c>
    </row>
    <row r="48" spans="1:4">
      <c r="A48" s="151"/>
      <c r="B48" s="29" t="s">
        <v>16</v>
      </c>
      <c r="C48" s="151"/>
      <c r="D48" s="66">
        <v>12.4</v>
      </c>
    </row>
    <row r="49" spans="1:4">
      <c r="A49" s="151"/>
      <c r="B49" s="151" t="s">
        <v>8</v>
      </c>
      <c r="C49" s="151"/>
      <c r="D49" s="66">
        <v>12.6</v>
      </c>
    </row>
    <row r="50" spans="1:4">
      <c r="A50" s="152">
        <v>16</v>
      </c>
      <c r="B50" s="30" t="s">
        <v>7</v>
      </c>
      <c r="C50" s="152">
        <v>12.7</v>
      </c>
      <c r="D50" s="73">
        <v>12.7</v>
      </c>
    </row>
    <row r="51" spans="1:4">
      <c r="A51" s="152"/>
      <c r="B51" s="30" t="s">
        <v>16</v>
      </c>
      <c r="C51" s="152"/>
      <c r="D51" s="73">
        <v>12.62</v>
      </c>
    </row>
    <row r="52" spans="1:4">
      <c r="A52" s="152"/>
      <c r="B52" s="30" t="s">
        <v>8</v>
      </c>
      <c r="C52" s="152"/>
      <c r="D52" s="73">
        <v>12.7</v>
      </c>
    </row>
    <row r="53" spans="1:4">
      <c r="A53" s="151">
        <v>17</v>
      </c>
      <c r="B53" s="151" t="s">
        <v>7</v>
      </c>
      <c r="C53" s="151">
        <v>15.1</v>
      </c>
      <c r="D53" s="66">
        <v>14.9</v>
      </c>
    </row>
    <row r="54" spans="1:4">
      <c r="A54" s="151"/>
      <c r="B54" s="29" t="s">
        <v>16</v>
      </c>
      <c r="C54" s="151"/>
      <c r="D54" s="66">
        <v>15.02</v>
      </c>
    </row>
    <row r="55" spans="1:4">
      <c r="A55" s="151"/>
      <c r="B55" s="151" t="s">
        <v>8</v>
      </c>
      <c r="C55" s="151"/>
      <c r="D55" s="66">
        <v>13.4</v>
      </c>
    </row>
    <row r="56" spans="1:4">
      <c r="A56" s="152">
        <v>18</v>
      </c>
      <c r="B56" s="30" t="s">
        <v>7</v>
      </c>
      <c r="C56" s="152">
        <v>12.6</v>
      </c>
      <c r="D56" s="167">
        <v>12.6</v>
      </c>
    </row>
    <row r="57" spans="1:4">
      <c r="A57" s="168"/>
      <c r="B57" s="30" t="s">
        <v>16</v>
      </c>
      <c r="C57" s="168"/>
      <c r="D57" s="169">
        <v>12.56</v>
      </c>
    </row>
    <row r="58" spans="1:4">
      <c r="A58" s="168"/>
      <c r="B58" s="30" t="s">
        <v>8</v>
      </c>
      <c r="C58" s="168"/>
      <c r="D58" s="169">
        <v>12.6</v>
      </c>
    </row>
    <row r="59" spans="1:4">
      <c r="A59" s="151">
        <v>19</v>
      </c>
      <c r="B59" s="151" t="s">
        <v>7</v>
      </c>
      <c r="C59" s="151">
        <v>12.8</v>
      </c>
      <c r="D59" s="166">
        <v>12.8</v>
      </c>
    </row>
    <row r="60" spans="1:4">
      <c r="A60" s="151"/>
      <c r="B60" s="29" t="s">
        <v>16</v>
      </c>
      <c r="C60" s="151"/>
      <c r="D60" s="166">
        <v>12.81</v>
      </c>
    </row>
    <row r="61" spans="1:4">
      <c r="A61" s="151"/>
      <c r="B61" s="151" t="s">
        <v>8</v>
      </c>
      <c r="C61" s="151"/>
      <c r="D61" s="166">
        <v>12.8</v>
      </c>
    </row>
    <row r="62" spans="1:4">
      <c r="A62" s="152">
        <v>20</v>
      </c>
      <c r="B62" s="30" t="s">
        <v>7</v>
      </c>
      <c r="C62" s="152">
        <v>12.7</v>
      </c>
      <c r="D62" s="167">
        <v>12.7</v>
      </c>
    </row>
    <row r="63" spans="1:4">
      <c r="A63" s="152"/>
      <c r="B63" s="30" t="s">
        <v>16</v>
      </c>
      <c r="C63" s="152"/>
      <c r="D63" s="167">
        <v>12.64</v>
      </c>
    </row>
    <row r="64" spans="1:4">
      <c r="A64" s="152"/>
      <c r="B64" s="30" t="s">
        <v>8</v>
      </c>
      <c r="C64" s="152"/>
      <c r="D64" s="167">
        <v>12.8</v>
      </c>
    </row>
    <row r="65" spans="1:4">
      <c r="A65" s="151">
        <v>21</v>
      </c>
      <c r="B65" s="151" t="s">
        <v>7</v>
      </c>
      <c r="C65" s="151">
        <v>14</v>
      </c>
      <c r="D65" s="166">
        <v>13.8</v>
      </c>
    </row>
    <row r="66" spans="1:4">
      <c r="A66" s="151"/>
      <c r="B66" s="29" t="s">
        <v>16</v>
      </c>
      <c r="C66" s="151"/>
      <c r="D66" s="166">
        <v>13.95</v>
      </c>
    </row>
    <row r="67" spans="1:4">
      <c r="A67" s="151"/>
      <c r="B67" s="151" t="s">
        <v>8</v>
      </c>
      <c r="C67" s="151"/>
      <c r="D67" s="166">
        <v>13.8</v>
      </c>
    </row>
    <row r="68" spans="1:4">
      <c r="A68" s="152">
        <v>22</v>
      </c>
      <c r="B68" s="30" t="s">
        <v>7</v>
      </c>
      <c r="C68" s="152">
        <v>12.7</v>
      </c>
      <c r="D68" s="167">
        <v>12.7</v>
      </c>
    </row>
    <row r="69" spans="1:4">
      <c r="A69" s="152"/>
      <c r="B69" s="30" t="s">
        <v>16</v>
      </c>
      <c r="C69" s="152"/>
      <c r="D69" s="167">
        <v>12.62</v>
      </c>
    </row>
    <row r="70" spans="1:4">
      <c r="A70" s="152"/>
      <c r="B70" s="30" t="s">
        <v>8</v>
      </c>
      <c r="C70" s="152"/>
      <c r="D70" s="167">
        <v>12.6</v>
      </c>
    </row>
    <row r="71" spans="1:4">
      <c r="A71" s="151">
        <v>23</v>
      </c>
      <c r="B71" s="151" t="s">
        <v>7</v>
      </c>
      <c r="C71" s="151">
        <v>12.7</v>
      </c>
      <c r="D71" s="166">
        <v>12.6</v>
      </c>
    </row>
    <row r="72" spans="1:4">
      <c r="A72" s="151"/>
      <c r="B72" s="29" t="s">
        <v>16</v>
      </c>
      <c r="C72" s="151"/>
      <c r="D72" s="166">
        <v>12.63</v>
      </c>
    </row>
    <row r="73" spans="1:4">
      <c r="A73" s="151"/>
      <c r="B73" s="151" t="s">
        <v>8</v>
      </c>
      <c r="C73" s="151"/>
      <c r="D73" s="166">
        <v>12.7</v>
      </c>
    </row>
    <row r="74" spans="1:4">
      <c r="A74" s="152">
        <v>24</v>
      </c>
      <c r="B74" s="30" t="s">
        <v>7</v>
      </c>
      <c r="C74" s="152">
        <v>12.8</v>
      </c>
      <c r="D74" s="167">
        <v>12.7</v>
      </c>
    </row>
    <row r="75" spans="1:4">
      <c r="A75" s="168"/>
      <c r="B75" s="30" t="s">
        <v>16</v>
      </c>
      <c r="C75" s="168"/>
      <c r="D75" s="169">
        <v>12.66</v>
      </c>
    </row>
    <row r="76" spans="1:4">
      <c r="A76" s="168"/>
      <c r="B76" s="30" t="s">
        <v>8</v>
      </c>
      <c r="C76" s="168"/>
      <c r="D76" s="169">
        <v>12.8</v>
      </c>
    </row>
    <row r="77" ht="15" customHeight="1" spans="1:4">
      <c r="A77" s="151">
        <v>25</v>
      </c>
      <c r="B77" s="151" t="s">
        <v>7</v>
      </c>
      <c r="C77" s="151">
        <v>12.8</v>
      </c>
      <c r="D77" s="166">
        <v>12.9</v>
      </c>
    </row>
    <row r="78" spans="1:4">
      <c r="A78" s="151"/>
      <c r="B78" s="29" t="s">
        <v>16</v>
      </c>
      <c r="C78" s="151"/>
      <c r="D78" s="166">
        <v>12.92</v>
      </c>
    </row>
    <row r="79" spans="1:4">
      <c r="A79" s="151"/>
      <c r="B79" s="151" t="s">
        <v>8</v>
      </c>
      <c r="C79" s="151"/>
      <c r="D79" s="166">
        <v>12.9</v>
      </c>
    </row>
    <row r="80" spans="1:4">
      <c r="A80" s="152">
        <v>26</v>
      </c>
      <c r="B80" s="30" t="s">
        <v>7</v>
      </c>
      <c r="C80" s="152">
        <v>16</v>
      </c>
      <c r="D80" s="167">
        <v>16</v>
      </c>
    </row>
    <row r="81" spans="1:4">
      <c r="A81" s="152"/>
      <c r="B81" s="30" t="s">
        <v>16</v>
      </c>
      <c r="C81" s="152"/>
      <c r="D81" s="167">
        <v>15.94</v>
      </c>
    </row>
    <row r="82" spans="1:4">
      <c r="A82" s="152"/>
      <c r="B82" s="30" t="s">
        <v>8</v>
      </c>
      <c r="C82" s="152"/>
      <c r="D82" s="167">
        <v>16.2</v>
      </c>
    </row>
    <row r="83" spans="1:4">
      <c r="A83" s="151">
        <v>27</v>
      </c>
      <c r="B83" s="151" t="s">
        <v>7</v>
      </c>
      <c r="C83" s="151">
        <v>14.1</v>
      </c>
      <c r="D83" s="166">
        <v>13.8</v>
      </c>
    </row>
    <row r="84" spans="1:4">
      <c r="A84" s="151"/>
      <c r="B84" s="29" t="s">
        <v>16</v>
      </c>
      <c r="C84" s="151"/>
      <c r="D84" s="166">
        <v>13.73</v>
      </c>
    </row>
    <row r="85" spans="1:4">
      <c r="A85" s="151"/>
      <c r="B85" s="151" t="s">
        <v>8</v>
      </c>
      <c r="C85" s="151"/>
      <c r="D85" s="166">
        <v>14</v>
      </c>
    </row>
    <row r="86" spans="1:4">
      <c r="A86" s="170"/>
      <c r="B86" s="170"/>
      <c r="C86" s="170"/>
      <c r="D86" s="171"/>
    </row>
    <row r="87" spans="1:4">
      <c r="A87" s="172"/>
      <c r="B87" s="170"/>
      <c r="C87" s="172"/>
      <c r="D87" s="173"/>
    </row>
  </sheetData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"/>
  <sheetViews>
    <sheetView workbookViewId="0">
      <selection activeCell="J11" sqref="J11"/>
    </sheetView>
  </sheetViews>
  <sheetFormatPr defaultColWidth="9.23076923076923" defaultRowHeight="16.8" outlineLevelRow="6"/>
  <cols>
    <col min="11" max="11" width="12.9807692307692" customWidth="1"/>
    <col min="17" max="17" width="12.9230769230769"/>
  </cols>
  <sheetData>
    <row r="1" ht="17.6" spans="1:18">
      <c r="A1" t="s">
        <v>126</v>
      </c>
      <c r="B1" s="16" t="s">
        <v>98</v>
      </c>
      <c r="C1" s="17" t="s">
        <v>28</v>
      </c>
      <c r="D1" s="17" t="s">
        <v>99</v>
      </c>
      <c r="E1" s="17" t="s">
        <v>100</v>
      </c>
      <c r="F1" s="17" t="s">
        <v>101</v>
      </c>
      <c r="G1" s="17" t="s">
        <v>29</v>
      </c>
      <c r="H1" s="16" t="s">
        <v>30</v>
      </c>
      <c r="I1" s="17" t="s">
        <v>31</v>
      </c>
      <c r="J1" t="s">
        <v>170</v>
      </c>
      <c r="K1" s="23" t="s">
        <v>131</v>
      </c>
      <c r="L1" s="23" t="s">
        <v>182</v>
      </c>
      <c r="M1" s="23" t="s">
        <v>132</v>
      </c>
      <c r="N1" s="23" t="s">
        <v>133</v>
      </c>
      <c r="O1" s="23" t="s">
        <v>134</v>
      </c>
      <c r="P1" s="23" t="s">
        <v>135</v>
      </c>
      <c r="Q1" s="31" t="s">
        <v>136</v>
      </c>
      <c r="R1" t="s">
        <v>173</v>
      </c>
    </row>
    <row r="2" ht="17.6" spans="1:20">
      <c r="A2">
        <v>0</v>
      </c>
      <c r="B2" s="14">
        <v>59.6</v>
      </c>
      <c r="C2" s="18">
        <v>85.4</v>
      </c>
      <c r="E2" s="18">
        <v>67.8</v>
      </c>
      <c r="F2" s="18">
        <v>46.8</v>
      </c>
      <c r="H2" s="18">
        <v>70.8</v>
      </c>
      <c r="I2" s="18">
        <v>75.9</v>
      </c>
      <c r="J2" s="15">
        <f t="shared" ref="J2:J7" si="0">AVERAGE(B2:I2)</f>
        <v>67.7166666666667</v>
      </c>
      <c r="K2" s="23">
        <v>46702792704</v>
      </c>
      <c r="L2" s="24"/>
      <c r="M2" s="23">
        <v>45334</v>
      </c>
      <c r="N2" s="23">
        <v>47951</v>
      </c>
      <c r="O2" s="23">
        <v>1.3534</v>
      </c>
      <c r="P2" s="23">
        <v>0.74</v>
      </c>
      <c r="Q2" s="31">
        <f t="shared" ref="Q2:Q7" si="1">P2/0.74</f>
        <v>1</v>
      </c>
      <c r="S2" s="18">
        <v>83.9</v>
      </c>
      <c r="T2" s="18">
        <v>83.9</v>
      </c>
    </row>
    <row r="3" ht="17.6" spans="1:20">
      <c r="A3">
        <v>3</v>
      </c>
      <c r="B3" s="19">
        <v>55.9</v>
      </c>
      <c r="C3" s="19">
        <v>85.3</v>
      </c>
      <c r="E3" s="19">
        <v>67.7</v>
      </c>
      <c r="F3" s="19">
        <v>44.6</v>
      </c>
      <c r="H3" s="19">
        <v>70.4</v>
      </c>
      <c r="I3" s="19">
        <v>75.9</v>
      </c>
      <c r="J3" s="25">
        <f t="shared" si="0"/>
        <v>66.6333333333333</v>
      </c>
      <c r="K3" s="26">
        <v>42474934344</v>
      </c>
      <c r="L3" s="24"/>
      <c r="M3" s="26">
        <v>45334</v>
      </c>
      <c r="N3" s="29">
        <v>47603</v>
      </c>
      <c r="O3" s="29">
        <v>1.2839</v>
      </c>
      <c r="P3" s="29">
        <v>0.78</v>
      </c>
      <c r="Q3" s="31">
        <f t="shared" si="1"/>
        <v>1.05405405405405</v>
      </c>
      <c r="S3">
        <v>82.2</v>
      </c>
      <c r="T3">
        <v>81.9</v>
      </c>
    </row>
    <row r="4" ht="17.6" spans="1:20">
      <c r="A4">
        <v>6</v>
      </c>
      <c r="B4" s="20">
        <v>51.5</v>
      </c>
      <c r="C4" s="20">
        <v>85.4</v>
      </c>
      <c r="E4" s="20">
        <v>68</v>
      </c>
      <c r="F4" s="20">
        <v>41.4</v>
      </c>
      <c r="H4" s="20">
        <v>69.9</v>
      </c>
      <c r="I4" s="20">
        <v>74.4</v>
      </c>
      <c r="J4" s="27">
        <f t="shared" si="0"/>
        <v>65.1</v>
      </c>
      <c r="K4" s="28">
        <v>38247075984</v>
      </c>
      <c r="L4" s="24"/>
      <c r="M4" s="28">
        <v>45334</v>
      </c>
      <c r="N4" s="30">
        <v>37993</v>
      </c>
      <c r="O4" s="30">
        <v>1.0457</v>
      </c>
      <c r="P4" s="30">
        <v>0.96</v>
      </c>
      <c r="Q4" s="31">
        <f t="shared" si="1"/>
        <v>1.2972972972973</v>
      </c>
      <c r="S4">
        <v>78.2</v>
      </c>
      <c r="T4">
        <v>78.6</v>
      </c>
    </row>
    <row r="5" ht="17.6" spans="1:20">
      <c r="A5">
        <v>9</v>
      </c>
      <c r="B5" s="19">
        <v>46.4</v>
      </c>
      <c r="C5" s="19">
        <v>83.3</v>
      </c>
      <c r="E5" s="19">
        <v>64.4</v>
      </c>
      <c r="F5" s="19">
        <v>37</v>
      </c>
      <c r="H5" s="19">
        <v>65.3</v>
      </c>
      <c r="I5" s="19">
        <v>74.3</v>
      </c>
      <c r="J5" s="25">
        <f t="shared" si="0"/>
        <v>61.7833333333333</v>
      </c>
      <c r="K5" s="26">
        <v>34019217624</v>
      </c>
      <c r="L5" s="24"/>
      <c r="M5" s="28">
        <v>45334</v>
      </c>
      <c r="N5" s="29">
        <v>33557</v>
      </c>
      <c r="O5" s="29">
        <v>0.9514</v>
      </c>
      <c r="P5" s="29">
        <v>1.05</v>
      </c>
      <c r="Q5" s="31">
        <f t="shared" si="1"/>
        <v>1.41891891891892</v>
      </c>
      <c r="S5">
        <v>74.8</v>
      </c>
      <c r="T5">
        <v>75.9</v>
      </c>
    </row>
    <row r="6" ht="17.6" spans="1:20">
      <c r="A6">
        <v>12</v>
      </c>
      <c r="B6" s="21">
        <v>41.1</v>
      </c>
      <c r="C6" s="21">
        <v>79.4</v>
      </c>
      <c r="E6" s="21">
        <v>54.8</v>
      </c>
      <c r="F6" s="21">
        <v>38.6</v>
      </c>
      <c r="H6" s="21">
        <v>62.1</v>
      </c>
      <c r="I6" s="21">
        <v>66.7</v>
      </c>
      <c r="J6" s="27">
        <f t="shared" si="0"/>
        <v>57.1166666666667</v>
      </c>
      <c r="K6" s="28">
        <v>29791359264</v>
      </c>
      <c r="L6" s="24"/>
      <c r="M6" s="28">
        <v>45334</v>
      </c>
      <c r="N6" s="30">
        <v>29183</v>
      </c>
      <c r="O6" s="30">
        <v>0.8335</v>
      </c>
      <c r="P6" s="30">
        <v>1.2</v>
      </c>
      <c r="Q6" s="31">
        <f t="shared" si="1"/>
        <v>1.62162162162162</v>
      </c>
      <c r="S6">
        <v>68.5</v>
      </c>
      <c r="T6">
        <v>71.7</v>
      </c>
    </row>
    <row r="7" ht="17.6" spans="1:20">
      <c r="A7">
        <v>15</v>
      </c>
      <c r="B7" s="22">
        <v>35.8</v>
      </c>
      <c r="C7" s="22">
        <v>55.2</v>
      </c>
      <c r="E7" s="22">
        <v>26.4</v>
      </c>
      <c r="F7" s="22">
        <v>32.3</v>
      </c>
      <c r="H7" s="22">
        <v>54.2</v>
      </c>
      <c r="I7" s="22">
        <v>62.1</v>
      </c>
      <c r="J7" s="25">
        <f t="shared" si="0"/>
        <v>44.3333333333333</v>
      </c>
      <c r="K7" s="29">
        <v>25563500904</v>
      </c>
      <c r="L7" s="24"/>
      <c r="M7" s="29">
        <v>45334</v>
      </c>
      <c r="N7" s="29">
        <v>24838</v>
      </c>
      <c r="O7" s="29">
        <v>0.7864</v>
      </c>
      <c r="P7" s="29">
        <v>1.27</v>
      </c>
      <c r="Q7" s="31">
        <f t="shared" si="1"/>
        <v>1.71621621621622</v>
      </c>
      <c r="S7">
        <v>58.8</v>
      </c>
      <c r="T7">
        <v>67.8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"/>
  <sheetViews>
    <sheetView workbookViewId="0">
      <selection activeCell="G16" sqref="G16"/>
    </sheetView>
  </sheetViews>
  <sheetFormatPr defaultColWidth="9.23076923076923" defaultRowHeight="16.8" outlineLevelRow="7"/>
  <cols>
    <col min="11" max="11" width="15.0576923076923" customWidth="1"/>
    <col min="17" max="17" width="12.9230769230769"/>
  </cols>
  <sheetData>
    <row r="1" ht="17.6" spans="1:18">
      <c r="A1" t="s">
        <v>126</v>
      </c>
      <c r="B1" s="16" t="s">
        <v>98</v>
      </c>
      <c r="C1" s="17" t="s">
        <v>28</v>
      </c>
      <c r="D1" s="17" t="s">
        <v>99</v>
      </c>
      <c r="E1" s="17" t="s">
        <v>100</v>
      </c>
      <c r="F1" s="17" t="s">
        <v>101</v>
      </c>
      <c r="G1" s="17" t="s">
        <v>29</v>
      </c>
      <c r="H1" s="16" t="s">
        <v>30</v>
      </c>
      <c r="I1" s="17" t="s">
        <v>31</v>
      </c>
      <c r="J1" t="s">
        <v>170</v>
      </c>
      <c r="K1" s="23" t="s">
        <v>131</v>
      </c>
      <c r="L1" s="23" t="s">
        <v>182</v>
      </c>
      <c r="M1" s="23" t="s">
        <v>132</v>
      </c>
      <c r="N1" s="23" t="s">
        <v>133</v>
      </c>
      <c r="O1" s="23" t="s">
        <v>134</v>
      </c>
      <c r="P1" s="23" t="s">
        <v>135</v>
      </c>
      <c r="Q1" s="31" t="s">
        <v>136</v>
      </c>
      <c r="R1" t="s">
        <v>173</v>
      </c>
    </row>
    <row r="2" ht="17.6" spans="1:20">
      <c r="A2">
        <v>0</v>
      </c>
      <c r="B2" s="14">
        <v>59.6</v>
      </c>
      <c r="C2" s="18">
        <v>85.4</v>
      </c>
      <c r="E2" s="18">
        <v>67.8</v>
      </c>
      <c r="F2" s="18">
        <v>46.8</v>
      </c>
      <c r="H2" s="18">
        <v>70.8</v>
      </c>
      <c r="I2" s="18">
        <v>75.9</v>
      </c>
      <c r="J2" s="15">
        <f t="shared" ref="J2:J7" si="0">AVERAGE(B2:I2)</f>
        <v>67.7166666666667</v>
      </c>
      <c r="K2" s="23">
        <v>46702792704</v>
      </c>
      <c r="L2" s="24"/>
      <c r="M2" s="23">
        <v>45334</v>
      </c>
      <c r="N2" s="23">
        <v>47951</v>
      </c>
      <c r="O2" s="23">
        <v>1.0751</v>
      </c>
      <c r="P2" s="23">
        <v>0.93</v>
      </c>
      <c r="Q2" s="31">
        <f t="shared" ref="Q2:Q7" si="1">P2/0.93</f>
        <v>1</v>
      </c>
      <c r="S2" s="18">
        <v>83.9</v>
      </c>
      <c r="T2" s="18">
        <v>83.9</v>
      </c>
    </row>
    <row r="3" ht="17.6" spans="1:20">
      <c r="A3">
        <v>3</v>
      </c>
      <c r="B3" s="19">
        <v>56.8</v>
      </c>
      <c r="C3" s="19">
        <v>85.7</v>
      </c>
      <c r="E3" s="19">
        <v>67.6</v>
      </c>
      <c r="F3" s="19">
        <v>44.5</v>
      </c>
      <c r="H3" s="19">
        <v>70.4</v>
      </c>
      <c r="I3" s="19">
        <v>75.3</v>
      </c>
      <c r="J3" s="25">
        <f t="shared" si="0"/>
        <v>66.7166666666667</v>
      </c>
      <c r="K3" s="26">
        <v>42348982272</v>
      </c>
      <c r="L3" s="24"/>
      <c r="M3" s="26">
        <v>45334</v>
      </c>
      <c r="N3" s="29">
        <v>42659</v>
      </c>
      <c r="O3" s="29">
        <v>1.0515</v>
      </c>
      <c r="P3" s="29">
        <v>0.95</v>
      </c>
      <c r="Q3" s="31">
        <f t="shared" si="1"/>
        <v>1.02150537634409</v>
      </c>
      <c r="S3" s="32">
        <v>81.4</v>
      </c>
      <c r="T3" s="19">
        <v>81.9</v>
      </c>
    </row>
    <row r="4" ht="17.6" spans="1:20">
      <c r="A4">
        <v>6</v>
      </c>
      <c r="B4" s="20">
        <v>46.8</v>
      </c>
      <c r="C4" s="20">
        <v>84.7</v>
      </c>
      <c r="E4" s="20">
        <v>67.3</v>
      </c>
      <c r="F4" s="20">
        <v>40.4</v>
      </c>
      <c r="H4" s="20">
        <v>66.4</v>
      </c>
      <c r="I4" s="20">
        <v>73.8</v>
      </c>
      <c r="J4" s="27">
        <f t="shared" si="0"/>
        <v>63.2333333333333</v>
      </c>
      <c r="K4" s="28">
        <v>37995171840</v>
      </c>
      <c r="L4" s="24"/>
      <c r="M4" s="28">
        <v>45334</v>
      </c>
      <c r="N4" s="30">
        <v>37993</v>
      </c>
      <c r="O4" s="30">
        <v>0.8639</v>
      </c>
      <c r="P4" s="30">
        <v>1.16</v>
      </c>
      <c r="Q4" s="31">
        <f t="shared" si="1"/>
        <v>1.24731182795699</v>
      </c>
      <c r="S4" s="20">
        <v>72</v>
      </c>
      <c r="T4" s="20">
        <v>76.6</v>
      </c>
    </row>
    <row r="5" ht="17.6" spans="1:20">
      <c r="A5">
        <v>9</v>
      </c>
      <c r="B5" s="19">
        <v>36.4</v>
      </c>
      <c r="C5" s="19">
        <v>79.2</v>
      </c>
      <c r="E5" s="19">
        <v>61.2</v>
      </c>
      <c r="F5" s="19">
        <v>35.6</v>
      </c>
      <c r="H5" s="19">
        <v>65.3</v>
      </c>
      <c r="I5" s="19">
        <v>67.1</v>
      </c>
      <c r="J5" s="25">
        <f t="shared" si="0"/>
        <v>57.4666666666667</v>
      </c>
      <c r="K5" s="26">
        <v>33641361408</v>
      </c>
      <c r="L5" s="24"/>
      <c r="M5" s="28">
        <v>45334</v>
      </c>
      <c r="N5" s="29">
        <v>33557</v>
      </c>
      <c r="O5" s="29">
        <v>0.7652</v>
      </c>
      <c r="P5" s="29">
        <v>1.31</v>
      </c>
      <c r="Q5" s="31">
        <f t="shared" si="1"/>
        <v>1.40860215053763</v>
      </c>
      <c r="S5" s="19">
        <v>51.4</v>
      </c>
      <c r="T5" s="19">
        <v>69.4</v>
      </c>
    </row>
    <row r="6" ht="17.6" spans="1:20">
      <c r="A6">
        <v>12</v>
      </c>
      <c r="B6" s="21">
        <v>35.2</v>
      </c>
      <c r="C6" s="21">
        <v>61.9</v>
      </c>
      <c r="E6" s="21">
        <v>31.4</v>
      </c>
      <c r="F6" s="21">
        <v>31.5</v>
      </c>
      <c r="H6" s="21">
        <v>54.5</v>
      </c>
      <c r="I6" s="21">
        <v>58</v>
      </c>
      <c r="J6" s="27">
        <f t="shared" si="0"/>
        <v>45.4166666666667</v>
      </c>
      <c r="K6" s="28">
        <v>29287550976</v>
      </c>
      <c r="L6" s="24"/>
      <c r="M6" s="28">
        <v>45334</v>
      </c>
      <c r="N6" s="30">
        <v>29183</v>
      </c>
      <c r="O6" s="30">
        <v>0.616</v>
      </c>
      <c r="P6" s="30">
        <v>1.62</v>
      </c>
      <c r="Q6" s="31">
        <f t="shared" si="1"/>
        <v>1.74193548387097</v>
      </c>
      <c r="S6" s="21">
        <v>44.3</v>
      </c>
      <c r="T6" s="21">
        <v>67.5</v>
      </c>
    </row>
    <row r="7" ht="17.6" spans="1:20">
      <c r="A7">
        <v>15</v>
      </c>
      <c r="B7" s="22">
        <v>27.5</v>
      </c>
      <c r="C7" s="22">
        <v>54.3</v>
      </c>
      <c r="E7" s="22">
        <v>23.1</v>
      </c>
      <c r="F7" s="22">
        <v>28.7</v>
      </c>
      <c r="H7" s="22">
        <v>48.4</v>
      </c>
      <c r="I7" s="22">
        <v>50.3</v>
      </c>
      <c r="J7" s="25">
        <f t="shared" si="0"/>
        <v>38.7166666666667</v>
      </c>
      <c r="K7" s="29">
        <v>24933740544</v>
      </c>
      <c r="L7" s="24"/>
      <c r="M7" s="29">
        <v>45334</v>
      </c>
      <c r="N7" s="29">
        <v>24838</v>
      </c>
      <c r="O7" s="29">
        <v>0.504</v>
      </c>
      <c r="P7" s="29">
        <v>1.98</v>
      </c>
      <c r="Q7" s="31">
        <f t="shared" si="1"/>
        <v>2.12903225806452</v>
      </c>
      <c r="S7" s="22">
        <v>38.5</v>
      </c>
      <c r="T7" s="22">
        <v>56.7</v>
      </c>
    </row>
    <row r="8" spans="13:13">
      <c r="M8" s="29"/>
    </row>
  </sheetData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workbookViewId="0">
      <selection activeCell="J7" sqref="J7"/>
    </sheetView>
  </sheetViews>
  <sheetFormatPr defaultColWidth="9.23076923076923" defaultRowHeight="16.8"/>
  <cols>
    <col min="4" max="4" width="13.2980769230769" customWidth="1"/>
    <col min="9" max="9" width="14.0961538461538" customWidth="1"/>
    <col min="11" max="11" width="14.8942307692308" customWidth="1"/>
    <col min="12" max="12" width="13.2980769230769" customWidth="1"/>
    <col min="13" max="13" width="12.0192307692308" customWidth="1"/>
    <col min="14" max="14" width="7.36538461538461" customWidth="1"/>
    <col min="15" max="15" width="20.6730769230769" customWidth="1"/>
    <col min="16" max="16" width="13.4519230769231" customWidth="1"/>
    <col min="17" max="17" width="12.9230769230769"/>
  </cols>
  <sheetData>
    <row r="1" ht="17.6" spans="1:18">
      <c r="A1" t="s">
        <v>126</v>
      </c>
      <c r="B1" s="16" t="s">
        <v>98</v>
      </c>
      <c r="C1" s="17" t="s">
        <v>28</v>
      </c>
      <c r="D1" s="17" t="s">
        <v>99</v>
      </c>
      <c r="E1" s="17" t="s">
        <v>100</v>
      </c>
      <c r="F1" s="17" t="s">
        <v>101</v>
      </c>
      <c r="G1" s="17" t="s">
        <v>29</v>
      </c>
      <c r="H1" s="16" t="s">
        <v>30</v>
      </c>
      <c r="I1" s="17" t="s">
        <v>31</v>
      </c>
      <c r="J1" t="s">
        <v>170</v>
      </c>
      <c r="K1" s="23" t="s">
        <v>131</v>
      </c>
      <c r="L1" s="23" t="s">
        <v>182</v>
      </c>
      <c r="M1" s="23" t="s">
        <v>132</v>
      </c>
      <c r="N1" s="23" t="s">
        <v>133</v>
      </c>
      <c r="O1" s="23" t="s">
        <v>134</v>
      </c>
      <c r="P1" s="23" t="s">
        <v>135</v>
      </c>
      <c r="Q1" s="31" t="s">
        <v>136</v>
      </c>
      <c r="R1" t="s">
        <v>173</v>
      </c>
    </row>
    <row r="2" ht="17.6" spans="1:17">
      <c r="A2">
        <v>0</v>
      </c>
      <c r="B2" s="14">
        <v>59.6</v>
      </c>
      <c r="C2" s="18">
        <v>85.4</v>
      </c>
      <c r="D2" s="18"/>
      <c r="E2" s="18">
        <v>67.8</v>
      </c>
      <c r="F2" s="18">
        <v>46.8</v>
      </c>
      <c r="G2" s="18"/>
      <c r="H2" s="18">
        <v>70.8</v>
      </c>
      <c r="I2" s="18">
        <v>75.9</v>
      </c>
      <c r="J2" s="15">
        <f t="shared" ref="J2:J9" si="0">AVERAGE(B2:I2)</f>
        <v>67.7166666666667</v>
      </c>
      <c r="K2" s="23">
        <v>46702792704</v>
      </c>
      <c r="L2" s="24"/>
      <c r="M2" s="23">
        <v>45334</v>
      </c>
      <c r="N2" s="23">
        <v>47951</v>
      </c>
      <c r="O2" s="23">
        <v>1.0751</v>
      </c>
      <c r="P2" s="23">
        <v>0.93</v>
      </c>
      <c r="Q2" s="31">
        <f>P2/0.93</f>
        <v>1</v>
      </c>
    </row>
    <row r="3" ht="17.6" spans="1:17">
      <c r="A3">
        <v>3</v>
      </c>
      <c r="B3" s="19">
        <v>56.3</v>
      </c>
      <c r="C3" s="19">
        <v>83.9</v>
      </c>
      <c r="D3" s="19"/>
      <c r="E3" s="19">
        <v>62.6</v>
      </c>
      <c r="F3" s="19">
        <v>46.8</v>
      </c>
      <c r="G3" s="19"/>
      <c r="H3" s="19">
        <v>66.8</v>
      </c>
      <c r="I3" s="19">
        <v>76.4</v>
      </c>
      <c r="J3" s="25">
        <f t="shared" si="0"/>
        <v>65.4666666666667</v>
      </c>
      <c r="K3" s="26">
        <v>43531898934</v>
      </c>
      <c r="L3" s="24"/>
      <c r="M3" s="26">
        <v>45334</v>
      </c>
      <c r="N3" s="29">
        <v>48026</v>
      </c>
      <c r="O3" s="29">
        <v>1.0204</v>
      </c>
      <c r="P3" s="29">
        <v>0.98</v>
      </c>
      <c r="Q3" s="31">
        <f t="shared" ref="Q3:Q9" si="1">P3/0.93</f>
        <v>1.05376344086022</v>
      </c>
    </row>
    <row r="4" ht="17.6" spans="1:17">
      <c r="A4">
        <v>6</v>
      </c>
      <c r="B4" s="20">
        <v>55.4</v>
      </c>
      <c r="C4" s="20">
        <v>82.5</v>
      </c>
      <c r="D4" s="20"/>
      <c r="E4" s="20">
        <v>56.6</v>
      </c>
      <c r="F4" s="20">
        <v>45</v>
      </c>
      <c r="G4" s="20"/>
      <c r="H4" s="20">
        <v>67.5</v>
      </c>
      <c r="I4" s="20">
        <v>74.2</v>
      </c>
      <c r="J4" s="27">
        <f t="shared" si="0"/>
        <v>63.5333333333333</v>
      </c>
      <c r="K4" s="28">
        <v>40361005164</v>
      </c>
      <c r="L4" s="24"/>
      <c r="M4" s="28">
        <v>45334</v>
      </c>
      <c r="N4" s="30">
        <v>47813</v>
      </c>
      <c r="O4" s="30">
        <v>0.9701</v>
      </c>
      <c r="P4" s="30">
        <v>1.03</v>
      </c>
      <c r="Q4" s="31">
        <f t="shared" si="1"/>
        <v>1.10752688172043</v>
      </c>
    </row>
    <row r="5" ht="17.6" spans="1:17">
      <c r="A5">
        <v>9</v>
      </c>
      <c r="B5" s="19">
        <v>52</v>
      </c>
      <c r="C5" s="19">
        <v>82.6</v>
      </c>
      <c r="D5" s="19"/>
      <c r="E5" s="19">
        <v>53.4</v>
      </c>
      <c r="F5" s="19">
        <v>44.2</v>
      </c>
      <c r="G5" s="19"/>
      <c r="H5" s="19">
        <v>63.9</v>
      </c>
      <c r="I5" s="19">
        <v>74.4</v>
      </c>
      <c r="J5" s="25">
        <f t="shared" si="0"/>
        <v>61.75</v>
      </c>
      <c r="K5" s="26">
        <v>37190111394</v>
      </c>
      <c r="L5" s="24"/>
      <c r="M5" s="28">
        <v>45334</v>
      </c>
      <c r="N5" s="29">
        <v>47534</v>
      </c>
      <c r="O5" s="29">
        <v>0.9127</v>
      </c>
      <c r="P5" s="29">
        <v>1.1</v>
      </c>
      <c r="Q5" s="31">
        <f t="shared" si="1"/>
        <v>1.18279569892473</v>
      </c>
    </row>
    <row r="6" ht="17.6" spans="1:17">
      <c r="A6">
        <v>12</v>
      </c>
      <c r="B6" s="21">
        <v>48.6</v>
      </c>
      <c r="C6" s="21">
        <v>83</v>
      </c>
      <c r="D6" s="21"/>
      <c r="E6" s="21">
        <v>49.2</v>
      </c>
      <c r="F6" s="21">
        <v>44.4</v>
      </c>
      <c r="G6" s="21"/>
      <c r="H6" s="21">
        <v>65.3</v>
      </c>
      <c r="I6" s="21">
        <v>72.9</v>
      </c>
      <c r="J6" s="27">
        <f t="shared" si="0"/>
        <v>60.5666666666667</v>
      </c>
      <c r="K6" s="28">
        <v>34019217624</v>
      </c>
      <c r="L6" s="24"/>
      <c r="M6" s="28">
        <v>45334</v>
      </c>
      <c r="N6" s="30">
        <v>47405</v>
      </c>
      <c r="O6" s="30">
        <v>0.8694</v>
      </c>
      <c r="P6" s="30">
        <v>1.15</v>
      </c>
      <c r="Q6" s="31">
        <f t="shared" si="1"/>
        <v>1.23655913978495</v>
      </c>
    </row>
    <row r="7" ht="17.6" spans="1:17">
      <c r="A7">
        <v>15</v>
      </c>
      <c r="B7" s="22">
        <v>47.1</v>
      </c>
      <c r="C7" s="22">
        <v>82.2</v>
      </c>
      <c r="D7" s="22"/>
      <c r="E7" s="22">
        <v>43.5</v>
      </c>
      <c r="F7" s="22">
        <v>41.6</v>
      </c>
      <c r="G7" s="22"/>
      <c r="H7" s="22">
        <v>61.7</v>
      </c>
      <c r="I7" s="22">
        <v>73.7</v>
      </c>
      <c r="J7" s="25">
        <f t="shared" si="0"/>
        <v>58.3</v>
      </c>
      <c r="K7" s="29">
        <v>30848323854</v>
      </c>
      <c r="L7" s="24"/>
      <c r="M7" s="29">
        <v>45334</v>
      </c>
      <c r="N7" s="29">
        <v>47220</v>
      </c>
      <c r="O7" s="29">
        <v>0.8211</v>
      </c>
      <c r="P7" s="29">
        <v>1.22</v>
      </c>
      <c r="Q7" s="31">
        <f t="shared" si="1"/>
        <v>1.31182795698925</v>
      </c>
    </row>
    <row r="8" ht="17.6" spans="1:17">
      <c r="A8">
        <v>18</v>
      </c>
      <c r="B8">
        <v>42.5</v>
      </c>
      <c r="C8">
        <v>77.7</v>
      </c>
      <c r="E8">
        <v>30</v>
      </c>
      <c r="F8">
        <v>41.4</v>
      </c>
      <c r="H8">
        <v>56.3</v>
      </c>
      <c r="I8">
        <v>69.3</v>
      </c>
      <c r="J8" s="25">
        <f t="shared" si="0"/>
        <v>52.8666666666667</v>
      </c>
      <c r="K8">
        <v>27677430084</v>
      </c>
      <c r="M8" s="29">
        <v>45335</v>
      </c>
      <c r="N8">
        <v>47187</v>
      </c>
      <c r="O8">
        <v>0.7816</v>
      </c>
      <c r="P8">
        <v>1.28</v>
      </c>
      <c r="Q8" s="31">
        <f t="shared" si="1"/>
        <v>1.37634408602151</v>
      </c>
    </row>
    <row r="9" ht="17.6" spans="1:17">
      <c r="A9">
        <v>21</v>
      </c>
      <c r="B9">
        <v>41.6</v>
      </c>
      <c r="C9">
        <v>74.5</v>
      </c>
      <c r="E9">
        <v>27.7</v>
      </c>
      <c r="F9">
        <v>39.6</v>
      </c>
      <c r="H9">
        <v>54.2</v>
      </c>
      <c r="I9">
        <v>70.4</v>
      </c>
      <c r="J9" s="25">
        <f t="shared" si="0"/>
        <v>51.3333333333333</v>
      </c>
      <c r="K9">
        <v>24506536314</v>
      </c>
      <c r="M9">
        <v>45334</v>
      </c>
      <c r="N9">
        <v>47240</v>
      </c>
      <c r="O9">
        <v>0.7377</v>
      </c>
      <c r="P9">
        <v>1.36</v>
      </c>
      <c r="Q9" s="31">
        <f t="shared" si="1"/>
        <v>1.46236559139785</v>
      </c>
    </row>
  </sheetData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workbookViewId="0">
      <selection activeCell="J10" sqref="J10"/>
    </sheetView>
  </sheetViews>
  <sheetFormatPr defaultColWidth="9.23076923076923" defaultRowHeight="16.8"/>
  <cols>
    <col min="4" max="4" width="11.6826923076923" customWidth="1"/>
    <col min="9" max="9" width="12.4903846153846" customWidth="1"/>
    <col min="10" max="10" width="13.7788461538462" customWidth="1"/>
    <col min="11" max="11" width="17.2980769230769" customWidth="1"/>
    <col min="12" max="12" width="9.93269230769231" customWidth="1"/>
    <col min="17" max="17" width="12.9230769230769"/>
  </cols>
  <sheetData>
    <row r="1" ht="17.6" spans="1:18">
      <c r="A1" t="s">
        <v>126</v>
      </c>
      <c r="B1" s="16" t="s">
        <v>98</v>
      </c>
      <c r="C1" s="17" t="s">
        <v>28</v>
      </c>
      <c r="D1" s="17" t="s">
        <v>99</v>
      </c>
      <c r="E1" s="17" t="s">
        <v>100</v>
      </c>
      <c r="F1" s="17" t="s">
        <v>101</v>
      </c>
      <c r="G1" s="17" t="s">
        <v>29</v>
      </c>
      <c r="H1" s="16" t="s">
        <v>30</v>
      </c>
      <c r="I1" s="17" t="s">
        <v>31</v>
      </c>
      <c r="J1" t="s">
        <v>170</v>
      </c>
      <c r="K1" s="23" t="s">
        <v>131</v>
      </c>
      <c r="L1" s="23" t="s">
        <v>182</v>
      </c>
      <c r="M1" s="23" t="s">
        <v>132</v>
      </c>
      <c r="N1" s="23" t="s">
        <v>133</v>
      </c>
      <c r="O1" s="23" t="s">
        <v>134</v>
      </c>
      <c r="P1" s="23" t="s">
        <v>135</v>
      </c>
      <c r="Q1" s="31" t="s">
        <v>136</v>
      </c>
      <c r="R1" t="s">
        <v>173</v>
      </c>
    </row>
    <row r="2" ht="17.6" spans="1:17">
      <c r="A2">
        <v>0</v>
      </c>
      <c r="B2" s="14">
        <v>59.6</v>
      </c>
      <c r="C2" s="18">
        <v>85.4</v>
      </c>
      <c r="D2" s="18"/>
      <c r="E2" s="18">
        <v>67.8</v>
      </c>
      <c r="F2" s="18">
        <v>46.8</v>
      </c>
      <c r="G2" s="18"/>
      <c r="H2" s="18">
        <v>70.8</v>
      </c>
      <c r="I2" s="18">
        <v>75.9</v>
      </c>
      <c r="J2" s="15">
        <f t="shared" ref="J2:J10" si="0">AVERAGE(B2:I2)</f>
        <v>67.7166666666667</v>
      </c>
      <c r="K2" s="23">
        <v>46702792704</v>
      </c>
      <c r="L2" s="24"/>
      <c r="M2" s="23">
        <v>45334</v>
      </c>
      <c r="N2" s="23">
        <v>47951</v>
      </c>
      <c r="O2" s="23">
        <v>1.0751</v>
      </c>
      <c r="P2" s="23">
        <v>0.93</v>
      </c>
      <c r="Q2" s="31">
        <f>P2/0.93</f>
        <v>1</v>
      </c>
    </row>
    <row r="3" ht="17.6" spans="1:17">
      <c r="A3">
        <v>3</v>
      </c>
      <c r="B3" s="19">
        <v>56</v>
      </c>
      <c r="C3" s="19">
        <v>83.9</v>
      </c>
      <c r="D3" s="19"/>
      <c r="E3" s="19">
        <v>60.3</v>
      </c>
      <c r="F3" s="19">
        <v>45.8</v>
      </c>
      <c r="G3" s="19"/>
      <c r="H3" s="19">
        <v>64.6</v>
      </c>
      <c r="I3" s="19">
        <v>74.1</v>
      </c>
      <c r="J3" s="25">
        <f t="shared" si="0"/>
        <v>64.1166666666667</v>
      </c>
      <c r="K3" s="26">
        <v>43003416639</v>
      </c>
      <c r="L3" s="24"/>
      <c r="M3" s="26">
        <v>45334.7</v>
      </c>
      <c r="N3" s="29">
        <v>48131</v>
      </c>
      <c r="O3" s="29">
        <v>1.0019</v>
      </c>
      <c r="P3" s="29">
        <v>1</v>
      </c>
      <c r="Q3" s="31">
        <f t="shared" ref="Q3:Q9" si="1">P3/0.93</f>
        <v>1.0752688172043</v>
      </c>
    </row>
    <row r="4" ht="17.6" spans="1:17">
      <c r="A4">
        <v>6</v>
      </c>
      <c r="B4" s="20">
        <v>53.8</v>
      </c>
      <c r="C4" s="20">
        <v>81.9</v>
      </c>
      <c r="D4" s="20"/>
      <c r="E4" s="20">
        <v>53.9</v>
      </c>
      <c r="F4" s="20">
        <v>44.8</v>
      </c>
      <c r="G4" s="20"/>
      <c r="H4" s="20">
        <v>62.8</v>
      </c>
      <c r="I4" s="20">
        <v>75.2</v>
      </c>
      <c r="J4" s="27">
        <f t="shared" si="0"/>
        <v>62.0666666666667</v>
      </c>
      <c r="K4" s="28">
        <v>39304040574</v>
      </c>
      <c r="L4" s="24"/>
      <c r="M4" s="28">
        <v>45334</v>
      </c>
      <c r="N4" s="30">
        <v>47867</v>
      </c>
      <c r="O4" s="30">
        <v>0.9382</v>
      </c>
      <c r="P4" s="30">
        <v>1.07</v>
      </c>
      <c r="Q4" s="31">
        <f t="shared" si="1"/>
        <v>1.1505376344086</v>
      </c>
    </row>
    <row r="5" ht="17.6" spans="1:17">
      <c r="A5">
        <v>9</v>
      </c>
      <c r="B5" s="19">
        <v>50.1</v>
      </c>
      <c r="C5" s="19">
        <v>82.5</v>
      </c>
      <c r="D5" s="19"/>
      <c r="E5" s="19">
        <v>50</v>
      </c>
      <c r="F5" s="19">
        <v>43.4</v>
      </c>
      <c r="G5" s="19"/>
      <c r="H5" s="19">
        <v>62.5</v>
      </c>
      <c r="I5" s="19">
        <v>74.2</v>
      </c>
      <c r="J5" s="25">
        <f t="shared" si="0"/>
        <v>60.45</v>
      </c>
      <c r="K5" s="26">
        <v>35604664509</v>
      </c>
      <c r="L5" s="24"/>
      <c r="M5" s="28">
        <v>45334</v>
      </c>
      <c r="N5" s="29">
        <v>47573</v>
      </c>
      <c r="O5" s="29">
        <v>0.8595</v>
      </c>
      <c r="P5" s="29">
        <v>1.16</v>
      </c>
      <c r="Q5" s="31">
        <f t="shared" si="1"/>
        <v>1.24731182795699</v>
      </c>
    </row>
    <row r="6" ht="17.6" spans="1:17">
      <c r="A6">
        <v>12</v>
      </c>
      <c r="B6" s="21">
        <v>47.3</v>
      </c>
      <c r="C6" s="21">
        <v>81.9</v>
      </c>
      <c r="D6" s="21"/>
      <c r="E6" s="21">
        <v>44.6</v>
      </c>
      <c r="F6" s="21">
        <v>39.2</v>
      </c>
      <c r="G6" s="21"/>
      <c r="H6" s="21">
        <v>62.5</v>
      </c>
      <c r="I6" s="21">
        <v>70.4</v>
      </c>
      <c r="J6" s="27">
        <f t="shared" si="0"/>
        <v>57.65</v>
      </c>
      <c r="K6" s="28">
        <v>31905288444</v>
      </c>
      <c r="L6" s="24"/>
      <c r="M6" s="28">
        <v>45334</v>
      </c>
      <c r="N6" s="30">
        <v>47480</v>
      </c>
      <c r="O6" s="30">
        <v>0.8009</v>
      </c>
      <c r="P6" s="30">
        <v>1.25</v>
      </c>
      <c r="Q6" s="31">
        <f t="shared" si="1"/>
        <v>1.34408602150538</v>
      </c>
    </row>
    <row r="7" ht="17.6" spans="1:17">
      <c r="A7">
        <v>15</v>
      </c>
      <c r="B7" s="22">
        <v>43</v>
      </c>
      <c r="C7" s="22">
        <v>80.3</v>
      </c>
      <c r="D7" s="22"/>
      <c r="E7" s="22">
        <v>40.8</v>
      </c>
      <c r="F7" s="22">
        <v>38.6</v>
      </c>
      <c r="G7" s="22"/>
      <c r="H7" s="22">
        <v>57.4</v>
      </c>
      <c r="I7" s="22">
        <v>68.3</v>
      </c>
      <c r="J7" s="25">
        <f t="shared" si="0"/>
        <v>54.7333333333333</v>
      </c>
      <c r="K7" s="29">
        <v>28205912379</v>
      </c>
      <c r="L7" s="24"/>
      <c r="M7" s="29">
        <v>45334</v>
      </c>
      <c r="N7" s="29">
        <v>47134</v>
      </c>
      <c r="O7" s="29">
        <v>0.7343</v>
      </c>
      <c r="P7" s="29">
        <v>1.36</v>
      </c>
      <c r="Q7" s="31">
        <f t="shared" si="1"/>
        <v>1.46236559139785</v>
      </c>
    </row>
    <row r="8" ht="17.6" spans="1:17">
      <c r="A8">
        <v>18</v>
      </c>
      <c r="B8">
        <v>38.1</v>
      </c>
      <c r="C8">
        <v>71</v>
      </c>
      <c r="E8">
        <v>28.9</v>
      </c>
      <c r="F8">
        <v>37.2</v>
      </c>
      <c r="H8">
        <v>57.4</v>
      </c>
      <c r="I8">
        <v>64.4</v>
      </c>
      <c r="J8" s="25">
        <f t="shared" si="0"/>
        <v>49.5</v>
      </c>
      <c r="K8">
        <v>24506536314</v>
      </c>
      <c r="M8" s="29">
        <v>45335</v>
      </c>
      <c r="N8">
        <v>47173</v>
      </c>
      <c r="O8">
        <v>0.68</v>
      </c>
      <c r="P8">
        <v>1.47</v>
      </c>
      <c r="Q8" s="31">
        <f t="shared" si="1"/>
        <v>1.58064516129032</v>
      </c>
    </row>
    <row r="9" ht="17.6" spans="1:17">
      <c r="A9">
        <v>21</v>
      </c>
      <c r="B9">
        <v>35.8</v>
      </c>
      <c r="C9">
        <v>68.6</v>
      </c>
      <c r="E9">
        <v>25.9</v>
      </c>
      <c r="F9">
        <v>35.6</v>
      </c>
      <c r="H9">
        <v>53.4</v>
      </c>
      <c r="I9">
        <v>63.5</v>
      </c>
      <c r="J9" s="25">
        <f t="shared" si="0"/>
        <v>47.1333333333333</v>
      </c>
      <c r="K9">
        <v>20807160249</v>
      </c>
      <c r="M9">
        <v>45334</v>
      </c>
      <c r="N9">
        <v>47120</v>
      </c>
      <c r="O9">
        <v>0.6326</v>
      </c>
      <c r="P9">
        <v>1.58</v>
      </c>
      <c r="Q9" s="31">
        <f t="shared" si="1"/>
        <v>1.6989247311828</v>
      </c>
    </row>
  </sheetData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" sqref="F2:F7"/>
    </sheetView>
  </sheetViews>
  <sheetFormatPr defaultColWidth="9.23076923076923" defaultRowHeight="16.8"/>
  <sheetData/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"/>
  <sheetViews>
    <sheetView workbookViewId="0">
      <selection activeCell="M14" sqref="M14"/>
    </sheetView>
  </sheetViews>
  <sheetFormatPr defaultColWidth="9.23076923076923" defaultRowHeight="16.8" outlineLevelRow="7"/>
  <cols>
    <col min="11" max="11" width="12.9230769230769"/>
    <col min="14" max="14" width="12.9230769230769"/>
    <col min="15" max="15" width="12.5" customWidth="1"/>
    <col min="16" max="16" width="13.6153846153846" customWidth="1"/>
    <col min="17" max="17" width="12.9230769230769"/>
  </cols>
  <sheetData>
    <row r="1" spans="1:17">
      <c r="A1" t="s">
        <v>126</v>
      </c>
      <c r="B1" t="s">
        <v>98</v>
      </c>
      <c r="C1" t="s">
        <v>28</v>
      </c>
      <c r="D1" t="s">
        <v>99</v>
      </c>
      <c r="E1" t="s">
        <v>100</v>
      </c>
      <c r="F1" t="s">
        <v>101</v>
      </c>
      <c r="G1" t="s">
        <v>29</v>
      </c>
      <c r="H1" t="s">
        <v>30</v>
      </c>
      <c r="I1" t="s">
        <v>31</v>
      </c>
      <c r="J1" t="s">
        <v>170</v>
      </c>
      <c r="K1" t="s">
        <v>131</v>
      </c>
      <c r="L1" t="s">
        <v>132</v>
      </c>
      <c r="M1" t="s">
        <v>133</v>
      </c>
      <c r="N1" t="s">
        <v>175</v>
      </c>
      <c r="O1" t="s">
        <v>134</v>
      </c>
      <c r="P1" t="s">
        <v>135</v>
      </c>
      <c r="Q1" t="s">
        <v>136</v>
      </c>
    </row>
    <row r="2" spans="1:17">
      <c r="A2">
        <v>0</v>
      </c>
      <c r="B2">
        <v>45</v>
      </c>
      <c r="C2">
        <v>79.5</v>
      </c>
      <c r="D2">
        <v>77.3</v>
      </c>
      <c r="E2">
        <v>61.2</v>
      </c>
      <c r="F2">
        <v>43.6</v>
      </c>
      <c r="G2">
        <v>80.3</v>
      </c>
      <c r="H2">
        <v>67.9</v>
      </c>
      <c r="I2">
        <v>69.3</v>
      </c>
      <c r="J2">
        <f t="shared" ref="J2:J8" si="0">AVERAGE(B2:I2)</f>
        <v>65.5125</v>
      </c>
      <c r="K2">
        <v>14315784192</v>
      </c>
      <c r="L2">
        <v>27420</v>
      </c>
      <c r="M2">
        <v>28964</v>
      </c>
      <c r="N2">
        <f t="shared" ref="N2:N7" si="1">L2/27420</f>
        <v>1</v>
      </c>
      <c r="O2">
        <v>0.5353</v>
      </c>
      <c r="P2">
        <v>1.87</v>
      </c>
      <c r="Q2">
        <f t="shared" ref="Q2:Q7" si="2">P2/1.87</f>
        <v>1</v>
      </c>
    </row>
    <row r="3" spans="1:17">
      <c r="A3">
        <v>3</v>
      </c>
      <c r="B3">
        <v>44</v>
      </c>
      <c r="C3">
        <v>77.8</v>
      </c>
      <c r="D3">
        <v>74.5</v>
      </c>
      <c r="E3">
        <v>56.7</v>
      </c>
      <c r="F3">
        <v>42.4</v>
      </c>
      <c r="G3">
        <v>79.6</v>
      </c>
      <c r="H3">
        <v>68.6</v>
      </c>
      <c r="I3">
        <v>67.2</v>
      </c>
      <c r="J3">
        <f t="shared" si="0"/>
        <v>63.85</v>
      </c>
      <c r="K3">
        <v>12862458360</v>
      </c>
      <c r="L3">
        <v>24646</v>
      </c>
      <c r="M3">
        <v>26190</v>
      </c>
      <c r="N3">
        <f t="shared" si="1"/>
        <v>0.898832968636032</v>
      </c>
      <c r="O3">
        <v>0.5026</v>
      </c>
      <c r="P3">
        <v>1.99</v>
      </c>
      <c r="Q3">
        <f t="shared" si="2"/>
        <v>1.06417112299465</v>
      </c>
    </row>
    <row r="4" spans="1:17">
      <c r="A4">
        <v>6</v>
      </c>
      <c r="B4">
        <v>40.4</v>
      </c>
      <c r="C4">
        <v>77.2</v>
      </c>
      <c r="D4">
        <v>72.1</v>
      </c>
      <c r="E4">
        <v>54.9</v>
      </c>
      <c r="F4">
        <v>39.4</v>
      </c>
      <c r="G4">
        <v>78</v>
      </c>
      <c r="H4">
        <v>71.1</v>
      </c>
      <c r="I4">
        <v>66.4</v>
      </c>
      <c r="J4">
        <f t="shared" si="0"/>
        <v>62.4375</v>
      </c>
      <c r="K4">
        <v>11409132528</v>
      </c>
      <c r="L4">
        <v>21872</v>
      </c>
      <c r="M4">
        <v>23437</v>
      </c>
      <c r="N4">
        <f t="shared" si="1"/>
        <v>0.797665937272064</v>
      </c>
      <c r="O4">
        <v>0.4497</v>
      </c>
      <c r="P4">
        <v>2.22</v>
      </c>
      <c r="Q4">
        <f t="shared" si="2"/>
        <v>1.18716577540107</v>
      </c>
    </row>
    <row r="5" spans="1:17">
      <c r="A5">
        <v>9</v>
      </c>
      <c r="B5">
        <v>35.9</v>
      </c>
      <c r="C5">
        <v>77</v>
      </c>
      <c r="D5">
        <v>67.7</v>
      </c>
      <c r="E5">
        <v>54.2</v>
      </c>
      <c r="F5">
        <v>38.2</v>
      </c>
      <c r="G5">
        <v>75.8</v>
      </c>
      <c r="H5">
        <v>67.5</v>
      </c>
      <c r="I5">
        <v>65.2</v>
      </c>
      <c r="J5">
        <f t="shared" si="0"/>
        <v>60.1875</v>
      </c>
      <c r="K5">
        <v>9955806696</v>
      </c>
      <c r="L5">
        <v>19097</v>
      </c>
      <c r="M5">
        <v>20656</v>
      </c>
      <c r="N5">
        <f t="shared" si="1"/>
        <v>0.696462436177972</v>
      </c>
      <c r="O5">
        <v>0.4109</v>
      </c>
      <c r="P5">
        <v>2.43</v>
      </c>
      <c r="Q5">
        <f t="shared" si="2"/>
        <v>1.29946524064171</v>
      </c>
    </row>
    <row r="6" spans="1:17">
      <c r="A6">
        <v>12</v>
      </c>
      <c r="B6">
        <v>33</v>
      </c>
      <c r="C6">
        <v>74.3</v>
      </c>
      <c r="D6">
        <v>60.9</v>
      </c>
      <c r="E6">
        <v>51</v>
      </c>
      <c r="F6">
        <v>33.2</v>
      </c>
      <c r="G6">
        <v>71.1</v>
      </c>
      <c r="H6">
        <v>63.5</v>
      </c>
      <c r="I6">
        <v>63.9</v>
      </c>
      <c r="J6">
        <f t="shared" si="0"/>
        <v>56.3625</v>
      </c>
      <c r="K6">
        <v>8502480864</v>
      </c>
      <c r="L6">
        <v>16325</v>
      </c>
      <c r="M6">
        <v>17877</v>
      </c>
      <c r="N6">
        <f t="shared" si="1"/>
        <v>0.595368344274252</v>
      </c>
      <c r="O6">
        <v>0.3324</v>
      </c>
      <c r="P6">
        <v>3.01</v>
      </c>
      <c r="Q6">
        <f t="shared" si="2"/>
        <v>1.6096256684492</v>
      </c>
    </row>
    <row r="7" spans="1:17">
      <c r="A7">
        <v>15</v>
      </c>
      <c r="B7">
        <v>32.1</v>
      </c>
      <c r="C7">
        <v>70.2</v>
      </c>
      <c r="D7">
        <v>55</v>
      </c>
      <c r="E7">
        <v>46.1</v>
      </c>
      <c r="F7">
        <v>33.2</v>
      </c>
      <c r="G7">
        <v>69.3</v>
      </c>
      <c r="H7">
        <v>63.5</v>
      </c>
      <c r="I7">
        <v>63.3</v>
      </c>
      <c r="J7">
        <f t="shared" si="0"/>
        <v>54.0875</v>
      </c>
      <c r="K7">
        <v>7049155032</v>
      </c>
      <c r="L7">
        <v>13552</v>
      </c>
      <c r="M7">
        <v>15102</v>
      </c>
      <c r="N7">
        <f t="shared" si="1"/>
        <v>0.494237782640408</v>
      </c>
      <c r="O7">
        <v>0.294</v>
      </c>
      <c r="P7">
        <v>3.4</v>
      </c>
      <c r="Q7">
        <f t="shared" si="2"/>
        <v>1.81818181818182</v>
      </c>
    </row>
    <row r="8" ht="17.6" spans="2:10">
      <c r="B8" s="14">
        <v>35</v>
      </c>
      <c r="C8" s="14">
        <v>66</v>
      </c>
      <c r="D8" s="14">
        <v>60.3</v>
      </c>
      <c r="E8" s="14">
        <v>45.4</v>
      </c>
      <c r="F8" s="14">
        <v>34</v>
      </c>
      <c r="G8" s="14">
        <v>73.2</v>
      </c>
      <c r="H8" s="14">
        <v>57</v>
      </c>
      <c r="I8" s="14">
        <v>58.8</v>
      </c>
      <c r="J8" s="15">
        <f t="shared" si="0"/>
        <v>53.7125</v>
      </c>
    </row>
  </sheetData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B8" sqref="B8"/>
    </sheetView>
  </sheetViews>
  <sheetFormatPr defaultColWidth="9.23076923076923" defaultRowHeight="16.8" outlineLevelRow="6"/>
  <cols>
    <col min="11" max="11" width="13.6153846153846" customWidth="1"/>
    <col min="14" max="14" width="12.9230769230769"/>
    <col min="17" max="17" width="12.9230769230769"/>
  </cols>
  <sheetData>
    <row r="1" spans="1:17">
      <c r="A1" t="s">
        <v>126</v>
      </c>
      <c r="B1" t="s">
        <v>98</v>
      </c>
      <c r="C1" t="s">
        <v>28</v>
      </c>
      <c r="D1" t="s">
        <v>99</v>
      </c>
      <c r="E1" t="s">
        <v>100</v>
      </c>
      <c r="F1" t="s">
        <v>101</v>
      </c>
      <c r="G1" t="s">
        <v>29</v>
      </c>
      <c r="H1" t="s">
        <v>30</v>
      </c>
      <c r="I1" t="s">
        <v>31</v>
      </c>
      <c r="J1" t="s">
        <v>170</v>
      </c>
      <c r="K1" t="s">
        <v>131</v>
      </c>
      <c r="L1" t="s">
        <v>132</v>
      </c>
      <c r="M1" t="s">
        <v>133</v>
      </c>
      <c r="N1" t="s">
        <v>175</v>
      </c>
      <c r="O1" t="s">
        <v>134</v>
      </c>
      <c r="P1" t="s">
        <v>135</v>
      </c>
      <c r="Q1" t="s">
        <v>136</v>
      </c>
    </row>
    <row r="2" spans="1:17">
      <c r="A2">
        <v>0</v>
      </c>
      <c r="B2">
        <v>45</v>
      </c>
      <c r="C2">
        <v>79.5</v>
      </c>
      <c r="D2">
        <v>77.3</v>
      </c>
      <c r="E2">
        <v>61.2</v>
      </c>
      <c r="F2">
        <v>43.6</v>
      </c>
      <c r="G2">
        <v>80.3</v>
      </c>
      <c r="H2">
        <v>67.9</v>
      </c>
      <c r="I2">
        <v>69.3</v>
      </c>
      <c r="J2">
        <f t="shared" ref="J2:J7" si="0">AVERAGE(B2:I2)</f>
        <v>65.5125</v>
      </c>
      <c r="K2">
        <v>14315784192</v>
      </c>
      <c r="L2">
        <v>27420</v>
      </c>
      <c r="M2">
        <v>28964</v>
      </c>
      <c r="N2">
        <f t="shared" ref="N2:N7" si="1">L2/27420</f>
        <v>1</v>
      </c>
      <c r="O2">
        <v>0.5353</v>
      </c>
      <c r="P2">
        <v>1.87</v>
      </c>
      <c r="Q2">
        <f t="shared" ref="Q2:Q7" si="2">P2/1.87</f>
        <v>1</v>
      </c>
    </row>
    <row r="3" spans="1:17">
      <c r="A3">
        <v>3</v>
      </c>
      <c r="B3">
        <v>44.5</v>
      </c>
      <c r="C3">
        <v>77.5</v>
      </c>
      <c r="D3">
        <v>74.6</v>
      </c>
      <c r="E3">
        <v>56.1</v>
      </c>
      <c r="F3">
        <v>42.4</v>
      </c>
      <c r="G3">
        <v>80.4</v>
      </c>
      <c r="H3">
        <v>62.1</v>
      </c>
      <c r="I3">
        <v>67.6</v>
      </c>
      <c r="J3">
        <f t="shared" si="0"/>
        <v>63.15</v>
      </c>
      <c r="K3">
        <v>12758649372</v>
      </c>
      <c r="L3">
        <v>24448</v>
      </c>
      <c r="M3">
        <v>25992</v>
      </c>
      <c r="N3">
        <f t="shared" si="1"/>
        <v>0.891611962071481</v>
      </c>
      <c r="O3">
        <v>0.4892</v>
      </c>
      <c r="P3">
        <v>2.04</v>
      </c>
      <c r="Q3">
        <f t="shared" si="2"/>
        <v>1.09090909090909</v>
      </c>
    </row>
    <row r="4" spans="1:17">
      <c r="A4">
        <v>6</v>
      </c>
      <c r="B4">
        <v>41.1</v>
      </c>
      <c r="C4">
        <v>75.8</v>
      </c>
      <c r="D4">
        <v>72.9</v>
      </c>
      <c r="E4">
        <v>56</v>
      </c>
      <c r="F4">
        <v>41</v>
      </c>
      <c r="G4">
        <v>78.9</v>
      </c>
      <c r="H4">
        <v>67.2</v>
      </c>
      <c r="I4">
        <v>68.1</v>
      </c>
      <c r="J4">
        <f t="shared" si="0"/>
        <v>62.625</v>
      </c>
      <c r="K4">
        <v>11201514552</v>
      </c>
      <c r="L4">
        <v>21476</v>
      </c>
      <c r="M4">
        <v>23039</v>
      </c>
      <c r="N4">
        <f t="shared" si="1"/>
        <v>0.783223924142961</v>
      </c>
      <c r="O4">
        <v>0.4381</v>
      </c>
      <c r="P4">
        <v>2.28</v>
      </c>
      <c r="Q4">
        <f t="shared" si="2"/>
        <v>1.2192513368984</v>
      </c>
    </row>
    <row r="5" spans="1:17">
      <c r="A5">
        <v>9</v>
      </c>
      <c r="B5">
        <v>38.7</v>
      </c>
      <c r="C5">
        <v>73.6</v>
      </c>
      <c r="D5">
        <v>67.4</v>
      </c>
      <c r="E5">
        <v>52.2</v>
      </c>
      <c r="F5">
        <v>37.6</v>
      </c>
      <c r="G5">
        <v>75.8</v>
      </c>
      <c r="H5">
        <v>70</v>
      </c>
      <c r="I5">
        <v>65.8</v>
      </c>
      <c r="J5">
        <f t="shared" si="0"/>
        <v>60.1375</v>
      </c>
      <c r="K5">
        <v>9644379732</v>
      </c>
      <c r="L5">
        <v>18505</v>
      </c>
      <c r="M5">
        <v>20071</v>
      </c>
      <c r="N5">
        <f t="shared" si="1"/>
        <v>0.674872355944566</v>
      </c>
      <c r="O5">
        <v>0.3923</v>
      </c>
      <c r="P5">
        <v>2.55</v>
      </c>
      <c r="Q5">
        <f t="shared" si="2"/>
        <v>1.36363636363636</v>
      </c>
    </row>
    <row r="6" spans="1:17">
      <c r="A6">
        <v>12</v>
      </c>
      <c r="B6">
        <v>35</v>
      </c>
      <c r="C6">
        <v>75</v>
      </c>
      <c r="D6">
        <v>61.2</v>
      </c>
      <c r="E6">
        <v>46.4</v>
      </c>
      <c r="F6">
        <v>32.8</v>
      </c>
      <c r="G6">
        <v>72.4</v>
      </c>
      <c r="H6">
        <v>69.7</v>
      </c>
      <c r="I6">
        <v>66.3</v>
      </c>
      <c r="J6">
        <f t="shared" si="0"/>
        <v>57.35</v>
      </c>
      <c r="K6">
        <v>8087244912</v>
      </c>
      <c r="L6">
        <v>15533</v>
      </c>
      <c r="M6">
        <v>17097</v>
      </c>
      <c r="N6">
        <f t="shared" si="1"/>
        <v>0.566484318016047</v>
      </c>
      <c r="O6">
        <v>0.3474</v>
      </c>
      <c r="P6">
        <v>2.88</v>
      </c>
      <c r="Q6">
        <f t="shared" si="2"/>
        <v>1.54010695187166</v>
      </c>
    </row>
    <row r="7" spans="1:17">
      <c r="A7">
        <v>15</v>
      </c>
      <c r="B7">
        <v>33.1</v>
      </c>
      <c r="C7">
        <v>69</v>
      </c>
      <c r="D7">
        <v>54.9</v>
      </c>
      <c r="E7">
        <v>37.7</v>
      </c>
      <c r="F7">
        <v>31</v>
      </c>
      <c r="G7">
        <v>68.8</v>
      </c>
      <c r="H7">
        <v>59.2</v>
      </c>
      <c r="I7">
        <v>63.6</v>
      </c>
      <c r="J7">
        <f t="shared" si="0"/>
        <v>52.1625</v>
      </c>
      <c r="K7">
        <v>6530110092</v>
      </c>
      <c r="L7">
        <v>12561</v>
      </c>
      <c r="M7">
        <v>14124</v>
      </c>
      <c r="N7">
        <f t="shared" si="1"/>
        <v>0.458096280087527</v>
      </c>
      <c r="O7">
        <v>0.2795</v>
      </c>
      <c r="P7">
        <v>3.58</v>
      </c>
      <c r="Q7">
        <f t="shared" si="2"/>
        <v>1.9144385026738</v>
      </c>
    </row>
  </sheetData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M13" sqref="M13"/>
    </sheetView>
  </sheetViews>
  <sheetFormatPr defaultColWidth="9.23076923076923" defaultRowHeight="16.8" outlineLevelRow="6"/>
  <cols>
    <col min="11" max="11" width="12.1730769230769" customWidth="1"/>
    <col min="14" max="14" width="12.9230769230769"/>
    <col min="17" max="17" width="12.1730769230769" customWidth="1"/>
  </cols>
  <sheetData>
    <row r="1" spans="1:17">
      <c r="A1" t="s">
        <v>126</v>
      </c>
      <c r="B1" t="s">
        <v>98</v>
      </c>
      <c r="C1" t="s">
        <v>28</v>
      </c>
      <c r="D1" t="s">
        <v>99</v>
      </c>
      <c r="E1" t="s">
        <v>100</v>
      </c>
      <c r="F1" t="s">
        <v>101</v>
      </c>
      <c r="G1" t="s">
        <v>29</v>
      </c>
      <c r="H1" t="s">
        <v>30</v>
      </c>
      <c r="I1" t="s">
        <v>31</v>
      </c>
      <c r="J1" t="s">
        <v>170</v>
      </c>
      <c r="K1" t="s">
        <v>131</v>
      </c>
      <c r="L1" t="s">
        <v>132</v>
      </c>
      <c r="M1" t="s">
        <v>133</v>
      </c>
      <c r="N1" t="s">
        <v>175</v>
      </c>
      <c r="O1" t="s">
        <v>134</v>
      </c>
      <c r="P1" t="s">
        <v>135</v>
      </c>
      <c r="Q1" t="s">
        <v>136</v>
      </c>
    </row>
    <row r="2" spans="1:17">
      <c r="A2">
        <v>0</v>
      </c>
      <c r="B2">
        <v>45</v>
      </c>
      <c r="C2">
        <v>79.5</v>
      </c>
      <c r="D2">
        <v>77.3</v>
      </c>
      <c r="E2">
        <v>61.2</v>
      </c>
      <c r="F2">
        <v>43.6</v>
      </c>
      <c r="G2">
        <v>80.3</v>
      </c>
      <c r="H2">
        <v>67.9</v>
      </c>
      <c r="I2">
        <v>69.3</v>
      </c>
      <c r="J2">
        <f t="shared" ref="J2:J7" si="0">AVERAGE(B2:I2)</f>
        <v>65.5125</v>
      </c>
      <c r="K2">
        <v>14315784192</v>
      </c>
      <c r="L2">
        <v>27420</v>
      </c>
      <c r="M2">
        <v>28964</v>
      </c>
      <c r="N2">
        <f t="shared" ref="N2:N7" si="1">L2/27420</f>
        <v>1</v>
      </c>
      <c r="O2">
        <v>0.5353</v>
      </c>
      <c r="P2">
        <v>1.87</v>
      </c>
      <c r="Q2">
        <f t="shared" ref="Q2:Q7" si="2">P2/1.87</f>
        <v>1</v>
      </c>
    </row>
    <row r="3" spans="1:17">
      <c r="A3">
        <v>3</v>
      </c>
      <c r="B3">
        <v>36.9</v>
      </c>
      <c r="C3">
        <v>62.7</v>
      </c>
      <c r="D3">
        <v>69.8</v>
      </c>
      <c r="E3">
        <v>60.3</v>
      </c>
      <c r="F3">
        <v>34.8</v>
      </c>
      <c r="G3" s="13">
        <v>75.6</v>
      </c>
      <c r="H3">
        <v>63.2</v>
      </c>
      <c r="I3">
        <v>67.7</v>
      </c>
      <c r="J3">
        <f t="shared" si="0"/>
        <v>58.875</v>
      </c>
      <c r="K3">
        <v>12604115520</v>
      </c>
      <c r="L3">
        <v>24153</v>
      </c>
      <c r="M3">
        <v>25650</v>
      </c>
      <c r="N3">
        <f t="shared" si="1"/>
        <v>0.880853391684902</v>
      </c>
      <c r="O3">
        <v>0.46</v>
      </c>
      <c r="P3">
        <v>2.17</v>
      </c>
      <c r="Q3">
        <f t="shared" si="2"/>
        <v>1.16042780748663</v>
      </c>
    </row>
    <row r="4" spans="1:17">
      <c r="A4">
        <v>6</v>
      </c>
      <c r="B4">
        <v>31.3</v>
      </c>
      <c r="C4">
        <v>62.2</v>
      </c>
      <c r="D4">
        <v>57.4</v>
      </c>
      <c r="E4">
        <v>38.4</v>
      </c>
      <c r="F4">
        <v>32</v>
      </c>
      <c r="G4">
        <v>70.7</v>
      </c>
      <c r="H4">
        <v>52.7</v>
      </c>
      <c r="I4">
        <v>58.2</v>
      </c>
      <c r="J4">
        <f t="shared" si="0"/>
        <v>50.3625</v>
      </c>
      <c r="K4">
        <v>10892446848</v>
      </c>
      <c r="L4">
        <v>20886</v>
      </c>
      <c r="M4">
        <v>22336</v>
      </c>
      <c r="N4">
        <f t="shared" si="1"/>
        <v>0.761706783369803</v>
      </c>
      <c r="O4">
        <v>0.3944</v>
      </c>
      <c r="P4">
        <v>2.54</v>
      </c>
      <c r="Q4">
        <f t="shared" si="2"/>
        <v>1.35828877005348</v>
      </c>
    </row>
    <row r="5" spans="1:17">
      <c r="A5">
        <v>9</v>
      </c>
      <c r="B5">
        <v>28</v>
      </c>
      <c r="C5">
        <v>63.7</v>
      </c>
      <c r="D5">
        <v>34.1</v>
      </c>
      <c r="E5">
        <v>23.1</v>
      </c>
      <c r="F5">
        <v>27.6</v>
      </c>
      <c r="G5">
        <v>57.7</v>
      </c>
      <c r="H5">
        <v>52.4</v>
      </c>
      <c r="I5">
        <v>50.5</v>
      </c>
      <c r="J5">
        <f t="shared" si="0"/>
        <v>42.1375</v>
      </c>
      <c r="K5">
        <v>9180778176</v>
      </c>
      <c r="L5">
        <v>17619</v>
      </c>
      <c r="M5">
        <v>19023</v>
      </c>
      <c r="N5">
        <f t="shared" si="1"/>
        <v>0.642560175054705</v>
      </c>
      <c r="O5">
        <v>0.3269</v>
      </c>
      <c r="P5">
        <v>3.06</v>
      </c>
      <c r="Q5">
        <f t="shared" si="2"/>
        <v>1.63636363636364</v>
      </c>
    </row>
    <row r="6" spans="1:17">
      <c r="A6">
        <v>12</v>
      </c>
      <c r="B6">
        <v>27.9</v>
      </c>
      <c r="C6">
        <v>42.6</v>
      </c>
      <c r="D6">
        <v>27.2</v>
      </c>
      <c r="E6">
        <v>22.9</v>
      </c>
      <c r="F6">
        <v>30</v>
      </c>
      <c r="G6">
        <v>53.4</v>
      </c>
      <c r="H6">
        <v>52.7</v>
      </c>
      <c r="I6">
        <v>49.2</v>
      </c>
      <c r="J6">
        <f t="shared" si="0"/>
        <v>38.2375</v>
      </c>
      <c r="K6">
        <v>7469109504</v>
      </c>
      <c r="L6">
        <v>14351</v>
      </c>
      <c r="M6">
        <v>15707</v>
      </c>
      <c r="N6">
        <f t="shared" si="1"/>
        <v>0.523377097009482</v>
      </c>
      <c r="O6">
        <v>0.2621</v>
      </c>
      <c r="P6">
        <v>3.82</v>
      </c>
      <c r="Q6">
        <f t="shared" si="2"/>
        <v>2.0427807486631</v>
      </c>
    </row>
    <row r="7" spans="1:17">
      <c r="A7">
        <v>15</v>
      </c>
      <c r="B7">
        <v>26.8</v>
      </c>
      <c r="C7">
        <v>53.2</v>
      </c>
      <c r="D7">
        <v>24.6</v>
      </c>
      <c r="E7">
        <v>24.5</v>
      </c>
      <c r="F7">
        <v>29.2</v>
      </c>
      <c r="G7">
        <v>48.8</v>
      </c>
      <c r="H7">
        <v>48.8</v>
      </c>
      <c r="I7">
        <v>52.4</v>
      </c>
      <c r="J7">
        <f t="shared" si="0"/>
        <v>38.5375</v>
      </c>
      <c r="K7">
        <v>5757440832</v>
      </c>
      <c r="L7">
        <v>11084</v>
      </c>
      <c r="M7">
        <v>12394</v>
      </c>
      <c r="N7">
        <f t="shared" si="1"/>
        <v>0.404230488694384</v>
      </c>
      <c r="O7">
        <v>0.1986</v>
      </c>
      <c r="P7">
        <v>5.03</v>
      </c>
      <c r="Q7">
        <f t="shared" si="2"/>
        <v>2.68983957219251</v>
      </c>
    </row>
  </sheetData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O10" sqref="O10"/>
    </sheetView>
  </sheetViews>
  <sheetFormatPr defaultColWidth="9.23076923076923" defaultRowHeight="16.8" outlineLevelRow="6"/>
  <cols>
    <col min="11" max="11" width="11.6923076923077" customWidth="1"/>
    <col min="14" max="14" width="12.9230769230769"/>
    <col min="17" max="17" width="12.9230769230769"/>
  </cols>
  <sheetData>
    <row r="1" spans="1:17">
      <c r="A1" t="s">
        <v>126</v>
      </c>
      <c r="B1" t="s">
        <v>98</v>
      </c>
      <c r="C1" t="s">
        <v>28</v>
      </c>
      <c r="D1" t="s">
        <v>99</v>
      </c>
      <c r="E1" t="s">
        <v>100</v>
      </c>
      <c r="F1" t="s">
        <v>101</v>
      </c>
      <c r="G1" t="s">
        <v>29</v>
      </c>
      <c r="H1" t="s">
        <v>30</v>
      </c>
      <c r="I1" t="s">
        <v>31</v>
      </c>
      <c r="J1" t="s">
        <v>170</v>
      </c>
      <c r="K1" t="s">
        <v>131</v>
      </c>
      <c r="L1" t="s">
        <v>132</v>
      </c>
      <c r="M1" t="s">
        <v>133</v>
      </c>
      <c r="N1" t="s">
        <v>175</v>
      </c>
      <c r="O1" t="s">
        <v>134</v>
      </c>
      <c r="P1" t="s">
        <v>135</v>
      </c>
      <c r="Q1" t="s">
        <v>136</v>
      </c>
    </row>
    <row r="2" spans="1:17">
      <c r="A2">
        <v>0</v>
      </c>
      <c r="B2">
        <v>45</v>
      </c>
      <c r="C2">
        <v>79.5</v>
      </c>
      <c r="D2">
        <v>77.3</v>
      </c>
      <c r="E2">
        <v>61.2</v>
      </c>
      <c r="F2">
        <v>43.6</v>
      </c>
      <c r="G2">
        <v>80.3</v>
      </c>
      <c r="H2">
        <v>67.9</v>
      </c>
      <c r="I2">
        <v>69.3</v>
      </c>
      <c r="J2">
        <f t="shared" ref="J2:J7" si="0">AVERAGE(B2:I2)</f>
        <v>65.5125</v>
      </c>
      <c r="K2">
        <v>14315784192</v>
      </c>
      <c r="L2">
        <v>27420</v>
      </c>
      <c r="M2">
        <v>28964</v>
      </c>
      <c r="N2">
        <f t="shared" ref="N2:N7" si="1">L2/27420</f>
        <v>1</v>
      </c>
      <c r="O2">
        <v>0.5353</v>
      </c>
      <c r="P2">
        <v>1.87</v>
      </c>
      <c r="Q2">
        <f t="shared" ref="Q2:Q7" si="2">P2/1.87</f>
        <v>1</v>
      </c>
    </row>
    <row r="3" spans="1:17">
      <c r="A3">
        <v>3</v>
      </c>
      <c r="B3">
        <v>38.4</v>
      </c>
      <c r="C3">
        <v>63.4</v>
      </c>
      <c r="D3">
        <v>70.6</v>
      </c>
      <c r="E3">
        <v>61</v>
      </c>
      <c r="F3">
        <v>36.4</v>
      </c>
      <c r="G3" s="13">
        <v>76.1</v>
      </c>
      <c r="H3">
        <v>63.9</v>
      </c>
      <c r="I3">
        <v>68.8</v>
      </c>
      <c r="J3">
        <f t="shared" si="0"/>
        <v>59.825</v>
      </c>
      <c r="K3">
        <v>12758649372</v>
      </c>
      <c r="L3">
        <v>24449</v>
      </c>
      <c r="M3">
        <v>25993</v>
      </c>
      <c r="N3">
        <f t="shared" si="1"/>
        <v>0.891648431801605</v>
      </c>
      <c r="O3">
        <v>0.488</v>
      </c>
      <c r="P3">
        <v>2.05</v>
      </c>
      <c r="Q3">
        <f t="shared" si="2"/>
        <v>1.09625668449198</v>
      </c>
    </row>
    <row r="4" spans="1:17">
      <c r="A4">
        <v>6</v>
      </c>
      <c r="B4">
        <v>34.4</v>
      </c>
      <c r="C4">
        <v>62.6</v>
      </c>
      <c r="D4">
        <v>63.1</v>
      </c>
      <c r="E4">
        <v>45.4</v>
      </c>
      <c r="F4">
        <v>32.8</v>
      </c>
      <c r="G4">
        <v>73.6</v>
      </c>
      <c r="H4">
        <v>54.5</v>
      </c>
      <c r="I4">
        <v>62.6</v>
      </c>
      <c r="J4">
        <f t="shared" si="0"/>
        <v>53.625</v>
      </c>
      <c r="K4">
        <v>11201514552</v>
      </c>
      <c r="L4">
        <v>21478</v>
      </c>
      <c r="M4">
        <v>20322</v>
      </c>
      <c r="N4">
        <f t="shared" si="1"/>
        <v>0.783296863603209</v>
      </c>
      <c r="O4">
        <v>0.4343</v>
      </c>
      <c r="P4">
        <v>2.3</v>
      </c>
      <c r="Q4">
        <f t="shared" si="2"/>
        <v>1.22994652406417</v>
      </c>
    </row>
    <row r="5" spans="1:17">
      <c r="A5">
        <v>9</v>
      </c>
      <c r="B5">
        <v>30.4</v>
      </c>
      <c r="C5">
        <v>62.9</v>
      </c>
      <c r="D5">
        <v>47.8</v>
      </c>
      <c r="E5">
        <v>30.6</v>
      </c>
      <c r="F5">
        <v>29.4</v>
      </c>
      <c r="G5">
        <v>65.3</v>
      </c>
      <c r="H5">
        <v>53.4</v>
      </c>
      <c r="I5">
        <v>57.6</v>
      </c>
      <c r="J5">
        <f t="shared" si="0"/>
        <v>47.175</v>
      </c>
      <c r="K5">
        <v>9644379732</v>
      </c>
      <c r="L5">
        <v>18507</v>
      </c>
      <c r="M5">
        <v>20051</v>
      </c>
      <c r="N5">
        <f t="shared" si="1"/>
        <v>0.674945295404814</v>
      </c>
      <c r="O5">
        <v>0.3834</v>
      </c>
      <c r="P5">
        <v>2.61</v>
      </c>
      <c r="Q5">
        <f t="shared" si="2"/>
        <v>1.39572192513369</v>
      </c>
    </row>
    <row r="6" spans="1:17">
      <c r="A6">
        <v>12</v>
      </c>
      <c r="B6">
        <v>28.8</v>
      </c>
      <c r="C6">
        <v>55.2</v>
      </c>
      <c r="D6">
        <v>36.4</v>
      </c>
      <c r="E6">
        <v>23.5</v>
      </c>
      <c r="F6">
        <v>27.6</v>
      </c>
      <c r="G6">
        <v>60.8</v>
      </c>
      <c r="H6">
        <v>52.7</v>
      </c>
      <c r="I6">
        <v>52.3</v>
      </c>
      <c r="J6">
        <f t="shared" si="0"/>
        <v>42.1625</v>
      </c>
      <c r="K6">
        <v>8087244912</v>
      </c>
      <c r="L6">
        <v>15534</v>
      </c>
      <c r="M6">
        <v>17078</v>
      </c>
      <c r="N6">
        <f t="shared" si="1"/>
        <v>0.566520787746171</v>
      </c>
      <c r="O6">
        <v>0.3304</v>
      </c>
      <c r="P6">
        <v>3.03</v>
      </c>
      <c r="Q6">
        <f t="shared" si="2"/>
        <v>1.62032085561497</v>
      </c>
    </row>
    <row r="7" spans="1:17">
      <c r="A7">
        <v>15</v>
      </c>
      <c r="B7">
        <v>25.2</v>
      </c>
      <c r="C7">
        <v>38.6</v>
      </c>
      <c r="D7">
        <v>30.2</v>
      </c>
      <c r="E7">
        <v>23.1</v>
      </c>
      <c r="F7">
        <v>27.2</v>
      </c>
      <c r="G7">
        <v>54.8</v>
      </c>
      <c r="H7">
        <v>51.6</v>
      </c>
      <c r="I7">
        <v>49.8</v>
      </c>
      <c r="J7">
        <f t="shared" si="0"/>
        <v>37.5625</v>
      </c>
      <c r="K7">
        <v>6530110092</v>
      </c>
      <c r="L7">
        <v>12562</v>
      </c>
      <c r="M7">
        <v>14106</v>
      </c>
      <c r="N7">
        <f t="shared" si="1"/>
        <v>0.458132749817651</v>
      </c>
      <c r="O7">
        <v>0.2745</v>
      </c>
      <c r="P7">
        <v>3.64</v>
      </c>
      <c r="Q7">
        <f t="shared" si="2"/>
        <v>1.94652406417112</v>
      </c>
    </row>
  </sheetData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B2" sqref="B2:B9"/>
    </sheetView>
  </sheetViews>
  <sheetFormatPr defaultColWidth="9.23076923076923" defaultRowHeight="16.8" outlineLevelCol="7"/>
  <cols>
    <col min="8" max="8" width="12.9230769230769"/>
  </cols>
  <sheetData>
    <row r="1" spans="1:8">
      <c r="A1" t="s">
        <v>126</v>
      </c>
      <c r="B1" t="s">
        <v>98</v>
      </c>
      <c r="C1" t="s">
        <v>28</v>
      </c>
      <c r="D1" t="s">
        <v>100</v>
      </c>
      <c r="E1" t="s">
        <v>101</v>
      </c>
      <c r="F1" t="s">
        <v>30</v>
      </c>
      <c r="G1" t="s">
        <v>31</v>
      </c>
      <c r="H1" s="5" t="s">
        <v>170</v>
      </c>
    </row>
    <row r="2" spans="1:8">
      <c r="A2">
        <v>0</v>
      </c>
      <c r="B2">
        <v>46</v>
      </c>
      <c r="C2">
        <v>71.6</v>
      </c>
      <c r="D2">
        <v>35.5</v>
      </c>
      <c r="E2">
        <v>42.6</v>
      </c>
      <c r="F2" s="4">
        <v>64.6</v>
      </c>
      <c r="G2">
        <v>70.5</v>
      </c>
      <c r="H2" s="5">
        <f>AVERAGE(B2:G2)</f>
        <v>55.1333333333333</v>
      </c>
    </row>
    <row r="3" spans="1:8">
      <c r="A3">
        <v>7</v>
      </c>
      <c r="B3" s="4">
        <v>47.3</v>
      </c>
      <c r="C3" s="4">
        <v>76.3</v>
      </c>
      <c r="D3">
        <v>31.9</v>
      </c>
      <c r="E3">
        <v>42.4</v>
      </c>
      <c r="F3">
        <v>59.2</v>
      </c>
      <c r="G3" s="4">
        <v>70.6</v>
      </c>
      <c r="H3" s="5">
        <f t="shared" ref="H3:H9" si="0">AVERAGE(B3:G3)</f>
        <v>54.6166666666667</v>
      </c>
    </row>
    <row r="4" spans="1:8">
      <c r="A4">
        <v>12</v>
      </c>
      <c r="B4">
        <v>46</v>
      </c>
      <c r="C4">
        <v>71</v>
      </c>
      <c r="D4">
        <v>35.6</v>
      </c>
      <c r="E4" s="4">
        <v>43.6</v>
      </c>
      <c r="F4">
        <v>64.6</v>
      </c>
      <c r="G4">
        <v>69.8</v>
      </c>
      <c r="H4" s="5">
        <f t="shared" si="0"/>
        <v>55.1</v>
      </c>
    </row>
    <row r="5" spans="1:8">
      <c r="A5">
        <v>19</v>
      </c>
      <c r="B5">
        <v>46.3</v>
      </c>
      <c r="C5">
        <v>73.3</v>
      </c>
      <c r="D5">
        <v>37.9</v>
      </c>
      <c r="E5">
        <v>42.8</v>
      </c>
      <c r="F5">
        <v>61.4</v>
      </c>
      <c r="G5">
        <v>70.2</v>
      </c>
      <c r="H5" s="5">
        <f t="shared" si="0"/>
        <v>55.3166666666667</v>
      </c>
    </row>
    <row r="6" spans="1:8">
      <c r="A6">
        <v>20</v>
      </c>
      <c r="B6">
        <v>46.7</v>
      </c>
      <c r="C6">
        <v>72.4</v>
      </c>
      <c r="D6">
        <v>37.8</v>
      </c>
      <c r="E6">
        <v>42.6</v>
      </c>
      <c r="F6">
        <v>62.5</v>
      </c>
      <c r="G6">
        <v>70.5</v>
      </c>
      <c r="H6" s="5">
        <f t="shared" si="0"/>
        <v>55.4166666666667</v>
      </c>
    </row>
    <row r="7" spans="1:8">
      <c r="A7">
        <v>22</v>
      </c>
      <c r="B7">
        <v>45.7</v>
      </c>
      <c r="C7">
        <v>72.3</v>
      </c>
      <c r="D7" s="4">
        <v>38.7</v>
      </c>
      <c r="E7">
        <v>43.2</v>
      </c>
      <c r="F7">
        <v>61.4</v>
      </c>
      <c r="G7">
        <v>65.9</v>
      </c>
      <c r="H7" s="5">
        <f t="shared" si="0"/>
        <v>54.5333333333333</v>
      </c>
    </row>
    <row r="8" spans="1:8">
      <c r="A8">
        <v>23</v>
      </c>
      <c r="B8">
        <v>46.3</v>
      </c>
      <c r="C8" s="12">
        <v>73.2</v>
      </c>
      <c r="D8">
        <v>37.7</v>
      </c>
      <c r="E8">
        <v>42.4</v>
      </c>
      <c r="F8">
        <v>62.5</v>
      </c>
      <c r="G8" s="12">
        <v>70.2</v>
      </c>
      <c r="H8" s="5">
        <f t="shared" si="0"/>
        <v>55.3833333333333</v>
      </c>
    </row>
    <row r="9" spans="1:8">
      <c r="A9">
        <v>26</v>
      </c>
      <c r="B9">
        <v>48.6</v>
      </c>
      <c r="C9">
        <v>72.7</v>
      </c>
      <c r="D9">
        <v>38.1</v>
      </c>
      <c r="E9">
        <v>43.4</v>
      </c>
      <c r="F9">
        <v>62.1</v>
      </c>
      <c r="G9">
        <v>69.5</v>
      </c>
      <c r="H9" s="5">
        <f t="shared" si="0"/>
        <v>55.7333333333333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zoomScale="120" zoomScaleNormal="120" workbookViewId="0">
      <selection activeCell="D19" sqref="D19"/>
    </sheetView>
  </sheetViews>
  <sheetFormatPr defaultColWidth="9.23076923076923" defaultRowHeight="16.8" outlineLevelCol="5"/>
  <cols>
    <col min="1" max="1" width="20.8173076923077" customWidth="1"/>
    <col min="2" max="2" width="11.6153846153846" customWidth="1"/>
    <col min="3" max="3" width="26.4423076923077" customWidth="1"/>
    <col min="4" max="4" width="15.75" customWidth="1"/>
    <col min="5" max="5" width="18.2980769230769" style="43" customWidth="1"/>
    <col min="6" max="6" width="18.2980769230769" customWidth="1"/>
  </cols>
  <sheetData>
    <row r="1" spans="1:6">
      <c r="A1" s="150" t="s">
        <v>0</v>
      </c>
      <c r="B1" s="150"/>
      <c r="C1" s="150"/>
      <c r="D1" s="150">
        <v>12.42</v>
      </c>
      <c r="E1" s="154"/>
      <c r="F1" s="150"/>
    </row>
    <row r="2" spans="1:6">
      <c r="A2" s="150"/>
      <c r="B2" s="150"/>
      <c r="C2" s="150"/>
      <c r="D2" s="150"/>
      <c r="E2" s="154"/>
      <c r="F2" s="150"/>
    </row>
    <row r="3" spans="1:6">
      <c r="A3" s="150" t="s">
        <v>18</v>
      </c>
      <c r="B3" s="150"/>
      <c r="C3" s="150" t="s">
        <v>19</v>
      </c>
      <c r="D3" s="150" t="s">
        <v>20</v>
      </c>
      <c r="E3" s="154" t="s">
        <v>21</v>
      </c>
      <c r="F3" s="150" t="s">
        <v>22</v>
      </c>
    </row>
    <row r="4" spans="1:6">
      <c r="A4" s="38">
        <v>3</v>
      </c>
      <c r="B4" s="38"/>
      <c r="C4" s="38" t="s">
        <v>23</v>
      </c>
      <c r="D4" s="151"/>
      <c r="E4" s="155">
        <v>13.03</v>
      </c>
      <c r="F4" s="156">
        <v>0.11</v>
      </c>
    </row>
    <row r="5" spans="1:6">
      <c r="A5" s="38"/>
      <c r="B5" s="38"/>
      <c r="C5" s="38" t="s">
        <v>7</v>
      </c>
      <c r="D5" s="151"/>
      <c r="E5" s="155">
        <v>13.09</v>
      </c>
      <c r="F5" s="38"/>
    </row>
    <row r="6" spans="1:6">
      <c r="A6" s="38"/>
      <c r="B6" s="38"/>
      <c r="C6" s="38" t="s">
        <v>24</v>
      </c>
      <c r="D6" s="151"/>
      <c r="E6" s="157">
        <v>12.77</v>
      </c>
      <c r="F6" s="156"/>
    </row>
    <row r="7" spans="1:6">
      <c r="A7" s="38"/>
      <c r="B7" s="38"/>
      <c r="C7" s="38" t="s">
        <v>25</v>
      </c>
      <c r="D7" s="151"/>
      <c r="E7" s="155">
        <v>12.92</v>
      </c>
      <c r="F7" s="156"/>
    </row>
    <row r="8" spans="1:6">
      <c r="A8" s="39">
        <v>6</v>
      </c>
      <c r="B8" s="39"/>
      <c r="C8" s="39" t="s">
        <v>23</v>
      </c>
      <c r="D8" s="152"/>
      <c r="E8" s="158">
        <v>14.19</v>
      </c>
      <c r="F8" s="159">
        <v>0.22</v>
      </c>
    </row>
    <row r="9" spans="1:6">
      <c r="A9" s="39"/>
      <c r="B9" s="39"/>
      <c r="C9" s="39" t="s">
        <v>7</v>
      </c>
      <c r="D9" s="152"/>
      <c r="E9" s="158">
        <v>14.23</v>
      </c>
      <c r="F9" s="160"/>
    </row>
    <row r="10" spans="1:6">
      <c r="A10" s="39"/>
      <c r="B10" s="39"/>
      <c r="C10" s="39" t="s">
        <v>24</v>
      </c>
      <c r="D10" s="152"/>
      <c r="E10" s="161">
        <v>13.7</v>
      </c>
      <c r="F10" s="159"/>
    </row>
    <row r="11" spans="1:6">
      <c r="A11" s="39"/>
      <c r="B11" s="39"/>
      <c r="C11" s="39" t="s">
        <v>25</v>
      </c>
      <c r="D11" s="152"/>
      <c r="E11" s="158">
        <v>14.13</v>
      </c>
      <c r="F11" s="159"/>
    </row>
    <row r="12" spans="1:6">
      <c r="A12" s="38">
        <v>9</v>
      </c>
      <c r="B12" s="38"/>
      <c r="C12" s="38" t="s">
        <v>23</v>
      </c>
      <c r="D12" s="151"/>
      <c r="E12" s="155">
        <v>16.12</v>
      </c>
      <c r="F12" s="156">
        <v>0.33</v>
      </c>
    </row>
    <row r="13" ht="15" customHeight="1" spans="1:6">
      <c r="A13" s="38"/>
      <c r="B13" s="38"/>
      <c r="C13" s="38" t="s">
        <v>7</v>
      </c>
      <c r="D13" s="151"/>
      <c r="E13" s="155">
        <v>16.35</v>
      </c>
      <c r="F13" s="162"/>
    </row>
    <row r="14" spans="1:6">
      <c r="A14" s="38"/>
      <c r="B14" s="38"/>
      <c r="C14" s="38" t="s">
        <v>24</v>
      </c>
      <c r="D14" s="151"/>
      <c r="E14" s="157">
        <v>15.54</v>
      </c>
      <c r="F14" s="156"/>
    </row>
    <row r="15" spans="1:6">
      <c r="A15" s="38"/>
      <c r="B15" s="38"/>
      <c r="C15" s="38" t="s">
        <v>25</v>
      </c>
      <c r="D15" s="151"/>
      <c r="E15" s="155">
        <v>16.25</v>
      </c>
      <c r="F15" s="156"/>
    </row>
    <row r="16" spans="1:6">
      <c r="A16" s="39">
        <v>12</v>
      </c>
      <c r="B16" s="39"/>
      <c r="C16" s="39" t="s">
        <v>23</v>
      </c>
      <c r="D16" s="152"/>
      <c r="E16" s="158">
        <v>19.12</v>
      </c>
      <c r="F16" s="159">
        <v>0.44</v>
      </c>
    </row>
    <row r="17" spans="1:6">
      <c r="A17" s="39"/>
      <c r="B17" s="39"/>
      <c r="C17" s="39" t="s">
        <v>7</v>
      </c>
      <c r="D17" s="152"/>
      <c r="E17" s="158">
        <v>21.84</v>
      </c>
      <c r="F17" s="39"/>
    </row>
    <row r="18" spans="1:6">
      <c r="A18" s="39"/>
      <c r="B18" s="39"/>
      <c r="C18" s="39" t="s">
        <v>24</v>
      </c>
      <c r="D18" s="152"/>
      <c r="E18" s="161">
        <v>17.8</v>
      </c>
      <c r="F18" s="159"/>
    </row>
    <row r="19" spans="1:6">
      <c r="A19" s="39"/>
      <c r="B19" s="39"/>
      <c r="C19" s="39" t="s">
        <v>25</v>
      </c>
      <c r="D19" s="152"/>
      <c r="E19" s="158">
        <v>21.74</v>
      </c>
      <c r="F19" s="159"/>
    </row>
    <row r="20" spans="1:6">
      <c r="A20" s="38">
        <v>15</v>
      </c>
      <c r="B20" s="38"/>
      <c r="C20" s="38" t="s">
        <v>23</v>
      </c>
      <c r="D20" s="151"/>
      <c r="E20" s="155"/>
      <c r="F20" s="156">
        <v>0.55</v>
      </c>
    </row>
    <row r="21" spans="1:6">
      <c r="A21" s="38"/>
      <c r="B21" s="38"/>
      <c r="C21" s="38" t="s">
        <v>7</v>
      </c>
      <c r="D21" s="151"/>
      <c r="E21" s="155"/>
      <c r="F21" s="162"/>
    </row>
    <row r="22" spans="1:6">
      <c r="A22" s="38"/>
      <c r="B22" s="38"/>
      <c r="C22" s="38" t="s">
        <v>25</v>
      </c>
      <c r="D22" s="151"/>
      <c r="E22" s="155"/>
      <c r="F22" s="156"/>
    </row>
    <row r="23" spans="1:6">
      <c r="A23" s="39">
        <v>18</v>
      </c>
      <c r="B23" s="39"/>
      <c r="C23" s="39" t="s">
        <v>23</v>
      </c>
      <c r="D23" s="152"/>
      <c r="E23" s="158"/>
      <c r="F23" s="159">
        <v>0.66</v>
      </c>
    </row>
    <row r="24" spans="1:6">
      <c r="A24" s="39"/>
      <c r="B24" s="39"/>
      <c r="C24" s="39" t="s">
        <v>7</v>
      </c>
      <c r="D24" s="152"/>
      <c r="E24" s="158"/>
      <c r="F24" s="39"/>
    </row>
    <row r="25" spans="1:6">
      <c r="A25" s="39"/>
      <c r="B25" s="39"/>
      <c r="C25" s="39" t="s">
        <v>25</v>
      </c>
      <c r="D25" s="152"/>
      <c r="E25" s="158"/>
      <c r="F25" s="159"/>
    </row>
    <row r="26" spans="1:6">
      <c r="A26" s="38">
        <v>21</v>
      </c>
      <c r="B26" s="38"/>
      <c r="C26" s="38" t="s">
        <v>23</v>
      </c>
      <c r="D26" s="151"/>
      <c r="E26" s="155"/>
      <c r="F26" s="156">
        <v>0.77</v>
      </c>
    </row>
    <row r="27" spans="1:6">
      <c r="A27" s="38"/>
      <c r="B27" s="38"/>
      <c r="C27" s="38" t="s">
        <v>7</v>
      </c>
      <c r="D27" s="151"/>
      <c r="E27" s="155"/>
      <c r="F27" s="162"/>
    </row>
    <row r="28" spans="1:6">
      <c r="A28" s="4"/>
      <c r="B28" s="4"/>
      <c r="C28" s="38" t="s">
        <v>25</v>
      </c>
      <c r="D28" s="153"/>
      <c r="E28" s="163"/>
      <c r="F28" s="4"/>
    </row>
  </sheetData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workbookViewId="0">
      <selection activeCell="C1" sqref="C1"/>
    </sheetView>
  </sheetViews>
  <sheetFormatPr defaultColWidth="9.23076923076923" defaultRowHeight="16.8"/>
  <sheetData>
    <row r="1" spans="1:10">
      <c r="A1" t="s">
        <v>126</v>
      </c>
      <c r="B1" t="s">
        <v>98</v>
      </c>
      <c r="C1" t="s">
        <v>28</v>
      </c>
      <c r="D1" t="s">
        <v>100</v>
      </c>
      <c r="E1" t="s">
        <v>101</v>
      </c>
      <c r="F1" t="s">
        <v>30</v>
      </c>
      <c r="G1" t="s">
        <v>31</v>
      </c>
      <c r="H1" s="5" t="s">
        <v>170</v>
      </c>
      <c r="I1" t="s">
        <v>191</v>
      </c>
      <c r="J1" t="s">
        <v>192</v>
      </c>
    </row>
    <row r="2" spans="1:10">
      <c r="A2" s="1">
        <v>0</v>
      </c>
      <c r="B2" s="7">
        <v>47.2</v>
      </c>
      <c r="C2" s="7">
        <v>73.6</v>
      </c>
      <c r="D2" s="7">
        <v>32.7</v>
      </c>
      <c r="E2" s="7">
        <v>41.4</v>
      </c>
      <c r="F2" s="9">
        <v>66.1</v>
      </c>
      <c r="G2" s="9">
        <v>71</v>
      </c>
      <c r="H2" s="11">
        <f>AVERAGE(B2:G2)</f>
        <v>55.3333333333333</v>
      </c>
      <c r="I2">
        <v>18</v>
      </c>
      <c r="J2">
        <v>0.165</v>
      </c>
    </row>
    <row r="3" spans="1:10">
      <c r="A3" s="1">
        <v>1</v>
      </c>
      <c r="B3" s="8">
        <v>47.7</v>
      </c>
      <c r="C3" s="9">
        <v>71.9</v>
      </c>
      <c r="D3" s="7"/>
      <c r="E3" s="7"/>
      <c r="F3" s="7"/>
      <c r="G3" s="7"/>
      <c r="H3" s="11"/>
      <c r="I3">
        <v>12.01</v>
      </c>
      <c r="J3">
        <v>0.022</v>
      </c>
    </row>
    <row r="4" spans="1:10">
      <c r="A4" s="1">
        <v>2</v>
      </c>
      <c r="B4" s="8">
        <v>40.1</v>
      </c>
      <c r="C4" s="9">
        <v>73.1</v>
      </c>
      <c r="D4" s="7"/>
      <c r="E4" s="7"/>
      <c r="F4" s="7"/>
      <c r="G4" s="7"/>
      <c r="H4" s="11"/>
      <c r="I4">
        <v>12.07</v>
      </c>
      <c r="J4">
        <v>0.025</v>
      </c>
    </row>
    <row r="5" spans="1:10">
      <c r="A5" s="1">
        <v>3</v>
      </c>
      <c r="B5" s="8">
        <v>47</v>
      </c>
      <c r="C5" s="9">
        <v>73.4</v>
      </c>
      <c r="D5" s="7"/>
      <c r="E5" s="7"/>
      <c r="F5" s="7"/>
      <c r="G5" s="7"/>
      <c r="H5" s="11"/>
      <c r="I5">
        <v>12.07</v>
      </c>
      <c r="J5">
        <v>0.0194</v>
      </c>
    </row>
    <row r="6" spans="1:10">
      <c r="A6" s="1">
        <v>4</v>
      </c>
      <c r="B6" s="8">
        <v>46.3</v>
      </c>
      <c r="C6" s="9">
        <v>74.5</v>
      </c>
      <c r="D6" s="7"/>
      <c r="E6" s="7"/>
      <c r="F6" s="7"/>
      <c r="G6" s="7"/>
      <c r="H6" s="11"/>
      <c r="I6">
        <v>12.03</v>
      </c>
      <c r="J6">
        <v>0.019</v>
      </c>
    </row>
    <row r="7" spans="1:10">
      <c r="A7" s="1">
        <v>5</v>
      </c>
      <c r="B7" s="8">
        <v>46.8</v>
      </c>
      <c r="C7" s="9">
        <v>73.8</v>
      </c>
      <c r="D7" s="7"/>
      <c r="E7" s="7"/>
      <c r="F7" s="7"/>
      <c r="G7" s="7"/>
      <c r="H7" s="11"/>
      <c r="I7">
        <v>11.94</v>
      </c>
      <c r="J7">
        <v>0.015</v>
      </c>
    </row>
    <row r="8" spans="1:10">
      <c r="A8" s="1">
        <v>6</v>
      </c>
      <c r="B8" s="8">
        <v>46.6</v>
      </c>
      <c r="C8" s="9">
        <v>74.5</v>
      </c>
      <c r="D8" s="7"/>
      <c r="E8" s="7"/>
      <c r="F8" s="7"/>
      <c r="G8" s="7"/>
      <c r="H8" s="11"/>
      <c r="I8">
        <v>11.89</v>
      </c>
      <c r="J8">
        <v>0.0137</v>
      </c>
    </row>
    <row r="9" spans="1:10">
      <c r="A9" s="1">
        <v>7</v>
      </c>
      <c r="B9" s="8">
        <v>46.8</v>
      </c>
      <c r="C9" s="9">
        <v>75.6</v>
      </c>
      <c r="D9" s="7">
        <v>33.9</v>
      </c>
      <c r="E9" s="7">
        <v>43.4</v>
      </c>
      <c r="F9" s="7">
        <v>57.8</v>
      </c>
      <c r="G9" s="7">
        <v>70.2</v>
      </c>
      <c r="H9" s="11">
        <f>AVERAGE(B9:G9)</f>
        <v>54.6166666666667</v>
      </c>
      <c r="I9">
        <v>11.89</v>
      </c>
      <c r="J9">
        <v>0.0141</v>
      </c>
    </row>
    <row r="10" spans="1:10">
      <c r="A10" s="1">
        <v>8</v>
      </c>
      <c r="B10" s="10">
        <v>44.5</v>
      </c>
      <c r="C10" s="10">
        <v>72.5</v>
      </c>
      <c r="D10" s="7"/>
      <c r="E10" s="8"/>
      <c r="F10" s="7"/>
      <c r="G10" s="7"/>
      <c r="H10" s="11"/>
      <c r="I10">
        <v>12.15</v>
      </c>
      <c r="J10">
        <v>0.0184</v>
      </c>
    </row>
    <row r="11" spans="1:10">
      <c r="A11" s="1">
        <v>9</v>
      </c>
      <c r="B11" s="7">
        <v>47</v>
      </c>
      <c r="C11" s="7">
        <v>73.5</v>
      </c>
      <c r="D11" s="7"/>
      <c r="E11" s="8"/>
      <c r="F11" s="7"/>
      <c r="G11" s="7"/>
      <c r="H11" s="11"/>
      <c r="I11">
        <v>11.88</v>
      </c>
      <c r="J11">
        <v>0.0144</v>
      </c>
    </row>
    <row r="12" spans="1:10">
      <c r="A12" s="1">
        <v>10</v>
      </c>
      <c r="B12" s="7">
        <v>46.9</v>
      </c>
      <c r="C12" s="7">
        <v>73.6</v>
      </c>
      <c r="D12" s="7"/>
      <c r="E12" s="8"/>
      <c r="F12" s="7"/>
      <c r="G12" s="7"/>
      <c r="H12" s="11"/>
      <c r="I12">
        <v>11.87</v>
      </c>
      <c r="J12">
        <v>0.0137</v>
      </c>
    </row>
    <row r="13" spans="1:10">
      <c r="A13" s="1">
        <v>11</v>
      </c>
      <c r="B13" s="7">
        <v>45.9</v>
      </c>
      <c r="C13" s="7">
        <v>72.9</v>
      </c>
      <c r="D13" s="7"/>
      <c r="E13" s="8"/>
      <c r="F13" s="7"/>
      <c r="G13" s="7"/>
      <c r="H13" s="11"/>
      <c r="I13">
        <v>12.46</v>
      </c>
      <c r="J13">
        <v>0.0188</v>
      </c>
    </row>
    <row r="14" spans="1:10">
      <c r="A14" s="1">
        <v>12</v>
      </c>
      <c r="B14" s="7">
        <v>46.1</v>
      </c>
      <c r="C14" s="7">
        <v>71.2</v>
      </c>
      <c r="D14" s="7">
        <v>36.2</v>
      </c>
      <c r="E14" s="8">
        <v>42.4</v>
      </c>
      <c r="F14" s="7">
        <v>63.2</v>
      </c>
      <c r="G14" s="7">
        <v>69.9</v>
      </c>
      <c r="H14" s="11">
        <f>AVERAGE(B14:G14)</f>
        <v>54.8333333333333</v>
      </c>
      <c r="I14">
        <v>11.91</v>
      </c>
      <c r="J14">
        <v>0.0141</v>
      </c>
    </row>
    <row r="15" spans="1:10">
      <c r="A15" s="1">
        <v>13</v>
      </c>
      <c r="B15" s="7">
        <v>46.5</v>
      </c>
      <c r="C15" s="7">
        <v>72.5</v>
      </c>
      <c r="D15" s="7"/>
      <c r="E15" s="7"/>
      <c r="F15" s="7"/>
      <c r="G15" s="7"/>
      <c r="H15" s="11"/>
      <c r="I15">
        <v>12.57</v>
      </c>
      <c r="J15">
        <v>0.0197</v>
      </c>
    </row>
    <row r="16" spans="1:10">
      <c r="A16" s="1">
        <v>14</v>
      </c>
      <c r="B16" s="7">
        <v>45.9</v>
      </c>
      <c r="C16" s="7">
        <v>71.1</v>
      </c>
      <c r="D16" s="7"/>
      <c r="E16" s="7"/>
      <c r="F16" s="7"/>
      <c r="G16" s="7"/>
      <c r="H16" s="11"/>
      <c r="I16">
        <v>11.96</v>
      </c>
      <c r="J16">
        <v>0.0143</v>
      </c>
    </row>
    <row r="17" spans="1:10">
      <c r="A17" s="1">
        <v>15</v>
      </c>
      <c r="B17" s="7">
        <v>46.3</v>
      </c>
      <c r="C17" s="7">
        <v>72.6</v>
      </c>
      <c r="D17" s="7"/>
      <c r="E17" s="7"/>
      <c r="F17" s="7"/>
      <c r="G17" s="7"/>
      <c r="H17" s="11"/>
      <c r="I17">
        <v>11.97</v>
      </c>
      <c r="J17">
        <v>0.0129</v>
      </c>
    </row>
    <row r="18" spans="1:10">
      <c r="A18" s="1">
        <v>16</v>
      </c>
      <c r="B18" s="7">
        <v>45.2</v>
      </c>
      <c r="C18" s="7">
        <v>71.9</v>
      </c>
      <c r="D18" s="7"/>
      <c r="E18" s="7"/>
      <c r="F18" s="7"/>
      <c r="G18" s="7"/>
      <c r="H18" s="11"/>
      <c r="I18">
        <v>12.43</v>
      </c>
      <c r="J18">
        <v>0.0197</v>
      </c>
    </row>
    <row r="19" spans="1:10">
      <c r="A19" s="1">
        <v>17</v>
      </c>
      <c r="B19" s="7">
        <v>46.2</v>
      </c>
      <c r="C19" s="7">
        <v>69.8</v>
      </c>
      <c r="D19" s="7"/>
      <c r="E19" s="7"/>
      <c r="F19" s="7"/>
      <c r="G19" s="7"/>
      <c r="H19" s="11"/>
      <c r="I19">
        <v>12.02</v>
      </c>
      <c r="J19">
        <v>0.0161</v>
      </c>
    </row>
    <row r="20" spans="1:10">
      <c r="A20" s="1">
        <v>18</v>
      </c>
      <c r="B20" s="7">
        <v>46</v>
      </c>
      <c r="C20" s="7">
        <v>73</v>
      </c>
      <c r="D20" s="7"/>
      <c r="E20" s="7"/>
      <c r="F20" s="7"/>
      <c r="G20" s="7"/>
      <c r="H20" s="11"/>
      <c r="I20">
        <v>12.02</v>
      </c>
      <c r="J20">
        <v>0.0139</v>
      </c>
    </row>
    <row r="21" spans="1:10">
      <c r="A21" s="1">
        <v>19</v>
      </c>
      <c r="B21" s="7">
        <v>46.2</v>
      </c>
      <c r="C21" s="7">
        <v>72.7</v>
      </c>
      <c r="D21" s="7">
        <v>37.8</v>
      </c>
      <c r="E21" s="7">
        <v>43.8</v>
      </c>
      <c r="F21" s="7">
        <v>60.7</v>
      </c>
      <c r="G21" s="7">
        <v>68.7</v>
      </c>
      <c r="H21" s="11">
        <f>AVERAGE(B21:G21)</f>
        <v>54.9833333333333</v>
      </c>
      <c r="I21">
        <v>11.94</v>
      </c>
      <c r="J21">
        <v>0.0131</v>
      </c>
    </row>
    <row r="22" spans="1:10">
      <c r="A22" s="1">
        <v>20</v>
      </c>
      <c r="B22" s="7">
        <v>46.8</v>
      </c>
      <c r="C22" s="7">
        <v>72.5</v>
      </c>
      <c r="D22" s="7">
        <v>37.8</v>
      </c>
      <c r="E22" s="7">
        <v>43</v>
      </c>
      <c r="F22" s="7">
        <v>63.5</v>
      </c>
      <c r="G22" s="7">
        <v>70.1</v>
      </c>
      <c r="H22" s="11">
        <f>AVERAGE(B22:G22)</f>
        <v>55.6166666666667</v>
      </c>
      <c r="I22">
        <v>12.25</v>
      </c>
      <c r="J22">
        <v>0.0194</v>
      </c>
    </row>
    <row r="23" spans="1:10">
      <c r="A23" s="1">
        <v>21</v>
      </c>
      <c r="B23" s="7">
        <v>46.2</v>
      </c>
      <c r="C23" s="7">
        <v>73.6</v>
      </c>
      <c r="D23" s="8"/>
      <c r="E23" s="7"/>
      <c r="F23" s="7"/>
      <c r="G23" s="7"/>
      <c r="H23" s="11"/>
      <c r="I23">
        <v>12.09</v>
      </c>
      <c r="J23">
        <v>0.0168</v>
      </c>
    </row>
    <row r="24" spans="1:10">
      <c r="A24" s="1">
        <v>22</v>
      </c>
      <c r="B24" s="7">
        <v>45.3</v>
      </c>
      <c r="C24" s="7">
        <v>72.8</v>
      </c>
      <c r="D24" s="8">
        <v>39</v>
      </c>
      <c r="E24" s="7">
        <v>43</v>
      </c>
      <c r="F24" s="7">
        <v>62.5</v>
      </c>
      <c r="G24" s="7">
        <v>70</v>
      </c>
      <c r="H24" s="11">
        <f>AVERAGE(B24:G24)</f>
        <v>55.4333333333333</v>
      </c>
      <c r="I24">
        <v>12</v>
      </c>
      <c r="J24">
        <v>0.0141</v>
      </c>
    </row>
    <row r="25" spans="1:10">
      <c r="A25" s="1">
        <v>23</v>
      </c>
      <c r="B25" s="7">
        <v>46.8</v>
      </c>
      <c r="C25" s="7">
        <v>73.6</v>
      </c>
      <c r="D25" s="7">
        <v>37.7</v>
      </c>
      <c r="E25" s="7">
        <v>42.8</v>
      </c>
      <c r="F25" s="7">
        <v>62.8</v>
      </c>
      <c r="G25" s="7">
        <v>70.4</v>
      </c>
      <c r="H25" s="11">
        <f>AVERAGE(B25:G25)</f>
        <v>55.6833333333333</v>
      </c>
      <c r="I25">
        <v>11.98</v>
      </c>
      <c r="J25">
        <v>0.0196</v>
      </c>
    </row>
    <row r="26" spans="1:10">
      <c r="A26" s="1">
        <v>24</v>
      </c>
      <c r="B26" s="9">
        <v>46.3</v>
      </c>
      <c r="C26" s="7">
        <v>72.1</v>
      </c>
      <c r="D26" s="9"/>
      <c r="E26" s="9"/>
      <c r="F26" s="7"/>
      <c r="G26" s="7"/>
      <c r="H26" s="11"/>
      <c r="I26">
        <v>12</v>
      </c>
      <c r="J26">
        <v>0.0404</v>
      </c>
    </row>
    <row r="27" spans="1:10">
      <c r="A27" s="1">
        <v>25</v>
      </c>
      <c r="B27" s="9">
        <v>47.4</v>
      </c>
      <c r="C27" s="7">
        <v>74.3</v>
      </c>
      <c r="D27" s="9"/>
      <c r="E27" s="9"/>
      <c r="F27" s="7"/>
      <c r="G27" s="7"/>
      <c r="H27" s="11"/>
      <c r="I27">
        <v>12.73</v>
      </c>
      <c r="J27">
        <v>0.0665</v>
      </c>
    </row>
    <row r="28" spans="1:10">
      <c r="A28" s="1">
        <v>26</v>
      </c>
      <c r="B28" s="9">
        <v>48.1</v>
      </c>
      <c r="C28" s="7">
        <v>72</v>
      </c>
      <c r="D28" s="9">
        <v>39.1</v>
      </c>
      <c r="E28" s="9">
        <v>44.2</v>
      </c>
      <c r="F28" s="7">
        <v>62.8</v>
      </c>
      <c r="G28" s="7">
        <v>70.6</v>
      </c>
      <c r="H28" s="11">
        <f>AVERAGE(B28:G28)</f>
        <v>56.1333333333333</v>
      </c>
      <c r="I28">
        <v>12.85</v>
      </c>
      <c r="J28">
        <v>0.0253</v>
      </c>
    </row>
  </sheetData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G1" sqref="G1"/>
    </sheetView>
  </sheetViews>
  <sheetFormatPr defaultColWidth="9.23076923076923" defaultRowHeight="16.8" outlineLevelCol="7"/>
  <sheetData>
    <row r="1" spans="1:8">
      <c r="A1" t="s">
        <v>126</v>
      </c>
      <c r="B1" t="s">
        <v>98</v>
      </c>
      <c r="C1" t="s">
        <v>28</v>
      </c>
      <c r="D1" t="s">
        <v>100</v>
      </c>
      <c r="E1" t="s">
        <v>101</v>
      </c>
      <c r="F1" t="s">
        <v>30</v>
      </c>
      <c r="G1" t="s">
        <v>31</v>
      </c>
      <c r="H1" s="5" t="s">
        <v>170</v>
      </c>
    </row>
    <row r="2" spans="1:8">
      <c r="A2" s="1">
        <v>0</v>
      </c>
      <c r="B2" s="1">
        <v>46.4</v>
      </c>
      <c r="C2" s="2">
        <v>70.1</v>
      </c>
      <c r="D2" s="1">
        <v>35.8</v>
      </c>
      <c r="E2" s="1">
        <v>42.4</v>
      </c>
      <c r="F2" s="4">
        <v>51.2</v>
      </c>
      <c r="G2" s="4">
        <v>66.1</v>
      </c>
      <c r="H2" s="6">
        <f t="shared" ref="H2:H9" si="0">AVERAGE(B2:G2)</f>
        <v>52</v>
      </c>
    </row>
    <row r="3" spans="1:8">
      <c r="A3" s="1">
        <v>7</v>
      </c>
      <c r="B3" s="3">
        <v>44.4</v>
      </c>
      <c r="C3" s="4">
        <v>73.3</v>
      </c>
      <c r="D3" s="1">
        <v>32</v>
      </c>
      <c r="E3" s="1">
        <v>41</v>
      </c>
      <c r="F3" s="1">
        <v>59.2</v>
      </c>
      <c r="G3" s="1">
        <v>68.1</v>
      </c>
      <c r="H3" s="6">
        <f t="shared" si="0"/>
        <v>53</v>
      </c>
    </row>
    <row r="4" spans="1:8">
      <c r="A4" s="1">
        <v>12</v>
      </c>
      <c r="B4" s="1">
        <v>45.5</v>
      </c>
      <c r="C4" s="1">
        <v>68.8</v>
      </c>
      <c r="D4" s="1">
        <v>35.5</v>
      </c>
      <c r="E4" s="3">
        <v>41.6</v>
      </c>
      <c r="F4" s="1">
        <v>64.3</v>
      </c>
      <c r="G4" s="1">
        <v>70.6</v>
      </c>
      <c r="H4" s="6">
        <f t="shared" si="0"/>
        <v>54.3833333333333</v>
      </c>
    </row>
    <row r="5" spans="1:8">
      <c r="A5" s="1">
        <v>19</v>
      </c>
      <c r="B5" s="1">
        <v>45.2</v>
      </c>
      <c r="C5" s="1">
        <v>73.2</v>
      </c>
      <c r="D5" s="1">
        <v>37.5</v>
      </c>
      <c r="E5" s="1">
        <v>43.4</v>
      </c>
      <c r="F5" s="1">
        <v>62.8</v>
      </c>
      <c r="G5" s="1">
        <v>69.6</v>
      </c>
      <c r="H5" s="6">
        <f t="shared" si="0"/>
        <v>55.2833333333333</v>
      </c>
    </row>
    <row r="6" spans="1:8">
      <c r="A6" s="1">
        <v>20</v>
      </c>
      <c r="B6" s="1">
        <v>46.8</v>
      </c>
      <c r="C6" s="1">
        <v>73</v>
      </c>
      <c r="D6" s="1">
        <v>37.5</v>
      </c>
      <c r="E6" s="1">
        <v>43.4</v>
      </c>
      <c r="F6" s="1">
        <v>63.5</v>
      </c>
      <c r="G6" s="1">
        <v>69.4</v>
      </c>
      <c r="H6" s="6">
        <f t="shared" si="0"/>
        <v>55.6</v>
      </c>
    </row>
    <row r="7" spans="1:8">
      <c r="A7" s="1">
        <v>22</v>
      </c>
      <c r="B7" s="1">
        <v>45.5</v>
      </c>
      <c r="C7" s="1">
        <v>72.2</v>
      </c>
      <c r="D7" s="3">
        <v>39</v>
      </c>
      <c r="E7" s="1">
        <v>42.6</v>
      </c>
      <c r="F7" s="1">
        <v>54.9</v>
      </c>
      <c r="G7" s="1">
        <v>69.2</v>
      </c>
      <c r="H7" s="6">
        <f t="shared" si="0"/>
        <v>53.9</v>
      </c>
    </row>
    <row r="8" spans="1:8">
      <c r="A8" s="1">
        <v>23</v>
      </c>
      <c r="B8" s="1">
        <v>46.2</v>
      </c>
      <c r="C8" s="2">
        <v>74.6</v>
      </c>
      <c r="D8" s="1">
        <v>37.5</v>
      </c>
      <c r="E8" s="1">
        <v>42.2</v>
      </c>
      <c r="F8" s="1">
        <v>64.3</v>
      </c>
      <c r="G8" s="2">
        <v>70.7</v>
      </c>
      <c r="H8" s="6">
        <f t="shared" si="0"/>
        <v>55.9166666666667</v>
      </c>
    </row>
    <row r="9" spans="1:8">
      <c r="A9" s="1">
        <v>26</v>
      </c>
      <c r="B9" s="4">
        <v>46.4</v>
      </c>
      <c r="C9" s="1">
        <v>70.1</v>
      </c>
      <c r="D9" s="4">
        <v>35.8</v>
      </c>
      <c r="E9" s="4">
        <v>42.4</v>
      </c>
      <c r="F9" s="1">
        <v>51.3</v>
      </c>
      <c r="G9" s="1">
        <v>66.1</v>
      </c>
      <c r="H9" s="6">
        <f t="shared" si="0"/>
        <v>52.0166666666667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zoomScale="99" zoomScaleNormal="99" workbookViewId="0">
      <pane ySplit="1" topLeftCell="A2" activePane="bottomLeft" state="frozen"/>
      <selection/>
      <selection pane="bottomLeft" activeCell="L5" sqref="L5"/>
    </sheetView>
  </sheetViews>
  <sheetFormatPr defaultColWidth="9.23076923076923" defaultRowHeight="16.8"/>
  <cols>
    <col min="1" max="1" width="19.8173076923077" customWidth="1"/>
    <col min="2" max="2" width="17.6346153846154" customWidth="1"/>
    <col min="3" max="3" width="32.9230769230769" customWidth="1"/>
    <col min="4" max="4" width="13.6153846153846" style="124" hidden="1" customWidth="1"/>
    <col min="5" max="5" width="13.6153846153846" hidden="1" customWidth="1"/>
    <col min="9" max="9" width="11.0673076923077" customWidth="1"/>
    <col min="10" max="10" width="10.1538461538462" style="5"/>
    <col min="11" max="11" width="10.5480769230769" style="125" customWidth="1"/>
    <col min="13" max="13" width="14.5673076923077" style="125" customWidth="1"/>
  </cols>
  <sheetData>
    <row r="1" ht="17.6" spans="1:13">
      <c r="A1" s="126" t="s">
        <v>2</v>
      </c>
      <c r="B1" s="126"/>
      <c r="C1" s="126" t="s">
        <v>26</v>
      </c>
      <c r="D1" s="126" t="s">
        <v>27</v>
      </c>
      <c r="E1" s="126" t="s">
        <v>20</v>
      </c>
      <c r="F1" s="132" t="s">
        <v>28</v>
      </c>
      <c r="G1" s="132" t="s">
        <v>29</v>
      </c>
      <c r="H1" s="126" t="s">
        <v>30</v>
      </c>
      <c r="I1" s="132" t="s">
        <v>31</v>
      </c>
      <c r="J1" s="133" t="s">
        <v>32</v>
      </c>
      <c r="K1" s="134" t="s">
        <v>33</v>
      </c>
      <c r="L1" s="125" t="s">
        <v>34</v>
      </c>
      <c r="M1" t="s">
        <v>35</v>
      </c>
    </row>
    <row r="2" ht="17.6" spans="1:11">
      <c r="A2" s="127" t="s">
        <v>36</v>
      </c>
      <c r="B2" s="127"/>
      <c r="C2" s="127"/>
      <c r="D2" s="127" t="s">
        <v>37</v>
      </c>
      <c r="E2" s="127"/>
      <c r="F2" s="127">
        <v>72.4</v>
      </c>
      <c r="G2" s="127">
        <v>80.4</v>
      </c>
      <c r="H2" s="127">
        <v>63.9</v>
      </c>
      <c r="I2" s="127">
        <v>70.3</v>
      </c>
      <c r="J2" s="135">
        <f t="shared" ref="J2:J10" si="0">AVERAGE(F2:I2)</f>
        <v>71.75</v>
      </c>
      <c r="K2" s="136">
        <f t="shared" ref="K2:K10" si="1">(J2-71.2)/71.2</f>
        <v>0.00772471910112356</v>
      </c>
    </row>
    <row r="3" ht="17.6" spans="1:11">
      <c r="A3" s="31"/>
      <c r="B3" s="31"/>
      <c r="C3" s="127"/>
      <c r="D3" s="128" t="s">
        <v>38</v>
      </c>
      <c r="E3" s="128"/>
      <c r="F3" s="128">
        <v>72.7</v>
      </c>
      <c r="G3" s="128">
        <v>78.7</v>
      </c>
      <c r="H3" s="128">
        <v>63.2</v>
      </c>
      <c r="I3" s="128">
        <v>70.1</v>
      </c>
      <c r="J3" s="137">
        <f t="shared" si="0"/>
        <v>71.175</v>
      </c>
      <c r="K3" s="134">
        <f t="shared" si="1"/>
        <v>-0.000351123595505498</v>
      </c>
    </row>
    <row r="4" ht="17.6" spans="1:11">
      <c r="A4" s="129"/>
      <c r="B4" s="129"/>
      <c r="C4" s="129" t="s">
        <v>39</v>
      </c>
      <c r="D4" s="129"/>
      <c r="E4" s="129"/>
      <c r="F4" s="129">
        <v>72.8</v>
      </c>
      <c r="G4" s="129">
        <v>78.4</v>
      </c>
      <c r="H4" s="129">
        <v>62.1</v>
      </c>
      <c r="I4" s="129">
        <v>70.3</v>
      </c>
      <c r="J4" s="137">
        <f t="shared" si="0"/>
        <v>70.9</v>
      </c>
      <c r="K4" s="134">
        <f t="shared" si="1"/>
        <v>-0.00421348314606758</v>
      </c>
    </row>
    <row r="5" ht="17.6" spans="1:11">
      <c r="A5" s="129"/>
      <c r="B5" s="129"/>
      <c r="C5" s="129" t="s">
        <v>40</v>
      </c>
      <c r="D5" s="129"/>
      <c r="E5" s="129"/>
      <c r="F5" s="129">
        <v>74.4</v>
      </c>
      <c r="G5" s="129">
        <v>78.2</v>
      </c>
      <c r="H5" s="129">
        <v>61</v>
      </c>
      <c r="I5" s="129">
        <v>71.2</v>
      </c>
      <c r="J5" s="137">
        <f t="shared" si="0"/>
        <v>71.2</v>
      </c>
      <c r="K5" s="134">
        <f t="shared" si="1"/>
        <v>0</v>
      </c>
    </row>
    <row r="6" ht="17.6" spans="1:11">
      <c r="A6" s="129"/>
      <c r="B6" s="129"/>
      <c r="C6" s="129" t="s">
        <v>41</v>
      </c>
      <c r="D6" s="129"/>
      <c r="E6" s="129"/>
      <c r="F6" s="129">
        <v>73.2</v>
      </c>
      <c r="G6" s="129">
        <v>77.6</v>
      </c>
      <c r="H6" s="129">
        <v>60.3</v>
      </c>
      <c r="I6" s="129">
        <v>71.1</v>
      </c>
      <c r="J6" s="137">
        <f t="shared" si="0"/>
        <v>70.55</v>
      </c>
      <c r="K6" s="134">
        <f t="shared" si="1"/>
        <v>-0.00912921348314595</v>
      </c>
    </row>
    <row r="7" ht="17.6" spans="1:11">
      <c r="A7" s="129"/>
      <c r="B7" s="129"/>
      <c r="C7" s="129"/>
      <c r="D7" s="129"/>
      <c r="E7" s="129"/>
      <c r="F7" s="129">
        <v>72.6</v>
      </c>
      <c r="G7" s="129">
        <v>75.5</v>
      </c>
      <c r="H7" s="129">
        <v>68.2</v>
      </c>
      <c r="I7" s="129">
        <v>65</v>
      </c>
      <c r="J7" s="138">
        <f t="shared" si="0"/>
        <v>70.325</v>
      </c>
      <c r="K7" s="136">
        <f t="shared" si="1"/>
        <v>-0.0122893258426966</v>
      </c>
    </row>
    <row r="8" ht="17.6" spans="1:11">
      <c r="A8" s="130" t="s">
        <v>42</v>
      </c>
      <c r="B8" s="130"/>
      <c r="C8" s="130" t="s">
        <v>43</v>
      </c>
      <c r="D8" s="130" t="s">
        <v>37</v>
      </c>
      <c r="E8" s="130"/>
      <c r="F8" s="130">
        <v>67.1</v>
      </c>
      <c r="G8" s="130">
        <v>80.2</v>
      </c>
      <c r="H8" s="130">
        <v>59.9</v>
      </c>
      <c r="I8" s="130">
        <v>70</v>
      </c>
      <c r="J8" s="139">
        <f t="shared" si="0"/>
        <v>69.3</v>
      </c>
      <c r="K8" s="140">
        <f t="shared" si="1"/>
        <v>-0.0266853932584268</v>
      </c>
    </row>
    <row r="9" ht="17.6" spans="1:11">
      <c r="A9" s="130"/>
      <c r="B9" s="130"/>
      <c r="C9" s="130"/>
      <c r="D9" s="130" t="s">
        <v>44</v>
      </c>
      <c r="E9" s="130"/>
      <c r="F9" s="130">
        <v>66</v>
      </c>
      <c r="G9" s="130">
        <v>78.5</v>
      </c>
      <c r="H9" s="130">
        <v>56.3</v>
      </c>
      <c r="I9" s="130">
        <v>67.3</v>
      </c>
      <c r="J9" s="139">
        <f t="shared" si="0"/>
        <v>67.025</v>
      </c>
      <c r="K9" s="140">
        <f t="shared" si="1"/>
        <v>-0.0586376404494382</v>
      </c>
    </row>
    <row r="10" ht="17.6" spans="1:11">
      <c r="A10" s="130" t="s">
        <v>45</v>
      </c>
      <c r="B10" s="130"/>
      <c r="C10" s="130" t="s">
        <v>46</v>
      </c>
      <c r="D10" s="130" t="s">
        <v>37</v>
      </c>
      <c r="E10" s="130"/>
      <c r="F10" s="130">
        <v>71.3</v>
      </c>
      <c r="G10" s="130">
        <v>75.8</v>
      </c>
      <c r="H10" s="130">
        <v>51.6</v>
      </c>
      <c r="I10" s="130">
        <v>68</v>
      </c>
      <c r="J10" s="139">
        <f t="shared" si="0"/>
        <v>66.675</v>
      </c>
      <c r="K10" s="140">
        <f t="shared" si="1"/>
        <v>-0.0635533707865169</v>
      </c>
    </row>
    <row r="11" ht="17.6" spans="1:11">
      <c r="A11" s="56"/>
      <c r="B11" s="56"/>
      <c r="C11" s="56"/>
      <c r="D11" s="130" t="s">
        <v>44</v>
      </c>
      <c r="E11" s="130"/>
      <c r="F11" s="130">
        <v>70.2</v>
      </c>
      <c r="G11" s="130">
        <v>76.2</v>
      </c>
      <c r="H11" s="130">
        <v>51.6</v>
      </c>
      <c r="I11" s="130">
        <v>66.4</v>
      </c>
      <c r="J11" s="139">
        <f t="shared" ref="J11:J15" si="2">AVERAGE(F11:I11)</f>
        <v>66.1</v>
      </c>
      <c r="K11" s="140">
        <f t="shared" ref="K11:K15" si="3">(J11-71.2)/71.2</f>
        <v>-0.0716292134831462</v>
      </c>
    </row>
    <row r="12" ht="17.6" spans="1:11">
      <c r="A12" s="131" t="s">
        <v>47</v>
      </c>
      <c r="B12" s="131" t="s">
        <v>48</v>
      </c>
      <c r="C12" s="131">
        <v>2</v>
      </c>
      <c r="D12" s="131" t="s">
        <v>38</v>
      </c>
      <c r="E12" s="131"/>
      <c r="F12" s="131">
        <v>74.4</v>
      </c>
      <c r="G12" s="131">
        <v>78.2</v>
      </c>
      <c r="H12" s="131">
        <v>59.2</v>
      </c>
      <c r="I12" s="131">
        <v>68.7</v>
      </c>
      <c r="J12" s="141">
        <f t="shared" si="2"/>
        <v>70.125</v>
      </c>
      <c r="K12" s="142">
        <f t="shared" si="3"/>
        <v>-0.0150983146067416</v>
      </c>
    </row>
    <row r="13" ht="17.6" spans="1:11">
      <c r="A13" s="131"/>
      <c r="B13" s="131"/>
      <c r="C13" s="131" t="s">
        <v>49</v>
      </c>
      <c r="D13" s="131"/>
      <c r="E13" s="131"/>
      <c r="F13" s="131">
        <v>73.3</v>
      </c>
      <c r="G13" s="131">
        <v>78.1</v>
      </c>
      <c r="H13" s="131">
        <v>61</v>
      </c>
      <c r="I13" s="131">
        <v>69.8</v>
      </c>
      <c r="J13" s="141">
        <f t="shared" si="2"/>
        <v>70.55</v>
      </c>
      <c r="K13" s="142">
        <f t="shared" si="3"/>
        <v>-0.00912921348314615</v>
      </c>
    </row>
    <row r="14" ht="17.6" spans="1:14">
      <c r="A14" s="130" t="s">
        <v>50</v>
      </c>
      <c r="B14" s="130" t="s">
        <v>48</v>
      </c>
      <c r="C14" s="130">
        <v>2</v>
      </c>
      <c r="D14" s="130"/>
      <c r="E14" s="130"/>
      <c r="F14" s="130">
        <v>70</v>
      </c>
      <c r="G14" s="130">
        <v>74.8</v>
      </c>
      <c r="H14" s="130">
        <v>53.4</v>
      </c>
      <c r="I14" s="130">
        <v>66.6</v>
      </c>
      <c r="J14" s="139">
        <f t="shared" si="2"/>
        <v>66.2</v>
      </c>
      <c r="K14" s="143">
        <f t="shared" si="3"/>
        <v>-0.0702247191011236</v>
      </c>
      <c r="L14">
        <v>69</v>
      </c>
      <c r="M14" s="125">
        <v>-0.031</v>
      </c>
      <c r="N14" s="149"/>
    </row>
    <row r="15" ht="17.6" spans="1:14">
      <c r="A15" s="130"/>
      <c r="B15" s="130"/>
      <c r="C15" s="130" t="s">
        <v>49</v>
      </c>
      <c r="D15" s="130"/>
      <c r="E15" s="130"/>
      <c r="F15" s="130">
        <v>67.8</v>
      </c>
      <c r="G15" s="130">
        <v>75.1</v>
      </c>
      <c r="H15" s="130">
        <v>58.1</v>
      </c>
      <c r="I15" s="130">
        <v>67.5</v>
      </c>
      <c r="J15" s="139">
        <f t="shared" si="2"/>
        <v>67.125</v>
      </c>
      <c r="K15" s="143">
        <f t="shared" si="3"/>
        <v>-0.0572331460674158</v>
      </c>
      <c r="L15">
        <v>68.9</v>
      </c>
      <c r="M15" s="125">
        <v>-0.032</v>
      </c>
      <c r="N15" s="149"/>
    </row>
    <row r="16" ht="17.6" spans="1:13">
      <c r="A16" s="130"/>
      <c r="B16" s="130" t="s">
        <v>17</v>
      </c>
      <c r="C16" s="130">
        <v>2</v>
      </c>
      <c r="D16" s="130"/>
      <c r="E16" s="130"/>
      <c r="F16" s="130">
        <v>68.5</v>
      </c>
      <c r="G16" s="130">
        <v>75.6</v>
      </c>
      <c r="H16" s="130">
        <v>60.7</v>
      </c>
      <c r="I16" s="130">
        <v>67.6</v>
      </c>
      <c r="J16" s="139">
        <f t="shared" ref="J16:J31" si="4">AVERAGE(F16:I16)</f>
        <v>68.1</v>
      </c>
      <c r="K16" s="143">
        <f t="shared" ref="K16:K31" si="5">(J16-71.2)/71.2</f>
        <v>-0.0435393258426967</v>
      </c>
      <c r="L16">
        <v>69.2</v>
      </c>
      <c r="M16" s="125">
        <v>-0.028</v>
      </c>
    </row>
    <row r="17" ht="17.6" spans="1:13">
      <c r="A17" s="130"/>
      <c r="B17" s="130"/>
      <c r="C17" s="130" t="s">
        <v>49</v>
      </c>
      <c r="D17" s="130"/>
      <c r="E17" s="130"/>
      <c r="F17" s="130">
        <v>69.3</v>
      </c>
      <c r="G17" s="130">
        <v>74.1</v>
      </c>
      <c r="H17" s="130">
        <v>59.6</v>
      </c>
      <c r="I17" s="130">
        <v>66.9</v>
      </c>
      <c r="J17" s="139">
        <f t="shared" si="4"/>
        <v>67.475</v>
      </c>
      <c r="K17" s="143">
        <f t="shared" si="5"/>
        <v>-0.0523174157303372</v>
      </c>
      <c r="L17" s="144">
        <v>68.4</v>
      </c>
      <c r="M17" s="125">
        <v>-0.04</v>
      </c>
    </row>
    <row r="18" ht="17.6" spans="1:13">
      <c r="A18" s="130"/>
      <c r="B18" s="130"/>
      <c r="C18" s="130" t="s">
        <v>51</v>
      </c>
      <c r="D18" s="130"/>
      <c r="E18" s="130"/>
      <c r="F18" s="130">
        <v>72.6</v>
      </c>
      <c r="G18" s="130">
        <v>75</v>
      </c>
      <c r="H18" s="130">
        <v>61.7</v>
      </c>
      <c r="I18" s="130">
        <v>66.5</v>
      </c>
      <c r="J18" s="139">
        <f t="shared" si="4"/>
        <v>68.95</v>
      </c>
      <c r="K18" s="145">
        <f t="shared" si="5"/>
        <v>-0.0316011235955056</v>
      </c>
      <c r="L18">
        <v>67.4</v>
      </c>
      <c r="M18" s="125">
        <v>-0.054</v>
      </c>
    </row>
    <row r="19" ht="17.6" spans="1:13">
      <c r="A19" s="130"/>
      <c r="B19" s="130"/>
      <c r="C19" s="130" t="s">
        <v>52</v>
      </c>
      <c r="D19" s="130"/>
      <c r="E19" s="130"/>
      <c r="F19" s="130">
        <v>67.6</v>
      </c>
      <c r="G19" s="130">
        <v>75.7</v>
      </c>
      <c r="H19" s="130">
        <v>56.3</v>
      </c>
      <c r="I19" s="130">
        <v>66.6</v>
      </c>
      <c r="J19" s="139">
        <f t="shared" si="4"/>
        <v>66.55</v>
      </c>
      <c r="K19" s="143">
        <f t="shared" si="5"/>
        <v>-0.0653089887640448</v>
      </c>
      <c r="L19">
        <v>66.5</v>
      </c>
      <c r="M19" s="125">
        <v>-0.066</v>
      </c>
    </row>
    <row r="20" ht="17.6" spans="1:13">
      <c r="A20" s="131" t="s">
        <v>53</v>
      </c>
      <c r="B20" s="131" t="s">
        <v>48</v>
      </c>
      <c r="C20" s="131">
        <v>2</v>
      </c>
      <c r="D20" s="131"/>
      <c r="E20" s="131"/>
      <c r="F20" s="131">
        <v>65.8</v>
      </c>
      <c r="G20" s="131">
        <v>72.5</v>
      </c>
      <c r="H20" s="131">
        <v>55.2</v>
      </c>
      <c r="I20" s="131">
        <v>62.8</v>
      </c>
      <c r="J20" s="141">
        <f t="shared" si="4"/>
        <v>64.075</v>
      </c>
      <c r="K20" s="146">
        <f t="shared" si="5"/>
        <v>-0.100070224719101</v>
      </c>
      <c r="L20">
        <v>63.4</v>
      </c>
      <c r="M20" s="125">
        <v>-0.11</v>
      </c>
    </row>
    <row r="21" ht="17.6" spans="1:13">
      <c r="A21" s="131"/>
      <c r="B21" s="131"/>
      <c r="C21" s="131" t="s">
        <v>49</v>
      </c>
      <c r="D21" s="131"/>
      <c r="E21" s="131"/>
      <c r="F21" s="131">
        <v>66.2</v>
      </c>
      <c r="G21" s="131">
        <v>71.6</v>
      </c>
      <c r="H21" s="131">
        <v>61.7</v>
      </c>
      <c r="I21" s="131">
        <v>63.5</v>
      </c>
      <c r="J21" s="141">
        <f t="shared" si="4"/>
        <v>65.75</v>
      </c>
      <c r="K21" s="146">
        <f t="shared" si="5"/>
        <v>-0.0765449438202248</v>
      </c>
      <c r="L21">
        <v>63.4</v>
      </c>
      <c r="M21" s="125">
        <v>-0.11</v>
      </c>
    </row>
    <row r="22" ht="17.6" spans="1:11">
      <c r="A22" s="131"/>
      <c r="B22" s="131" t="s">
        <v>17</v>
      </c>
      <c r="C22" s="131">
        <v>2</v>
      </c>
      <c r="D22" s="131"/>
      <c r="E22" s="131"/>
      <c r="F22" s="131">
        <v>68.5</v>
      </c>
      <c r="G22" s="131">
        <v>72.4</v>
      </c>
      <c r="H22" s="131">
        <v>58.8</v>
      </c>
      <c r="I22" s="131">
        <v>66</v>
      </c>
      <c r="J22" s="141">
        <f t="shared" si="4"/>
        <v>66.425</v>
      </c>
      <c r="K22" s="147">
        <f t="shared" si="5"/>
        <v>-0.0670646067415731</v>
      </c>
    </row>
    <row r="23" ht="17.6" spans="1:13">
      <c r="A23" s="131"/>
      <c r="B23" s="131"/>
      <c r="C23" s="131" t="s">
        <v>49</v>
      </c>
      <c r="D23" s="131"/>
      <c r="E23" s="131"/>
      <c r="F23" s="131">
        <v>67.4</v>
      </c>
      <c r="G23" s="131">
        <v>71.8</v>
      </c>
      <c r="H23" s="131">
        <v>62.1</v>
      </c>
      <c r="I23" s="131">
        <v>64.8</v>
      </c>
      <c r="J23" s="141">
        <f t="shared" si="4"/>
        <v>66.525</v>
      </c>
      <c r="K23" s="148">
        <f t="shared" si="5"/>
        <v>-0.0656601123595507</v>
      </c>
      <c r="L23">
        <v>68.3</v>
      </c>
      <c r="M23" s="125">
        <v>-0.041</v>
      </c>
    </row>
    <row r="24" ht="17.6" spans="1:13">
      <c r="A24" s="131"/>
      <c r="B24" s="131"/>
      <c r="C24" s="131" t="s">
        <v>51</v>
      </c>
      <c r="D24" s="131"/>
      <c r="E24" s="131"/>
      <c r="F24" s="131">
        <v>65.2</v>
      </c>
      <c r="G24" s="131">
        <v>71.3</v>
      </c>
      <c r="H24" s="131">
        <v>57.8</v>
      </c>
      <c r="I24" s="131">
        <v>63.5</v>
      </c>
      <c r="J24" s="141">
        <f t="shared" si="4"/>
        <v>64.45</v>
      </c>
      <c r="K24" s="146">
        <f t="shared" si="5"/>
        <v>-0.0948033707865168</v>
      </c>
      <c r="L24">
        <v>66.8</v>
      </c>
      <c r="M24" s="125">
        <v>-0.061</v>
      </c>
    </row>
    <row r="25" ht="17.6" spans="1:11">
      <c r="A25" s="131"/>
      <c r="B25" s="131"/>
      <c r="C25" s="131" t="s">
        <v>52</v>
      </c>
      <c r="D25" s="131"/>
      <c r="E25" s="131"/>
      <c r="F25" s="131">
        <v>67</v>
      </c>
      <c r="G25" s="131">
        <v>73.3</v>
      </c>
      <c r="H25" s="131">
        <v>54.9</v>
      </c>
      <c r="I25" s="131">
        <v>62.9</v>
      </c>
      <c r="J25" s="141">
        <f t="shared" si="4"/>
        <v>64.525</v>
      </c>
      <c r="K25" s="146">
        <f t="shared" si="5"/>
        <v>-0.09375</v>
      </c>
    </row>
    <row r="26" ht="17.6" spans="1:13">
      <c r="A26" s="130" t="s">
        <v>54</v>
      </c>
      <c r="B26" s="130" t="s">
        <v>48</v>
      </c>
      <c r="C26" s="130">
        <v>2</v>
      </c>
      <c r="D26" s="130"/>
      <c r="E26" s="130"/>
      <c r="F26" s="130">
        <v>63.2</v>
      </c>
      <c r="G26" s="130">
        <v>69.6</v>
      </c>
      <c r="H26" s="130">
        <v>56.3</v>
      </c>
      <c r="I26" s="130">
        <v>61.6</v>
      </c>
      <c r="J26" s="139">
        <f t="shared" si="4"/>
        <v>62.675</v>
      </c>
      <c r="K26" s="143">
        <f t="shared" si="5"/>
        <v>-0.119733146067416</v>
      </c>
      <c r="L26">
        <v>50.2</v>
      </c>
      <c r="M26" s="125">
        <v>-0.295</v>
      </c>
    </row>
    <row r="27" ht="17.6" spans="1:13">
      <c r="A27" s="130"/>
      <c r="B27" s="130"/>
      <c r="C27" s="130" t="s">
        <v>49</v>
      </c>
      <c r="D27" s="130"/>
      <c r="E27" s="130"/>
      <c r="F27" s="130">
        <v>63.1</v>
      </c>
      <c r="G27" s="130">
        <v>68.3</v>
      </c>
      <c r="H27" s="130">
        <v>60.3</v>
      </c>
      <c r="I27" s="130">
        <v>61.9</v>
      </c>
      <c r="J27" s="139">
        <f t="shared" si="4"/>
        <v>63.4</v>
      </c>
      <c r="K27" s="145">
        <f t="shared" si="5"/>
        <v>-0.109550561797753</v>
      </c>
      <c r="L27">
        <v>50.1</v>
      </c>
      <c r="M27" s="125">
        <v>-0.296</v>
      </c>
    </row>
    <row r="28" ht="17.6" spans="1:11">
      <c r="A28" s="130"/>
      <c r="B28" s="130" t="s">
        <v>17</v>
      </c>
      <c r="C28" s="130">
        <v>2</v>
      </c>
      <c r="D28" s="130"/>
      <c r="E28" s="130"/>
      <c r="F28" s="130">
        <v>66.1</v>
      </c>
      <c r="G28" s="130">
        <v>69.8</v>
      </c>
      <c r="H28" s="130">
        <v>54.2</v>
      </c>
      <c r="I28" s="130">
        <v>61.5</v>
      </c>
      <c r="J28" s="139">
        <f t="shared" si="4"/>
        <v>62.9</v>
      </c>
      <c r="K28" s="143">
        <f t="shared" si="5"/>
        <v>-0.116573033707865</v>
      </c>
    </row>
    <row r="29" ht="17.6" spans="1:11">
      <c r="A29" s="130"/>
      <c r="B29" s="130"/>
      <c r="C29" s="130" t="s">
        <v>49</v>
      </c>
      <c r="D29" s="130"/>
      <c r="E29" s="130"/>
      <c r="F29" s="130">
        <v>63.8</v>
      </c>
      <c r="G29" s="130">
        <v>68.1</v>
      </c>
      <c r="H29" s="130">
        <v>58.1</v>
      </c>
      <c r="I29" s="130">
        <v>61.4</v>
      </c>
      <c r="J29" s="139">
        <f t="shared" si="4"/>
        <v>62.85</v>
      </c>
      <c r="K29" s="143">
        <f t="shared" si="5"/>
        <v>-0.117275280898877</v>
      </c>
    </row>
    <row r="30" ht="17.6" spans="1:11">
      <c r="A30" s="130"/>
      <c r="B30" s="130"/>
      <c r="C30" s="130" t="s">
        <v>51</v>
      </c>
      <c r="D30" s="130"/>
      <c r="E30" s="130"/>
      <c r="F30" s="130">
        <v>61.4</v>
      </c>
      <c r="G30" s="130">
        <v>68.1</v>
      </c>
      <c r="H30" s="130">
        <v>58.5</v>
      </c>
      <c r="I30" s="130">
        <v>61.9</v>
      </c>
      <c r="J30" s="139">
        <f t="shared" si="4"/>
        <v>62.475</v>
      </c>
      <c r="K30" s="143">
        <f t="shared" si="5"/>
        <v>-0.122542134831461</v>
      </c>
    </row>
    <row r="31" ht="17.6" spans="1:11">
      <c r="A31" s="130"/>
      <c r="B31" s="130"/>
      <c r="C31" s="130" t="s">
        <v>52</v>
      </c>
      <c r="D31" s="130"/>
      <c r="E31" s="130"/>
      <c r="F31" s="130">
        <v>65.8</v>
      </c>
      <c r="G31" s="130">
        <v>69.6</v>
      </c>
      <c r="H31" s="130">
        <v>52.7</v>
      </c>
      <c r="I31" s="130">
        <v>60.7</v>
      </c>
      <c r="J31" s="139">
        <f t="shared" si="4"/>
        <v>62.2</v>
      </c>
      <c r="K31" s="143">
        <f t="shared" si="5"/>
        <v>-0.126404494382023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3" workbookViewId="0">
      <selection activeCell="D9" sqref="D9"/>
    </sheetView>
  </sheetViews>
  <sheetFormatPr defaultColWidth="9.23076923076923" defaultRowHeight="16.8"/>
  <cols>
    <col min="1" max="1" width="21.6346153846154" customWidth="1"/>
    <col min="2" max="2" width="18.5865384615385" customWidth="1"/>
    <col min="3" max="3" width="17.1346153846154" customWidth="1"/>
    <col min="4" max="4" width="31.7211538461538" customWidth="1"/>
    <col min="8" max="8" width="15.0576923076923" customWidth="1"/>
    <col min="9" max="9" width="13.4519230769231" customWidth="1"/>
    <col min="10" max="10" width="15.0576923076923" customWidth="1"/>
    <col min="11" max="11" width="13.7788461538462" customWidth="1"/>
  </cols>
  <sheetData>
    <row r="1" ht="17.6" spans="1:11">
      <c r="A1" s="16" t="s">
        <v>2</v>
      </c>
      <c r="B1" s="16" t="s">
        <v>55</v>
      </c>
      <c r="C1" s="16" t="s">
        <v>56</v>
      </c>
      <c r="D1" s="16" t="s">
        <v>26</v>
      </c>
      <c r="E1" s="17" t="s">
        <v>28</v>
      </c>
      <c r="F1" s="17" t="s">
        <v>29</v>
      </c>
      <c r="G1" s="16" t="s">
        <v>30</v>
      </c>
      <c r="H1" s="17" t="s">
        <v>31</v>
      </c>
      <c r="I1" s="53" t="s">
        <v>32</v>
      </c>
      <c r="J1" s="103" t="s">
        <v>57</v>
      </c>
      <c r="K1" s="103" t="s">
        <v>58</v>
      </c>
    </row>
    <row r="2" ht="17.6" spans="1:11">
      <c r="A2" s="14" t="s">
        <v>36</v>
      </c>
      <c r="B2" s="23"/>
      <c r="C2" s="14"/>
      <c r="D2" s="14"/>
      <c r="E2" s="18">
        <v>72.7</v>
      </c>
      <c r="F2" s="18">
        <v>78.7</v>
      </c>
      <c r="G2" s="18">
        <v>63.2</v>
      </c>
      <c r="H2" s="18">
        <v>70.1</v>
      </c>
      <c r="I2" s="83">
        <f>AVERAGE(E2:H2)</f>
        <v>71.175</v>
      </c>
      <c r="J2" s="103"/>
      <c r="K2" s="103">
        <f>(I2-71.2)/71.2</f>
        <v>-0.000351123595505498</v>
      </c>
    </row>
    <row r="3" ht="17.6" spans="1:11">
      <c r="A3" s="67" t="s">
        <v>42</v>
      </c>
      <c r="B3" s="67"/>
      <c r="C3" s="67"/>
      <c r="D3" s="67" t="s">
        <v>43</v>
      </c>
      <c r="E3" s="67">
        <v>67.1</v>
      </c>
      <c r="F3" s="67">
        <v>80.2</v>
      </c>
      <c r="G3" s="67">
        <v>59.9</v>
      </c>
      <c r="H3" s="67">
        <v>70</v>
      </c>
      <c r="I3" s="104">
        <f t="shared" ref="I3:I11" si="0">AVERAGE(E3:H3)</f>
        <v>69.3</v>
      </c>
      <c r="J3" s="105"/>
      <c r="K3" s="105">
        <f t="shared" ref="K3:K11" si="1">(I3-71.2)/71.2</f>
        <v>-0.0266853932584268</v>
      </c>
    </row>
    <row r="4" ht="17.6" spans="1:11">
      <c r="A4" s="67"/>
      <c r="B4" s="67"/>
      <c r="C4" s="67"/>
      <c r="D4" s="67"/>
      <c r="E4" s="67">
        <v>66</v>
      </c>
      <c r="F4" s="67">
        <v>78.5</v>
      </c>
      <c r="G4" s="67">
        <v>56.3</v>
      </c>
      <c r="H4" s="67">
        <v>67.3</v>
      </c>
      <c r="I4" s="104">
        <f t="shared" si="0"/>
        <v>67.025</v>
      </c>
      <c r="J4" s="105"/>
      <c r="K4" s="105">
        <f t="shared" si="1"/>
        <v>-0.0586376404494382</v>
      </c>
    </row>
    <row r="5" ht="17.6" spans="1:11">
      <c r="A5" s="67" t="s">
        <v>45</v>
      </c>
      <c r="B5" s="67"/>
      <c r="C5" s="67"/>
      <c r="D5" s="67" t="s">
        <v>46</v>
      </c>
      <c r="E5" s="67">
        <v>71.3</v>
      </c>
      <c r="F5" s="67">
        <v>75.8</v>
      </c>
      <c r="G5" s="67">
        <v>51.6</v>
      </c>
      <c r="H5" s="67">
        <v>68</v>
      </c>
      <c r="I5" s="104">
        <f t="shared" si="0"/>
        <v>66.675</v>
      </c>
      <c r="J5" s="105"/>
      <c r="K5" s="105">
        <f t="shared" si="1"/>
        <v>-0.0635533707865169</v>
      </c>
    </row>
    <row r="6" ht="17.6" spans="1:11">
      <c r="A6" s="94"/>
      <c r="B6" s="94"/>
      <c r="C6" s="94"/>
      <c r="D6" s="94"/>
      <c r="E6" s="101">
        <v>70.2</v>
      </c>
      <c r="F6" s="101">
        <v>76.2</v>
      </c>
      <c r="G6" s="101">
        <v>51.6</v>
      </c>
      <c r="H6" s="101">
        <v>66.4</v>
      </c>
      <c r="I6" s="106">
        <f t="shared" si="0"/>
        <v>66.1</v>
      </c>
      <c r="J6" s="107"/>
      <c r="K6" s="107">
        <f t="shared" si="1"/>
        <v>-0.0716292134831462</v>
      </c>
    </row>
    <row r="7" ht="17.6" spans="1:11">
      <c r="A7" s="95" t="s">
        <v>50</v>
      </c>
      <c r="B7" s="95" t="s">
        <v>17</v>
      </c>
      <c r="C7" s="95" t="s">
        <v>59</v>
      </c>
      <c r="D7" s="95" t="s">
        <v>60</v>
      </c>
      <c r="E7" s="95">
        <v>68.5</v>
      </c>
      <c r="F7" s="95">
        <v>75.6</v>
      </c>
      <c r="G7" s="95">
        <v>60.7</v>
      </c>
      <c r="H7" s="95">
        <v>67.6</v>
      </c>
      <c r="I7" s="108">
        <f t="shared" si="0"/>
        <v>68.1</v>
      </c>
      <c r="J7" s="109"/>
      <c r="K7" s="109">
        <f t="shared" si="1"/>
        <v>-0.0435393258426967</v>
      </c>
    </row>
    <row r="8" ht="17.6" spans="1:11">
      <c r="A8" s="96"/>
      <c r="B8" s="96"/>
      <c r="C8" s="96" t="s">
        <v>7</v>
      </c>
      <c r="D8" s="96" t="s">
        <v>60</v>
      </c>
      <c r="E8" s="96">
        <v>72.6</v>
      </c>
      <c r="F8" s="96">
        <v>75</v>
      </c>
      <c r="G8" s="96">
        <v>61.7</v>
      </c>
      <c r="H8" s="96">
        <v>66.5</v>
      </c>
      <c r="I8" s="110">
        <f t="shared" si="0"/>
        <v>68.95</v>
      </c>
      <c r="J8" s="111"/>
      <c r="K8" s="112">
        <f t="shared" si="1"/>
        <v>-0.0316011235955056</v>
      </c>
    </row>
    <row r="9" ht="17.6" spans="1:11">
      <c r="A9" s="96"/>
      <c r="B9" s="96"/>
      <c r="C9" s="96"/>
      <c r="D9" s="96" t="s">
        <v>61</v>
      </c>
      <c r="E9" s="96">
        <v>73.1</v>
      </c>
      <c r="F9" s="96">
        <v>75.2</v>
      </c>
      <c r="G9" s="96">
        <v>61.2</v>
      </c>
      <c r="H9" s="96">
        <v>66.9</v>
      </c>
      <c r="I9" s="110">
        <f t="shared" si="0"/>
        <v>69.1</v>
      </c>
      <c r="J9" s="111">
        <v>0.001</v>
      </c>
      <c r="K9" s="112">
        <f t="shared" si="1"/>
        <v>-0.029494382022472</v>
      </c>
    </row>
    <row r="10" ht="17.6" spans="1:11">
      <c r="A10" s="96"/>
      <c r="B10" s="96"/>
      <c r="C10" s="96" t="s">
        <v>62</v>
      </c>
      <c r="D10" s="96" t="s">
        <v>60</v>
      </c>
      <c r="E10" s="96">
        <v>73.3</v>
      </c>
      <c r="F10" s="96">
        <v>75.7</v>
      </c>
      <c r="G10" s="96">
        <v>58.8</v>
      </c>
      <c r="H10" s="96">
        <v>68.1</v>
      </c>
      <c r="I10" s="110">
        <f t="shared" si="0"/>
        <v>68.975</v>
      </c>
      <c r="J10" s="111"/>
      <c r="K10" s="112">
        <f t="shared" si="1"/>
        <v>-0.0312500000000001</v>
      </c>
    </row>
    <row r="11" ht="17.6" spans="1:11">
      <c r="A11" s="96"/>
      <c r="B11" s="96"/>
      <c r="C11" s="96"/>
      <c r="D11" s="96" t="s">
        <v>61</v>
      </c>
      <c r="E11" s="96">
        <v>74.2</v>
      </c>
      <c r="F11" s="96">
        <v>76.1</v>
      </c>
      <c r="G11" s="96">
        <v>59.9</v>
      </c>
      <c r="H11" s="96">
        <v>68.3</v>
      </c>
      <c r="I11" s="68">
        <f t="shared" si="0"/>
        <v>69.625</v>
      </c>
      <c r="J11" s="111">
        <v>0.006</v>
      </c>
      <c r="K11" s="113">
        <f t="shared" si="1"/>
        <v>-0.022120786516854</v>
      </c>
    </row>
    <row r="12" ht="17.6" spans="1:11">
      <c r="A12" s="67" t="s">
        <v>53</v>
      </c>
      <c r="B12" s="67" t="s">
        <v>17</v>
      </c>
      <c r="C12" s="67" t="s">
        <v>59</v>
      </c>
      <c r="D12" s="67" t="s">
        <v>60</v>
      </c>
      <c r="E12" s="67">
        <v>68.5</v>
      </c>
      <c r="F12" s="67">
        <v>72.4</v>
      </c>
      <c r="G12" s="67">
        <v>58.8</v>
      </c>
      <c r="H12" s="67">
        <v>66</v>
      </c>
      <c r="I12" s="104">
        <f t="shared" ref="I12:I23" si="2">AVERAGE(E12:H12)</f>
        <v>66.425</v>
      </c>
      <c r="J12" s="114"/>
      <c r="K12" s="114">
        <f t="shared" ref="K12:K23" si="3">(I12-71.2)/71.2</f>
        <v>-0.0670646067415731</v>
      </c>
    </row>
    <row r="13" ht="17.6" spans="1:11">
      <c r="A13" s="97"/>
      <c r="B13" s="97"/>
      <c r="C13" s="97" t="s">
        <v>7</v>
      </c>
      <c r="D13" s="97" t="s">
        <v>60</v>
      </c>
      <c r="E13" s="97">
        <v>68.3</v>
      </c>
      <c r="F13" s="97">
        <v>72.9</v>
      </c>
      <c r="G13" s="97">
        <v>55.7</v>
      </c>
      <c r="H13" s="97">
        <v>64.9</v>
      </c>
      <c r="I13" s="115">
        <f t="shared" si="2"/>
        <v>65.45</v>
      </c>
      <c r="J13" s="116"/>
      <c r="K13" s="116">
        <f t="shared" si="3"/>
        <v>-0.0807584269662923</v>
      </c>
    </row>
    <row r="14" ht="17.6" spans="1:11">
      <c r="A14" s="67"/>
      <c r="B14" s="67"/>
      <c r="C14" s="67"/>
      <c r="D14" s="67" t="s">
        <v>63</v>
      </c>
      <c r="E14" s="67">
        <v>68.3</v>
      </c>
      <c r="F14" s="67">
        <v>72.6</v>
      </c>
      <c r="G14" s="67">
        <v>57.4</v>
      </c>
      <c r="H14" s="67">
        <v>63.9</v>
      </c>
      <c r="I14" s="104">
        <f t="shared" si="2"/>
        <v>65.55</v>
      </c>
      <c r="J14" s="114">
        <v>0.001</v>
      </c>
      <c r="K14" s="114">
        <f t="shared" si="3"/>
        <v>-0.0793539325842697</v>
      </c>
    </row>
    <row r="15" ht="17.6" spans="1:11">
      <c r="A15" s="67"/>
      <c r="B15" s="67"/>
      <c r="C15" s="67"/>
      <c r="D15" s="67" t="s">
        <v>64</v>
      </c>
      <c r="E15" s="67">
        <v>69.4</v>
      </c>
      <c r="F15" s="67">
        <v>73.1</v>
      </c>
      <c r="G15" s="67">
        <v>56</v>
      </c>
      <c r="H15" s="67">
        <v>64.2</v>
      </c>
      <c r="I15" s="104">
        <f t="shared" si="2"/>
        <v>65.675</v>
      </c>
      <c r="J15" s="114">
        <v>0.002</v>
      </c>
      <c r="K15" s="114">
        <f t="shared" si="3"/>
        <v>-0.0775983146067416</v>
      </c>
    </row>
    <row r="16" ht="17.6" spans="1:11">
      <c r="A16" s="67"/>
      <c r="B16" s="67"/>
      <c r="C16" s="67"/>
      <c r="D16" s="67" t="s">
        <v>61</v>
      </c>
      <c r="E16" s="67">
        <v>68.9</v>
      </c>
      <c r="F16" s="67">
        <v>73.6</v>
      </c>
      <c r="G16" s="67">
        <v>55.6</v>
      </c>
      <c r="H16" s="67">
        <v>65.7</v>
      </c>
      <c r="I16" s="104">
        <f t="shared" si="2"/>
        <v>65.95</v>
      </c>
      <c r="J16" s="114">
        <v>0.005</v>
      </c>
      <c r="K16" s="114">
        <f t="shared" si="3"/>
        <v>-0.0737359550561798</v>
      </c>
    </row>
    <row r="17" ht="17.6" hidden="1" spans="1:11">
      <c r="A17" s="67"/>
      <c r="B17" s="67"/>
      <c r="C17" s="67"/>
      <c r="D17" s="67" t="s">
        <v>65</v>
      </c>
      <c r="E17" s="67">
        <v>68.8</v>
      </c>
      <c r="F17" s="67">
        <v>73.8</v>
      </c>
      <c r="G17" s="67">
        <v>56</v>
      </c>
      <c r="H17" s="67">
        <v>65.1</v>
      </c>
      <c r="I17" s="104">
        <f t="shared" si="2"/>
        <v>65.925</v>
      </c>
      <c r="J17" s="114">
        <v>0.004</v>
      </c>
      <c r="K17" s="114">
        <f t="shared" si="3"/>
        <v>-0.0740870786516855</v>
      </c>
    </row>
    <row r="18" ht="17.6" hidden="1" spans="1:11">
      <c r="A18" s="67"/>
      <c r="B18" s="67"/>
      <c r="C18" s="67"/>
      <c r="D18" s="67" t="s">
        <v>66</v>
      </c>
      <c r="E18" s="67">
        <v>68</v>
      </c>
      <c r="F18" s="67">
        <v>72.7</v>
      </c>
      <c r="G18" s="67">
        <v>56</v>
      </c>
      <c r="H18" s="67">
        <v>64.5</v>
      </c>
      <c r="I18" s="104">
        <f t="shared" si="2"/>
        <v>65.3</v>
      </c>
      <c r="J18" s="114"/>
      <c r="K18" s="114">
        <f t="shared" si="3"/>
        <v>-0.0828651685393259</v>
      </c>
    </row>
    <row r="19" ht="17.6" spans="1:11">
      <c r="A19" s="67"/>
      <c r="B19" s="67"/>
      <c r="C19" s="67" t="s">
        <v>62</v>
      </c>
      <c r="D19" s="67" t="s">
        <v>60</v>
      </c>
      <c r="E19" s="67">
        <v>69.9</v>
      </c>
      <c r="F19" s="67">
        <v>73.5</v>
      </c>
      <c r="G19" s="67">
        <v>65</v>
      </c>
      <c r="H19" s="67">
        <v>67.2</v>
      </c>
      <c r="I19" s="72">
        <f t="shared" si="2"/>
        <v>68.9</v>
      </c>
      <c r="J19" s="114"/>
      <c r="K19" s="117">
        <f t="shared" si="3"/>
        <v>-0.0323033707865168</v>
      </c>
    </row>
    <row r="20" ht="17.6" hidden="1" spans="1:11">
      <c r="A20" s="67"/>
      <c r="B20" s="67"/>
      <c r="C20" s="67"/>
      <c r="D20" s="67" t="s">
        <v>67</v>
      </c>
      <c r="E20" s="67">
        <v>68.4</v>
      </c>
      <c r="F20" s="67">
        <v>73.5</v>
      </c>
      <c r="G20" s="67">
        <v>64.3</v>
      </c>
      <c r="H20" s="67">
        <v>66.9</v>
      </c>
      <c r="I20" s="104">
        <f t="shared" si="2"/>
        <v>68.275</v>
      </c>
      <c r="J20" s="114"/>
      <c r="K20" s="114">
        <f t="shared" si="3"/>
        <v>-0.0410814606741573</v>
      </c>
    </row>
    <row r="21" ht="17.6" spans="1:11">
      <c r="A21" s="67"/>
      <c r="B21" s="67"/>
      <c r="C21" s="67"/>
      <c r="D21" s="67" t="s">
        <v>61</v>
      </c>
      <c r="E21" s="67">
        <v>70</v>
      </c>
      <c r="F21" s="67">
        <v>73.3</v>
      </c>
      <c r="G21" s="67">
        <v>64.3</v>
      </c>
      <c r="H21" s="67">
        <v>67.1</v>
      </c>
      <c r="I21" s="104">
        <f t="shared" si="2"/>
        <v>68.675</v>
      </c>
      <c r="J21" s="114">
        <v>-0.002</v>
      </c>
      <c r="K21" s="114">
        <f t="shared" si="3"/>
        <v>-0.0354634831460673</v>
      </c>
    </row>
    <row r="22" ht="17.6" spans="1:11">
      <c r="A22" s="67"/>
      <c r="B22" s="67"/>
      <c r="C22" s="67"/>
      <c r="D22" s="67" t="s">
        <v>68</v>
      </c>
      <c r="E22" s="67">
        <v>64.5</v>
      </c>
      <c r="F22" s="67">
        <v>73.8</v>
      </c>
      <c r="G22" s="67">
        <v>58.5</v>
      </c>
      <c r="H22" s="67">
        <v>67.3</v>
      </c>
      <c r="I22" s="104">
        <f t="shared" si="2"/>
        <v>66.025</v>
      </c>
      <c r="J22" s="114"/>
      <c r="K22" s="114">
        <f t="shared" si="3"/>
        <v>-0.0726825842696629</v>
      </c>
    </row>
    <row r="23" ht="17.6" spans="1:11">
      <c r="A23" s="67"/>
      <c r="B23" s="67"/>
      <c r="C23" s="67"/>
      <c r="D23" s="67" t="s">
        <v>69</v>
      </c>
      <c r="E23" s="67"/>
      <c r="F23" s="67"/>
      <c r="G23" s="67"/>
      <c r="H23" s="67"/>
      <c r="I23" s="104" t="e">
        <f t="shared" si="2"/>
        <v>#DIV/0!</v>
      </c>
      <c r="J23" s="114"/>
      <c r="K23" s="114" t="e">
        <f t="shared" si="3"/>
        <v>#DIV/0!</v>
      </c>
    </row>
    <row r="24" ht="17.6" hidden="1" spans="1:11">
      <c r="A24" s="97"/>
      <c r="B24" s="97"/>
      <c r="C24" s="97" t="s">
        <v>70</v>
      </c>
      <c r="D24" s="97" t="s">
        <v>60</v>
      </c>
      <c r="E24" s="97">
        <v>65.2</v>
      </c>
      <c r="F24" s="97">
        <v>71.3</v>
      </c>
      <c r="G24" s="97">
        <v>57.8</v>
      </c>
      <c r="H24" s="97">
        <v>63.5</v>
      </c>
      <c r="I24" s="115">
        <f t="shared" ref="I24:I41" si="4">AVERAGE(E24:H24)</f>
        <v>64.45</v>
      </c>
      <c r="J24" s="116"/>
      <c r="K24" s="116">
        <f t="shared" ref="K24:K41" si="5">(I24-71.2)/71.2</f>
        <v>-0.0948033707865168</v>
      </c>
    </row>
    <row r="25" ht="17.6" hidden="1" spans="1:11">
      <c r="A25" s="67"/>
      <c r="B25" s="67"/>
      <c r="C25" s="67"/>
      <c r="D25" s="67" t="s">
        <v>63</v>
      </c>
      <c r="E25" s="67">
        <v>65.9</v>
      </c>
      <c r="F25" s="67">
        <v>72.2</v>
      </c>
      <c r="G25" s="67">
        <v>60.7</v>
      </c>
      <c r="H25" s="67">
        <v>64.7</v>
      </c>
      <c r="I25" s="104">
        <f t="shared" si="4"/>
        <v>65.875</v>
      </c>
      <c r="J25" s="114">
        <v>0.014</v>
      </c>
      <c r="K25" s="114">
        <f t="shared" si="5"/>
        <v>-0.0747893258426967</v>
      </c>
    </row>
    <row r="26" ht="17.6" hidden="1" spans="1:11">
      <c r="A26" s="67"/>
      <c r="B26" s="67"/>
      <c r="C26" s="67"/>
      <c r="D26" s="67" t="s">
        <v>64</v>
      </c>
      <c r="E26" s="67">
        <v>66.3</v>
      </c>
      <c r="F26" s="67">
        <v>72.9</v>
      </c>
      <c r="G26" s="67">
        <v>62.1</v>
      </c>
      <c r="H26" s="67">
        <v>65</v>
      </c>
      <c r="I26" s="104">
        <f t="shared" si="4"/>
        <v>66.575</v>
      </c>
      <c r="J26" s="114">
        <v>0.021</v>
      </c>
      <c r="K26" s="114">
        <f t="shared" si="5"/>
        <v>-0.0649578651685395</v>
      </c>
    </row>
    <row r="27" ht="17.6" hidden="1" spans="1:11">
      <c r="A27" s="67"/>
      <c r="B27" s="67"/>
      <c r="C27" s="67"/>
      <c r="D27" s="67" t="s">
        <v>71</v>
      </c>
      <c r="E27" s="67">
        <v>65.8</v>
      </c>
      <c r="F27" s="67">
        <v>72.9</v>
      </c>
      <c r="G27" s="67">
        <v>57.4</v>
      </c>
      <c r="H27" s="67">
        <v>63.7</v>
      </c>
      <c r="I27" s="104">
        <f t="shared" si="4"/>
        <v>64.95</v>
      </c>
      <c r="J27" s="114">
        <v>0.005</v>
      </c>
      <c r="K27" s="114">
        <f t="shared" si="5"/>
        <v>-0.0877808988764045</v>
      </c>
    </row>
    <row r="28" ht="17.6" hidden="1" spans="1:11">
      <c r="A28" s="67"/>
      <c r="B28" s="67"/>
      <c r="C28" s="67"/>
      <c r="D28" s="67" t="s">
        <v>65</v>
      </c>
      <c r="E28" s="67">
        <v>66.2</v>
      </c>
      <c r="F28" s="67">
        <v>73.8</v>
      </c>
      <c r="G28" s="67">
        <v>55.6</v>
      </c>
      <c r="H28" s="67">
        <v>63.9</v>
      </c>
      <c r="I28" s="104">
        <f t="shared" si="4"/>
        <v>64.875</v>
      </c>
      <c r="J28" s="114">
        <v>0.004</v>
      </c>
      <c r="K28" s="114">
        <f t="shared" si="5"/>
        <v>-0.0888342696629214</v>
      </c>
    </row>
    <row r="29" ht="17.6" spans="1:11">
      <c r="A29" s="96" t="s">
        <v>54</v>
      </c>
      <c r="B29" s="96" t="s">
        <v>17</v>
      </c>
      <c r="C29" s="96" t="s">
        <v>59</v>
      </c>
      <c r="D29" s="96" t="s">
        <v>60</v>
      </c>
      <c r="E29" s="96">
        <v>66.1</v>
      </c>
      <c r="F29" s="96">
        <v>69.8</v>
      </c>
      <c r="G29" s="96">
        <v>54.2</v>
      </c>
      <c r="H29" s="96">
        <v>61.5</v>
      </c>
      <c r="I29" s="110">
        <f t="shared" si="4"/>
        <v>62.9</v>
      </c>
      <c r="J29" s="112"/>
      <c r="K29" s="112">
        <f t="shared" si="5"/>
        <v>-0.116573033707865</v>
      </c>
    </row>
    <row r="30" ht="17.6" spans="1:11">
      <c r="A30" s="98"/>
      <c r="B30" s="98"/>
      <c r="C30" s="98" t="s">
        <v>7</v>
      </c>
      <c r="D30" s="98" t="s">
        <v>60</v>
      </c>
      <c r="E30" s="98">
        <v>63.7</v>
      </c>
      <c r="F30" s="98">
        <v>69.9</v>
      </c>
      <c r="G30" s="98">
        <v>58.5</v>
      </c>
      <c r="H30" s="98">
        <v>61.8</v>
      </c>
      <c r="I30" s="118">
        <f t="shared" si="4"/>
        <v>63.475</v>
      </c>
      <c r="J30" s="119"/>
      <c r="K30" s="119">
        <f t="shared" si="5"/>
        <v>-0.108497191011236</v>
      </c>
    </row>
    <row r="31" ht="17.6" spans="1:11">
      <c r="A31" s="96"/>
      <c r="B31" s="96"/>
      <c r="C31" s="96"/>
      <c r="D31" s="96" t="s">
        <v>63</v>
      </c>
      <c r="E31" s="96">
        <v>63.8</v>
      </c>
      <c r="F31" s="96">
        <v>70.2</v>
      </c>
      <c r="G31" s="96">
        <v>60.3</v>
      </c>
      <c r="H31" s="96">
        <v>63.2</v>
      </c>
      <c r="I31" s="110">
        <f t="shared" si="4"/>
        <v>64.375</v>
      </c>
      <c r="J31" s="112">
        <v>0.009</v>
      </c>
      <c r="K31" s="112">
        <f t="shared" si="5"/>
        <v>-0.0958567415730337</v>
      </c>
    </row>
    <row r="32" ht="17.6" spans="1:11">
      <c r="A32" s="96"/>
      <c r="B32" s="96"/>
      <c r="C32" s="96"/>
      <c r="D32" s="96" t="s">
        <v>64</v>
      </c>
      <c r="E32" s="96">
        <v>65.7</v>
      </c>
      <c r="F32" s="96">
        <v>70.2</v>
      </c>
      <c r="G32" s="96">
        <v>57.8</v>
      </c>
      <c r="H32" s="96">
        <v>62.4</v>
      </c>
      <c r="I32" s="110">
        <f t="shared" si="4"/>
        <v>64.025</v>
      </c>
      <c r="J32" s="112">
        <v>0.005</v>
      </c>
      <c r="K32" s="112">
        <f t="shared" si="5"/>
        <v>-0.100772471910113</v>
      </c>
    </row>
    <row r="33" ht="17.6" spans="1:11">
      <c r="A33" s="99"/>
      <c r="B33" s="99"/>
      <c r="C33" s="99"/>
      <c r="D33" s="99" t="s">
        <v>61</v>
      </c>
      <c r="E33" s="99">
        <v>62.8</v>
      </c>
      <c r="F33" s="99">
        <v>71.8</v>
      </c>
      <c r="G33" s="99">
        <v>66.4</v>
      </c>
      <c r="H33" s="99">
        <v>63.6</v>
      </c>
      <c r="I33" s="68">
        <f t="shared" si="4"/>
        <v>66.15</v>
      </c>
      <c r="J33" s="112">
        <v>0.027</v>
      </c>
      <c r="K33" s="113">
        <f t="shared" si="5"/>
        <v>-0.0709269662921348</v>
      </c>
    </row>
    <row r="34" ht="18" customHeight="1" spans="1:11">
      <c r="A34" s="96"/>
      <c r="B34" s="96"/>
      <c r="C34" s="96" t="s">
        <v>62</v>
      </c>
      <c r="D34" s="96" t="s">
        <v>60</v>
      </c>
      <c r="E34" s="96">
        <v>63.2</v>
      </c>
      <c r="F34" s="96">
        <v>70.4</v>
      </c>
      <c r="G34" s="96">
        <v>66.1</v>
      </c>
      <c r="H34" s="96">
        <v>62.3</v>
      </c>
      <c r="I34" s="110">
        <f t="shared" si="4"/>
        <v>65.5</v>
      </c>
      <c r="J34" s="112"/>
      <c r="K34" s="112">
        <f t="shared" si="5"/>
        <v>-0.0800561797752809</v>
      </c>
    </row>
    <row r="35" ht="17.6" spans="1:11">
      <c r="A35" s="96"/>
      <c r="B35" s="96"/>
      <c r="C35" s="96"/>
      <c r="D35" s="96" t="s">
        <v>61</v>
      </c>
      <c r="E35" s="96">
        <v>62</v>
      </c>
      <c r="F35" s="96">
        <v>70.3</v>
      </c>
      <c r="G35" s="96">
        <v>56.3</v>
      </c>
      <c r="H35" s="96">
        <v>62.2</v>
      </c>
      <c r="I35" s="110">
        <f t="shared" si="4"/>
        <v>62.7</v>
      </c>
      <c r="J35" s="112">
        <v>-0.028</v>
      </c>
      <c r="K35" s="112">
        <f t="shared" si="5"/>
        <v>-0.11938202247191</v>
      </c>
    </row>
    <row r="36" ht="17.6" spans="1:11">
      <c r="A36" s="100" t="s">
        <v>72</v>
      </c>
      <c r="B36" s="100" t="s">
        <v>17</v>
      </c>
      <c r="C36" s="100" t="s">
        <v>59</v>
      </c>
      <c r="D36" s="100" t="s">
        <v>60</v>
      </c>
      <c r="E36" s="100">
        <v>65.9</v>
      </c>
      <c r="F36" s="100">
        <v>69.5</v>
      </c>
      <c r="G36" s="100">
        <v>54.9</v>
      </c>
      <c r="H36" s="100">
        <v>60.9</v>
      </c>
      <c r="I36" s="120">
        <f t="shared" si="4"/>
        <v>62.8</v>
      </c>
      <c r="J36" s="121"/>
      <c r="K36" s="121">
        <f t="shared" si="5"/>
        <v>-0.117977528089888</v>
      </c>
    </row>
    <row r="37" ht="17.6" spans="1:11">
      <c r="A37" s="101"/>
      <c r="B37" s="101"/>
      <c r="C37" s="101" t="s">
        <v>7</v>
      </c>
      <c r="D37" s="101" t="s">
        <v>60</v>
      </c>
      <c r="E37" s="101">
        <v>61.4</v>
      </c>
      <c r="F37" s="101">
        <v>63.5</v>
      </c>
      <c r="G37" s="101">
        <v>54.5</v>
      </c>
      <c r="H37" s="101">
        <v>53.3</v>
      </c>
      <c r="I37" s="104">
        <f t="shared" si="4"/>
        <v>58.175</v>
      </c>
      <c r="J37" s="122"/>
      <c r="K37" s="122">
        <f t="shared" si="5"/>
        <v>-0.182935393258427</v>
      </c>
    </row>
    <row r="38" ht="17.6" spans="1:11">
      <c r="A38" s="67"/>
      <c r="B38" s="67"/>
      <c r="C38" s="67"/>
      <c r="D38" s="67" t="s">
        <v>63</v>
      </c>
      <c r="E38" s="67">
        <v>62.6</v>
      </c>
      <c r="F38" s="67">
        <v>67.2</v>
      </c>
      <c r="G38" s="67">
        <v>53.8</v>
      </c>
      <c r="H38" s="67">
        <v>53.4</v>
      </c>
      <c r="I38" s="104">
        <f t="shared" si="4"/>
        <v>59.25</v>
      </c>
      <c r="J38" s="114">
        <v>0.001</v>
      </c>
      <c r="K38" s="114">
        <f t="shared" si="5"/>
        <v>-0.167837078651685</v>
      </c>
    </row>
    <row r="39" s="93" customFormat="1" ht="17.6" spans="1:11">
      <c r="A39" s="102"/>
      <c r="B39" s="102"/>
      <c r="C39" s="102"/>
      <c r="D39" s="102" t="s">
        <v>61</v>
      </c>
      <c r="E39" s="102">
        <v>62.5</v>
      </c>
      <c r="F39" s="102">
        <v>67.4</v>
      </c>
      <c r="G39" s="102">
        <v>52.4</v>
      </c>
      <c r="H39" s="102">
        <v>54.6</v>
      </c>
      <c r="I39" s="104">
        <f t="shared" si="4"/>
        <v>59.225</v>
      </c>
      <c r="J39" s="123">
        <v>0.01</v>
      </c>
      <c r="K39" s="123">
        <f t="shared" si="5"/>
        <v>-0.168188202247191</v>
      </c>
    </row>
    <row r="40" ht="17.6" spans="1:11">
      <c r="A40" s="67"/>
      <c r="B40" s="67"/>
      <c r="C40" s="67" t="s">
        <v>62</v>
      </c>
      <c r="D40" s="67" t="s">
        <v>60</v>
      </c>
      <c r="E40" s="67">
        <v>62.6</v>
      </c>
      <c r="F40" s="67">
        <v>68.2</v>
      </c>
      <c r="G40" s="67">
        <v>59.6</v>
      </c>
      <c r="H40" s="67">
        <v>60.7</v>
      </c>
      <c r="I40" s="72">
        <f t="shared" si="4"/>
        <v>62.775</v>
      </c>
      <c r="J40" s="114"/>
      <c r="K40" s="117">
        <f t="shared" si="5"/>
        <v>-0.118328651685393</v>
      </c>
    </row>
    <row r="41" ht="17.6" spans="1:11">
      <c r="A41" s="67"/>
      <c r="B41" s="67"/>
      <c r="C41" s="67"/>
      <c r="D41" s="67" t="s">
        <v>61</v>
      </c>
      <c r="E41" s="67">
        <v>62.2</v>
      </c>
      <c r="F41" s="67">
        <v>67</v>
      </c>
      <c r="G41" s="67">
        <v>53.4</v>
      </c>
      <c r="H41" s="67">
        <v>60.4</v>
      </c>
      <c r="I41" s="104">
        <f t="shared" si="4"/>
        <v>60.75</v>
      </c>
      <c r="J41" s="114">
        <v>-0.02</v>
      </c>
      <c r="K41" s="114">
        <f t="shared" si="5"/>
        <v>-0.146769662921348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3" sqref="B3"/>
    </sheetView>
  </sheetViews>
  <sheetFormatPr defaultColWidth="9.23076923076923" defaultRowHeight="16.8" outlineLevelRow="6" outlineLevelCol="4"/>
  <cols>
    <col min="1" max="1" width="25.6346153846154" customWidth="1"/>
    <col min="2" max="2" width="24.8365384615385" customWidth="1"/>
    <col min="3" max="3" width="23.875" customWidth="1"/>
    <col min="4" max="4" width="24.9903846153846" customWidth="1"/>
    <col min="5" max="5" width="20.5" style="87" customWidth="1"/>
  </cols>
  <sheetData>
    <row r="1" ht="119.5" customHeight="1" spans="1:5">
      <c r="A1" s="88"/>
      <c r="B1" s="89" t="s">
        <v>73</v>
      </c>
      <c r="C1" s="90" t="s">
        <v>74</v>
      </c>
      <c r="D1" s="90" t="s">
        <v>75</v>
      </c>
      <c r="E1" s="92" t="s">
        <v>76</v>
      </c>
    </row>
    <row r="2" ht="41" spans="1:5">
      <c r="A2" s="89" t="s">
        <v>77</v>
      </c>
      <c r="B2" s="89" t="s">
        <v>78</v>
      </c>
      <c r="C2" s="89" t="s">
        <v>79</v>
      </c>
      <c r="D2" s="89" t="s">
        <v>80</v>
      </c>
      <c r="E2" s="92" t="s">
        <v>81</v>
      </c>
    </row>
    <row r="3" ht="102" spans="1:5">
      <c r="A3" s="91" t="s">
        <v>82</v>
      </c>
      <c r="B3" s="89" t="s">
        <v>83</v>
      </c>
      <c r="C3" s="89" t="s">
        <v>84</v>
      </c>
      <c r="D3" s="89" t="s">
        <v>85</v>
      </c>
      <c r="E3" s="92" t="s">
        <v>81</v>
      </c>
    </row>
    <row r="4" ht="21" spans="1:5">
      <c r="A4" s="89" t="s">
        <v>86</v>
      </c>
      <c r="B4" s="89" t="s">
        <v>87</v>
      </c>
      <c r="C4" s="89" t="s">
        <v>88</v>
      </c>
      <c r="D4" s="89" t="s">
        <v>80</v>
      </c>
      <c r="E4" s="89" t="s">
        <v>88</v>
      </c>
    </row>
    <row r="5" ht="35.5" customHeight="1" spans="1:5">
      <c r="A5" s="89" t="s">
        <v>89</v>
      </c>
      <c r="B5" s="89" t="s">
        <v>90</v>
      </c>
      <c r="C5" s="89" t="s">
        <v>91</v>
      </c>
      <c r="D5" s="89" t="s">
        <v>92</v>
      </c>
      <c r="E5" s="89" t="s">
        <v>90</v>
      </c>
    </row>
    <row r="6" ht="41" spans="1:5">
      <c r="A6" s="89"/>
      <c r="B6" s="89" t="s">
        <v>93</v>
      </c>
      <c r="C6" s="89" t="s">
        <v>94</v>
      </c>
      <c r="D6" s="89" t="s">
        <v>95</v>
      </c>
      <c r="E6" s="92"/>
    </row>
    <row r="7" ht="21" spans="1:5">
      <c r="A7" s="89" t="s">
        <v>96</v>
      </c>
      <c r="B7" s="88" t="s">
        <v>80</v>
      </c>
      <c r="C7" s="89" t="b">
        <v>1</v>
      </c>
      <c r="D7" s="89" t="s">
        <v>80</v>
      </c>
      <c r="E7" s="92" t="s">
        <v>80</v>
      </c>
    </row>
  </sheetData>
  <mergeCells count="1">
    <mergeCell ref="A5:A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O15" sqref="O15"/>
    </sheetView>
  </sheetViews>
  <sheetFormatPr defaultColWidth="9.23076923076923" defaultRowHeight="17.6"/>
  <cols>
    <col min="1" max="1" width="15.3846153846154" style="80" customWidth="1"/>
    <col min="2" max="2" width="26.9230769230769" customWidth="1"/>
    <col min="3" max="9" width="9.23076923076923" style="5"/>
    <col min="10" max="10" width="10.25" style="5" customWidth="1"/>
    <col min="11" max="11" width="15.0576923076923" style="81" customWidth="1"/>
  </cols>
  <sheetData>
    <row r="1" s="78" customFormat="1" spans="1:11">
      <c r="A1" s="82" t="s">
        <v>97</v>
      </c>
      <c r="B1" s="18" t="s">
        <v>2</v>
      </c>
      <c r="C1" s="83" t="s">
        <v>98</v>
      </c>
      <c r="D1" s="83" t="s">
        <v>28</v>
      </c>
      <c r="E1" s="83" t="s">
        <v>99</v>
      </c>
      <c r="F1" s="83" t="s">
        <v>100</v>
      </c>
      <c r="G1" s="83" t="s">
        <v>101</v>
      </c>
      <c r="H1" s="83" t="s">
        <v>29</v>
      </c>
      <c r="I1" s="83" t="s">
        <v>30</v>
      </c>
      <c r="J1" s="83" t="s">
        <v>31</v>
      </c>
      <c r="K1" s="83" t="s">
        <v>102</v>
      </c>
    </row>
    <row r="2" s="79" customFormat="1" spans="1:11">
      <c r="A2" s="84"/>
      <c r="B2" s="14" t="s">
        <v>103</v>
      </c>
      <c r="C2" s="14">
        <v>48.3</v>
      </c>
      <c r="D2" s="14">
        <v>72.7</v>
      </c>
      <c r="E2" s="14">
        <v>77.4</v>
      </c>
      <c r="F2" s="14">
        <v>38.3</v>
      </c>
      <c r="G2" s="14">
        <v>44.2</v>
      </c>
      <c r="H2" s="14">
        <v>78.7</v>
      </c>
      <c r="I2" s="14">
        <v>63.2</v>
      </c>
      <c r="J2" s="14">
        <v>70.1</v>
      </c>
      <c r="K2" s="15">
        <f>AVERAGE(C2:J2)</f>
        <v>61.6125</v>
      </c>
    </row>
    <row r="3" spans="1:11">
      <c r="A3" s="85">
        <v>0.893</v>
      </c>
      <c r="B3" s="21" t="s">
        <v>45</v>
      </c>
      <c r="C3" s="27">
        <v>42.2</v>
      </c>
      <c r="D3" s="27">
        <v>71.7102</v>
      </c>
      <c r="E3" s="27">
        <v>71.3793</v>
      </c>
      <c r="F3" s="27">
        <v>36.8906</v>
      </c>
      <c r="G3" s="27">
        <v>39.794</v>
      </c>
      <c r="H3" s="27">
        <v>77.1624</v>
      </c>
      <c r="I3" s="27">
        <v>47.3058</v>
      </c>
      <c r="J3" s="27">
        <v>69.7871</v>
      </c>
      <c r="K3" s="27">
        <f>AVERAGE(C3:J3)</f>
        <v>57.028675</v>
      </c>
    </row>
    <row r="4" spans="1:11">
      <c r="A4" s="85">
        <v>0.908</v>
      </c>
      <c r="B4" s="21" t="s">
        <v>104</v>
      </c>
      <c r="C4" s="27">
        <v>43.3</v>
      </c>
      <c r="D4" s="27">
        <v>74</v>
      </c>
      <c r="E4" s="27">
        <v>74.8</v>
      </c>
      <c r="F4" s="27">
        <v>38</v>
      </c>
      <c r="G4" s="27">
        <v>39.4</v>
      </c>
      <c r="H4" s="27">
        <v>78.6</v>
      </c>
      <c r="I4" s="27">
        <v>58.8</v>
      </c>
      <c r="J4" s="27">
        <v>68.8</v>
      </c>
      <c r="K4" s="27">
        <f>AVERAGE(C4:J4)</f>
        <v>59.4625</v>
      </c>
    </row>
    <row r="5" ht="17" customHeight="1" spans="1:11">
      <c r="A5" s="85"/>
      <c r="B5" s="21" t="s">
        <v>105</v>
      </c>
      <c r="C5" s="27">
        <v>43.7</v>
      </c>
      <c r="D5" s="27">
        <v>73.7</v>
      </c>
      <c r="E5" s="27">
        <v>74.8</v>
      </c>
      <c r="F5" s="27">
        <v>38</v>
      </c>
      <c r="G5" s="27">
        <v>39</v>
      </c>
      <c r="H5" s="27">
        <v>78.8</v>
      </c>
      <c r="I5" s="27">
        <v>58.8</v>
      </c>
      <c r="J5" s="27">
        <v>68.6</v>
      </c>
      <c r="K5" s="27" t="s">
        <v>106</v>
      </c>
    </row>
    <row r="6" s="4" customFormat="1" spans="1:11">
      <c r="A6" s="86">
        <v>0.821</v>
      </c>
      <c r="B6" s="19" t="s">
        <v>45</v>
      </c>
      <c r="C6" s="25">
        <v>38.7</v>
      </c>
      <c r="D6" s="25">
        <v>69.497</v>
      </c>
      <c r="E6" s="25">
        <v>67.1197</v>
      </c>
      <c r="F6" s="25">
        <v>32.8983</v>
      </c>
      <c r="G6" s="25">
        <v>37.809</v>
      </c>
      <c r="H6" s="25">
        <v>74.7094</v>
      </c>
      <c r="I6" s="25">
        <v>48.034</v>
      </c>
      <c r="J6" s="25">
        <v>67.5383</v>
      </c>
      <c r="K6" s="25">
        <f>AVERAGE(C6:J6)</f>
        <v>54.5382125</v>
      </c>
    </row>
    <row r="7" s="4" customFormat="1" spans="1:11">
      <c r="A7" s="86">
        <v>0.816</v>
      </c>
      <c r="B7" s="19" t="s">
        <v>104</v>
      </c>
      <c r="C7" s="25">
        <v>38.4</v>
      </c>
      <c r="D7" s="25">
        <v>73</v>
      </c>
      <c r="E7" s="25">
        <v>66.5</v>
      </c>
      <c r="F7" s="25">
        <v>29.3</v>
      </c>
      <c r="G7" s="25">
        <v>37.8</v>
      </c>
      <c r="H7" s="25">
        <v>77.2</v>
      </c>
      <c r="I7" s="25">
        <v>58.1</v>
      </c>
      <c r="J7" s="25">
        <v>68.5</v>
      </c>
      <c r="K7" s="25">
        <f>AVERAGE(C7:J7)</f>
        <v>56.1</v>
      </c>
    </row>
    <row r="8" s="4" customFormat="1" spans="1:11">
      <c r="A8" s="86"/>
      <c r="B8" s="19" t="s">
        <v>105</v>
      </c>
      <c r="C8" s="25">
        <v>39.5</v>
      </c>
      <c r="D8" s="25">
        <v>74.1</v>
      </c>
      <c r="E8" s="25">
        <v>69.1</v>
      </c>
      <c r="F8" s="25">
        <v>29.7</v>
      </c>
      <c r="G8" s="25">
        <v>38</v>
      </c>
      <c r="H8" s="25">
        <v>77.2</v>
      </c>
      <c r="I8" s="25">
        <v>60.7</v>
      </c>
      <c r="J8" s="25">
        <v>68.4</v>
      </c>
      <c r="K8" s="25" t="s">
        <v>107</v>
      </c>
    </row>
    <row r="9" spans="1:11">
      <c r="A9" s="85">
        <v>0.714</v>
      </c>
      <c r="B9" s="21" t="s">
        <v>45</v>
      </c>
      <c r="C9" s="27">
        <v>36.2</v>
      </c>
      <c r="D9" s="27">
        <v>62.2236</v>
      </c>
      <c r="E9" s="27">
        <v>57.1805</v>
      </c>
      <c r="F9" s="27">
        <v>28.9827</v>
      </c>
      <c r="G9" s="27">
        <v>34.6255</v>
      </c>
      <c r="H9" s="27">
        <v>70.1624</v>
      </c>
      <c r="I9" s="27">
        <v>63.2443</v>
      </c>
      <c r="J9" s="27">
        <v>64.6763</v>
      </c>
      <c r="K9" s="27">
        <f t="shared" ref="K9:K14" si="0">AVERAGE(C9:J9)</f>
        <v>52.1619125</v>
      </c>
    </row>
    <row r="10" spans="1:11">
      <c r="A10" s="85">
        <v>0.724</v>
      </c>
      <c r="B10" s="21" t="s">
        <v>104</v>
      </c>
      <c r="C10" s="27">
        <v>36.4</v>
      </c>
      <c r="D10" s="27">
        <v>70.3</v>
      </c>
      <c r="E10" s="27">
        <v>63.1</v>
      </c>
      <c r="F10" s="27">
        <v>27.8</v>
      </c>
      <c r="G10" s="27">
        <v>37.4</v>
      </c>
      <c r="H10" s="27">
        <v>75.2</v>
      </c>
      <c r="I10" s="27">
        <v>64.6</v>
      </c>
      <c r="J10" s="27">
        <v>67.2</v>
      </c>
      <c r="K10" s="27">
        <f t="shared" si="0"/>
        <v>55.25</v>
      </c>
    </row>
    <row r="11" spans="1:11">
      <c r="A11" s="85"/>
      <c r="B11" s="21" t="s">
        <v>105</v>
      </c>
      <c r="C11" s="27">
        <v>38.7</v>
      </c>
      <c r="D11" s="27">
        <v>71.6</v>
      </c>
      <c r="E11" s="27">
        <v>67.6</v>
      </c>
      <c r="F11" s="27">
        <v>27.9</v>
      </c>
      <c r="G11" s="27">
        <v>37.8</v>
      </c>
      <c r="H11" s="27">
        <v>75.6</v>
      </c>
      <c r="I11" s="27">
        <v>59.6</v>
      </c>
      <c r="J11" s="27">
        <v>66.5</v>
      </c>
      <c r="K11" s="27" t="s">
        <v>108</v>
      </c>
    </row>
    <row r="12" s="4" customFormat="1" spans="1:11">
      <c r="A12" s="86">
        <v>0.643</v>
      </c>
      <c r="B12" s="19" t="s">
        <v>45</v>
      </c>
      <c r="C12" s="25">
        <v>31.9</v>
      </c>
      <c r="D12" s="25">
        <v>62.1256</v>
      </c>
      <c r="E12" s="25">
        <v>50.3854</v>
      </c>
      <c r="F12" s="25">
        <v>26.142</v>
      </c>
      <c r="G12" s="25">
        <v>33.2397</v>
      </c>
      <c r="H12" s="25">
        <v>67.8291</v>
      </c>
      <c r="I12" s="25">
        <v>59.199</v>
      </c>
      <c r="J12" s="25">
        <v>62.121</v>
      </c>
      <c r="K12" s="25">
        <f t="shared" si="0"/>
        <v>49.117725</v>
      </c>
    </row>
    <row r="13" s="4" customFormat="1" spans="1:11">
      <c r="A13" s="86">
        <v>0.632</v>
      </c>
      <c r="B13" s="19" t="s">
        <v>104</v>
      </c>
      <c r="C13" s="25">
        <v>31.7</v>
      </c>
      <c r="D13" s="25">
        <v>63.2</v>
      </c>
      <c r="E13" s="25">
        <v>57.9</v>
      </c>
      <c r="F13" s="25">
        <v>26.1</v>
      </c>
      <c r="G13" s="25">
        <v>34.8</v>
      </c>
      <c r="H13" s="25">
        <v>71.6</v>
      </c>
      <c r="I13" s="25">
        <v>66.8</v>
      </c>
      <c r="J13" s="25">
        <v>63.2</v>
      </c>
      <c r="K13" s="25">
        <f t="shared" si="0"/>
        <v>51.9125</v>
      </c>
    </row>
    <row r="14" s="4" customFormat="1" spans="1:11">
      <c r="A14" s="86"/>
      <c r="B14" s="19" t="s">
        <v>105</v>
      </c>
      <c r="C14" s="25">
        <v>35.7</v>
      </c>
      <c r="D14" s="25">
        <v>65.1</v>
      </c>
      <c r="E14" s="25">
        <v>63.9</v>
      </c>
      <c r="F14" s="25">
        <v>26</v>
      </c>
      <c r="G14" s="25">
        <v>36.6</v>
      </c>
      <c r="H14" s="25">
        <v>73.7</v>
      </c>
      <c r="I14" s="25">
        <v>59.9</v>
      </c>
      <c r="J14" s="25">
        <v>64.6</v>
      </c>
      <c r="K14" s="25" t="s">
        <v>109</v>
      </c>
    </row>
    <row r="15" s="56" customFormat="1" spans="1:11">
      <c r="A15" s="85">
        <v>0.536</v>
      </c>
      <c r="B15" s="21" t="s">
        <v>45</v>
      </c>
      <c r="C15" s="27">
        <v>28.3</v>
      </c>
      <c r="D15" s="27">
        <v>62.2083</v>
      </c>
      <c r="E15" s="27">
        <v>37.8093</v>
      </c>
      <c r="F15" s="27">
        <v>24.3762</v>
      </c>
      <c r="G15" s="27">
        <v>30.4307</v>
      </c>
      <c r="H15" s="27">
        <v>58.7949</v>
      </c>
      <c r="I15" s="27">
        <v>57.8236</v>
      </c>
      <c r="J15" s="27">
        <v>53.586</v>
      </c>
      <c r="K15" s="27">
        <f t="shared" ref="K15:K17" si="1">AVERAGE(C15:J15)</f>
        <v>44.166125</v>
      </c>
    </row>
    <row r="16" s="56" customFormat="1" spans="1:11">
      <c r="A16" s="85">
        <v>0.54</v>
      </c>
      <c r="B16" s="21" t="s">
        <v>104</v>
      </c>
      <c r="C16" s="27">
        <v>31</v>
      </c>
      <c r="D16" s="27">
        <v>62.3</v>
      </c>
      <c r="E16" s="27">
        <v>53.2</v>
      </c>
      <c r="F16" s="27">
        <v>24.3</v>
      </c>
      <c r="G16" s="27">
        <v>33</v>
      </c>
      <c r="H16" s="27">
        <v>68.2</v>
      </c>
      <c r="I16" s="27">
        <v>57.4</v>
      </c>
      <c r="J16" s="27">
        <v>60</v>
      </c>
      <c r="K16" s="27">
        <f t="shared" si="1"/>
        <v>48.675</v>
      </c>
    </row>
    <row r="17" s="56" customFormat="1" spans="1:11">
      <c r="A17" s="85"/>
      <c r="B17" s="21" t="s">
        <v>105</v>
      </c>
      <c r="C17" s="27">
        <v>32.3</v>
      </c>
      <c r="D17" s="27">
        <v>62.7</v>
      </c>
      <c r="E17" s="27">
        <v>57.1</v>
      </c>
      <c r="F17" s="27">
        <v>25.1</v>
      </c>
      <c r="G17" s="27">
        <v>34.2</v>
      </c>
      <c r="H17" s="27">
        <v>69.6</v>
      </c>
      <c r="I17" s="27">
        <v>56.7</v>
      </c>
      <c r="J17" s="27">
        <v>62</v>
      </c>
      <c r="K17" s="27" t="s">
        <v>110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workbookViewId="0">
      <selection activeCell="P1" sqref="P1:Q1"/>
    </sheetView>
  </sheetViews>
  <sheetFormatPr defaultColWidth="9.23076923076923" defaultRowHeight="16.8"/>
  <cols>
    <col min="1" max="1" width="21.4711538461538" customWidth="1"/>
    <col min="2" max="2" width="16.3365384615385" hidden="1" customWidth="1"/>
    <col min="3" max="3" width="20.0288461538462" customWidth="1"/>
    <col min="4" max="4" width="17.1442307692308" customWidth="1"/>
    <col min="5" max="13" width="9.23076923076923" hidden="1" customWidth="1"/>
    <col min="14" max="14" width="17.625" customWidth="1"/>
    <col min="16" max="16" width="13.4615384615385" customWidth="1"/>
    <col min="17" max="17" width="9.23076923076923" style="58"/>
  </cols>
  <sheetData>
    <row r="1" s="40" customFormat="1" ht="17.6" spans="1:17">
      <c r="A1" s="16" t="s">
        <v>2</v>
      </c>
      <c r="B1" s="16" t="s">
        <v>55</v>
      </c>
      <c r="C1" s="16" t="s">
        <v>56</v>
      </c>
      <c r="D1" s="16" t="s">
        <v>26</v>
      </c>
      <c r="E1" s="16" t="s">
        <v>27</v>
      </c>
      <c r="F1" s="16" t="s">
        <v>98</v>
      </c>
      <c r="G1" s="17" t="s">
        <v>28</v>
      </c>
      <c r="H1" s="17" t="s">
        <v>99</v>
      </c>
      <c r="I1" s="17" t="s">
        <v>100</v>
      </c>
      <c r="J1" s="17" t="s">
        <v>101</v>
      </c>
      <c r="K1" s="17" t="s">
        <v>29</v>
      </c>
      <c r="L1" s="16" t="s">
        <v>30</v>
      </c>
      <c r="M1" s="17" t="s">
        <v>31</v>
      </c>
      <c r="N1" s="53" t="s">
        <v>111</v>
      </c>
      <c r="O1" s="65" t="s">
        <v>112</v>
      </c>
      <c r="P1" s="75" t="s">
        <v>113</v>
      </c>
      <c r="Q1" s="77" t="s">
        <v>114</v>
      </c>
    </row>
    <row r="2" s="40" customFormat="1" ht="17.6" spans="1:17">
      <c r="A2" s="14" t="s">
        <v>36</v>
      </c>
      <c r="B2" s="23"/>
      <c r="C2" s="14"/>
      <c r="D2" s="14" t="s">
        <v>103</v>
      </c>
      <c r="E2" s="14" t="s">
        <v>115</v>
      </c>
      <c r="F2" s="14">
        <v>48.3</v>
      </c>
      <c r="G2" s="18">
        <v>72.7</v>
      </c>
      <c r="H2" s="18">
        <v>77.4</v>
      </c>
      <c r="I2" s="18">
        <v>38.3</v>
      </c>
      <c r="J2" s="18">
        <v>44.2</v>
      </c>
      <c r="K2" s="18">
        <v>78.7</v>
      </c>
      <c r="L2" s="18">
        <v>63.2</v>
      </c>
      <c r="M2" s="18">
        <v>70.1</v>
      </c>
      <c r="N2" s="15">
        <f>AVERAGE(F2:M2)</f>
        <v>61.6125</v>
      </c>
      <c r="O2" s="71">
        <f>N2-61.6</f>
        <v>0.0124999999999957</v>
      </c>
      <c r="P2" s="76">
        <v>100</v>
      </c>
      <c r="Q2" s="36" t="s">
        <v>116</v>
      </c>
    </row>
    <row r="3" ht="17.6" hidden="1" spans="1:15">
      <c r="A3" s="14" t="s">
        <v>42</v>
      </c>
      <c r="B3" s="14"/>
      <c r="C3" s="14"/>
      <c r="D3" s="14" t="s">
        <v>117</v>
      </c>
      <c r="E3" s="14" t="s">
        <v>115</v>
      </c>
      <c r="F3" s="14">
        <v>45</v>
      </c>
      <c r="G3" s="14">
        <v>67.1</v>
      </c>
      <c r="H3" s="14">
        <v>75.6</v>
      </c>
      <c r="I3" s="14">
        <v>31.8</v>
      </c>
      <c r="J3" s="14">
        <v>42.2</v>
      </c>
      <c r="K3" s="14">
        <v>80.2</v>
      </c>
      <c r="L3" s="14">
        <v>59.9</v>
      </c>
      <c r="M3" s="14">
        <v>70</v>
      </c>
      <c r="N3" s="15">
        <f>AVERAGE(F3:M3)</f>
        <v>58.975</v>
      </c>
      <c r="O3" s="71">
        <f>N3-61.6</f>
        <v>-2.62500000000001</v>
      </c>
    </row>
    <row r="4" ht="17.6" hidden="1" spans="1:15">
      <c r="A4" s="14" t="s">
        <v>118</v>
      </c>
      <c r="B4" s="14"/>
      <c r="C4" s="14"/>
      <c r="D4" s="14" t="s">
        <v>119</v>
      </c>
      <c r="E4" s="14" t="s">
        <v>115</v>
      </c>
      <c r="F4" s="14">
        <v>39.5</v>
      </c>
      <c r="G4" s="14">
        <v>70.2</v>
      </c>
      <c r="H4" s="14">
        <v>67.6</v>
      </c>
      <c r="I4" s="14">
        <v>35.2</v>
      </c>
      <c r="J4" s="14">
        <v>40.4</v>
      </c>
      <c r="K4" s="14">
        <v>75.8</v>
      </c>
      <c r="L4" s="14">
        <v>48.4</v>
      </c>
      <c r="M4" s="14">
        <v>65.7</v>
      </c>
      <c r="N4" s="15">
        <f>AVERAGE(F4:M4)</f>
        <v>55.35</v>
      </c>
      <c r="O4" s="71">
        <f>N4-61.6</f>
        <v>-6.25000000000001</v>
      </c>
    </row>
    <row r="5" ht="17.6" hidden="1" spans="1:15">
      <c r="A5" s="14" t="s">
        <v>45</v>
      </c>
      <c r="B5" s="14"/>
      <c r="C5" s="14"/>
      <c r="D5" s="14" t="s">
        <v>120</v>
      </c>
      <c r="E5" s="14" t="s">
        <v>115</v>
      </c>
      <c r="F5" s="14">
        <v>40.3</v>
      </c>
      <c r="G5" s="14">
        <v>71.3</v>
      </c>
      <c r="H5" s="14">
        <v>69</v>
      </c>
      <c r="I5" s="14">
        <v>36.2</v>
      </c>
      <c r="J5" s="14">
        <v>37.8</v>
      </c>
      <c r="K5" s="14">
        <v>75.8</v>
      </c>
      <c r="L5" s="14">
        <v>51.6</v>
      </c>
      <c r="M5" s="14">
        <v>68</v>
      </c>
      <c r="N5" s="15">
        <f>AVERAGE(F5:M5)</f>
        <v>56.25</v>
      </c>
      <c r="O5" s="71">
        <f>N5-61.6</f>
        <v>-5.34999999999999</v>
      </c>
    </row>
    <row r="6" s="4" customFormat="1" ht="17.6" spans="1:17">
      <c r="A6" s="19" t="s">
        <v>47</v>
      </c>
      <c r="B6" s="19" t="s">
        <v>17</v>
      </c>
      <c r="C6" s="19" t="s">
        <v>121</v>
      </c>
      <c r="D6" s="19" t="s">
        <v>60</v>
      </c>
      <c r="E6" s="19" t="s">
        <v>115</v>
      </c>
      <c r="F6" s="19">
        <v>43.4</v>
      </c>
      <c r="G6" s="19">
        <v>74.4</v>
      </c>
      <c r="H6" s="19">
        <v>73.7</v>
      </c>
      <c r="I6" s="19">
        <v>32.6</v>
      </c>
      <c r="J6" s="19">
        <v>42.2</v>
      </c>
      <c r="K6" s="19">
        <v>79.3</v>
      </c>
      <c r="L6" s="19">
        <v>59.6</v>
      </c>
      <c r="M6" s="19">
        <v>68.3</v>
      </c>
      <c r="N6" s="25">
        <f>AVERAGE(F6:M6)</f>
        <v>59.1875</v>
      </c>
      <c r="O6" s="25">
        <f>N6-61.6</f>
        <v>-2.41249999999999</v>
      </c>
      <c r="P6" s="4">
        <v>89.9</v>
      </c>
      <c r="Q6" s="38"/>
    </row>
    <row r="7" s="4" customFormat="1" ht="17.6" spans="1:17">
      <c r="A7" s="19"/>
      <c r="B7" s="19"/>
      <c r="C7" s="19"/>
      <c r="D7" s="19" t="s">
        <v>122</v>
      </c>
      <c r="E7" s="19"/>
      <c r="F7" s="19"/>
      <c r="G7" s="19"/>
      <c r="H7" s="19"/>
      <c r="I7" s="19"/>
      <c r="J7" s="19"/>
      <c r="K7" s="19"/>
      <c r="L7" s="19"/>
      <c r="M7" s="19"/>
      <c r="N7" s="25" t="s">
        <v>80</v>
      </c>
      <c r="O7" s="25" t="s">
        <v>80</v>
      </c>
      <c r="Q7" s="38"/>
    </row>
    <row r="8" s="4" customFormat="1" ht="17.6" spans="1:17">
      <c r="A8" s="19"/>
      <c r="B8" s="19"/>
      <c r="C8" s="19" t="s">
        <v>123</v>
      </c>
      <c r="D8" s="19" t="s">
        <v>60</v>
      </c>
      <c r="E8" s="19"/>
      <c r="F8" s="19">
        <v>43.3</v>
      </c>
      <c r="G8" s="19">
        <v>74</v>
      </c>
      <c r="H8" s="19">
        <v>74.8</v>
      </c>
      <c r="I8" s="19">
        <v>38</v>
      </c>
      <c r="J8" s="19">
        <v>39.4</v>
      </c>
      <c r="K8" s="19">
        <v>78.6</v>
      </c>
      <c r="L8" s="19">
        <v>58.8</v>
      </c>
      <c r="M8" s="19">
        <v>68.8</v>
      </c>
      <c r="N8" s="25">
        <f>AVERAGE(F8:M8)</f>
        <v>59.4625</v>
      </c>
      <c r="O8" s="25">
        <f>N8-61.6</f>
        <v>-2.1375</v>
      </c>
      <c r="P8" s="4">
        <v>90.8</v>
      </c>
      <c r="Q8" s="38"/>
    </row>
    <row r="9" s="4" customFormat="1" ht="17.6" hidden="1" spans="1:17">
      <c r="A9" s="19"/>
      <c r="B9" s="19"/>
      <c r="C9" s="19"/>
      <c r="D9" s="19" t="s">
        <v>61</v>
      </c>
      <c r="E9" s="19"/>
      <c r="F9" s="19">
        <v>43.5</v>
      </c>
      <c r="G9" s="19">
        <v>73.6</v>
      </c>
      <c r="H9" s="19">
        <v>74.7</v>
      </c>
      <c r="I9" s="19">
        <v>37.9</v>
      </c>
      <c r="J9" s="19">
        <v>39.6</v>
      </c>
      <c r="K9" s="19">
        <v>78.8</v>
      </c>
      <c r="L9" s="41">
        <v>58.5</v>
      </c>
      <c r="M9" s="19">
        <v>68.3</v>
      </c>
      <c r="N9" s="25">
        <f>AVERAGE(F9:M9)</f>
        <v>59.3625</v>
      </c>
      <c r="O9" s="25">
        <f>N9-61.6</f>
        <v>-2.2375</v>
      </c>
      <c r="Q9" s="38"/>
    </row>
    <row r="10" s="4" customFormat="1" ht="17.6" spans="1:17">
      <c r="A10" s="19"/>
      <c r="B10" s="19"/>
      <c r="C10" s="19"/>
      <c r="D10" s="19" t="s">
        <v>122</v>
      </c>
      <c r="E10" s="19"/>
      <c r="F10" s="19">
        <v>43.7</v>
      </c>
      <c r="G10" s="19">
        <v>73.7</v>
      </c>
      <c r="H10" s="19">
        <v>74.8</v>
      </c>
      <c r="I10" s="19">
        <v>38</v>
      </c>
      <c r="J10" s="19">
        <v>39</v>
      </c>
      <c r="K10" s="19">
        <v>78.8</v>
      </c>
      <c r="L10" s="41">
        <v>58.8</v>
      </c>
      <c r="M10" s="19">
        <v>68.6</v>
      </c>
      <c r="N10" s="25">
        <f>AVERAGE(F10:M10)</f>
        <v>59.425</v>
      </c>
      <c r="O10" s="25">
        <f>N10-61.6</f>
        <v>-2.175</v>
      </c>
      <c r="Q10" s="38"/>
    </row>
    <row r="11" s="56" customFormat="1" ht="17.6" spans="1:17">
      <c r="A11" s="20" t="s">
        <v>50</v>
      </c>
      <c r="B11" s="20" t="s">
        <v>17</v>
      </c>
      <c r="C11" s="20" t="s">
        <v>121</v>
      </c>
      <c r="D11" s="20" t="s">
        <v>60</v>
      </c>
      <c r="E11" s="20" t="s">
        <v>115</v>
      </c>
      <c r="F11" s="20">
        <v>38.1</v>
      </c>
      <c r="G11" s="20">
        <v>71.8</v>
      </c>
      <c r="H11" s="20">
        <v>67.3</v>
      </c>
      <c r="I11" s="20">
        <v>29.4</v>
      </c>
      <c r="J11" s="20">
        <v>40.8</v>
      </c>
      <c r="K11" s="20">
        <v>76.5</v>
      </c>
      <c r="L11" s="20">
        <v>59.6</v>
      </c>
      <c r="M11" s="20">
        <v>67.3</v>
      </c>
      <c r="N11" s="27">
        <f>AVERAGE(F11:M11)</f>
        <v>56.35</v>
      </c>
      <c r="O11" s="73">
        <f>N11-61.6</f>
        <v>-5.25</v>
      </c>
      <c r="P11" s="56">
        <v>79.7</v>
      </c>
      <c r="Q11" s="39"/>
    </row>
    <row r="12" s="56" customFormat="1" ht="17.6" spans="1:17">
      <c r="A12" s="21"/>
      <c r="B12" s="21"/>
      <c r="C12" s="21"/>
      <c r="D12" s="21" t="s">
        <v>122</v>
      </c>
      <c r="E12" s="21"/>
      <c r="F12" s="21"/>
      <c r="G12" s="21"/>
      <c r="H12" s="21"/>
      <c r="I12" s="21"/>
      <c r="J12" s="21"/>
      <c r="K12" s="21"/>
      <c r="L12" s="21"/>
      <c r="M12" s="21"/>
      <c r="N12" s="27" t="s">
        <v>80</v>
      </c>
      <c r="O12" s="73" t="s">
        <v>80</v>
      </c>
      <c r="Q12" s="39"/>
    </row>
    <row r="13" s="56" customFormat="1" ht="17.6" hidden="1" spans="1:17">
      <c r="A13" s="21"/>
      <c r="B13" s="21"/>
      <c r="C13" s="21" t="s">
        <v>7</v>
      </c>
      <c r="D13" s="21" t="s">
        <v>60</v>
      </c>
      <c r="E13" s="21"/>
      <c r="F13" s="21">
        <v>38.8</v>
      </c>
      <c r="G13" s="21">
        <v>67.9</v>
      </c>
      <c r="H13" s="21">
        <v>66.6</v>
      </c>
      <c r="I13" s="21">
        <v>29.7</v>
      </c>
      <c r="J13" s="21">
        <v>37.4</v>
      </c>
      <c r="K13" s="21">
        <v>75.8</v>
      </c>
      <c r="L13" s="21">
        <v>54.5</v>
      </c>
      <c r="M13" s="21">
        <v>66.1</v>
      </c>
      <c r="N13" s="27">
        <f t="shared" ref="N13:N35" si="0">AVERAGE(F13:M13)</f>
        <v>54.6</v>
      </c>
      <c r="O13" s="73">
        <f>N13-61.6</f>
        <v>-7.00000000000001</v>
      </c>
      <c r="Q13" s="39"/>
    </row>
    <row r="14" s="56" customFormat="1" ht="17.6" hidden="1" spans="1:17">
      <c r="A14" s="21"/>
      <c r="B14" s="21"/>
      <c r="C14" s="21"/>
      <c r="D14" s="21" t="s">
        <v>61</v>
      </c>
      <c r="E14" s="21"/>
      <c r="F14" s="21" t="s">
        <v>80</v>
      </c>
      <c r="G14" s="21">
        <v>73.1</v>
      </c>
      <c r="H14" s="21" t="s">
        <v>80</v>
      </c>
      <c r="I14" s="21" t="s">
        <v>80</v>
      </c>
      <c r="J14" s="21" t="s">
        <v>80</v>
      </c>
      <c r="K14" s="21">
        <v>75.2</v>
      </c>
      <c r="L14" s="21">
        <v>61.2</v>
      </c>
      <c r="M14" s="21">
        <v>66.9</v>
      </c>
      <c r="N14" s="27">
        <f t="shared" si="0"/>
        <v>69.1</v>
      </c>
      <c r="O14" s="73" t="s">
        <v>80</v>
      </c>
      <c r="Q14" s="39"/>
    </row>
    <row r="15" s="56" customFormat="1" ht="17.6" spans="1:17">
      <c r="A15" s="21"/>
      <c r="B15" s="21"/>
      <c r="C15" s="21" t="s">
        <v>123</v>
      </c>
      <c r="D15" s="21" t="s">
        <v>60</v>
      </c>
      <c r="E15" s="21"/>
      <c r="F15" s="21">
        <v>38.4</v>
      </c>
      <c r="G15" s="21">
        <v>73</v>
      </c>
      <c r="H15" s="21">
        <v>66.5</v>
      </c>
      <c r="I15" s="21">
        <v>29.3</v>
      </c>
      <c r="J15" s="21">
        <v>37.8</v>
      </c>
      <c r="K15" s="21">
        <v>77.2</v>
      </c>
      <c r="L15" s="21">
        <v>58.1</v>
      </c>
      <c r="M15" s="21">
        <v>68.5</v>
      </c>
      <c r="N15" s="27">
        <f t="shared" si="0"/>
        <v>56.1</v>
      </c>
      <c r="O15" s="73">
        <f t="shared" ref="O15:O21" si="1">N15-61.6</f>
        <v>-5.5</v>
      </c>
      <c r="P15" s="56">
        <v>81.6</v>
      </c>
      <c r="Q15" s="39"/>
    </row>
    <row r="16" s="56" customFormat="1" ht="17.6" hidden="1" spans="1:17">
      <c r="A16" s="21"/>
      <c r="B16" s="21"/>
      <c r="C16" s="21"/>
      <c r="D16" s="21" t="s">
        <v>61</v>
      </c>
      <c r="E16" s="21"/>
      <c r="F16" s="21">
        <v>38.9</v>
      </c>
      <c r="G16" s="21">
        <v>73.9</v>
      </c>
      <c r="H16" s="21">
        <v>68.8</v>
      </c>
      <c r="I16" s="21">
        <v>29.7</v>
      </c>
      <c r="J16" s="21">
        <v>38.8</v>
      </c>
      <c r="K16" s="21">
        <v>77.3</v>
      </c>
      <c r="L16" s="21">
        <v>59.9</v>
      </c>
      <c r="M16" s="21">
        <v>68.3</v>
      </c>
      <c r="N16" s="27">
        <f t="shared" si="0"/>
        <v>56.95</v>
      </c>
      <c r="O16" s="73">
        <f t="shared" si="1"/>
        <v>-4.65</v>
      </c>
      <c r="Q16" s="39"/>
    </row>
    <row r="17" s="56" customFormat="1" ht="17.6" spans="1:17">
      <c r="A17" s="21"/>
      <c r="B17" s="21"/>
      <c r="C17" s="21"/>
      <c r="D17" s="21" t="s">
        <v>122</v>
      </c>
      <c r="E17" s="21"/>
      <c r="F17" s="21">
        <v>39.5</v>
      </c>
      <c r="G17" s="21">
        <v>74.1</v>
      </c>
      <c r="H17" s="21">
        <v>69.1</v>
      </c>
      <c r="I17" s="21">
        <v>29.7</v>
      </c>
      <c r="J17" s="21">
        <v>38</v>
      </c>
      <c r="K17" s="21">
        <v>77.2</v>
      </c>
      <c r="L17" s="21">
        <v>60.7</v>
      </c>
      <c r="M17" s="21">
        <v>68.4</v>
      </c>
      <c r="N17" s="27">
        <f t="shared" si="0"/>
        <v>57.0875</v>
      </c>
      <c r="O17" s="74">
        <f t="shared" si="1"/>
        <v>-4.51250000000001</v>
      </c>
      <c r="Q17" s="39"/>
    </row>
    <row r="18" s="4" customFormat="1" ht="17.6" spans="1:17">
      <c r="A18" s="19" t="s">
        <v>53</v>
      </c>
      <c r="B18" s="19" t="s">
        <v>17</v>
      </c>
      <c r="C18" s="19" t="s">
        <v>121</v>
      </c>
      <c r="D18" s="19" t="s">
        <v>60</v>
      </c>
      <c r="E18" s="19"/>
      <c r="F18" s="19">
        <v>36.6</v>
      </c>
      <c r="G18" s="19">
        <v>65.1</v>
      </c>
      <c r="H18" s="19">
        <v>64.7</v>
      </c>
      <c r="I18" s="19">
        <v>29.6</v>
      </c>
      <c r="J18" s="19">
        <v>38</v>
      </c>
      <c r="K18" s="19">
        <v>74.9</v>
      </c>
      <c r="L18" s="19">
        <v>62.5</v>
      </c>
      <c r="M18" s="19">
        <v>64.6</v>
      </c>
      <c r="N18" s="25">
        <f t="shared" si="0"/>
        <v>54.5</v>
      </c>
      <c r="O18" s="66">
        <f t="shared" si="1"/>
        <v>-7.1</v>
      </c>
      <c r="P18" s="4">
        <v>69.6</v>
      </c>
      <c r="Q18" s="38"/>
    </row>
    <row r="19" s="4" customFormat="1" ht="17.6" hidden="1" spans="1:17">
      <c r="A19" s="19"/>
      <c r="B19" s="19"/>
      <c r="C19" s="19"/>
      <c r="D19" s="19" t="s">
        <v>124</v>
      </c>
      <c r="E19" s="19"/>
      <c r="F19" s="19">
        <v>37.7</v>
      </c>
      <c r="G19" s="19">
        <v>64.7</v>
      </c>
      <c r="H19" s="19">
        <v>65.2</v>
      </c>
      <c r="I19" s="19">
        <v>28.9</v>
      </c>
      <c r="J19" s="19">
        <v>39</v>
      </c>
      <c r="K19" s="19">
        <v>74.8</v>
      </c>
      <c r="L19" s="19">
        <v>59.9</v>
      </c>
      <c r="M19" s="19">
        <v>63.2</v>
      </c>
      <c r="N19" s="25">
        <f t="shared" si="0"/>
        <v>54.175</v>
      </c>
      <c r="O19" s="66">
        <f t="shared" si="1"/>
        <v>-7.425</v>
      </c>
      <c r="Q19" s="38"/>
    </row>
    <row r="20" s="4" customFormat="1" ht="17.6" spans="1:17">
      <c r="A20" s="19"/>
      <c r="B20" s="19"/>
      <c r="C20" s="19"/>
      <c r="D20" s="19" t="s">
        <v>122</v>
      </c>
      <c r="E20" s="19"/>
      <c r="F20" s="19">
        <v>38.1</v>
      </c>
      <c r="G20" s="19">
        <v>65.3</v>
      </c>
      <c r="H20" s="19">
        <v>66.1</v>
      </c>
      <c r="I20" s="19">
        <v>29.6</v>
      </c>
      <c r="J20" s="19">
        <v>38</v>
      </c>
      <c r="K20" s="19">
        <v>75</v>
      </c>
      <c r="L20" s="41">
        <v>62.1</v>
      </c>
      <c r="M20" s="19">
        <v>65</v>
      </c>
      <c r="N20" s="25">
        <f t="shared" si="0"/>
        <v>54.9</v>
      </c>
      <c r="O20" s="66">
        <f t="shared" si="1"/>
        <v>-6.7</v>
      </c>
      <c r="Q20" s="38"/>
    </row>
    <row r="21" s="4" customFormat="1" ht="17.6" hidden="1" spans="1:17">
      <c r="A21" s="61"/>
      <c r="B21" s="61"/>
      <c r="C21" s="61" t="s">
        <v>7</v>
      </c>
      <c r="D21" s="61" t="s">
        <v>60</v>
      </c>
      <c r="E21" s="61"/>
      <c r="F21" s="61">
        <v>35.3</v>
      </c>
      <c r="G21" s="61">
        <v>67.9</v>
      </c>
      <c r="H21" s="61">
        <v>61.8</v>
      </c>
      <c r="I21" s="61">
        <v>27.9</v>
      </c>
      <c r="J21" s="61">
        <v>34.6</v>
      </c>
      <c r="K21" s="61">
        <v>73.8</v>
      </c>
      <c r="L21" s="61">
        <v>55.6</v>
      </c>
      <c r="M21" s="61">
        <v>63.5</v>
      </c>
      <c r="N21" s="25">
        <f t="shared" si="0"/>
        <v>52.55</v>
      </c>
      <c r="O21" s="66">
        <f t="shared" si="1"/>
        <v>-9.05</v>
      </c>
      <c r="Q21" s="38"/>
    </row>
    <row r="22" s="4" customFormat="1" ht="17.6" hidden="1" spans="1:17">
      <c r="A22" s="19"/>
      <c r="B22" s="19"/>
      <c r="C22" s="19"/>
      <c r="D22" s="19" t="s">
        <v>61</v>
      </c>
      <c r="E22" s="19"/>
      <c r="F22" s="19" t="s">
        <v>80</v>
      </c>
      <c r="G22" s="19">
        <v>68.9</v>
      </c>
      <c r="H22" s="19" t="s">
        <v>80</v>
      </c>
      <c r="I22" s="19" t="s">
        <v>80</v>
      </c>
      <c r="J22" s="19" t="s">
        <v>80</v>
      </c>
      <c r="K22" s="19">
        <v>73.6</v>
      </c>
      <c r="L22" s="19">
        <v>55.6</v>
      </c>
      <c r="M22" s="19">
        <v>65.7</v>
      </c>
      <c r="N22" s="25">
        <f t="shared" si="0"/>
        <v>65.95</v>
      </c>
      <c r="O22" s="66" t="s">
        <v>80</v>
      </c>
      <c r="Q22" s="38"/>
    </row>
    <row r="23" s="4" customFormat="1" ht="17.6" spans="1:17">
      <c r="A23" s="19"/>
      <c r="B23" s="19"/>
      <c r="C23" s="19" t="s">
        <v>123</v>
      </c>
      <c r="D23" s="19" t="s">
        <v>60</v>
      </c>
      <c r="E23" s="19"/>
      <c r="F23" s="19">
        <v>36.4</v>
      </c>
      <c r="G23" s="19">
        <v>70.3</v>
      </c>
      <c r="H23" s="19">
        <v>63.1</v>
      </c>
      <c r="I23" s="19">
        <v>27.8</v>
      </c>
      <c r="J23" s="19">
        <v>37.4</v>
      </c>
      <c r="K23" s="19">
        <v>75.2</v>
      </c>
      <c r="L23" s="19">
        <v>64.6</v>
      </c>
      <c r="M23" s="19">
        <v>67.2</v>
      </c>
      <c r="N23" s="25">
        <f t="shared" si="0"/>
        <v>55.25</v>
      </c>
      <c r="O23" s="66">
        <f t="shared" ref="O23:O35" si="2">N23-61.6</f>
        <v>-6.35000000000001</v>
      </c>
      <c r="P23" s="4">
        <v>72.4</v>
      </c>
      <c r="Q23" s="38"/>
    </row>
    <row r="24" s="4" customFormat="1" ht="17.6" hidden="1" spans="1:17">
      <c r="A24" s="19"/>
      <c r="B24" s="19"/>
      <c r="C24" s="19"/>
      <c r="D24" s="19" t="s">
        <v>125</v>
      </c>
      <c r="E24" s="19"/>
      <c r="F24" s="19">
        <v>34.6</v>
      </c>
      <c r="G24" s="19">
        <v>65.7</v>
      </c>
      <c r="H24" s="19">
        <v>59.4</v>
      </c>
      <c r="I24" s="19">
        <v>26.7</v>
      </c>
      <c r="J24" s="19">
        <v>36</v>
      </c>
      <c r="K24" s="19">
        <v>74.5</v>
      </c>
      <c r="L24" s="19">
        <v>59.6</v>
      </c>
      <c r="M24" s="19">
        <v>66.3</v>
      </c>
      <c r="N24" s="25">
        <f t="shared" si="0"/>
        <v>52.85</v>
      </c>
      <c r="O24" s="66">
        <f t="shared" si="2"/>
        <v>-8.75</v>
      </c>
      <c r="Q24" s="38"/>
    </row>
    <row r="25" s="4" customFormat="1" ht="17.6" hidden="1" spans="1:17">
      <c r="A25" s="19"/>
      <c r="B25" s="19"/>
      <c r="C25" s="19"/>
      <c r="D25" s="19" t="s">
        <v>61</v>
      </c>
      <c r="E25" s="19"/>
      <c r="F25" s="19">
        <v>38.8</v>
      </c>
      <c r="G25" s="19">
        <v>71.5</v>
      </c>
      <c r="H25" s="19">
        <v>65.4</v>
      </c>
      <c r="I25" s="19">
        <v>27.7</v>
      </c>
      <c r="J25" s="19">
        <v>38</v>
      </c>
      <c r="K25" s="19">
        <v>75.1</v>
      </c>
      <c r="L25" s="41">
        <v>59.2</v>
      </c>
      <c r="M25" s="19">
        <v>66.3</v>
      </c>
      <c r="N25" s="25">
        <f t="shared" si="0"/>
        <v>55.25</v>
      </c>
      <c r="O25" s="66">
        <f t="shared" si="2"/>
        <v>-6.35</v>
      </c>
      <c r="Q25" s="38"/>
    </row>
    <row r="26" s="4" customFormat="1" ht="17.6" spans="1:17">
      <c r="A26" s="19"/>
      <c r="B26" s="19"/>
      <c r="C26" s="19"/>
      <c r="D26" s="19" t="s">
        <v>122</v>
      </c>
      <c r="E26" s="19"/>
      <c r="F26" s="19">
        <v>38.7</v>
      </c>
      <c r="G26" s="19">
        <v>71.6</v>
      </c>
      <c r="H26" s="19">
        <v>67.6</v>
      </c>
      <c r="I26" s="19">
        <v>27.9</v>
      </c>
      <c r="J26" s="19">
        <v>37.8</v>
      </c>
      <c r="K26" s="19">
        <v>75.6</v>
      </c>
      <c r="L26" s="41">
        <v>59.6</v>
      </c>
      <c r="M26" s="19">
        <v>66.5</v>
      </c>
      <c r="N26" s="25">
        <f t="shared" si="0"/>
        <v>55.6625</v>
      </c>
      <c r="O26" s="70">
        <f t="shared" si="2"/>
        <v>-5.93750000000001</v>
      </c>
      <c r="Q26" s="38"/>
    </row>
    <row r="27" s="56" customFormat="1" ht="17.6" spans="1:17">
      <c r="A27" s="21" t="s">
        <v>54</v>
      </c>
      <c r="B27" s="21" t="s">
        <v>17</v>
      </c>
      <c r="C27" s="21" t="s">
        <v>121</v>
      </c>
      <c r="D27" s="21" t="s">
        <v>60</v>
      </c>
      <c r="E27" s="21"/>
      <c r="F27" s="21">
        <v>33</v>
      </c>
      <c r="G27" s="21">
        <v>64.1</v>
      </c>
      <c r="H27" s="21">
        <v>58.5</v>
      </c>
      <c r="I27" s="21">
        <v>28.3</v>
      </c>
      <c r="J27" s="21">
        <v>36</v>
      </c>
      <c r="K27" s="21">
        <v>70.3</v>
      </c>
      <c r="L27" s="21">
        <v>62.1</v>
      </c>
      <c r="M27" s="21">
        <v>62.4</v>
      </c>
      <c r="N27" s="27">
        <f t="shared" si="0"/>
        <v>51.8375</v>
      </c>
      <c r="O27" s="73">
        <f t="shared" si="2"/>
        <v>-9.7625</v>
      </c>
      <c r="P27" s="56">
        <v>59.4</v>
      </c>
      <c r="Q27" s="39"/>
    </row>
    <row r="28" s="56" customFormat="1" ht="17.6" spans="1:17">
      <c r="A28" s="21"/>
      <c r="B28" s="21"/>
      <c r="C28" s="21"/>
      <c r="D28" s="21" t="s">
        <v>122</v>
      </c>
      <c r="E28" s="21"/>
      <c r="F28" s="21">
        <v>34.1</v>
      </c>
      <c r="G28" s="21">
        <v>64.5</v>
      </c>
      <c r="H28" s="21">
        <v>61</v>
      </c>
      <c r="I28" s="21">
        <v>29.1</v>
      </c>
      <c r="J28" s="21">
        <v>37.2</v>
      </c>
      <c r="K28" s="21">
        <v>71.2</v>
      </c>
      <c r="L28" s="42">
        <v>59.6</v>
      </c>
      <c r="M28" s="21">
        <v>64.2</v>
      </c>
      <c r="N28" s="27">
        <f t="shared" si="0"/>
        <v>52.6125</v>
      </c>
      <c r="O28" s="73">
        <f t="shared" si="2"/>
        <v>-8.9875</v>
      </c>
      <c r="Q28" s="39"/>
    </row>
    <row r="29" s="56" customFormat="1" ht="17.6" hidden="1" spans="1:17">
      <c r="A29" s="63"/>
      <c r="B29" s="63"/>
      <c r="C29" s="63" t="s">
        <v>7</v>
      </c>
      <c r="D29" s="63" t="s">
        <v>60</v>
      </c>
      <c r="E29" s="63"/>
      <c r="F29" s="63">
        <v>30.6</v>
      </c>
      <c r="G29" s="63">
        <v>63.7</v>
      </c>
      <c r="H29" s="63">
        <v>56.2</v>
      </c>
      <c r="I29" s="63">
        <v>26.1</v>
      </c>
      <c r="J29" s="63">
        <v>32.6</v>
      </c>
      <c r="K29" s="63">
        <v>70.4</v>
      </c>
      <c r="L29" s="63">
        <v>59.2</v>
      </c>
      <c r="M29" s="63">
        <v>61.7</v>
      </c>
      <c r="N29" s="27">
        <f t="shared" si="0"/>
        <v>50.0625</v>
      </c>
      <c r="O29" s="73">
        <f t="shared" si="2"/>
        <v>-11.5375</v>
      </c>
      <c r="Q29" s="39"/>
    </row>
    <row r="30" s="56" customFormat="1" ht="17.6" hidden="1" spans="1:17">
      <c r="A30" s="21"/>
      <c r="B30" s="21"/>
      <c r="C30" s="21"/>
      <c r="D30" s="21" t="s">
        <v>61</v>
      </c>
      <c r="E30" s="21"/>
      <c r="F30" s="21">
        <v>32.8</v>
      </c>
      <c r="G30" s="21">
        <v>62.9</v>
      </c>
      <c r="H30" s="21">
        <v>61.4</v>
      </c>
      <c r="I30" s="21">
        <v>26.3</v>
      </c>
      <c r="J30" s="21">
        <v>34.4</v>
      </c>
      <c r="K30" s="21">
        <v>71.8</v>
      </c>
      <c r="L30" s="21">
        <v>66.8</v>
      </c>
      <c r="M30" s="21">
        <v>63.9</v>
      </c>
      <c r="N30" s="27">
        <f t="shared" si="0"/>
        <v>52.5375</v>
      </c>
      <c r="O30" s="73">
        <f t="shared" si="2"/>
        <v>-9.0625</v>
      </c>
      <c r="Q30" s="39"/>
    </row>
    <row r="31" s="56" customFormat="1" ht="17.6" spans="1:17">
      <c r="A31" s="21"/>
      <c r="B31" s="21"/>
      <c r="C31" s="21" t="s">
        <v>123</v>
      </c>
      <c r="D31" s="21" t="s">
        <v>60</v>
      </c>
      <c r="E31" s="21"/>
      <c r="F31" s="21">
        <v>31.7</v>
      </c>
      <c r="G31" s="21">
        <v>63.2</v>
      </c>
      <c r="H31" s="21">
        <v>57.9</v>
      </c>
      <c r="I31" s="21">
        <v>26.1</v>
      </c>
      <c r="J31" s="21">
        <v>34.8</v>
      </c>
      <c r="K31" s="21">
        <v>71.6</v>
      </c>
      <c r="L31" s="21">
        <v>66.8</v>
      </c>
      <c r="M31" s="21">
        <v>63.2</v>
      </c>
      <c r="N31" s="27">
        <f t="shared" si="0"/>
        <v>51.9125</v>
      </c>
      <c r="O31" s="73">
        <f t="shared" si="2"/>
        <v>-9.68750000000001</v>
      </c>
      <c r="P31" s="56">
        <v>63.2</v>
      </c>
      <c r="Q31" s="39"/>
    </row>
    <row r="32" s="56" customFormat="1" ht="17.6" hidden="1" spans="1:17">
      <c r="A32" s="21"/>
      <c r="B32" s="21"/>
      <c r="C32" s="21"/>
      <c r="D32" s="21" t="s">
        <v>61</v>
      </c>
      <c r="E32" s="21"/>
      <c r="F32" s="21">
        <v>35.1</v>
      </c>
      <c r="G32" s="21">
        <v>64.6</v>
      </c>
      <c r="H32" s="21">
        <v>60.1</v>
      </c>
      <c r="I32" s="21">
        <v>25.9</v>
      </c>
      <c r="J32" s="21">
        <v>36</v>
      </c>
      <c r="K32" s="21">
        <v>72.6</v>
      </c>
      <c r="L32" s="42">
        <v>59.6</v>
      </c>
      <c r="M32" s="21">
        <v>63.1</v>
      </c>
      <c r="N32" s="27">
        <f t="shared" si="0"/>
        <v>52.125</v>
      </c>
      <c r="O32" s="73">
        <f t="shared" si="2"/>
        <v>-9.475</v>
      </c>
      <c r="Q32" s="39"/>
    </row>
    <row r="33" s="56" customFormat="1" ht="17.6" spans="1:17">
      <c r="A33" s="21"/>
      <c r="B33" s="21"/>
      <c r="C33" s="21"/>
      <c r="D33" s="21" t="s">
        <v>122</v>
      </c>
      <c r="E33" s="21"/>
      <c r="F33" s="21">
        <v>35.7</v>
      </c>
      <c r="G33" s="21">
        <v>65.1</v>
      </c>
      <c r="H33" s="21">
        <v>63.9</v>
      </c>
      <c r="I33" s="21">
        <v>26</v>
      </c>
      <c r="J33" s="21">
        <v>36.6</v>
      </c>
      <c r="K33" s="21">
        <v>73.7</v>
      </c>
      <c r="L33" s="42">
        <v>59.9</v>
      </c>
      <c r="M33" s="21">
        <v>64.6</v>
      </c>
      <c r="N33" s="27">
        <f t="shared" si="0"/>
        <v>53.1875</v>
      </c>
      <c r="O33" s="74">
        <f t="shared" si="2"/>
        <v>-8.4125</v>
      </c>
      <c r="Q33" s="39"/>
    </row>
    <row r="34" s="4" customFormat="1" ht="17.6" spans="1:17">
      <c r="A34" s="22" t="s">
        <v>72</v>
      </c>
      <c r="B34" s="22" t="s">
        <v>17</v>
      </c>
      <c r="C34" s="22" t="s">
        <v>121</v>
      </c>
      <c r="D34" s="22" t="s">
        <v>60</v>
      </c>
      <c r="E34" s="22"/>
      <c r="F34" s="22">
        <v>30.8</v>
      </c>
      <c r="G34" s="22">
        <v>62.8</v>
      </c>
      <c r="H34" s="22">
        <v>49.3</v>
      </c>
      <c r="I34" s="22">
        <v>25.2</v>
      </c>
      <c r="J34" s="22">
        <v>31.6</v>
      </c>
      <c r="K34" s="22">
        <v>66.9</v>
      </c>
      <c r="L34" s="22">
        <v>59.2</v>
      </c>
      <c r="M34" s="22">
        <v>59.1</v>
      </c>
      <c r="N34" s="25">
        <f t="shared" si="0"/>
        <v>48.1125</v>
      </c>
      <c r="O34" s="66">
        <f t="shared" si="2"/>
        <v>-13.4875</v>
      </c>
      <c r="P34" s="4">
        <v>49.3</v>
      </c>
      <c r="Q34" s="38"/>
    </row>
    <row r="35" s="4" customFormat="1" ht="17.6" hidden="1" spans="1:17">
      <c r="A35" s="19"/>
      <c r="B35" s="19"/>
      <c r="C35" s="19"/>
      <c r="D35" s="19" t="s">
        <v>122</v>
      </c>
      <c r="E35" s="19"/>
      <c r="F35" s="19"/>
      <c r="G35" s="19"/>
      <c r="H35" s="19"/>
      <c r="I35" s="19"/>
      <c r="J35" s="19"/>
      <c r="K35" s="19"/>
      <c r="L35" s="19"/>
      <c r="M35" s="19"/>
      <c r="N35" s="25"/>
      <c r="O35" s="66"/>
      <c r="Q35" s="38"/>
    </row>
    <row r="36" s="4" customFormat="1" ht="17.6" spans="1:17">
      <c r="A36" s="19"/>
      <c r="B36" s="19"/>
      <c r="C36" s="19"/>
      <c r="D36" s="19" t="s">
        <v>122</v>
      </c>
      <c r="E36" s="19"/>
      <c r="F36" s="19">
        <v>31.9</v>
      </c>
      <c r="G36" s="19">
        <v>63.1</v>
      </c>
      <c r="H36" s="19">
        <v>50.1</v>
      </c>
      <c r="I36" s="19">
        <v>26.1</v>
      </c>
      <c r="J36" s="19">
        <v>32.7</v>
      </c>
      <c r="K36" s="19">
        <v>67.9</v>
      </c>
      <c r="L36" s="19">
        <v>57.5</v>
      </c>
      <c r="M36" s="19">
        <v>60.5</v>
      </c>
      <c r="N36" s="25">
        <f>AVERAGE(F36:M36)</f>
        <v>48.725</v>
      </c>
      <c r="O36" s="66">
        <f>N36-61.6</f>
        <v>-12.875</v>
      </c>
      <c r="Q36" s="38"/>
    </row>
    <row r="37" s="4" customFormat="1" ht="17.6" hidden="1" spans="1:17">
      <c r="A37" s="60"/>
      <c r="B37" s="60"/>
      <c r="C37" s="60" t="s">
        <v>7</v>
      </c>
      <c r="D37" s="60" t="s">
        <v>60</v>
      </c>
      <c r="E37" s="60"/>
      <c r="F37" s="60"/>
      <c r="G37" s="60"/>
      <c r="H37" s="60"/>
      <c r="I37" s="60"/>
      <c r="J37" s="60"/>
      <c r="K37" s="60"/>
      <c r="L37" s="60"/>
      <c r="M37" s="60"/>
      <c r="N37" s="25"/>
      <c r="O37" s="66"/>
      <c r="Q37" s="38"/>
    </row>
    <row r="38" s="4" customFormat="1" ht="17.6" hidden="1" spans="1:17">
      <c r="A38" s="19"/>
      <c r="B38" s="19"/>
      <c r="C38" s="19"/>
      <c r="D38" s="19" t="s">
        <v>61</v>
      </c>
      <c r="E38" s="19"/>
      <c r="F38" s="19"/>
      <c r="G38" s="19"/>
      <c r="H38" s="19"/>
      <c r="I38" s="19"/>
      <c r="J38" s="19"/>
      <c r="K38" s="19"/>
      <c r="L38" s="19"/>
      <c r="M38" s="19"/>
      <c r="N38" s="25"/>
      <c r="O38" s="66"/>
      <c r="Q38" s="38"/>
    </row>
    <row r="39" s="4" customFormat="1" ht="17.6" spans="1:17">
      <c r="A39" s="19"/>
      <c r="B39" s="19"/>
      <c r="C39" s="19" t="s">
        <v>123</v>
      </c>
      <c r="D39" s="19" t="s">
        <v>60</v>
      </c>
      <c r="E39" s="19"/>
      <c r="F39" s="19">
        <v>31</v>
      </c>
      <c r="G39" s="19">
        <v>62.3</v>
      </c>
      <c r="H39" s="19">
        <v>53.2</v>
      </c>
      <c r="I39" s="19">
        <v>24.3</v>
      </c>
      <c r="J39" s="19">
        <v>33</v>
      </c>
      <c r="K39" s="19">
        <v>68.2</v>
      </c>
      <c r="L39" s="19">
        <v>57.4</v>
      </c>
      <c r="M39" s="19">
        <v>60</v>
      </c>
      <c r="N39" s="25">
        <f>AVERAGE(F39:M39)</f>
        <v>48.675</v>
      </c>
      <c r="O39" s="66">
        <f>N39-61.6</f>
        <v>-12.925</v>
      </c>
      <c r="P39" s="4">
        <v>54</v>
      </c>
      <c r="Q39" s="38"/>
    </row>
    <row r="40" s="4" customFormat="1" ht="17.6" spans="1:17">
      <c r="A40" s="19"/>
      <c r="B40" s="19"/>
      <c r="C40" s="19"/>
      <c r="D40" s="19" t="s">
        <v>122</v>
      </c>
      <c r="E40" s="19"/>
      <c r="F40" s="19">
        <v>32.3</v>
      </c>
      <c r="G40" s="19">
        <v>62.7</v>
      </c>
      <c r="H40" s="19">
        <v>57.1</v>
      </c>
      <c r="I40" s="19">
        <v>25.1</v>
      </c>
      <c r="J40" s="19">
        <v>34.2</v>
      </c>
      <c r="K40" s="19">
        <v>69.6</v>
      </c>
      <c r="L40" s="19">
        <v>56.7</v>
      </c>
      <c r="M40" s="19">
        <v>62</v>
      </c>
      <c r="N40" s="25">
        <f>AVERAGE(F40:M40)</f>
        <v>49.9625</v>
      </c>
      <c r="O40" s="70">
        <f>N40-61.6</f>
        <v>-11.6375</v>
      </c>
      <c r="Q40" s="38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41</vt:i4>
      </vt:variant>
    </vt:vector>
  </HeadingPairs>
  <TitlesOfParts>
    <vt:vector size="41" baseType="lpstr">
      <vt:lpstr>Sheet1</vt:lpstr>
      <vt:lpstr>Sheet2</vt:lpstr>
      <vt:lpstr>deepseek</vt:lpstr>
      <vt:lpstr>deepseek_multi</vt:lpstr>
      <vt:lpstr>deepseek_greedy</vt:lpstr>
      <vt:lpstr>deepseek_ft</vt:lpstr>
      <vt:lpstr>数据集</vt:lpstr>
      <vt:lpstr>cmp_block</vt:lpstr>
      <vt:lpstr>cmp_shared</vt:lpstr>
      <vt:lpstr>cmp_lora</vt:lpstr>
      <vt:lpstr>main_result</vt:lpstr>
      <vt:lpstr>mix_layer_condense</vt:lpstr>
      <vt:lpstr>layer_trimming</vt:lpstr>
      <vt:lpstr>block_trimming</vt:lpstr>
      <vt:lpstr>table1</vt:lpstr>
      <vt:lpstr>shared</vt:lpstr>
      <vt:lpstr>shared_ft</vt:lpstr>
      <vt:lpstr>shared_sft</vt:lpstr>
      <vt:lpstr>shared_ft_sft</vt:lpstr>
      <vt:lpstr>shared_e1</vt:lpstr>
      <vt:lpstr>shared_e2</vt:lpstr>
      <vt:lpstr>shared_e6_c4</vt:lpstr>
      <vt:lpstr>shared_e6</vt:lpstr>
      <vt:lpstr>shared_e6_ft_sft</vt:lpstr>
      <vt:lpstr>shared_e6_ft</vt:lpstr>
      <vt:lpstr>shared_e6_sft</vt:lpstr>
      <vt:lpstr>greedy_greedy_old</vt:lpstr>
      <vt:lpstr>greedy_block</vt:lpstr>
      <vt:lpstr>active_cmp</vt:lpstr>
      <vt:lpstr>mixtral_layer_trim</vt:lpstr>
      <vt:lpstr>mixtral_block</vt:lpstr>
      <vt:lpstr>mixtral_e2</vt:lpstr>
      <vt:lpstr>mixtral_e1</vt:lpstr>
      <vt:lpstr>mixtral_tmp</vt:lpstr>
      <vt:lpstr>qw_e4</vt:lpstr>
      <vt:lpstr>qw_e0</vt:lpstr>
      <vt:lpstr>qw_block</vt:lpstr>
      <vt:lpstr>qw_layer</vt:lpstr>
      <vt:lpstr>per_layer_e6</vt:lpstr>
      <vt:lpstr>per_layer_e0</vt:lpstr>
      <vt:lpstr>per_layer_layer_trim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Zhuanz</dc:creator>
  <cp:lastModifiedBy>枪咆扛峭律</cp:lastModifiedBy>
  <dcterms:created xsi:type="dcterms:W3CDTF">2024-06-14T03:36:00Z</dcterms:created>
  <dcterms:modified xsi:type="dcterms:W3CDTF">2024-10-17T16:32:17Z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A95E0F098125421A55B910679C763A27_43</vt:lpwstr>
  </property>
  <property fmtid="{D5CDD505-2E9C-101B-9397-08002B2CF9AE}" pid="3" name="KSOProductBuildVer">
    <vt:lpwstr>2052-6.6.0.8801</vt:lpwstr>
  </property>
</Properties>
</file>