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duy/Documents/other/timesheet/2023/focus/"/>
    </mc:Choice>
  </mc:AlternateContent>
  <xr:revisionPtr revIDLastSave="0" documentId="13_ncr:1_{7DA4E2AF-966F-2248-A797-720C6A7F378E}" xr6:coauthVersionLast="47" xr6:coauthVersionMax="47" xr10:uidLastSave="{00000000-0000-0000-0000-000000000000}"/>
  <bookViews>
    <workbookView xWindow="0" yWindow="500" windowWidth="17380" windowHeight="15820" xr2:uid="{00000000-000D-0000-FFFF-FFFF00000000}"/>
  </bookViews>
  <sheets>
    <sheet name="勤務表-2018MM" sheetId="8" r:id="rId1"/>
    <sheet name="社員No.一覧" sheetId="4" r:id="rId2"/>
    <sheet name="設定" sheetId="2" state="hidden" r:id="rId3"/>
  </sheets>
  <definedNames>
    <definedName name="_xlnm._FilterDatabase" localSheetId="1" hidden="1">社員No.一覧!$A$2:$D$63</definedName>
    <definedName name="_xlnm.Print_Area" localSheetId="1">社員No.一覧!$A$1:$E$64</definedName>
    <definedName name="開始打刻時刻">設定!$T$2:$T$178</definedName>
    <definedName name="勤務地">設定!$W$2:$W$7</definedName>
    <definedName name="区分">設定!$K$2:$K$8</definedName>
    <definedName name="社員No.">社員No.一覧!$B$3:$D$63</definedName>
    <definedName name="終了打刻時刻">設定!$U$2:$U$178</definedName>
    <definedName name="祝日">設定!$C$2:$C$17</definedName>
    <definedName name="年月日">設定!$A$2:$A$14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8" l="1"/>
  <c r="I40" i="8"/>
  <c r="I16" i="8"/>
  <c r="J16" i="8"/>
  <c r="I17" i="8"/>
  <c r="J17" i="8"/>
  <c r="I18" i="8"/>
  <c r="J18" i="8"/>
  <c r="I19" i="8"/>
  <c r="J19" i="8"/>
  <c r="I20" i="8"/>
  <c r="J20" i="8" s="1"/>
  <c r="I21" i="8"/>
  <c r="J21" i="8"/>
  <c r="I22" i="8"/>
  <c r="J22" i="8"/>
  <c r="I23" i="8"/>
  <c r="J23" i="8"/>
  <c r="I24" i="8"/>
  <c r="J24" i="8"/>
  <c r="I25" i="8"/>
  <c r="J25" i="8"/>
  <c r="I26" i="8"/>
  <c r="J26" i="8" s="1"/>
  <c r="I27" i="8"/>
  <c r="J27" i="8" s="1"/>
  <c r="I28" i="8"/>
  <c r="J28" i="8"/>
  <c r="I29" i="8"/>
  <c r="J29" i="8"/>
  <c r="I30" i="8"/>
  <c r="J30" i="8"/>
  <c r="I31" i="8"/>
  <c r="J31" i="8"/>
  <c r="I32" i="8"/>
  <c r="J32" i="8"/>
  <c r="I33" i="8"/>
  <c r="J33" i="8" s="1"/>
  <c r="I34" i="8"/>
  <c r="J34" i="8" s="1"/>
  <c r="I35" i="8"/>
  <c r="J35" i="8"/>
  <c r="I36" i="8"/>
  <c r="J36" i="8"/>
  <c r="I37" i="8"/>
  <c r="J37" i="8"/>
  <c r="I38" i="8"/>
  <c r="J38" i="8"/>
  <c r="I39" i="8"/>
  <c r="J39" i="8" s="1"/>
  <c r="I41" i="8"/>
  <c r="J41" i="8"/>
  <c r="I42" i="8"/>
  <c r="J42" i="8"/>
  <c r="I43" i="8"/>
  <c r="J43" i="8"/>
  <c r="I44" i="8"/>
  <c r="J44" i="8" s="1"/>
  <c r="I45" i="8"/>
  <c r="J45" i="8"/>
  <c r="F41" i="8" l="1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2" i="8"/>
  <c r="F43" i="8"/>
  <c r="F44" i="8"/>
  <c r="F45" i="8"/>
  <c r="F46" i="8"/>
  <c r="F16" i="8"/>
  <c r="J46" i="8" l="1"/>
  <c r="I46" i="8"/>
  <c r="F47" i="8" l="1"/>
  <c r="A16" i="8"/>
  <c r="A17" i="8" s="1"/>
  <c r="J5" i="8"/>
  <c r="F5" i="8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3" i="4"/>
  <c r="A2" i="2"/>
  <c r="A4" i="2"/>
  <c r="A5" i="2"/>
  <c r="A6" i="2"/>
  <c r="A7" i="2"/>
  <c r="A8" i="2"/>
  <c r="A9" i="2"/>
  <c r="A10" i="2"/>
  <c r="A11" i="2"/>
  <c r="A12" i="2"/>
  <c r="A13" i="2"/>
  <c r="A14" i="2"/>
  <c r="C1" i="2"/>
  <c r="S2" i="2"/>
  <c r="S4" i="2" s="1"/>
  <c r="Q7" i="2"/>
  <c r="Q6" i="2"/>
  <c r="C15" i="2"/>
  <c r="C6" i="2"/>
  <c r="C4" i="2"/>
  <c r="C2" i="2"/>
  <c r="C14" i="2"/>
  <c r="C10" i="2"/>
  <c r="C5" i="2"/>
  <c r="C9" i="2"/>
  <c r="C13" i="2"/>
  <c r="C17" i="2"/>
  <c r="C8" i="2"/>
  <c r="C12" i="2"/>
  <c r="C16" i="2"/>
  <c r="C3" i="2"/>
  <c r="C7" i="2"/>
  <c r="C11" i="2"/>
  <c r="A3" i="2"/>
  <c r="I47" i="8"/>
  <c r="I48" i="8" s="1"/>
  <c r="J47" i="8" l="1"/>
  <c r="J48" i="8" s="1"/>
  <c r="B17" i="8"/>
  <c r="A18" i="8"/>
  <c r="B16" i="8"/>
  <c r="S6" i="2"/>
  <c r="U99" i="2"/>
  <c r="T99" i="2"/>
  <c r="A19" i="8" l="1"/>
  <c r="B18" i="8"/>
  <c r="T97" i="2"/>
  <c r="T96" i="2" s="1"/>
  <c r="T95" i="2" s="1"/>
  <c r="T94" i="2" s="1"/>
  <c r="T93" i="2" s="1"/>
  <c r="T92" i="2" s="1"/>
  <c r="T91" i="2" s="1"/>
  <c r="T90" i="2" s="1"/>
  <c r="T89" i="2" s="1"/>
  <c r="T88" i="2" s="1"/>
  <c r="T87" i="2" s="1"/>
  <c r="T86" i="2" s="1"/>
  <c r="T85" i="2" s="1"/>
  <c r="T84" i="2" s="1"/>
  <c r="T83" i="2" s="1"/>
  <c r="T82" i="2" s="1"/>
  <c r="T81" i="2" s="1"/>
  <c r="T80" i="2" s="1"/>
  <c r="T79" i="2" s="1"/>
  <c r="T78" i="2" s="1"/>
  <c r="T77" i="2" s="1"/>
  <c r="T76" i="2" s="1"/>
  <c r="T75" i="2" s="1"/>
  <c r="T74" i="2" s="1"/>
  <c r="T73" i="2" s="1"/>
  <c r="T72" i="2" s="1"/>
  <c r="T71" i="2" s="1"/>
  <c r="T70" i="2" s="1"/>
  <c r="T69" i="2" s="1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T45" i="2" s="1"/>
  <c r="T44" i="2" s="1"/>
  <c r="T43" i="2" s="1"/>
  <c r="T42" i="2" s="1"/>
  <c r="T41" i="2" s="1"/>
  <c r="T40" i="2" s="1"/>
  <c r="T39" i="2" s="1"/>
  <c r="T38" i="2" s="1"/>
  <c r="T37" i="2" s="1"/>
  <c r="T36" i="2" s="1"/>
  <c r="T35" i="2" s="1"/>
  <c r="T34" i="2" s="1"/>
  <c r="T33" i="2" s="1"/>
  <c r="T32" i="2" s="1"/>
  <c r="T31" i="2" s="1"/>
  <c r="T30" i="2" s="1"/>
  <c r="T29" i="2" s="1"/>
  <c r="T28" i="2" s="1"/>
  <c r="T27" i="2" s="1"/>
  <c r="T26" i="2" s="1"/>
  <c r="T25" i="2" s="1"/>
  <c r="T24" i="2" s="1"/>
  <c r="T23" i="2" s="1"/>
  <c r="T22" i="2" s="1"/>
  <c r="T21" i="2" s="1"/>
  <c r="T20" i="2" s="1"/>
  <c r="T19" i="2" s="1"/>
  <c r="T18" i="2" s="1"/>
  <c r="T17" i="2" s="1"/>
  <c r="T16" i="2" s="1"/>
  <c r="T15" i="2" s="1"/>
  <c r="T14" i="2" s="1"/>
  <c r="T13" i="2" s="1"/>
  <c r="T12" i="2" s="1"/>
  <c r="T11" i="2" s="1"/>
  <c r="T10" i="2" s="1"/>
  <c r="T9" i="2" s="1"/>
  <c r="T8" i="2" s="1"/>
  <c r="T7" i="2" s="1"/>
  <c r="T6" i="2" s="1"/>
  <c r="T5" i="2" s="1"/>
  <c r="T4" i="2" s="1"/>
  <c r="T3" i="2" s="1"/>
  <c r="T2" i="2" s="1"/>
  <c r="T100" i="2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70" i="2" s="1"/>
  <c r="T171" i="2" s="1"/>
  <c r="T172" i="2" s="1"/>
  <c r="T173" i="2" s="1"/>
  <c r="T174" i="2" s="1"/>
  <c r="T175" i="2" s="1"/>
  <c r="T176" i="2" s="1"/>
  <c r="T177" i="2" s="1"/>
  <c r="T178" i="2" s="1"/>
  <c r="U97" i="2"/>
  <c r="U96" i="2" s="1"/>
  <c r="U95" i="2" s="1"/>
  <c r="U94" i="2" s="1"/>
  <c r="U93" i="2" s="1"/>
  <c r="U92" i="2" s="1"/>
  <c r="U91" i="2" s="1"/>
  <c r="U90" i="2" s="1"/>
  <c r="U89" i="2" s="1"/>
  <c r="U88" i="2" s="1"/>
  <c r="U87" i="2" s="1"/>
  <c r="U86" i="2" s="1"/>
  <c r="U85" i="2" s="1"/>
  <c r="U84" i="2" s="1"/>
  <c r="U83" i="2" s="1"/>
  <c r="U82" i="2" s="1"/>
  <c r="U81" i="2" s="1"/>
  <c r="U80" i="2" s="1"/>
  <c r="U79" i="2" s="1"/>
  <c r="U78" i="2" s="1"/>
  <c r="U77" i="2" s="1"/>
  <c r="U76" i="2" s="1"/>
  <c r="U75" i="2" s="1"/>
  <c r="U74" i="2" s="1"/>
  <c r="U73" i="2" s="1"/>
  <c r="U72" i="2" s="1"/>
  <c r="U71" i="2" s="1"/>
  <c r="U70" i="2" s="1"/>
  <c r="U69" i="2" s="1"/>
  <c r="U68" i="2" s="1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U45" i="2" s="1"/>
  <c r="U44" i="2" s="1"/>
  <c r="U43" i="2" s="1"/>
  <c r="U42" i="2" s="1"/>
  <c r="U41" i="2" s="1"/>
  <c r="U40" i="2" s="1"/>
  <c r="U39" i="2" s="1"/>
  <c r="U38" i="2" s="1"/>
  <c r="U37" i="2" s="1"/>
  <c r="U36" i="2" s="1"/>
  <c r="U35" i="2" s="1"/>
  <c r="U34" i="2" s="1"/>
  <c r="U33" i="2" s="1"/>
  <c r="U32" i="2" s="1"/>
  <c r="U31" i="2" s="1"/>
  <c r="U30" i="2" s="1"/>
  <c r="U29" i="2" s="1"/>
  <c r="U28" i="2" s="1"/>
  <c r="U27" i="2" s="1"/>
  <c r="U26" i="2" s="1"/>
  <c r="U25" i="2" s="1"/>
  <c r="U24" i="2" s="1"/>
  <c r="U23" i="2" s="1"/>
  <c r="U22" i="2" s="1"/>
  <c r="U21" i="2" s="1"/>
  <c r="U20" i="2" s="1"/>
  <c r="U19" i="2" s="1"/>
  <c r="U18" i="2" s="1"/>
  <c r="U17" i="2" s="1"/>
  <c r="U16" i="2" s="1"/>
  <c r="U15" i="2" s="1"/>
  <c r="U14" i="2" s="1"/>
  <c r="U13" i="2" s="1"/>
  <c r="U12" i="2" s="1"/>
  <c r="U11" i="2" s="1"/>
  <c r="U10" i="2" s="1"/>
  <c r="U9" i="2" s="1"/>
  <c r="U8" i="2" s="1"/>
  <c r="U7" i="2" s="1"/>
  <c r="U6" i="2" s="1"/>
  <c r="U5" i="2" s="1"/>
  <c r="U4" i="2" s="1"/>
  <c r="U3" i="2" s="1"/>
  <c r="U2" i="2" s="1"/>
  <c r="U100" i="2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A20" i="8" l="1"/>
  <c r="B19" i="8"/>
  <c r="A21" i="8" l="1"/>
  <c r="B20" i="8"/>
  <c r="B21" i="8" l="1"/>
  <c r="A22" i="8"/>
  <c r="A23" i="8" l="1"/>
  <c r="B22" i="8"/>
  <c r="A24" i="8" l="1"/>
  <c r="B23" i="8"/>
  <c r="A25" i="8" l="1"/>
  <c r="B24" i="8"/>
  <c r="B25" i="8" l="1"/>
  <c r="A26" i="8"/>
  <c r="A27" i="8" l="1"/>
  <c r="B26" i="8"/>
  <c r="A28" i="8" l="1"/>
  <c r="B27" i="8"/>
  <c r="A29" i="8" l="1"/>
  <c r="B28" i="8"/>
  <c r="B29" i="8" l="1"/>
  <c r="A30" i="8"/>
  <c r="A31" i="8" l="1"/>
  <c r="B30" i="8"/>
  <c r="A32" i="8" l="1"/>
  <c r="B31" i="8"/>
  <c r="A33" i="8" l="1"/>
  <c r="B32" i="8"/>
  <c r="B33" i="8" l="1"/>
  <c r="A34" i="8"/>
  <c r="A35" i="8" l="1"/>
  <c r="B34" i="8"/>
  <c r="A36" i="8" l="1"/>
  <c r="B35" i="8"/>
  <c r="A37" i="8" l="1"/>
  <c r="B36" i="8"/>
  <c r="B37" i="8" l="1"/>
  <c r="A38" i="8"/>
  <c r="A39" i="8" l="1"/>
  <c r="B38" i="8"/>
  <c r="A40" i="8" l="1"/>
  <c r="B39" i="8"/>
  <c r="A41" i="8" l="1"/>
  <c r="B40" i="8"/>
  <c r="B41" i="8" l="1"/>
  <c r="A42" i="8"/>
  <c r="A43" i="8" l="1"/>
  <c r="B42" i="8"/>
  <c r="A46" i="8" l="1"/>
  <c r="B46" i="8" s="1"/>
  <c r="A44" i="8"/>
  <c r="B44" i="8" s="1"/>
  <c r="A45" i="8"/>
  <c r="B45" i="8" s="1"/>
  <c r="B43" i="8"/>
</calcChain>
</file>

<file path=xl/sharedStrings.xml><?xml version="1.0" encoding="utf-8"?>
<sst xmlns="http://schemas.openxmlformats.org/spreadsheetml/2006/main" count="271" uniqueCount="172">
  <si>
    <t>曜日</t>
    <rPh sb="0" eb="2">
      <t>ヨウビ</t>
    </rPh>
    <phoneticPr fontId="1"/>
  </si>
  <si>
    <t>日</t>
    <rPh sb="0" eb="1">
      <t>ヒ</t>
    </rPh>
    <phoneticPr fontId="1"/>
  </si>
  <si>
    <t>区分</t>
    <rPh sb="0" eb="2">
      <t>クブン</t>
    </rPh>
    <phoneticPr fontId="1"/>
  </si>
  <si>
    <t>普通残業</t>
    <rPh sb="0" eb="2">
      <t>フツウ</t>
    </rPh>
    <rPh sb="2" eb="4">
      <t>ザンギョウ</t>
    </rPh>
    <phoneticPr fontId="1"/>
  </si>
  <si>
    <t>深夜残業</t>
    <rPh sb="0" eb="2">
      <t>シンヤ</t>
    </rPh>
    <rPh sb="2" eb="4">
      <t>ザンギョウ</t>
    </rPh>
    <phoneticPr fontId="1"/>
  </si>
  <si>
    <t>備　考</t>
    <rPh sb="0" eb="1">
      <t>ビ</t>
    </rPh>
    <rPh sb="2" eb="3">
      <t>コウ</t>
    </rPh>
    <phoneticPr fontId="1"/>
  </si>
  <si>
    <t>残業時間</t>
    <rPh sb="0" eb="2">
      <t>ザンギョウ</t>
    </rPh>
    <rPh sb="2" eb="4">
      <t>ジカン</t>
    </rPh>
    <phoneticPr fontId="1"/>
  </si>
  <si>
    <t>就業時間</t>
    <rPh sb="0" eb="2">
      <t>シュウギョウ</t>
    </rPh>
    <rPh sb="2" eb="4">
      <t>ジカン</t>
    </rPh>
    <phoneticPr fontId="1"/>
  </si>
  <si>
    <t>株式会社フジネットジャパン</t>
    <rPh sb="0" eb="4">
      <t>カブシキカイシャ</t>
    </rPh>
    <phoneticPr fontId="1"/>
  </si>
  <si>
    <t>氏名</t>
    <rPh sb="0" eb="2">
      <t>シメイ</t>
    </rPh>
    <phoneticPr fontId="1"/>
  </si>
  <si>
    <t>勤務先</t>
    <rPh sb="0" eb="3">
      <t>キンムサキ</t>
    </rPh>
    <phoneticPr fontId="1"/>
  </si>
  <si>
    <t>社員NO</t>
    <rPh sb="0" eb="2">
      <t>シャイン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</si>
  <si>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</si>
  <si>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</si>
  <si>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管理者印</t>
    <rPh sb="0" eb="3">
      <t>カンリシャ</t>
    </rPh>
    <rPh sb="3" eb="4">
      <t>イン</t>
    </rPh>
    <phoneticPr fontId="1"/>
  </si>
  <si>
    <t>当月有給日数</t>
    <rPh sb="0" eb="2">
      <t>トウゲツ</t>
    </rPh>
    <rPh sb="2" eb="4">
      <t>ユウキュウ</t>
    </rPh>
    <rPh sb="4" eb="6">
      <t>ニッスウ</t>
    </rPh>
    <phoneticPr fontId="1"/>
  </si>
  <si>
    <t>当月欠勤日数</t>
    <rPh sb="0" eb="2">
      <t>トウゲツ</t>
    </rPh>
    <rPh sb="2" eb="4">
      <t>ケッキン</t>
    </rPh>
    <rPh sb="4" eb="6">
      <t>ニッスウ</t>
    </rPh>
    <phoneticPr fontId="1"/>
  </si>
  <si>
    <t>繰越有給日数</t>
    <rPh sb="0" eb="2">
      <t>クリコシ</t>
    </rPh>
    <rPh sb="2" eb="4">
      <t>ユウキュウ</t>
    </rPh>
    <rPh sb="4" eb="6">
      <t>ニッスウ</t>
    </rPh>
    <phoneticPr fontId="1"/>
  </si>
  <si>
    <t>前月有給日数</t>
    <rPh sb="0" eb="2">
      <t>ゼンゲツ</t>
    </rPh>
    <rPh sb="2" eb="4">
      <t>ユウキュウ</t>
    </rPh>
    <rPh sb="4" eb="6">
      <t>ニッスウ</t>
    </rPh>
    <phoneticPr fontId="1"/>
  </si>
  <si>
    <t>出勤日数</t>
    <rPh sb="0" eb="2">
      <t>シュッキン</t>
    </rPh>
    <rPh sb="2" eb="4">
      <t>ニッスウ</t>
    </rPh>
    <phoneticPr fontId="1"/>
  </si>
  <si>
    <t>ＦＪＮ－ＪＰ勤務表</t>
    <rPh sb="6" eb="8">
      <t>キンム</t>
    </rPh>
    <rPh sb="8" eb="9">
      <t>ヒョウ</t>
    </rPh>
    <phoneticPr fontId="1"/>
  </si>
  <si>
    <t>出勤</t>
    <rPh sb="0" eb="2">
      <t>シュッキン</t>
    </rPh>
    <phoneticPr fontId="1"/>
  </si>
  <si>
    <t>半休</t>
    <rPh sb="0" eb="1">
      <t>ハン</t>
    </rPh>
    <rPh sb="1" eb="2">
      <t>キュウ</t>
    </rPh>
    <phoneticPr fontId="1"/>
  </si>
  <si>
    <t>欠勤</t>
    <rPh sb="0" eb="2">
      <t>ケッキン</t>
    </rPh>
    <phoneticPr fontId="1"/>
  </si>
  <si>
    <t>欠勤日数</t>
    <rPh sb="0" eb="2">
      <t>ケッキン</t>
    </rPh>
    <rPh sb="2" eb="4">
      <t>ニッスウ</t>
    </rPh>
    <phoneticPr fontId="1"/>
  </si>
  <si>
    <t>有休</t>
    <rPh sb="0" eb="1">
      <t>ユウ</t>
    </rPh>
    <phoneticPr fontId="1"/>
  </si>
  <si>
    <t>遅刻</t>
    <rPh sb="0" eb="2">
      <t>チコク</t>
    </rPh>
    <phoneticPr fontId="1"/>
  </si>
  <si>
    <t>早退</t>
    <rPh sb="0" eb="2">
      <t>ソウタイ</t>
    </rPh>
    <phoneticPr fontId="1"/>
  </si>
  <si>
    <t>年月日</t>
    <rPh sb="0" eb="3">
      <t>ネンガッピ</t>
    </rPh>
    <phoneticPr fontId="1"/>
  </si>
  <si>
    <t>END</t>
    <phoneticPr fontId="1"/>
  </si>
  <si>
    <t>祝日</t>
    <rPh sb="0" eb="2">
      <t>シュクジツ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</si>
  <si>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</si>
  <si>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</si>
  <si>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元旦</t>
  </si>
  <si>
    <t>成人の日</t>
  </si>
  <si>
    <t>建国記念の日</t>
  </si>
  <si>
    <t>春分の日</t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</si>
  <si>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</si>
  <si>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</si>
  <si>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</si>
  <si>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</si>
  <si>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</si>
  <si>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</si>
  <si>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</si>
  <si>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</si>
  <si>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体育の日</t>
  </si>
  <si>
    <t>文化の日</t>
  </si>
  <si>
    <t>勤労感謝の日</t>
  </si>
  <si>
    <t>天皇誕生日</t>
  </si>
  <si>
    <t>区分</t>
    <rPh sb="0" eb="2">
      <t>クブン</t>
    </rPh>
    <phoneticPr fontId="5"/>
  </si>
  <si>
    <t>時間設定</t>
    <rPh sb="0" eb="2">
      <t>ジカン</t>
    </rPh>
    <rPh sb="2" eb="4">
      <t>セッテイ</t>
    </rPh>
    <phoneticPr fontId="5"/>
  </si>
  <si>
    <t>基本就業時間</t>
    <rPh sb="0" eb="2">
      <t>キホン</t>
    </rPh>
    <rPh sb="2" eb="4">
      <t>シュウギョウ</t>
    </rPh>
    <rPh sb="4" eb="6">
      <t>ジカン</t>
    </rPh>
    <phoneticPr fontId="5"/>
  </si>
  <si>
    <t>～</t>
    <phoneticPr fontId="5"/>
  </si>
  <si>
    <t>早出時間</t>
    <rPh sb="0" eb="2">
      <t>ハヤデ</t>
    </rPh>
    <rPh sb="2" eb="4">
      <t>ジカン</t>
    </rPh>
    <phoneticPr fontId="5"/>
  </si>
  <si>
    <t>残業時間</t>
    <rPh sb="0" eb="2">
      <t>ザンギョウ</t>
    </rPh>
    <rPh sb="2" eb="4">
      <t>ジカン</t>
    </rPh>
    <phoneticPr fontId="5"/>
  </si>
  <si>
    <t>就業時刻</t>
    <rPh sb="0" eb="2">
      <t>シュウギョウ</t>
    </rPh>
    <rPh sb="2" eb="4">
      <t>ジコク</t>
    </rPh>
    <phoneticPr fontId="5"/>
  </si>
  <si>
    <t>開始時刻切上単位</t>
    <rPh sb="0" eb="2">
      <t>カイシ</t>
    </rPh>
    <rPh sb="2" eb="4">
      <t>ジコク</t>
    </rPh>
    <rPh sb="4" eb="5">
      <t>キ</t>
    </rPh>
    <rPh sb="5" eb="6">
      <t>ア</t>
    </rPh>
    <rPh sb="6" eb="8">
      <t>タンイ</t>
    </rPh>
    <phoneticPr fontId="5"/>
  </si>
  <si>
    <t>終了時刻切捨単位</t>
    <rPh sb="0" eb="2">
      <t>シュウリョウ</t>
    </rPh>
    <rPh sb="2" eb="4">
      <t>ジコク</t>
    </rPh>
    <rPh sb="4" eb="5">
      <t>キリ</t>
    </rPh>
    <rPh sb="5" eb="6">
      <t>シャ</t>
    </rPh>
    <rPh sb="6" eb="8">
      <t>タンイ</t>
    </rPh>
    <phoneticPr fontId="5"/>
  </si>
  <si>
    <t>※単位：分</t>
    <rPh sb="1" eb="3">
      <t>タンイ</t>
    </rPh>
    <rPh sb="4" eb="5">
      <t>フン</t>
    </rPh>
    <phoneticPr fontId="5"/>
  </si>
  <si>
    <t>現時刻</t>
    <rPh sb="0" eb="1">
      <t>ゲン</t>
    </rPh>
    <rPh sb="1" eb="3">
      <t>ジコク</t>
    </rPh>
    <phoneticPr fontId="1"/>
  </si>
  <si>
    <t>休憩時間２</t>
    <rPh sb="0" eb="2">
      <t>キュウケイ</t>
    </rPh>
    <rPh sb="2" eb="4">
      <t>ジカン</t>
    </rPh>
    <phoneticPr fontId="5"/>
  </si>
  <si>
    <t>休憩時間１</t>
    <rPh sb="0" eb="2">
      <t>キュウケイ</t>
    </rPh>
    <rPh sb="2" eb="4">
      <t>ジカン</t>
    </rPh>
    <phoneticPr fontId="5"/>
  </si>
  <si>
    <t>～</t>
    <phoneticPr fontId="5"/>
  </si>
  <si>
    <t>終了打刻時刻</t>
    <rPh sb="0" eb="2">
      <t>シュウリョウ</t>
    </rPh>
    <rPh sb="2" eb="4">
      <t>ダコク</t>
    </rPh>
    <rPh sb="4" eb="6">
      <t>ジコク</t>
    </rPh>
    <phoneticPr fontId="1"/>
  </si>
  <si>
    <t>開始打刻時刻</t>
    <rPh sb="0" eb="2">
      <t>カイシ</t>
    </rPh>
    <rPh sb="2" eb="4">
      <t>ダコク</t>
    </rPh>
    <rPh sb="4" eb="6">
      <t>ジコク</t>
    </rPh>
    <phoneticPr fontId="1"/>
  </si>
  <si>
    <t>早朝・深夜残業時間</t>
    <rPh sb="0" eb="2">
      <t>ソウチョウ</t>
    </rPh>
    <rPh sb="3" eb="5">
      <t>シンヤ</t>
    </rPh>
    <rPh sb="5" eb="7">
      <t>ザンギョウ</t>
    </rPh>
    <rPh sb="7" eb="9">
      <t>ジカン</t>
    </rPh>
    <phoneticPr fontId="5"/>
  </si>
  <si>
    <t>(5:00)</t>
    <phoneticPr fontId="1"/>
  </si>
  <si>
    <t>切捨時刻</t>
    <rPh sb="0" eb="2">
      <t>キリス</t>
    </rPh>
    <rPh sb="2" eb="4">
      <t>ジコク</t>
    </rPh>
    <phoneticPr fontId="1"/>
  </si>
  <si>
    <t>切上時刻</t>
    <rPh sb="0" eb="2">
      <t>キリアゲ</t>
    </rPh>
    <rPh sb="2" eb="4">
      <t>ジコク</t>
    </rPh>
    <phoneticPr fontId="1"/>
  </si>
  <si>
    <t>◀基準位置</t>
    <rPh sb="1" eb="3">
      <t>キジュン</t>
    </rPh>
    <rPh sb="3" eb="5">
      <t>イチ</t>
    </rPh>
    <phoneticPr fontId="1"/>
  </si>
  <si>
    <t>勤務地</t>
    <rPh sb="0" eb="3">
      <t>キンムチ</t>
    </rPh>
    <phoneticPr fontId="1"/>
  </si>
  <si>
    <t>東京</t>
    <rPh sb="0" eb="2">
      <t>トウキョウ</t>
    </rPh>
    <phoneticPr fontId="1"/>
  </si>
  <si>
    <t>横浜</t>
    <rPh sb="0" eb="2">
      <t>ヨコハマ</t>
    </rPh>
    <phoneticPr fontId="1"/>
  </si>
  <si>
    <t>松坂</t>
    <rPh sb="0" eb="2">
      <t>マツザカ</t>
    </rPh>
    <phoneticPr fontId="1"/>
  </si>
  <si>
    <t>休日出勤</t>
    <rPh sb="0" eb="2">
      <t>キュウジツ</t>
    </rPh>
    <rPh sb="2" eb="4">
      <t>シュッキン</t>
    </rPh>
    <phoneticPr fontId="1"/>
  </si>
  <si>
    <t>支払済残業時間</t>
    <rPh sb="0" eb="2">
      <t>シハラ</t>
    </rPh>
    <rPh sb="2" eb="3">
      <t>ス</t>
    </rPh>
    <rPh sb="3" eb="5">
      <t>ザンギョウ</t>
    </rPh>
    <rPh sb="5" eb="7">
      <t>ジカン</t>
    </rPh>
    <phoneticPr fontId="1"/>
  </si>
  <si>
    <t>計算残業時間</t>
    <rPh sb="0" eb="2">
      <t>ケイサン</t>
    </rPh>
    <rPh sb="2" eb="4">
      <t>ザンギョウ</t>
    </rPh>
    <rPh sb="4" eb="6">
      <t>ジカン</t>
    </rPh>
    <phoneticPr fontId="1"/>
  </si>
  <si>
    <t>（勤務表 Ver..20160601）</t>
    <rPh sb="1" eb="4">
      <t>キンムヒョウ</t>
    </rPh>
    <phoneticPr fontId="1"/>
  </si>
  <si>
    <t>※上記始業、終業及び休憩時間は業務の都合により、職場単位または個別に定めるところにより</t>
    <rPh sb="1" eb="3">
      <t>ジョウキ</t>
    </rPh>
    <rPh sb="3" eb="5">
      <t>シギョウ</t>
    </rPh>
    <rPh sb="6" eb="8">
      <t>シュウギョウ</t>
    </rPh>
    <rPh sb="8" eb="9">
      <t>オヨ</t>
    </rPh>
    <rPh sb="10" eb="12">
      <t>キュウケイ</t>
    </rPh>
    <rPh sb="12" eb="14">
      <t>ジカン</t>
    </rPh>
    <rPh sb="15" eb="17">
      <t>ギョウム</t>
    </rPh>
    <rPh sb="18" eb="20">
      <t>ツゴウ</t>
    </rPh>
    <rPh sb="24" eb="26">
      <t>ショクバ</t>
    </rPh>
    <rPh sb="26" eb="28">
      <t>タンイ</t>
    </rPh>
    <rPh sb="31" eb="33">
      <t>コベツ</t>
    </rPh>
    <rPh sb="34" eb="35">
      <t>サダ</t>
    </rPh>
    <phoneticPr fontId="1"/>
  </si>
  <si>
    <t>繰上げまたは繰下げすることがある。</t>
    <rPh sb="0" eb="2">
      <t>クリア</t>
    </rPh>
    <rPh sb="6" eb="8">
      <t>クリサ</t>
    </rPh>
    <phoneticPr fontId="1"/>
  </si>
  <si>
    <t>休憩時間　　　：１３時００分～１４時００分</t>
    <rPh sb="0" eb="2">
      <t>キュウケイ</t>
    </rPh>
    <rPh sb="2" eb="4">
      <t>ジカン</t>
    </rPh>
    <rPh sb="10" eb="11">
      <t>ジ</t>
    </rPh>
    <rPh sb="13" eb="14">
      <t>フン</t>
    </rPh>
    <rPh sb="17" eb="18">
      <t>ジ</t>
    </rPh>
    <rPh sb="20" eb="21">
      <t>フン</t>
    </rPh>
    <phoneticPr fontId="1"/>
  </si>
  <si>
    <t>基本勤務時間　：７時３０分</t>
    <rPh sb="0" eb="2">
      <t>キホン</t>
    </rPh>
    <rPh sb="2" eb="4">
      <t>キンム</t>
    </rPh>
    <rPh sb="4" eb="6">
      <t>ジカン</t>
    </rPh>
    <rPh sb="9" eb="10">
      <t>ジ</t>
    </rPh>
    <rPh sb="12" eb="13">
      <t>ブン</t>
    </rPh>
    <phoneticPr fontId="1"/>
  </si>
  <si>
    <t>始業・終業時間：０９時００分～１８時００分</t>
    <rPh sb="0" eb="2">
      <t>シギョウ</t>
    </rPh>
    <rPh sb="3" eb="5">
      <t>シュウギョウ</t>
    </rPh>
    <rPh sb="5" eb="7">
      <t>ジカン</t>
    </rPh>
    <rPh sb="10" eb="11">
      <t>ジ</t>
    </rPh>
    <rPh sb="13" eb="14">
      <t>フン</t>
    </rPh>
    <phoneticPr fontId="1"/>
  </si>
  <si>
    <t>No.</t>
    <phoneticPr fontId="1"/>
  </si>
  <si>
    <t>社員No.</t>
    <rPh sb="0" eb="2">
      <t>シャイン</t>
    </rPh>
    <phoneticPr fontId="1"/>
  </si>
  <si>
    <t>松坂</t>
  </si>
  <si>
    <t>TU MINH DAT</t>
  </si>
  <si>
    <t>HUYNH TAN LOC</t>
  </si>
  <si>
    <t>NGUYEN VAN LUONG</t>
  </si>
  <si>
    <t>HO TRONG NGHIA</t>
  </si>
  <si>
    <t>NGUYEN VAN NHUT</t>
  </si>
  <si>
    <t>LY NGOC QUY</t>
  </si>
  <si>
    <t>NGUYEN BAO TAN</t>
  </si>
  <si>
    <t>VO THI LE CHI</t>
  </si>
  <si>
    <t>NGUYEN XUNG QUAN</t>
  </si>
  <si>
    <t>HITACHI-PS</t>
  </si>
  <si>
    <t>HUMAN-TECH</t>
  </si>
  <si>
    <t>CANON(CITS)</t>
  </si>
  <si>
    <t>VISUAL JAPAN</t>
  </si>
  <si>
    <t>HEARTS-SOUL</t>
  </si>
  <si>
    <t>UCHIDA</t>
  </si>
  <si>
    <t>ITS</t>
  </si>
  <si>
    <t>NGUYEN MINH TRIET</t>
  </si>
  <si>
    <t>NGUYEN THANH LAM</t>
  </si>
  <si>
    <t>NGUYEN HOANG NGUYEN</t>
  </si>
  <si>
    <t>PHAM THI THANH TAM</t>
  </si>
  <si>
    <t>BUI XUAN PHONG</t>
  </si>
  <si>
    <t>DIEP KIM LONG</t>
  </si>
  <si>
    <t>NGUYEN BAO NHAN</t>
  </si>
  <si>
    <t>DAM DUC TRUNG</t>
  </si>
  <si>
    <t>NGUYEN CONG HOANG</t>
  </si>
  <si>
    <t>DANG TRUNG HIEU</t>
  </si>
  <si>
    <t>BUI MINH TAM</t>
  </si>
  <si>
    <t>NGUYEN VAN DAT</t>
  </si>
  <si>
    <t>HUYNH MANH TOAN</t>
  </si>
  <si>
    <t>FJNJPの社員No.一覧</t>
    <rPh sb="6" eb="8">
      <t>シャイン</t>
    </rPh>
    <rPh sb="11" eb="13">
      <t>イチラン</t>
    </rPh>
    <phoneticPr fontId="1"/>
  </si>
  <si>
    <t>163</t>
    <phoneticPr fontId="1"/>
  </si>
  <si>
    <t>250</t>
    <phoneticPr fontId="1"/>
  </si>
  <si>
    <t>UCHIDA</t>
    <phoneticPr fontId="1"/>
  </si>
  <si>
    <t>NGUYEN HOANG THUYEN</t>
    <phoneticPr fontId="1"/>
  </si>
  <si>
    <t>TRAN THANH SANG</t>
    <phoneticPr fontId="1"/>
  </si>
  <si>
    <t>VO THAI KHOI</t>
    <phoneticPr fontId="1"/>
  </si>
  <si>
    <t>NGUYEN DANG DAT</t>
    <phoneticPr fontId="1"/>
  </si>
  <si>
    <t>NGUYEN THI NHUNG KIEU</t>
    <phoneticPr fontId="1"/>
  </si>
  <si>
    <t>NGUYEN THANH HAI</t>
    <phoneticPr fontId="1"/>
  </si>
  <si>
    <t>NGUYEN AN NINH</t>
    <phoneticPr fontId="1"/>
  </si>
  <si>
    <t>NGUYEN TRONG TIN</t>
    <phoneticPr fontId="1"/>
  </si>
  <si>
    <t>VO NGUYEN THI</t>
    <phoneticPr fontId="1"/>
  </si>
  <si>
    <t>NGUYEN LY XUAN MINH</t>
    <phoneticPr fontId="1"/>
  </si>
  <si>
    <t>DO QUOC BAO</t>
  </si>
  <si>
    <t>HITACHI-Infra</t>
  </si>
  <si>
    <t>FJN JP</t>
  </si>
  <si>
    <t>PHAM THI HOANG YEN</t>
  </si>
  <si>
    <t>TRUONG QUANG AN</t>
  </si>
  <si>
    <t>VISUAL JAPAN</t>
    <phoneticPr fontId="1"/>
  </si>
  <si>
    <t>NGUYEN DUY KHOA</t>
    <phoneticPr fontId="1"/>
  </si>
  <si>
    <t>NGUYEN TIEN TRUONG HOANG NAM</t>
    <phoneticPr fontId="1"/>
  </si>
  <si>
    <t>HITACHI SYTEM</t>
    <phoneticPr fontId="1"/>
  </si>
  <si>
    <t>TRINH VAN QUI</t>
    <phoneticPr fontId="1"/>
  </si>
  <si>
    <t>TRAN VAN NIEN</t>
    <phoneticPr fontId="1"/>
  </si>
  <si>
    <t>HUYNH ANH THUONG</t>
    <phoneticPr fontId="1"/>
  </si>
  <si>
    <t>TRINH HOANG MINH</t>
    <phoneticPr fontId="1"/>
  </si>
  <si>
    <t>NGUYEN DANG CHINH</t>
    <phoneticPr fontId="1"/>
  </si>
  <si>
    <t>NGUYEN THI THUY NHUNG</t>
    <phoneticPr fontId="1"/>
  </si>
  <si>
    <t>NGUYEN MINH TRUNG</t>
    <phoneticPr fontId="1"/>
  </si>
  <si>
    <t>NGUYEN TRAN THANH DUY</t>
    <phoneticPr fontId="1"/>
  </si>
  <si>
    <t>ITS</t>
    <phoneticPr fontId="1"/>
  </si>
  <si>
    <t>TRAN NGUYEN HUONG</t>
    <phoneticPr fontId="1"/>
  </si>
  <si>
    <t>FOCUS</t>
    <phoneticPr fontId="1"/>
  </si>
  <si>
    <t>DNP</t>
    <phoneticPr fontId="1"/>
  </si>
  <si>
    <t>NGUYEN TIEN VINH</t>
    <phoneticPr fontId="1"/>
  </si>
  <si>
    <t>NGUYEN TRUONG VANG</t>
    <phoneticPr fontId="1"/>
  </si>
  <si>
    <t>HITACHI-PS</t>
    <phoneticPr fontId="1"/>
  </si>
  <si>
    <t>NGUYEN THI THANH TRANG</t>
    <phoneticPr fontId="1"/>
  </si>
  <si>
    <t>NGUYEN THANH LAN</t>
    <phoneticPr fontId="1"/>
  </si>
  <si>
    <t>NGUYEN QUOC QUAN</t>
    <phoneticPr fontId="1"/>
  </si>
  <si>
    <t>QUACH HOANG THANH UYEN</t>
    <phoneticPr fontId="1"/>
  </si>
  <si>
    <t>NGUYEN MINH DUY</t>
    <phoneticPr fontId="1"/>
  </si>
  <si>
    <t>TRAN THI PHUONG</t>
    <phoneticPr fontId="1"/>
  </si>
  <si>
    <t>CHAU THANG DU</t>
    <phoneticPr fontId="1"/>
  </si>
  <si>
    <t>UCHIDA</t>
    <phoneticPr fontId="1"/>
  </si>
  <si>
    <t>TAO THUY LAN</t>
    <phoneticPr fontId="1"/>
  </si>
  <si>
    <t>NGUYEN NHAT HUY</t>
    <phoneticPr fontId="1"/>
  </si>
  <si>
    <t>PLOTT</t>
    <phoneticPr fontId="1"/>
  </si>
  <si>
    <t>HO DUY TIN</t>
    <phoneticPr fontId="1"/>
  </si>
  <si>
    <t>SPREADI</t>
    <phoneticPr fontId="1"/>
  </si>
  <si>
    <t>LAM VI QUAN</t>
    <phoneticPr fontId="1"/>
  </si>
  <si>
    <t>TRAN PHUC DUY</t>
    <phoneticPr fontId="1"/>
  </si>
  <si>
    <t>PHAM THANH HUY</t>
    <phoneticPr fontId="1"/>
  </si>
  <si>
    <t>作業時間</t>
    <rPh sb="0" eb="2">
      <t>サギョウ</t>
    </rPh>
    <rPh sb="2" eb="4">
      <t>ジカン</t>
    </rPh>
    <phoneticPr fontId="1"/>
  </si>
  <si>
    <t>出勤</t>
  </si>
  <si>
    <t>遅刻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</si>
</sst>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DBNum3]yyyy&quot;年　&quot;m&quot;月度&quot;"/>
    <numFmt numFmtId="177" formatCode="d"/>
    <numFmt numFmtId="178" formatCode="aaa"/>
    <numFmt numFmtId="179" formatCode="yyyy&quot;年&quot;"/>
    <numFmt numFmtId="180" formatCode="h:mm;@"/>
    <numFmt numFmtId="181" formatCode="[h]:mm"/>
    <numFmt numFmtId="182" formatCode="0_ "/>
  </numFmts>
  <fonts count="2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0" tint="-0.49998474074526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1"/>
      <color theme="0" tint="-0.34998626667073579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trike/>
      <sz val="11"/>
      <color theme="1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3FA8E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9" fillId="0" borderId="0" xfId="0" applyFont="1">
      <alignment vertical="center"/>
    </xf>
    <xf numFmtId="0" fontId="14" fillId="2" borderId="5" xfId="0" applyFont="1" applyFill="1" applyBorder="1" applyAlignment="1">
      <alignment horizontal="center" vertical="center"/>
    </xf>
    <xf numFmtId="20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9" fillId="0" borderId="1" xfId="0" applyFont="1" applyBorder="1" applyProtection="1">
      <alignment vertical="center"/>
      <protection locked="0"/>
    </xf>
    <xf numFmtId="181" fontId="9" fillId="0" borderId="0" xfId="0" applyNumberFormat="1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181" fontId="9" fillId="4" borderId="5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9" fillId="7" borderId="2" xfId="0" applyFont="1" applyFill="1" applyBorder="1" applyAlignment="1" applyProtection="1">
      <alignment horizontal="center" vertical="center"/>
      <protection locked="0"/>
    </xf>
    <xf numFmtId="181" fontId="9" fillId="7" borderId="9" xfId="0" applyNumberFormat="1" applyFont="1" applyFill="1" applyBorder="1" applyAlignment="1" applyProtection="1">
      <alignment horizontal="right" vertical="center" indent="1"/>
      <protection locked="0"/>
    </xf>
    <xf numFmtId="181" fontId="9" fillId="7" borderId="1" xfId="0" applyNumberFormat="1" applyFont="1" applyFill="1" applyBorder="1" applyAlignment="1" applyProtection="1">
      <alignment horizontal="right" vertical="center" indent="1"/>
      <protection locked="0"/>
    </xf>
    <xf numFmtId="181" fontId="9" fillId="7" borderId="11" xfId="0" applyNumberFormat="1" applyFont="1" applyFill="1" applyBorder="1" applyAlignment="1" applyProtection="1">
      <alignment horizontal="right" vertical="center" indent="1"/>
      <protection locked="0"/>
    </xf>
    <xf numFmtId="181" fontId="9" fillId="7" borderId="12" xfId="0" applyNumberFormat="1" applyFont="1" applyFill="1" applyBorder="1" applyAlignment="1" applyProtection="1">
      <alignment horizontal="right" vertical="center" indent="1"/>
      <protection locked="0"/>
    </xf>
    <xf numFmtId="177" fontId="9" fillId="0" borderId="1" xfId="0" applyNumberFormat="1" applyFont="1" applyBorder="1">
      <alignment vertical="center"/>
    </xf>
    <xf numFmtId="178" fontId="9" fillId="0" borderId="1" xfId="0" applyNumberFormat="1" applyFont="1" applyBorder="1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81" fontId="7" fillId="0" borderId="0" xfId="0" applyNumberFormat="1" applyFont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  <xf numFmtId="181" fontId="0" fillId="4" borderId="0" xfId="0" applyNumberFormat="1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0" xfId="0" applyFont="1" applyFill="1">
      <alignment vertical="center"/>
    </xf>
    <xf numFmtId="0" fontId="4" fillId="0" borderId="0" xfId="0" applyFont="1">
      <alignment vertical="center"/>
    </xf>
    <xf numFmtId="181" fontId="0" fillId="0" borderId="0" xfId="0" applyNumberFormat="1" applyAlignment="1">
      <alignment horizontal="center" vertical="center"/>
    </xf>
    <xf numFmtId="0" fontId="6" fillId="4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80" fontId="0" fillId="0" borderId="0" xfId="0" applyNumberFormat="1">
      <alignment vertical="center"/>
    </xf>
    <xf numFmtId="0" fontId="6" fillId="0" borderId="0" xfId="0" applyFont="1">
      <alignment vertical="center"/>
    </xf>
    <xf numFmtId="20" fontId="6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81" fontId="0" fillId="4" borderId="1" xfId="0" applyNumberFormat="1" applyFill="1" applyBorder="1" applyAlignment="1">
      <alignment horizontal="center" vertical="center"/>
    </xf>
    <xf numFmtId="0" fontId="9" fillId="0" borderId="0" xfId="0" applyFont="1" applyProtection="1">
      <alignment vertical="center"/>
      <protection locked="0"/>
    </xf>
    <xf numFmtId="49" fontId="9" fillId="0" borderId="0" xfId="0" applyNumberFormat="1" applyFont="1" applyProtection="1">
      <alignment vertical="center"/>
      <protection locked="0"/>
    </xf>
    <xf numFmtId="49" fontId="20" fillId="0" borderId="0" xfId="0" applyNumberFormat="1" applyFont="1" applyProtection="1">
      <alignment vertical="center"/>
      <protection locked="0"/>
    </xf>
    <xf numFmtId="49" fontId="9" fillId="0" borderId="1" xfId="0" applyNumberFormat="1" applyFont="1" applyBorder="1">
      <alignment vertical="center"/>
    </xf>
    <xf numFmtId="49" fontId="9" fillId="6" borderId="1" xfId="0" applyNumberFormat="1" applyFont="1" applyFill="1" applyBorder="1">
      <alignment vertical="center"/>
    </xf>
    <xf numFmtId="182" fontId="9" fillId="0" borderId="1" xfId="0" applyNumberFormat="1" applyFont="1" applyBorder="1" applyProtection="1">
      <alignment vertical="center"/>
      <protection locked="0"/>
    </xf>
    <xf numFmtId="0" fontId="9" fillId="0" borderId="1" xfId="0" applyFont="1" applyBorder="1" applyAlignment="1">
      <alignment horizontal="right" vertical="center"/>
    </xf>
    <xf numFmtId="182" fontId="23" fillId="8" borderId="1" xfId="0" applyNumberFormat="1" applyFont="1" applyFill="1" applyBorder="1" applyProtection="1">
      <alignment vertical="center"/>
      <protection locked="0"/>
    </xf>
    <xf numFmtId="49" fontId="23" fillId="8" borderId="1" xfId="0" applyNumberFormat="1" applyFont="1" applyFill="1" applyBorder="1">
      <alignment vertical="center"/>
    </xf>
    <xf numFmtId="0" fontId="23" fillId="8" borderId="0" xfId="0" applyFont="1" applyFill="1" applyProtection="1">
      <alignment vertical="center"/>
      <protection locked="0"/>
    </xf>
    <xf numFmtId="0" fontId="9" fillId="0" borderId="3" xfId="0" applyFont="1" applyBorder="1" applyAlignment="1" applyProtection="1">
      <alignment vertical="center" shrinkToFit="1"/>
      <protection locked="0"/>
    </xf>
    <xf numFmtId="181" fontId="9" fillId="0" borderId="10" xfId="0" applyNumberFormat="1" applyFont="1" applyBorder="1" applyAlignment="1">
      <alignment horizontal="right" vertical="center" indent="1"/>
    </xf>
    <xf numFmtId="181" fontId="9" fillId="0" borderId="1" xfId="0" applyNumberFormat="1" applyFont="1" applyBorder="1" applyAlignment="1">
      <alignment horizontal="right" vertical="center" indent="1"/>
    </xf>
    <xf numFmtId="181" fontId="9" fillId="0" borderId="13" xfId="0" applyNumberFormat="1" applyFont="1" applyBorder="1" applyAlignment="1">
      <alignment horizontal="right" vertical="center" indent="1"/>
    </xf>
    <xf numFmtId="0" fontId="10" fillId="0" borderId="0" xfId="0" applyFont="1" applyAlignment="1">
      <alignment horizontal="center" vertical="center"/>
    </xf>
    <xf numFmtId="176" fontId="11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4" fillId="2" borderId="14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13" fillId="7" borderId="14" xfId="0" applyFont="1" applyFill="1" applyBorder="1" applyAlignment="1" applyProtection="1">
      <alignment horizontal="center" vertical="center"/>
      <protection locked="0"/>
    </xf>
    <xf numFmtId="0" fontId="13" fillId="7" borderId="15" xfId="0" applyFont="1" applyFill="1" applyBorder="1" applyAlignment="1" applyProtection="1">
      <alignment horizontal="center" vertical="center"/>
      <protection locked="0"/>
    </xf>
    <xf numFmtId="0" fontId="13" fillId="0" borderId="14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shrinkToFit="1"/>
    </xf>
    <xf numFmtId="0" fontId="9" fillId="2" borderId="19" xfId="0" applyFont="1" applyFill="1" applyBorder="1" applyAlignment="1">
      <alignment horizontal="center" vertical="center" shrinkToFit="1"/>
    </xf>
    <xf numFmtId="0" fontId="9" fillId="0" borderId="14" xfId="0" applyFont="1" applyBorder="1">
      <alignment vertical="center"/>
    </xf>
    <xf numFmtId="0" fontId="9" fillId="0" borderId="16" xfId="0" applyFont="1" applyBorder="1">
      <alignment vertical="center"/>
    </xf>
    <xf numFmtId="0" fontId="9" fillId="0" borderId="15" xfId="0" applyFont="1" applyBorder="1">
      <alignment vertical="center"/>
    </xf>
    <xf numFmtId="0" fontId="9" fillId="0" borderId="14" xfId="0" applyFont="1" applyBorder="1" applyProtection="1">
      <alignment vertical="center"/>
      <protection locked="0"/>
    </xf>
    <xf numFmtId="0" fontId="9" fillId="0" borderId="15" xfId="0" applyFont="1" applyBorder="1" applyProtection="1">
      <alignment vertical="center"/>
      <protection locked="0"/>
    </xf>
    <xf numFmtId="49" fontId="18" fillId="5" borderId="2" xfId="0" applyNumberFormat="1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4">
    <dxf>
      <fill>
        <patternFill patternType="none">
          <fgColor indexed="64"/>
          <bgColor indexed="65"/>
        </patternFill>
      </fill>
    </dxf>
    <dxf>
      <font>
        <color auto="1"/>
      </font>
      <fill>
        <patternFill>
          <bgColor rgb="FFFF99CC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A3FA8E"/>
      <color rgb="FF51F52B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8168-AF00-4F6E-89BC-BF5970F21AF5}">
  <dimension ref="A1:P52"/>
  <sheetViews>
    <sheetView tabSelected="1" workbookViewId="0"/>
  </sheetViews>
  <sheetFormatPr baseColWidth="10" defaultColWidth="8.83203125" defaultRowHeight="14"/>
  <cols>
    <col min="1" max="1" width="3.6640625" style="6" customWidth="1"/>
    <col min="2" max="2" width="5.1640625" style="6" customWidth="1"/>
    <col min="3" max="3" width="10.5" style="6" customWidth="1"/>
    <col min="4" max="5" width="9.6640625" style="6" customWidth="1"/>
    <col min="6" max="6" width="9.5" style="6" customWidth="1"/>
    <col min="7" max="10" width="9.6640625" style="6" customWidth="1"/>
    <col min="11" max="11" width="22.6640625" style="6" customWidth="1"/>
    <col min="12" max="12" width="7.33203125" style="6" customWidth="1"/>
    <col min="13" max="13" width="2.1640625" style="6" customWidth="1"/>
    <col min="14" max="14" width="7.1640625" style="6" customWidth="1"/>
    <col min="15" max="15" width="7" style="6" customWidth="1"/>
    <col min="16" max="16384" width="8.83203125" style="6"/>
  </cols>
  <sheetData>
    <row r="1" spans="1:16" ht="8.5" customHeight="1"/>
    <row r="2" spans="1:16" ht="19">
      <c r="A2" s="61" t="s">
        <v>20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6" ht="18" customHeight="1" thickBot="1">
      <c r="A3" s="62">
        <v>45047</v>
      </c>
      <c r="B3" s="62"/>
      <c r="C3" s="62"/>
      <c r="D3" s="62"/>
    </row>
    <row r="4" spans="1:16" ht="17" thickTop="1" thickBot="1">
      <c r="K4" s="63" t="s">
        <v>8</v>
      </c>
      <c r="L4" s="64"/>
    </row>
    <row r="5" spans="1:16" ht="24.75" customHeight="1" thickBot="1">
      <c r="A5" s="65" t="s">
        <v>11</v>
      </c>
      <c r="B5" s="66"/>
      <c r="C5" s="67">
        <v>1150</v>
      </c>
      <c r="D5" s="68"/>
      <c r="E5" s="7" t="s">
        <v>10</v>
      </c>
      <c r="F5" s="69" t="str">
        <f>IFERROR(IF(C5&lt;&gt;"",VLOOKUP(C5,社員No.一覧!$B$3:$D$63,2,FALSE),""), "勤務先存在しない！")</f>
        <v>FOCUS</v>
      </c>
      <c r="G5" s="70"/>
      <c r="H5" s="71"/>
      <c r="I5" s="7" t="s">
        <v>9</v>
      </c>
      <c r="J5" s="69" t="str">
        <f>IFERROR(IF(C5&lt;&gt;"",VLOOKUP(C5,社員No.一覧!$B$3:$D$63,3,FALSE),""), "氏名存在しない！")</f>
        <v>NGUYEN TRAN THANH DUY</v>
      </c>
      <c r="K5" s="70"/>
      <c r="L5" s="71"/>
    </row>
    <row r="7" spans="1:16">
      <c r="B7" s="6" t="s">
        <v>81</v>
      </c>
    </row>
    <row r="8" spans="1:16">
      <c r="B8" s="6" t="s">
        <v>82</v>
      </c>
    </row>
    <row r="9" spans="1:16">
      <c r="B9" s="6" t="s">
        <v>80</v>
      </c>
    </row>
    <row r="11" spans="1:16">
      <c r="B11" s="6" t="s">
        <v>78</v>
      </c>
    </row>
    <row r="12" spans="1:16">
      <c r="B12" s="6" t="s">
        <v>79</v>
      </c>
    </row>
    <row r="13" spans="1:16" ht="15" thickBot="1"/>
    <row r="14" spans="1:16">
      <c r="A14" s="82" t="s">
        <v>1</v>
      </c>
      <c r="B14" s="82" t="s">
        <v>0</v>
      </c>
      <c r="C14" s="83" t="s">
        <v>2</v>
      </c>
      <c r="D14" s="84" t="s">
        <v>7</v>
      </c>
      <c r="E14" s="85"/>
      <c r="F14" s="86"/>
      <c r="G14" s="84" t="s">
        <v>6</v>
      </c>
      <c r="H14" s="85"/>
      <c r="I14" s="85"/>
      <c r="J14" s="86"/>
      <c r="K14" s="87" t="s">
        <v>5</v>
      </c>
      <c r="L14" s="72" t="s">
        <v>14</v>
      </c>
      <c r="N14" s="8"/>
      <c r="P14" s="9"/>
    </row>
    <row r="15" spans="1:16">
      <c r="A15" s="82"/>
      <c r="B15" s="82"/>
      <c r="C15" s="83"/>
      <c r="D15" s="10" t="s">
        <v>12</v>
      </c>
      <c r="E15" s="11" t="s">
        <v>13</v>
      </c>
      <c r="F15" s="12" t="s">
        <v>169</v>
      </c>
      <c r="G15" s="10" t="s">
        <v>12</v>
      </c>
      <c r="H15" s="11" t="s">
        <v>13</v>
      </c>
      <c r="I15" s="11" t="s">
        <v>3</v>
      </c>
      <c r="J15" s="12" t="s">
        <v>4</v>
      </c>
      <c r="K15" s="88"/>
      <c r="L15" s="73"/>
      <c r="P15" s="9"/>
    </row>
    <row r="16" spans="1:16" ht="20.5" customHeight="1">
      <c r="A16" s="23">
        <f>A3</f>
        <v>45047</v>
      </c>
      <c r="B16" s="24">
        <f>WEEKDAY(A16,1)</f>
        <v>2</v>
      </c>
      <c r="C16" s="18" t="s">
        <v>170</v>
      </c>
      <c r="D16" s="19">
        <v>0.37499999999999978</v>
      </c>
      <c r="E16" s="20">
        <v>0.75000000000000056</v>
      </c>
      <c r="F16" s="58">
        <f>IF(E16="","",E16-D16-TIME(1,0,0))</f>
        <v>0.33333333333333409</v>
      </c>
      <c r="G16" s="20"/>
      <c r="H16" s="20"/>
      <c r="I16" s="59" t="str">
        <f>IF(G16&lt;H16, IF(C16="休日出勤", IF(H16 &gt; TIME(22,0,0), TIME(22,0,0)-G16, H16-G16) - TIME(1,0,0), IF(H16 &gt; TIME(22,0,0), TIME(22,0,0)-G16, H16-G16)), "")</f>
        <v/>
      </c>
      <c r="J16" s="58" t="str">
        <f>IF(G16&lt;H16, IF(C16="休日出勤", H16-G16-I16 - TIME(1,0,0), H16-G16-I16), "")</f>
        <v/>
      </c>
      <c r="K16" s="57"/>
      <c r="L16" s="13"/>
      <c r="N16" s="14"/>
      <c r="O16" s="15"/>
      <c r="P16" s="9"/>
    </row>
    <row r="17" spans="1:16" ht="20.5" customHeight="1">
      <c r="A17" s="23">
        <f>A16+1</f>
        <v>45048</v>
      </c>
      <c r="B17" s="24">
        <f t="shared" ref="B17:B43" si="0">WEEKDAY(A17,1)</f>
        <v>3</v>
      </c>
      <c r="C17" s="18" t="s">
        <v>171</v>
      </c>
      <c r="D17" s="19">
        <v>0.38194444444444442</v>
      </c>
      <c r="E17" s="20">
        <v>0.75000000000000056</v>
      </c>
      <c r="F17" s="58">
        <f t="shared" ref="F17:F46" si="1">IF(E17="","",E17-D17-TIME(1,0,0))</f>
        <v>0.32638888888888945</v>
      </c>
      <c r="G17" s="20"/>
      <c r="H17" s="20"/>
      <c r="I17" s="59" t="str">
        <f t="shared" ref="I17:I46" si="2">IF(G17&lt;H17, IF(C17="休日出勤", IF(H17 &gt; TIME(22,0,0), TIME(22,0,0)-G17, H17-G17) - TIME(1,0,0), IF(H17 &gt; TIME(22,0,0), TIME(22,0,0)-G17, H17-G17)), "")</f>
        <v/>
      </c>
      <c r="J17" s="58" t="str">
        <f t="shared" ref="J17:J46" si="3">IF(G17&lt;H17, IF(C17="休日出勤", H17-G17-I17 - TIME(1,0,0), H17-G17-I17), "")</f>
        <v/>
      </c>
      <c r="K17" s="57"/>
      <c r="L17" s="13"/>
      <c r="O17" s="9"/>
      <c r="P17" s="9"/>
    </row>
    <row r="18" spans="1:16" ht="20.5" customHeight="1">
      <c r="A18" s="23">
        <f t="shared" ref="A18:A43" si="4">A17+1</f>
        <v>45049</v>
      </c>
      <c r="B18" s="24">
        <f t="shared" si="0"/>
        <v>4</v>
      </c>
      <c r="C18" s="18"/>
      <c r="D18" s="19"/>
      <c r="E18" s="20"/>
      <c r="F18" s="58" t="str">
        <f t="shared" si="1"/>
        <v/>
      </c>
      <c r="G18" s="20"/>
      <c r="H18" s="20"/>
      <c r="I18" s="59" t="str">
        <f t="shared" si="2"/>
        <v/>
      </c>
      <c r="J18" s="58" t="str">
        <f t="shared" si="3"/>
        <v/>
      </c>
      <c r="K18" s="57"/>
      <c r="L18" s="13"/>
      <c r="O18" s="9"/>
      <c r="P18" s="9"/>
    </row>
    <row r="19" spans="1:16" ht="20.5" customHeight="1">
      <c r="A19" s="23">
        <f t="shared" si="4"/>
        <v>45050</v>
      </c>
      <c r="B19" s="24">
        <f t="shared" si="0"/>
        <v>5</v>
      </c>
      <c r="C19" s="18"/>
      <c r="D19" s="19"/>
      <c r="E19" s="20"/>
      <c r="F19" s="58" t="str">
        <f t="shared" si="1"/>
        <v/>
      </c>
      <c r="G19" s="20"/>
      <c r="H19" s="20"/>
      <c r="I19" s="59" t="str">
        <f t="shared" si="2"/>
        <v/>
      </c>
      <c r="J19" s="58" t="str">
        <f t="shared" si="3"/>
        <v/>
      </c>
      <c r="K19" s="57"/>
      <c r="L19" s="13"/>
      <c r="P19" s="9"/>
    </row>
    <row r="20" spans="1:16" ht="20.5" customHeight="1">
      <c r="A20" s="23">
        <f t="shared" si="4"/>
        <v>45051</v>
      </c>
      <c r="B20" s="24">
        <f t="shared" si="0"/>
        <v>6</v>
      </c>
      <c r="C20" s="18"/>
      <c r="D20" s="19"/>
      <c r="E20" s="20"/>
      <c r="F20" s="58" t="str">
        <f t="shared" si="1"/>
        <v/>
      </c>
      <c r="G20" s="20"/>
      <c r="H20" s="20"/>
      <c r="I20" s="59" t="str">
        <f t="shared" si="2"/>
        <v/>
      </c>
      <c r="J20" s="58" t="str">
        <f t="shared" si="3"/>
        <v/>
      </c>
      <c r="K20" s="57"/>
      <c r="L20" s="13"/>
      <c r="P20" s="9"/>
    </row>
    <row r="21" spans="1:16" ht="20.5" customHeight="1">
      <c r="A21" s="23">
        <f t="shared" si="4"/>
        <v>45052</v>
      </c>
      <c r="B21" s="24">
        <f t="shared" si="0"/>
        <v>7</v>
      </c>
      <c r="C21" s="18"/>
      <c r="D21" s="19"/>
      <c r="E21" s="20"/>
      <c r="F21" s="58" t="str">
        <f t="shared" si="1"/>
        <v/>
      </c>
      <c r="G21" s="20"/>
      <c r="H21" s="20"/>
      <c r="I21" s="59" t="str">
        <f t="shared" si="2"/>
        <v/>
      </c>
      <c r="J21" s="58" t="str">
        <f t="shared" si="3"/>
        <v/>
      </c>
      <c r="K21" s="57"/>
      <c r="L21" s="13"/>
      <c r="P21" s="9"/>
    </row>
    <row r="22" spans="1:16" ht="20.5" customHeight="1">
      <c r="A22" s="23">
        <f t="shared" si="4"/>
        <v>45053</v>
      </c>
      <c r="B22" s="24">
        <f t="shared" si="0"/>
        <v>1</v>
      </c>
      <c r="C22" s="18"/>
      <c r="D22" s="19"/>
      <c r="E22" s="20"/>
      <c r="F22" s="58" t="str">
        <f t="shared" si="1"/>
        <v/>
      </c>
      <c r="G22" s="20"/>
      <c r="H22" s="20"/>
      <c r="I22" s="59" t="str">
        <f t="shared" si="2"/>
        <v/>
      </c>
      <c r="J22" s="58" t="str">
        <f t="shared" si="3"/>
        <v/>
      </c>
      <c r="K22" s="57"/>
      <c r="L22" s="13"/>
      <c r="P22" s="9"/>
    </row>
    <row r="23" spans="1:16" ht="20.5" customHeight="1">
      <c r="A23" s="23">
        <f t="shared" si="4"/>
        <v>45054</v>
      </c>
      <c r="B23" s="24">
        <f t="shared" si="0"/>
        <v>2</v>
      </c>
      <c r="C23" s="18" t="s">
        <v>170</v>
      </c>
      <c r="D23" s="19">
        <v>0.37499999999999978</v>
      </c>
      <c r="E23" s="20">
        <v>0.75000000000000056</v>
      </c>
      <c r="F23" s="58">
        <f t="shared" si="1"/>
        <v>0.33333333333333409</v>
      </c>
      <c r="G23" s="20"/>
      <c r="H23" s="20"/>
      <c r="I23" s="59" t="str">
        <f t="shared" si="2"/>
        <v/>
      </c>
      <c r="J23" s="58" t="str">
        <f t="shared" si="3"/>
        <v/>
      </c>
      <c r="K23" s="57"/>
      <c r="L23" s="13"/>
      <c r="P23" s="9"/>
    </row>
    <row r="24" spans="1:16" ht="20.5" customHeight="1">
      <c r="A24" s="23">
        <f t="shared" si="4"/>
        <v>45055</v>
      </c>
      <c r="B24" s="24">
        <f t="shared" si="0"/>
        <v>3</v>
      </c>
      <c r="C24" s="18" t="s">
        <v>170</v>
      </c>
      <c r="D24" s="19">
        <v>0.37499999999999978</v>
      </c>
      <c r="E24" s="20">
        <v>0.75000000000000056</v>
      </c>
      <c r="F24" s="58">
        <f t="shared" si="1"/>
        <v>0.33333333333333409</v>
      </c>
      <c r="G24" s="20"/>
      <c r="H24" s="20"/>
      <c r="I24" s="59" t="str">
        <f t="shared" si="2"/>
        <v/>
      </c>
      <c r="J24" s="58" t="str">
        <f t="shared" si="3"/>
        <v/>
      </c>
      <c r="K24" s="57"/>
      <c r="L24" s="13"/>
      <c r="P24" s="9"/>
    </row>
    <row r="25" spans="1:16" ht="20.5" customHeight="1">
      <c r="A25" s="23">
        <f t="shared" si="4"/>
        <v>45056</v>
      </c>
      <c r="B25" s="24">
        <f t="shared" si="0"/>
        <v>4</v>
      </c>
      <c r="C25" s="18" t="s">
        <v>170</v>
      </c>
      <c r="D25" s="19">
        <v>0.37499999999999978</v>
      </c>
      <c r="E25" s="20">
        <v>0.75000000000000056</v>
      </c>
      <c r="F25" s="58">
        <f t="shared" si="1"/>
        <v>0.33333333333333409</v>
      </c>
      <c r="G25" s="20"/>
      <c r="H25" s="20"/>
      <c r="I25" s="59" t="str">
        <f t="shared" si="2"/>
        <v/>
      </c>
      <c r="J25" s="58" t="str">
        <f t="shared" si="3"/>
        <v/>
      </c>
      <c r="K25" s="57"/>
      <c r="L25" s="13"/>
      <c r="P25" s="9"/>
    </row>
    <row r="26" spans="1:16" ht="20.5" customHeight="1">
      <c r="A26" s="23">
        <f t="shared" si="4"/>
        <v>45057</v>
      </c>
      <c r="B26" s="24">
        <f t="shared" si="0"/>
        <v>5</v>
      </c>
      <c r="C26" s="18" t="s">
        <v>170</v>
      </c>
      <c r="D26" s="19">
        <v>0.37499999999999978</v>
      </c>
      <c r="E26" s="20">
        <v>0.75000000000000056</v>
      </c>
      <c r="F26" s="58">
        <f t="shared" si="1"/>
        <v>0.33333333333333409</v>
      </c>
      <c r="G26" s="20"/>
      <c r="H26" s="20"/>
      <c r="I26" s="59" t="str">
        <f t="shared" si="2"/>
        <v/>
      </c>
      <c r="J26" s="58" t="str">
        <f t="shared" si="3"/>
        <v/>
      </c>
      <c r="K26" s="57"/>
      <c r="L26" s="13"/>
      <c r="P26" s="9"/>
    </row>
    <row r="27" spans="1:16" ht="20.5" customHeight="1">
      <c r="A27" s="23">
        <f t="shared" si="4"/>
        <v>45058</v>
      </c>
      <c r="B27" s="24">
        <f t="shared" si="0"/>
        <v>6</v>
      </c>
      <c r="C27" s="18" t="s">
        <v>170</v>
      </c>
      <c r="D27" s="19">
        <v>0.37499999999999978</v>
      </c>
      <c r="E27" s="20">
        <v>0.75000000000000056</v>
      </c>
      <c r="F27" s="58">
        <f t="shared" si="1"/>
        <v>0.33333333333333409</v>
      </c>
      <c r="G27" s="20"/>
      <c r="H27" s="20"/>
      <c r="I27" s="59" t="str">
        <f t="shared" si="2"/>
        <v/>
      </c>
      <c r="J27" s="58" t="str">
        <f t="shared" si="3"/>
        <v/>
      </c>
      <c r="K27" s="57"/>
      <c r="L27" s="13"/>
      <c r="P27" s="9"/>
    </row>
    <row r="28" spans="1:16" ht="20.5" customHeight="1">
      <c r="A28" s="23">
        <f t="shared" si="4"/>
        <v>45059</v>
      </c>
      <c r="B28" s="24">
        <f t="shared" si="0"/>
        <v>7</v>
      </c>
      <c r="C28" s="18"/>
      <c r="D28" s="19"/>
      <c r="E28" s="20"/>
      <c r="F28" s="58" t="str">
        <f t="shared" si="1"/>
        <v/>
      </c>
      <c r="G28" s="20"/>
      <c r="H28" s="20"/>
      <c r="I28" s="59" t="str">
        <f t="shared" si="2"/>
        <v/>
      </c>
      <c r="J28" s="58" t="str">
        <f t="shared" si="3"/>
        <v/>
      </c>
      <c r="K28" s="57"/>
      <c r="L28" s="13"/>
      <c r="P28" s="9"/>
    </row>
    <row r="29" spans="1:16" ht="20.5" customHeight="1">
      <c r="A29" s="23">
        <f t="shared" si="4"/>
        <v>45060</v>
      </c>
      <c r="B29" s="24">
        <f t="shared" si="0"/>
        <v>1</v>
      </c>
      <c r="C29" s="18"/>
      <c r="D29" s="19"/>
      <c r="E29" s="20"/>
      <c r="F29" s="58" t="str">
        <f t="shared" si="1"/>
        <v/>
      </c>
      <c r="G29" s="20"/>
      <c r="H29" s="20"/>
      <c r="I29" s="59" t="str">
        <f t="shared" si="2"/>
        <v/>
      </c>
      <c r="J29" s="58" t="str">
        <f t="shared" si="3"/>
        <v/>
      </c>
      <c r="K29" s="57"/>
      <c r="L29" s="13"/>
    </row>
    <row r="30" spans="1:16" ht="20.5" customHeight="1">
      <c r="A30" s="23">
        <f t="shared" si="4"/>
        <v>45061</v>
      </c>
      <c r="B30" s="24">
        <f t="shared" si="0"/>
        <v>2</v>
      </c>
      <c r="C30" s="18" t="s">
        <v>171</v>
      </c>
      <c r="D30" s="19">
        <v>0.5</v>
      </c>
      <c r="E30" s="20">
        <v>0.75000000000000056</v>
      </c>
      <c r="F30" s="58">
        <f t="shared" si="1"/>
        <v>0.2083333333333339</v>
      </c>
      <c r="G30" s="20"/>
      <c r="H30" s="20"/>
      <c r="I30" s="59" t="str">
        <f t="shared" si="2"/>
        <v/>
      </c>
      <c r="J30" s="58" t="str">
        <f t="shared" si="3"/>
        <v/>
      </c>
      <c r="K30" s="57"/>
      <c r="L30" s="13"/>
    </row>
    <row r="31" spans="1:16" ht="20.5" customHeight="1">
      <c r="A31" s="23">
        <f t="shared" si="4"/>
        <v>45062</v>
      </c>
      <c r="B31" s="24">
        <f t="shared" si="0"/>
        <v>3</v>
      </c>
      <c r="C31" s="18" t="s">
        <v>170</v>
      </c>
      <c r="D31" s="19">
        <v>0.37499999999999978</v>
      </c>
      <c r="E31" s="20">
        <v>0.75000000000000056</v>
      </c>
      <c r="F31" s="58">
        <f t="shared" si="1"/>
        <v>0.33333333333333409</v>
      </c>
      <c r="G31" s="20"/>
      <c r="H31" s="20"/>
      <c r="I31" s="59" t="str">
        <f t="shared" si="2"/>
        <v/>
      </c>
      <c r="J31" s="58" t="str">
        <f t="shared" si="3"/>
        <v/>
      </c>
      <c r="K31" s="57"/>
      <c r="L31" s="13"/>
    </row>
    <row r="32" spans="1:16" ht="20.5" customHeight="1">
      <c r="A32" s="23">
        <f t="shared" si="4"/>
        <v>45063</v>
      </c>
      <c r="B32" s="24">
        <f t="shared" si="0"/>
        <v>4</v>
      </c>
      <c r="C32" s="18" t="s">
        <v>170</v>
      </c>
      <c r="D32" s="19">
        <v>0.375</v>
      </c>
      <c r="E32" s="20">
        <v>0.75000000000000056</v>
      </c>
      <c r="F32" s="58">
        <f t="shared" si="1"/>
        <v>0.33333333333333387</v>
      </c>
      <c r="G32" s="20"/>
      <c r="H32" s="20"/>
      <c r="I32" s="59" t="str">
        <f t="shared" si="2"/>
        <v/>
      </c>
      <c r="J32" s="58" t="str">
        <f t="shared" si="3"/>
        <v/>
      </c>
      <c r="K32" s="57"/>
      <c r="L32" s="13"/>
    </row>
    <row r="33" spans="1:12" ht="20.5" customHeight="1">
      <c r="A33" s="23">
        <f t="shared" si="4"/>
        <v>45064</v>
      </c>
      <c r="B33" s="24">
        <f t="shared" si="0"/>
        <v>5</v>
      </c>
      <c r="C33" s="18" t="s">
        <v>170</v>
      </c>
      <c r="D33" s="19">
        <v>0.37499999999999978</v>
      </c>
      <c r="E33" s="20">
        <v>0.75000000000000056</v>
      </c>
      <c r="F33" s="58">
        <f t="shared" si="1"/>
        <v>0.33333333333333409</v>
      </c>
      <c r="G33" s="20"/>
      <c r="H33" s="20"/>
      <c r="I33" s="59" t="str">
        <f t="shared" si="2"/>
        <v/>
      </c>
      <c r="J33" s="58" t="str">
        <f t="shared" si="3"/>
        <v/>
      </c>
      <c r="K33" s="57"/>
      <c r="L33" s="13"/>
    </row>
    <row r="34" spans="1:12" ht="20.5" customHeight="1">
      <c r="A34" s="23">
        <f t="shared" si="4"/>
        <v>45065</v>
      </c>
      <c r="B34" s="24">
        <f t="shared" si="0"/>
        <v>6</v>
      </c>
      <c r="C34" s="18" t="s">
        <v>170</v>
      </c>
      <c r="D34" s="19">
        <v>0.37499999999999978</v>
      </c>
      <c r="E34" s="20">
        <v>0.75000000000000056</v>
      </c>
      <c r="F34" s="58">
        <f t="shared" si="1"/>
        <v>0.33333333333333409</v>
      </c>
      <c r="G34" s="20"/>
      <c r="H34" s="20"/>
      <c r="I34" s="59" t="str">
        <f t="shared" si="2"/>
        <v/>
      </c>
      <c r="J34" s="58" t="str">
        <f t="shared" si="3"/>
        <v/>
      </c>
      <c r="K34" s="57"/>
      <c r="L34" s="13"/>
    </row>
    <row r="35" spans="1:12" ht="20.5" customHeight="1">
      <c r="A35" s="23">
        <f t="shared" si="4"/>
        <v>45066</v>
      </c>
      <c r="B35" s="24">
        <f t="shared" si="0"/>
        <v>7</v>
      </c>
      <c r="C35" s="18"/>
      <c r="D35" s="19"/>
      <c r="E35" s="20"/>
      <c r="F35" s="58" t="str">
        <f t="shared" si="1"/>
        <v/>
      </c>
      <c r="G35" s="20"/>
      <c r="H35" s="20"/>
      <c r="I35" s="59" t="str">
        <f t="shared" si="2"/>
        <v/>
      </c>
      <c r="J35" s="58" t="str">
        <f t="shared" si="3"/>
        <v/>
      </c>
      <c r="K35" s="57"/>
      <c r="L35" s="13"/>
    </row>
    <row r="36" spans="1:12" ht="20.5" customHeight="1">
      <c r="A36" s="23">
        <f t="shared" si="4"/>
        <v>45067</v>
      </c>
      <c r="B36" s="24">
        <f t="shared" si="0"/>
        <v>1</v>
      </c>
      <c r="C36" s="18"/>
      <c r="D36" s="19"/>
      <c r="E36" s="20"/>
      <c r="F36" s="58" t="str">
        <f t="shared" si="1"/>
        <v/>
      </c>
      <c r="G36" s="20"/>
      <c r="H36" s="20"/>
      <c r="I36" s="59" t="str">
        <f t="shared" si="2"/>
        <v/>
      </c>
      <c r="J36" s="58" t="str">
        <f t="shared" si="3"/>
        <v/>
      </c>
      <c r="K36" s="57"/>
      <c r="L36" s="13"/>
    </row>
    <row r="37" spans="1:12" ht="20.5" customHeight="1">
      <c r="A37" s="23">
        <f t="shared" si="4"/>
        <v>45068</v>
      </c>
      <c r="B37" s="24">
        <f t="shared" si="0"/>
        <v>2</v>
      </c>
      <c r="C37" s="18" t="s">
        <v>170</v>
      </c>
      <c r="D37" s="19">
        <v>0.37499999999999978</v>
      </c>
      <c r="E37" s="20">
        <v>0.75000000000000056</v>
      </c>
      <c r="F37" s="58">
        <f t="shared" si="1"/>
        <v>0.33333333333333409</v>
      </c>
      <c r="G37" s="20"/>
      <c r="H37" s="20"/>
      <c r="I37" s="59" t="str">
        <f t="shared" si="2"/>
        <v/>
      </c>
      <c r="J37" s="58" t="str">
        <f t="shared" si="3"/>
        <v/>
      </c>
      <c r="K37" s="57"/>
      <c r="L37" s="13"/>
    </row>
    <row r="38" spans="1:12" ht="20.5" customHeight="1">
      <c r="A38" s="23">
        <f t="shared" si="4"/>
        <v>45069</v>
      </c>
      <c r="B38" s="24">
        <f t="shared" si="0"/>
        <v>3</v>
      </c>
      <c r="C38" s="18" t="s">
        <v>170</v>
      </c>
      <c r="D38" s="19">
        <v>0.37499999999999978</v>
      </c>
      <c r="E38" s="20">
        <v>0.75000000000000056</v>
      </c>
      <c r="F38" s="58">
        <f t="shared" si="1"/>
        <v>0.33333333333333409</v>
      </c>
      <c r="G38" s="20"/>
      <c r="H38" s="20"/>
      <c r="I38" s="59" t="str">
        <f t="shared" si="2"/>
        <v/>
      </c>
      <c r="J38" s="58" t="str">
        <f t="shared" si="3"/>
        <v/>
      </c>
      <c r="K38" s="57"/>
      <c r="L38" s="13"/>
    </row>
    <row r="39" spans="1:12" ht="20.5" customHeight="1">
      <c r="A39" s="23">
        <f t="shared" si="4"/>
        <v>45070</v>
      </c>
      <c r="B39" s="24">
        <f t="shared" si="0"/>
        <v>4</v>
      </c>
      <c r="C39" s="18" t="s">
        <v>170</v>
      </c>
      <c r="D39" s="19">
        <v>0.37499999999999978</v>
      </c>
      <c r="E39" s="20">
        <v>0.75000000000000056</v>
      </c>
      <c r="F39" s="58">
        <f t="shared" si="1"/>
        <v>0.33333333333333409</v>
      </c>
      <c r="G39" s="20"/>
      <c r="H39" s="20"/>
      <c r="I39" s="59" t="str">
        <f t="shared" si="2"/>
        <v/>
      </c>
      <c r="J39" s="58" t="str">
        <f t="shared" si="3"/>
        <v/>
      </c>
      <c r="K39" s="57"/>
      <c r="L39" s="13"/>
    </row>
    <row r="40" spans="1:12" ht="20.5" customHeight="1">
      <c r="A40" s="23">
        <f t="shared" si="4"/>
        <v>45071</v>
      </c>
      <c r="B40" s="24">
        <f t="shared" si="0"/>
        <v>5</v>
      </c>
      <c r="C40" s="18" t="s">
        <v>170</v>
      </c>
      <c r="D40" s="19">
        <v>0.37499999999999978</v>
      </c>
      <c r="E40" s="20">
        <v>0.75000000000000056</v>
      </c>
      <c r="F40" s="58">
        <f t="shared" si="1"/>
        <v>0.33333333333333409</v>
      </c>
      <c r="G40" s="20"/>
      <c r="H40" s="20"/>
      <c r="I40" s="59" t="str">
        <f t="shared" si="2"/>
        <v/>
      </c>
      <c r="J40" s="58" t="str">
        <f t="shared" si="3"/>
        <v/>
      </c>
      <c r="K40" s="57"/>
      <c r="L40" s="13"/>
    </row>
    <row r="41" spans="1:12" ht="20.5" customHeight="1">
      <c r="A41" s="23">
        <f t="shared" si="4"/>
        <v>45072</v>
      </c>
      <c r="B41" s="24">
        <f t="shared" si="0"/>
        <v>6</v>
      </c>
      <c r="C41" s="18" t="s">
        <v>171</v>
      </c>
      <c r="D41" s="19">
        <v>0.37847222222222227</v>
      </c>
      <c r="E41" s="20">
        <v>0.75000000000000056</v>
      </c>
      <c r="F41" s="58">
        <f>IF(E41="","",E41-D41-TIME(1,0,0))</f>
        <v>0.3298611111111116</v>
      </c>
      <c r="G41" s="20"/>
      <c r="H41" s="20"/>
      <c r="I41" s="59" t="str">
        <f t="shared" si="2"/>
        <v/>
      </c>
      <c r="J41" s="58" t="str">
        <f t="shared" si="3"/>
        <v/>
      </c>
      <c r="K41" s="57"/>
      <c r="L41" s="13"/>
    </row>
    <row r="42" spans="1:12" ht="20.5" customHeight="1">
      <c r="A42" s="23">
        <f t="shared" si="4"/>
        <v>45073</v>
      </c>
      <c r="B42" s="24">
        <f t="shared" si="0"/>
        <v>7</v>
      </c>
      <c r="C42" s="18"/>
      <c r="D42" s="19"/>
      <c r="E42" s="20"/>
      <c r="F42" s="58" t="str">
        <f t="shared" si="1"/>
        <v/>
      </c>
      <c r="G42" s="20"/>
      <c r="H42" s="20"/>
      <c r="I42" s="59" t="str">
        <f t="shared" si="2"/>
        <v/>
      </c>
      <c r="J42" s="58" t="str">
        <f t="shared" si="3"/>
        <v/>
      </c>
      <c r="K42" s="57"/>
      <c r="L42" s="13"/>
    </row>
    <row r="43" spans="1:12" ht="20.5" customHeight="1">
      <c r="A43" s="23">
        <f t="shared" si="4"/>
        <v>45074</v>
      </c>
      <c r="B43" s="24">
        <f t="shared" si="0"/>
        <v>1</v>
      </c>
      <c r="C43" s="18"/>
      <c r="D43" s="19"/>
      <c r="E43" s="20"/>
      <c r="F43" s="58" t="str">
        <f t="shared" si="1"/>
        <v/>
      </c>
      <c r="G43" s="20"/>
      <c r="H43" s="20"/>
      <c r="I43" s="59" t="str">
        <f t="shared" si="2"/>
        <v/>
      </c>
      <c r="J43" s="58" t="str">
        <f t="shared" si="3"/>
        <v/>
      </c>
      <c r="K43" s="57"/>
      <c r="L43" s="13"/>
    </row>
    <row r="44" spans="1:12" ht="20.5" customHeight="1">
      <c r="A44" s="23">
        <f>IF(DAY(A43+1)&lt;&gt;29,"",A43+1)</f>
        <v>45075</v>
      </c>
      <c r="B44" s="24">
        <f>IF(A44="","",WEEKDAY(A44,1))</f>
        <v>2</v>
      </c>
      <c r="C44" s="18" t="s">
        <v>170</v>
      </c>
      <c r="D44" s="19">
        <v>0.37499999999999978</v>
      </c>
      <c r="E44" s="20">
        <v>0.75000000000000056</v>
      </c>
      <c r="F44" s="58">
        <f t="shared" si="1"/>
        <v>0.33333333333333409</v>
      </c>
      <c r="G44" s="20"/>
      <c r="H44" s="20"/>
      <c r="I44" s="59" t="str">
        <f t="shared" si="2"/>
        <v/>
      </c>
      <c r="J44" s="58" t="str">
        <f t="shared" si="3"/>
        <v/>
      </c>
      <c r="K44" s="57"/>
      <c r="L44" s="13"/>
    </row>
    <row r="45" spans="1:12" ht="20.5" customHeight="1">
      <c r="A45" s="23">
        <f>IF(DAY(A43+2)&lt;&gt;30,"",A43+2)</f>
        <v>45076</v>
      </c>
      <c r="B45" s="24">
        <f>IF(A45="","",WEEKDAY(A45,1))</f>
        <v>3</v>
      </c>
      <c r="C45" s="18" t="s">
        <v>171</v>
      </c>
      <c r="D45" s="19">
        <v>0.38194444444444442</v>
      </c>
      <c r="E45" s="20">
        <v>0.75000000000000056</v>
      </c>
      <c r="F45" s="58">
        <f t="shared" si="1"/>
        <v>0.32638888888888945</v>
      </c>
      <c r="G45" s="20"/>
      <c r="H45" s="20"/>
      <c r="I45" s="59" t="str">
        <f t="shared" si="2"/>
        <v/>
      </c>
      <c r="J45" s="58" t="str">
        <f t="shared" si="3"/>
        <v/>
      </c>
      <c r="K45" s="57"/>
      <c r="L45" s="13"/>
    </row>
    <row r="46" spans="1:12" ht="20.5" customHeight="1" thickBot="1">
      <c r="A46" s="23">
        <f>IF(DAY(A43+3)&lt;&gt;31,"",A43+3)</f>
        <v>45077</v>
      </c>
      <c r="B46" s="24">
        <f>IF(A46="","",WEEKDAY(A46,1))</f>
        <v>4</v>
      </c>
      <c r="C46" s="18" t="s">
        <v>170</v>
      </c>
      <c r="D46" s="21">
        <v>0.37499999999999978</v>
      </c>
      <c r="E46" s="22">
        <v>0.75000000000000056</v>
      </c>
      <c r="F46" s="58">
        <f t="shared" si="1"/>
        <v>0.33333333333333409</v>
      </c>
      <c r="G46" s="21"/>
      <c r="H46" s="22"/>
      <c r="I46" s="59" t="str">
        <f t="shared" si="2"/>
        <v/>
      </c>
      <c r="J46" s="60" t="str">
        <f t="shared" si="3"/>
        <v/>
      </c>
      <c r="K46" s="57"/>
      <c r="L46" s="13"/>
    </row>
    <row r="47" spans="1:12" ht="20.5" customHeight="1" thickBot="1">
      <c r="F47" s="16">
        <f>SUM(F16:F46)</f>
        <v>6.5243055555555687</v>
      </c>
      <c r="I47" s="16">
        <f>SUM(I16:I46)</f>
        <v>0</v>
      </c>
      <c r="J47" s="16">
        <f>SUM(J16:J46)</f>
        <v>0</v>
      </c>
      <c r="K47" s="74" t="s">
        <v>77</v>
      </c>
      <c r="L47" s="75"/>
    </row>
    <row r="48" spans="1:12" ht="15" thickBot="1">
      <c r="I48" s="17">
        <f>(I47)*24</f>
        <v>0</v>
      </c>
      <c r="J48" s="17">
        <f>(J47)*24</f>
        <v>0</v>
      </c>
    </row>
    <row r="49" spans="1:9" ht="14.25" customHeight="1" thickBot="1">
      <c r="A49" s="76" t="s">
        <v>19</v>
      </c>
      <c r="B49" s="77"/>
      <c r="C49" s="78"/>
      <c r="D49" s="79" t="s">
        <v>75</v>
      </c>
      <c r="E49" s="80"/>
      <c r="F49" s="79" t="s">
        <v>76</v>
      </c>
      <c r="G49" s="80"/>
      <c r="H49" s="76" t="s">
        <v>24</v>
      </c>
      <c r="I49" s="81"/>
    </row>
    <row r="50" spans="1:9" ht="18.75" customHeight="1" thickBot="1">
      <c r="A50" s="89"/>
      <c r="B50" s="90"/>
      <c r="C50" s="91"/>
      <c r="D50" s="89"/>
      <c r="E50" s="90"/>
      <c r="F50" s="89"/>
      <c r="G50" s="90"/>
      <c r="H50" s="92"/>
      <c r="I50" s="93"/>
    </row>
    <row r="51" spans="1:9" ht="15" customHeight="1" thickBot="1">
      <c r="A51" s="76" t="s">
        <v>18</v>
      </c>
      <c r="B51" s="77"/>
      <c r="C51" s="78"/>
      <c r="D51" s="76" t="s">
        <v>15</v>
      </c>
      <c r="E51" s="78"/>
      <c r="F51" s="76" t="s">
        <v>16</v>
      </c>
      <c r="G51" s="78"/>
      <c r="H51" s="76" t="s">
        <v>17</v>
      </c>
      <c r="I51" s="78"/>
    </row>
    <row r="52" spans="1:9" ht="20.25" customHeight="1" thickBot="1">
      <c r="A52" s="89"/>
      <c r="B52" s="90"/>
      <c r="C52" s="91"/>
      <c r="D52" s="89"/>
      <c r="E52" s="90"/>
      <c r="F52" s="89"/>
      <c r="G52" s="90"/>
      <c r="H52" s="92"/>
      <c r="I52" s="93"/>
    </row>
  </sheetData>
  <protectedRanges>
    <protectedRange sqref="K16:K46" name="範囲8_2"/>
    <protectedRange sqref="C16:E46" name="範囲5_1"/>
  </protectedRanges>
  <mergeCells count="31">
    <mergeCell ref="A52:C52"/>
    <mergeCell ref="D52:E52"/>
    <mergeCell ref="F52:G52"/>
    <mergeCell ref="H52:I52"/>
    <mergeCell ref="A50:C50"/>
    <mergeCell ref="D50:E50"/>
    <mergeCell ref="F50:G50"/>
    <mergeCell ref="H50:I50"/>
    <mergeCell ref="A51:C51"/>
    <mergeCell ref="D51:E51"/>
    <mergeCell ref="F51:G51"/>
    <mergeCell ref="H51:I51"/>
    <mergeCell ref="L14:L15"/>
    <mergeCell ref="K47:L47"/>
    <mergeCell ref="A49:C49"/>
    <mergeCell ref="D49:E49"/>
    <mergeCell ref="F49:G49"/>
    <mergeCell ref="H49:I49"/>
    <mergeCell ref="A14:A15"/>
    <mergeCell ref="B14:B15"/>
    <mergeCell ref="C14:C15"/>
    <mergeCell ref="D14:F14"/>
    <mergeCell ref="G14:J14"/>
    <mergeCell ref="K14:K15"/>
    <mergeCell ref="A2:L2"/>
    <mergeCell ref="A3:D3"/>
    <mergeCell ref="K4:L4"/>
    <mergeCell ref="A5:B5"/>
    <mergeCell ref="C5:D5"/>
    <mergeCell ref="F5:H5"/>
    <mergeCell ref="J5:L5"/>
  </mergeCells>
  <phoneticPr fontId="1"/>
  <conditionalFormatting sqref="B16:B46">
    <cfRule type="expression" dxfId="3" priority="1" stopIfTrue="1">
      <formula>COUNTIF(祝日,$A16)=1</formula>
    </cfRule>
    <cfRule type="cellIs" dxfId="2" priority="2" operator="equal">
      <formula>7</formula>
    </cfRule>
    <cfRule type="cellIs" dxfId="1" priority="3" operator="equal">
      <formula>1</formula>
    </cfRule>
  </conditionalFormatting>
  <dataValidations count="6">
    <dataValidation type="list" imeMode="off" allowBlank="1" showInputMessage="1" showErrorMessage="1" sqref="G16:G46" xr:uid="{58FB25B2-8245-E746-9687-BE2092DCF3F0}">
      <formula1>開始打刻時刻</formula1>
    </dataValidation>
    <dataValidation type="list" imeMode="off" allowBlank="1" showInputMessage="1" showErrorMessage="1" sqref="H16:H46" xr:uid="{12B5D767-6756-6B4B-9556-72FB013C7B76}">
      <formula1>終了打刻時刻</formula1>
    </dataValidation>
    <dataValidation type="list" allowBlank="1" sqref="C16:C46" xr:uid="{097FBEFE-98E7-5540-8D68-758FD73E3578}">
      <formula1>区分</formula1>
    </dataValidation>
    <dataValidation type="list" allowBlank="1" showErrorMessage="1" sqref="A3:D3" xr:uid="{109A2198-C90D-436E-BEA7-450ACCE8E4CA}">
      <formula1>年月日</formula1>
    </dataValidation>
    <dataValidation type="list" allowBlank="1" showInputMessage="1" showErrorMessage="1" sqref="E16:E46" xr:uid="{07D05B13-FEA2-B744-BE9B-0D5A3F107787}">
      <formula1>終了打刻時刻</formula1>
    </dataValidation>
    <dataValidation type="list" allowBlank="1" showInputMessage="1" showErrorMessage="1" sqref="D16:D46" xr:uid="{FC43E727-1997-1540-91F6-2A2E5A1188BD}">
      <formula1>開始打刻時刻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00B050"/>
    <pageSetUpPr fitToPage="1"/>
  </sheetPr>
  <dimension ref="A1:F63"/>
  <sheetViews>
    <sheetView view="pageBreakPreview" zoomScaleSheetLayoutView="100" workbookViewId="0">
      <pane xSplit="1" ySplit="2" topLeftCell="B41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baseColWidth="10" defaultColWidth="8.83203125" defaultRowHeight="14"/>
  <cols>
    <col min="1" max="1" width="6.5" style="48" bestFit="1" customWidth="1"/>
    <col min="2" max="2" width="10.5" style="48" bestFit="1" customWidth="1"/>
    <col min="3" max="3" width="13.83203125" style="48" bestFit="1" customWidth="1"/>
    <col min="4" max="4" width="31.6640625" style="48" customWidth="1"/>
    <col min="5" max="5" width="2.6640625" style="47" customWidth="1"/>
    <col min="6" max="16384" width="8.83203125" style="48"/>
  </cols>
  <sheetData>
    <row r="1" spans="1:6" ht="18.75" customHeight="1">
      <c r="A1" s="94" t="s">
        <v>115</v>
      </c>
      <c r="B1" s="95"/>
      <c r="C1" s="95"/>
      <c r="D1" s="96"/>
    </row>
    <row r="2" spans="1:6" ht="21" customHeight="1">
      <c r="A2" s="51" t="s">
        <v>83</v>
      </c>
      <c r="B2" s="51" t="s">
        <v>84</v>
      </c>
      <c r="C2" s="51" t="s">
        <v>10</v>
      </c>
      <c r="D2" s="51" t="s">
        <v>9</v>
      </c>
    </row>
    <row r="3" spans="1:6">
      <c r="A3" s="53">
        <f>ROW()-2</f>
        <v>1</v>
      </c>
      <c r="B3" s="52">
        <v>1101</v>
      </c>
      <c r="C3" s="50" t="s">
        <v>99</v>
      </c>
      <c r="D3" s="50" t="s">
        <v>102</v>
      </c>
      <c r="F3" s="49" t="s">
        <v>116</v>
      </c>
    </row>
    <row r="4" spans="1:6">
      <c r="A4" s="53">
        <f t="shared" ref="A4:A63" si="0">ROW()-2</f>
        <v>2</v>
      </c>
      <c r="B4" s="52">
        <v>1102</v>
      </c>
      <c r="C4" s="50" t="s">
        <v>97</v>
      </c>
      <c r="D4" s="50" t="s">
        <v>90</v>
      </c>
      <c r="F4" s="49" t="s">
        <v>117</v>
      </c>
    </row>
    <row r="5" spans="1:6">
      <c r="A5" s="53">
        <f t="shared" si="0"/>
        <v>3</v>
      </c>
      <c r="B5" s="52">
        <v>1105</v>
      </c>
      <c r="C5" s="50" t="s">
        <v>100</v>
      </c>
      <c r="D5" s="50" t="s">
        <v>103</v>
      </c>
    </row>
    <row r="6" spans="1:6">
      <c r="A6" s="53">
        <f t="shared" si="0"/>
        <v>4</v>
      </c>
      <c r="B6" s="52">
        <v>1107</v>
      </c>
      <c r="C6" s="50" t="s">
        <v>98</v>
      </c>
      <c r="D6" s="50" t="s">
        <v>104</v>
      </c>
    </row>
    <row r="7" spans="1:6" hidden="1">
      <c r="A7" s="53">
        <f t="shared" si="0"/>
        <v>5</v>
      </c>
      <c r="B7" s="54">
        <v>1109</v>
      </c>
      <c r="C7" s="55" t="s">
        <v>97</v>
      </c>
      <c r="D7" s="55" t="s">
        <v>89</v>
      </c>
    </row>
    <row r="8" spans="1:6" hidden="1">
      <c r="A8" s="53">
        <f t="shared" si="0"/>
        <v>6</v>
      </c>
      <c r="B8" s="54">
        <v>1110</v>
      </c>
      <c r="C8" s="55" t="s">
        <v>97</v>
      </c>
      <c r="D8" s="55" t="s">
        <v>105</v>
      </c>
    </row>
    <row r="9" spans="1:6" hidden="1">
      <c r="A9" s="53">
        <f t="shared" si="0"/>
        <v>7</v>
      </c>
      <c r="B9" s="54">
        <v>1111</v>
      </c>
      <c r="C9" s="55" t="s">
        <v>95</v>
      </c>
      <c r="D9" s="55" t="s">
        <v>106</v>
      </c>
    </row>
    <row r="10" spans="1:6">
      <c r="A10" s="53">
        <f t="shared" si="0"/>
        <v>8</v>
      </c>
      <c r="B10" s="52">
        <v>1115</v>
      </c>
      <c r="C10" s="50" t="s">
        <v>95</v>
      </c>
      <c r="D10" s="50" t="s">
        <v>86</v>
      </c>
    </row>
    <row r="11" spans="1:6" hidden="1">
      <c r="A11" s="53">
        <f t="shared" si="0"/>
        <v>9</v>
      </c>
      <c r="B11" s="54">
        <v>1116</v>
      </c>
      <c r="C11" s="55" t="s">
        <v>95</v>
      </c>
      <c r="D11" s="55" t="s">
        <v>91</v>
      </c>
    </row>
    <row r="12" spans="1:6">
      <c r="A12" s="53">
        <f t="shared" si="0"/>
        <v>10</v>
      </c>
      <c r="B12" s="52">
        <v>1106</v>
      </c>
      <c r="C12" s="50" t="s">
        <v>95</v>
      </c>
      <c r="D12" s="50" t="s">
        <v>128</v>
      </c>
    </row>
    <row r="13" spans="1:6" hidden="1">
      <c r="A13" s="53">
        <f t="shared" si="0"/>
        <v>11</v>
      </c>
      <c r="B13" s="54">
        <v>1117</v>
      </c>
      <c r="C13" s="55" t="s">
        <v>98</v>
      </c>
      <c r="D13" s="55" t="s">
        <v>107</v>
      </c>
    </row>
    <row r="14" spans="1:6">
      <c r="A14" s="53">
        <f t="shared" si="0"/>
        <v>12</v>
      </c>
      <c r="B14" s="52">
        <v>1118</v>
      </c>
      <c r="C14" s="50" t="s">
        <v>95</v>
      </c>
      <c r="D14" s="50" t="s">
        <v>124</v>
      </c>
    </row>
    <row r="15" spans="1:6" hidden="1">
      <c r="A15" s="53">
        <f t="shared" si="0"/>
        <v>13</v>
      </c>
      <c r="B15" s="54">
        <v>1119</v>
      </c>
      <c r="C15" s="55" t="s">
        <v>95</v>
      </c>
      <c r="D15" s="55" t="s">
        <v>93</v>
      </c>
    </row>
    <row r="16" spans="1:6">
      <c r="A16" s="53">
        <f t="shared" si="0"/>
        <v>14</v>
      </c>
      <c r="B16" s="52">
        <v>1120</v>
      </c>
      <c r="C16" s="50" t="s">
        <v>99</v>
      </c>
      <c r="D16" s="50" t="s">
        <v>108</v>
      </c>
    </row>
    <row r="17" spans="1:5" hidden="1">
      <c r="A17" s="53">
        <f t="shared" si="0"/>
        <v>15</v>
      </c>
      <c r="B17" s="54">
        <v>1121</v>
      </c>
      <c r="C17" s="55" t="s">
        <v>149</v>
      </c>
      <c r="D17" s="55" t="s">
        <v>150</v>
      </c>
    </row>
    <row r="18" spans="1:5">
      <c r="A18" s="53">
        <f t="shared" si="0"/>
        <v>16</v>
      </c>
      <c r="B18" s="52">
        <v>1122</v>
      </c>
      <c r="C18" s="50" t="s">
        <v>96</v>
      </c>
      <c r="D18" s="50" t="s">
        <v>94</v>
      </c>
    </row>
    <row r="19" spans="1:5">
      <c r="A19" s="53">
        <f t="shared" si="0"/>
        <v>17</v>
      </c>
      <c r="B19" s="52">
        <v>1123</v>
      </c>
      <c r="C19" s="50" t="s">
        <v>96</v>
      </c>
      <c r="D19" s="50" t="s">
        <v>109</v>
      </c>
    </row>
    <row r="20" spans="1:5">
      <c r="A20" s="53">
        <f t="shared" si="0"/>
        <v>18</v>
      </c>
      <c r="B20" s="52">
        <v>1124</v>
      </c>
      <c r="C20" s="50" t="s">
        <v>98</v>
      </c>
      <c r="D20" s="50" t="s">
        <v>110</v>
      </c>
    </row>
    <row r="21" spans="1:5">
      <c r="A21" s="53">
        <f t="shared" si="0"/>
        <v>19</v>
      </c>
      <c r="B21" s="52">
        <v>1125</v>
      </c>
      <c r="C21" s="50" t="s">
        <v>101</v>
      </c>
      <c r="D21" s="50" t="s">
        <v>87</v>
      </c>
    </row>
    <row r="22" spans="1:5" hidden="1">
      <c r="A22" s="53">
        <f t="shared" si="0"/>
        <v>20</v>
      </c>
      <c r="B22" s="54">
        <v>1126</v>
      </c>
      <c r="C22" s="55" t="s">
        <v>101</v>
      </c>
      <c r="D22" s="55" t="s">
        <v>151</v>
      </c>
    </row>
    <row r="23" spans="1:5" hidden="1">
      <c r="A23" s="53">
        <f t="shared" si="0"/>
        <v>21</v>
      </c>
      <c r="B23" s="54">
        <v>1127</v>
      </c>
      <c r="C23" s="55" t="s">
        <v>152</v>
      </c>
      <c r="D23" s="55" t="s">
        <v>153</v>
      </c>
    </row>
    <row r="24" spans="1:5" hidden="1">
      <c r="A24" s="53">
        <f t="shared" si="0"/>
        <v>22</v>
      </c>
      <c r="B24" s="54">
        <v>1128</v>
      </c>
      <c r="C24" s="55" t="s">
        <v>149</v>
      </c>
      <c r="D24" s="55" t="s">
        <v>154</v>
      </c>
    </row>
    <row r="25" spans="1:5" hidden="1">
      <c r="A25" s="53">
        <f t="shared" si="0"/>
        <v>23</v>
      </c>
      <c r="B25" s="54">
        <v>1129</v>
      </c>
      <c r="C25" s="55" t="s">
        <v>149</v>
      </c>
      <c r="D25" s="55" t="s">
        <v>155</v>
      </c>
    </row>
    <row r="26" spans="1:5" hidden="1">
      <c r="A26" s="53">
        <f t="shared" si="0"/>
        <v>24</v>
      </c>
      <c r="B26" s="54">
        <v>1130</v>
      </c>
      <c r="C26" s="55" t="s">
        <v>149</v>
      </c>
      <c r="D26" s="55" t="s">
        <v>156</v>
      </c>
    </row>
    <row r="27" spans="1:5" hidden="1">
      <c r="A27" s="53">
        <f t="shared" si="0"/>
        <v>25</v>
      </c>
      <c r="B27" s="54">
        <v>1131</v>
      </c>
      <c r="C27" s="55" t="s">
        <v>149</v>
      </c>
      <c r="D27" s="55" t="s">
        <v>157</v>
      </c>
    </row>
    <row r="28" spans="1:5" hidden="1">
      <c r="A28" s="53">
        <f t="shared" si="0"/>
        <v>26</v>
      </c>
      <c r="B28" s="54">
        <v>1132</v>
      </c>
      <c r="C28" s="55" t="s">
        <v>149</v>
      </c>
      <c r="D28" s="55" t="s">
        <v>158</v>
      </c>
    </row>
    <row r="29" spans="1:5" hidden="1">
      <c r="A29" s="53">
        <f t="shared" si="0"/>
        <v>27</v>
      </c>
      <c r="B29" s="54">
        <v>1133</v>
      </c>
      <c r="C29" s="55" t="s">
        <v>149</v>
      </c>
      <c r="D29" s="55" t="s">
        <v>159</v>
      </c>
    </row>
    <row r="30" spans="1:5">
      <c r="A30" s="53">
        <f t="shared" si="0"/>
        <v>28</v>
      </c>
      <c r="B30" s="52">
        <v>1134</v>
      </c>
      <c r="C30" s="50" t="s">
        <v>95</v>
      </c>
      <c r="D30" s="50" t="s">
        <v>119</v>
      </c>
    </row>
    <row r="31" spans="1:5" hidden="1">
      <c r="A31" s="53">
        <f t="shared" si="0"/>
        <v>29</v>
      </c>
      <c r="B31" s="54">
        <v>1135</v>
      </c>
      <c r="C31" s="55" t="s">
        <v>160</v>
      </c>
      <c r="D31" s="55" t="s">
        <v>161</v>
      </c>
      <c r="E31" s="56"/>
    </row>
    <row r="32" spans="1:5" hidden="1">
      <c r="A32" s="53">
        <f t="shared" si="0"/>
        <v>30</v>
      </c>
      <c r="B32" s="54">
        <v>1136</v>
      </c>
      <c r="C32" s="55" t="s">
        <v>160</v>
      </c>
      <c r="D32" s="55" t="s">
        <v>162</v>
      </c>
      <c r="E32" s="56"/>
    </row>
    <row r="33" spans="1:4">
      <c r="A33" s="53">
        <f t="shared" si="0"/>
        <v>31</v>
      </c>
      <c r="B33" s="52">
        <v>1137</v>
      </c>
      <c r="C33" s="50" t="s">
        <v>95</v>
      </c>
      <c r="D33" s="50" t="s">
        <v>123</v>
      </c>
    </row>
    <row r="34" spans="1:4">
      <c r="A34" s="53">
        <f t="shared" si="0"/>
        <v>32</v>
      </c>
      <c r="B34" s="52">
        <v>1139</v>
      </c>
      <c r="C34" s="50" t="s">
        <v>131</v>
      </c>
      <c r="D34" s="50" t="s">
        <v>132</v>
      </c>
    </row>
    <row r="35" spans="1:4">
      <c r="A35" s="53">
        <f t="shared" si="0"/>
        <v>33</v>
      </c>
      <c r="B35" s="52">
        <v>1140</v>
      </c>
      <c r="C35" s="50" t="s">
        <v>130</v>
      </c>
      <c r="D35" s="50" t="s">
        <v>129</v>
      </c>
    </row>
    <row r="36" spans="1:4">
      <c r="A36" s="53">
        <f t="shared" si="0"/>
        <v>34</v>
      </c>
      <c r="B36" s="52">
        <v>1141</v>
      </c>
      <c r="C36" s="50" t="s">
        <v>134</v>
      </c>
      <c r="D36" s="50" t="s">
        <v>135</v>
      </c>
    </row>
    <row r="37" spans="1:4">
      <c r="A37" s="53">
        <f t="shared" si="0"/>
        <v>35</v>
      </c>
      <c r="B37" s="52">
        <v>1142</v>
      </c>
      <c r="C37" s="50" t="s">
        <v>137</v>
      </c>
      <c r="D37" s="50" t="s">
        <v>136</v>
      </c>
    </row>
    <row r="38" spans="1:4">
      <c r="A38" s="53">
        <f t="shared" si="0"/>
        <v>36</v>
      </c>
      <c r="B38" s="52">
        <v>1143</v>
      </c>
      <c r="C38" s="50" t="s">
        <v>97</v>
      </c>
      <c r="D38" s="50" t="s">
        <v>138</v>
      </c>
    </row>
    <row r="39" spans="1:4">
      <c r="A39" s="53">
        <f t="shared" si="0"/>
        <v>37</v>
      </c>
      <c r="B39" s="52">
        <v>1144</v>
      </c>
      <c r="C39" s="50" t="s">
        <v>97</v>
      </c>
      <c r="D39" s="50" t="s">
        <v>139</v>
      </c>
    </row>
    <row r="40" spans="1:4">
      <c r="A40" s="53">
        <f t="shared" si="0"/>
        <v>38</v>
      </c>
      <c r="B40" s="52">
        <v>1145</v>
      </c>
      <c r="C40" s="50" t="s">
        <v>101</v>
      </c>
      <c r="D40" s="50" t="s">
        <v>140</v>
      </c>
    </row>
    <row r="41" spans="1:4">
      <c r="A41" s="53">
        <f t="shared" si="0"/>
        <v>39</v>
      </c>
      <c r="B41" s="52">
        <v>1146</v>
      </c>
      <c r="C41" s="50" t="s">
        <v>134</v>
      </c>
      <c r="D41" s="50" t="s">
        <v>141</v>
      </c>
    </row>
    <row r="42" spans="1:4">
      <c r="A42" s="53">
        <f t="shared" si="0"/>
        <v>40</v>
      </c>
      <c r="B42" s="52">
        <v>1147</v>
      </c>
      <c r="C42" s="50" t="s">
        <v>118</v>
      </c>
      <c r="D42" s="50" t="s">
        <v>142</v>
      </c>
    </row>
    <row r="43" spans="1:4">
      <c r="A43" s="53">
        <f t="shared" si="0"/>
        <v>41</v>
      </c>
      <c r="B43" s="52">
        <v>1148</v>
      </c>
      <c r="C43" s="50" t="s">
        <v>95</v>
      </c>
      <c r="D43" s="50" t="s">
        <v>143</v>
      </c>
    </row>
    <row r="44" spans="1:4">
      <c r="A44" s="53">
        <f t="shared" si="0"/>
        <v>42</v>
      </c>
      <c r="B44" s="52">
        <v>1149</v>
      </c>
      <c r="C44" s="50" t="s">
        <v>148</v>
      </c>
      <c r="D44" s="50" t="s">
        <v>144</v>
      </c>
    </row>
    <row r="45" spans="1:4">
      <c r="A45" s="53">
        <f t="shared" si="0"/>
        <v>43</v>
      </c>
      <c r="B45" s="52">
        <v>1150</v>
      </c>
      <c r="C45" s="50" t="s">
        <v>148</v>
      </c>
      <c r="D45" s="50" t="s">
        <v>145</v>
      </c>
    </row>
    <row r="46" spans="1:4">
      <c r="A46" s="53">
        <f t="shared" si="0"/>
        <v>44</v>
      </c>
      <c r="B46" s="52">
        <v>1151</v>
      </c>
      <c r="C46" s="50" t="s">
        <v>146</v>
      </c>
      <c r="D46" s="50" t="s">
        <v>147</v>
      </c>
    </row>
    <row r="47" spans="1:4">
      <c r="A47" s="53">
        <f t="shared" si="0"/>
        <v>45</v>
      </c>
      <c r="B47" s="52">
        <v>1154</v>
      </c>
      <c r="C47" s="50" t="s">
        <v>165</v>
      </c>
      <c r="D47" s="50" t="s">
        <v>166</v>
      </c>
    </row>
    <row r="48" spans="1:4">
      <c r="A48" s="53">
        <f t="shared" si="0"/>
        <v>46</v>
      </c>
      <c r="B48" s="52">
        <v>1155</v>
      </c>
      <c r="C48" s="50" t="s">
        <v>165</v>
      </c>
      <c r="D48" s="50" t="s">
        <v>167</v>
      </c>
    </row>
    <row r="49" spans="1:4">
      <c r="A49" s="53">
        <f t="shared" si="0"/>
        <v>47</v>
      </c>
      <c r="B49" s="52">
        <v>1156</v>
      </c>
      <c r="C49" s="50" t="s">
        <v>165</v>
      </c>
      <c r="D49" s="50" t="s">
        <v>168</v>
      </c>
    </row>
    <row r="50" spans="1:4">
      <c r="A50" s="53">
        <f t="shared" si="0"/>
        <v>48</v>
      </c>
      <c r="B50" s="52">
        <v>1201</v>
      </c>
      <c r="C50" s="50" t="s">
        <v>73</v>
      </c>
      <c r="D50" s="50" t="s">
        <v>111</v>
      </c>
    </row>
    <row r="51" spans="1:4" hidden="1">
      <c r="A51" s="53">
        <f t="shared" si="0"/>
        <v>49</v>
      </c>
      <c r="B51" s="54">
        <v>1202</v>
      </c>
      <c r="C51" s="55" t="s">
        <v>73</v>
      </c>
      <c r="D51" s="55" t="s">
        <v>112</v>
      </c>
    </row>
    <row r="52" spans="1:4">
      <c r="A52" s="53">
        <f t="shared" si="0"/>
        <v>50</v>
      </c>
      <c r="B52" s="52">
        <v>1203</v>
      </c>
      <c r="C52" s="50" t="s">
        <v>85</v>
      </c>
      <c r="D52" s="50" t="s">
        <v>88</v>
      </c>
    </row>
    <row r="53" spans="1:4">
      <c r="A53" s="53">
        <f t="shared" si="0"/>
        <v>51</v>
      </c>
      <c r="B53" s="52">
        <v>1204</v>
      </c>
      <c r="C53" s="50" t="s">
        <v>73</v>
      </c>
      <c r="D53" s="50" t="s">
        <v>113</v>
      </c>
    </row>
    <row r="54" spans="1:4">
      <c r="A54" s="53">
        <f t="shared" si="0"/>
        <v>52</v>
      </c>
      <c r="B54" s="52">
        <v>1205</v>
      </c>
      <c r="C54" s="50" t="s">
        <v>85</v>
      </c>
      <c r="D54" s="50" t="s">
        <v>114</v>
      </c>
    </row>
    <row r="55" spans="1:4">
      <c r="A55" s="53">
        <f t="shared" si="0"/>
        <v>53</v>
      </c>
      <c r="B55" s="52">
        <v>1206</v>
      </c>
      <c r="C55" s="50" t="s">
        <v>85</v>
      </c>
      <c r="D55" s="50" t="s">
        <v>120</v>
      </c>
    </row>
    <row r="56" spans="1:4">
      <c r="A56" s="53">
        <f t="shared" si="0"/>
        <v>54</v>
      </c>
      <c r="B56" s="52">
        <v>1207</v>
      </c>
      <c r="C56" s="50" t="s">
        <v>85</v>
      </c>
      <c r="D56" s="50" t="s">
        <v>122</v>
      </c>
    </row>
    <row r="57" spans="1:4">
      <c r="A57" s="53">
        <f t="shared" si="0"/>
        <v>55</v>
      </c>
      <c r="B57" s="52">
        <v>1208</v>
      </c>
      <c r="C57" s="50" t="s">
        <v>85</v>
      </c>
      <c r="D57" s="50" t="s">
        <v>121</v>
      </c>
    </row>
    <row r="58" spans="1:4">
      <c r="A58" s="53">
        <f t="shared" si="0"/>
        <v>56</v>
      </c>
      <c r="B58" s="52">
        <v>1209</v>
      </c>
      <c r="C58" s="50" t="s">
        <v>85</v>
      </c>
      <c r="D58" s="50" t="s">
        <v>126</v>
      </c>
    </row>
    <row r="59" spans="1:4">
      <c r="A59" s="53">
        <f t="shared" si="0"/>
        <v>57</v>
      </c>
      <c r="B59" s="52">
        <v>1210</v>
      </c>
      <c r="C59" s="50" t="s">
        <v>85</v>
      </c>
      <c r="D59" s="50" t="s">
        <v>127</v>
      </c>
    </row>
    <row r="60" spans="1:4">
      <c r="A60" s="53">
        <f t="shared" si="0"/>
        <v>58</v>
      </c>
      <c r="B60" s="52">
        <v>1211</v>
      </c>
      <c r="C60" s="50" t="s">
        <v>85</v>
      </c>
      <c r="D60" s="50" t="s">
        <v>133</v>
      </c>
    </row>
    <row r="61" spans="1:4">
      <c r="A61" s="53">
        <f t="shared" si="0"/>
        <v>59</v>
      </c>
      <c r="B61" s="52">
        <v>1301</v>
      </c>
      <c r="C61" s="50" t="s">
        <v>118</v>
      </c>
      <c r="D61" s="50" t="s">
        <v>92</v>
      </c>
    </row>
    <row r="62" spans="1:4">
      <c r="A62" s="53">
        <f t="shared" si="0"/>
        <v>60</v>
      </c>
      <c r="B62" s="52">
        <v>1302</v>
      </c>
      <c r="C62" s="50" t="s">
        <v>118</v>
      </c>
      <c r="D62" s="50" t="s">
        <v>125</v>
      </c>
    </row>
    <row r="63" spans="1:4">
      <c r="A63" s="53">
        <f t="shared" si="0"/>
        <v>61</v>
      </c>
      <c r="B63" s="52">
        <v>1303</v>
      </c>
      <c r="C63" s="50" t="s">
        <v>163</v>
      </c>
      <c r="D63" s="50" t="s">
        <v>164</v>
      </c>
    </row>
  </sheetData>
  <sheetProtection selectLockedCells="1"/>
  <autoFilter ref="A2:D63" xr:uid="{00000000-0009-0000-0000-000002000000}">
    <filterColumn colId="1">
      <colorFilter dxfId="0"/>
    </filterColumn>
  </autoFilter>
  <sortState xmlns:xlrd2="http://schemas.microsoft.com/office/spreadsheetml/2017/richdata2" ref="A3:D32">
    <sortCondition ref="B3:B32"/>
    <sortCondition ref="C3:C32"/>
    <sortCondition ref="D3:D32"/>
  </sortState>
  <mergeCells count="1">
    <mergeCell ref="A1:D1"/>
  </mergeCells>
  <phoneticPr fontId="1"/>
  <pageMargins left="0.70866141732283472" right="0.70866141732283472" top="0.74803149606299213" bottom="0.74803149606299213" header="0.31496062992125984" footer="0.31496062992125984"/>
  <pageSetup fitToHeight="0" orientation="portrait" r:id="rId1"/>
  <headerFooter>
    <oddFooter>&amp;L&amp;A&amp;C&amp;P／&amp;N&amp;R&amp;F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8"/>
  <sheetViews>
    <sheetView topLeftCell="D1" workbookViewId="0">
      <selection activeCell="D1" sqref="D1:H1"/>
    </sheetView>
  </sheetViews>
  <sheetFormatPr baseColWidth="10" defaultColWidth="8.83203125" defaultRowHeight="14"/>
  <cols>
    <col min="1" max="1" width="10.5" bestFit="1" customWidth="1"/>
    <col min="2" max="2" width="3.5" customWidth="1"/>
    <col min="3" max="3" width="11.6640625" bestFit="1" customWidth="1"/>
    <col min="4" max="5" width="3.5" bestFit="1" customWidth="1"/>
    <col min="6" max="6" width="4.5" customWidth="1"/>
    <col min="7" max="7" width="3.5" bestFit="1" customWidth="1"/>
    <col min="8" max="8" width="13.83203125" bestFit="1" customWidth="1"/>
    <col min="9" max="9" width="2.6640625" customWidth="1"/>
    <col min="10" max="10" width="2.5" bestFit="1" customWidth="1"/>
    <col min="12" max="12" width="3.33203125" customWidth="1"/>
    <col min="13" max="13" width="17.33203125" bestFit="1" customWidth="1"/>
    <col min="14" max="14" width="6.1640625" customWidth="1"/>
    <col min="15" max="15" width="4.5" customWidth="1"/>
    <col min="16" max="17" width="6.83203125" customWidth="1"/>
    <col min="18" max="18" width="2.5" customWidth="1"/>
    <col min="19" max="19" width="9.5" bestFit="1" customWidth="1"/>
    <col min="20" max="21" width="13.83203125" bestFit="1" customWidth="1"/>
    <col min="22" max="22" width="5.1640625" customWidth="1"/>
  </cols>
  <sheetData>
    <row r="1" spans="1:23" s="2" customFormat="1">
      <c r="A1" s="4" t="s">
        <v>28</v>
      </c>
      <c r="C1" s="5" t="e">
        <f>#REF!</f>
        <v>#REF!</v>
      </c>
      <c r="D1" s="97" t="s">
        <v>30</v>
      </c>
      <c r="E1" s="97"/>
      <c r="F1" s="97"/>
      <c r="G1" s="97"/>
      <c r="H1" s="97"/>
      <c r="K1" s="4" t="s">
        <v>49</v>
      </c>
      <c r="M1" s="98" t="s">
        <v>50</v>
      </c>
      <c r="N1" s="98"/>
      <c r="O1" s="98"/>
      <c r="P1" s="98"/>
      <c r="Q1" s="98"/>
      <c r="R1"/>
      <c r="S1" s="4" t="s">
        <v>59</v>
      </c>
      <c r="T1" s="4" t="s">
        <v>64</v>
      </c>
      <c r="U1" s="4" t="s">
        <v>63</v>
      </c>
      <c r="W1" s="4" t="s">
        <v>70</v>
      </c>
    </row>
    <row r="2" spans="1:23" ht="13.25" customHeight="1">
      <c r="A2" s="1">
        <f ca="1">DATE(YEAR(TODAY()),MONTH(TODAY())-1,1)</f>
        <v>45047</v>
      </c>
      <c r="C2" s="3" t="e">
        <f>DATE(YEAR(C1),D2,F2)</f>
        <v>#REF!</v>
      </c>
      <c r="D2">
        <v>1</v>
      </c>
      <c r="E2" s="25" t="s">
        <v>31</v>
      </c>
      <c r="F2">
        <v>1</v>
      </c>
      <c r="G2" s="25" t="s">
        <v>32</v>
      </c>
      <c r="H2" s="26" t="s">
        <v>33</v>
      </c>
      <c r="J2" s="2">
        <v>1</v>
      </c>
      <c r="K2" s="27" t="s">
        <v>21</v>
      </c>
      <c r="M2" s="28" t="s">
        <v>51</v>
      </c>
      <c r="N2" s="29">
        <v>0.375</v>
      </c>
      <c r="O2" s="30" t="s">
        <v>62</v>
      </c>
      <c r="P2" s="29">
        <v>0.75</v>
      </c>
      <c r="Q2" s="29"/>
      <c r="S2" s="31">
        <f ca="1">NOW()</f>
        <v>45078.463354282409</v>
      </c>
      <c r="T2" s="32">
        <f t="shared" ref="T2:T42" ca="1" si="0">T3-TIME(0,$N$10,0)+IF(TIME(0,$N$10,0)&gt;T3,1)</f>
        <v>0.4687500000000015</v>
      </c>
      <c r="U2" s="32">
        <f t="shared" ref="U2:U42" ca="1" si="1">U3-TIME(0,$N$11,0)+IF(TIME(0,$N$11,0)&gt;U3,1)</f>
        <v>0.4687500000000015</v>
      </c>
      <c r="W2" t="s">
        <v>71</v>
      </c>
    </row>
    <row r="3" spans="1:23" ht="13.25" customHeight="1">
      <c r="A3" s="1">
        <f ca="1">DATE(YEAR(TODAY()),MONTH(TODAY()),1)</f>
        <v>45078</v>
      </c>
      <c r="C3" s="3" t="e">
        <f>DATE(YEAR(C1),D3,F3)</f>
        <v>#REF!</v>
      </c>
      <c r="D3">
        <v>1</v>
      </c>
      <c r="E3" s="25" t="s">
        <v>31</v>
      </c>
      <c r="F3">
        <v>8</v>
      </c>
      <c r="G3" s="25" t="s">
        <v>32</v>
      </c>
      <c r="H3" s="26" t="s">
        <v>34</v>
      </c>
      <c r="J3" s="2">
        <v>2</v>
      </c>
      <c r="K3" s="27" t="s">
        <v>22</v>
      </c>
      <c r="M3" s="28" t="s">
        <v>53</v>
      </c>
      <c r="N3" s="29">
        <v>0.20833333333333334</v>
      </c>
      <c r="O3" s="30" t="s">
        <v>62</v>
      </c>
      <c r="P3" s="29">
        <v>0.375</v>
      </c>
      <c r="Q3" s="29"/>
      <c r="S3" s="4" t="s">
        <v>68</v>
      </c>
      <c r="T3" s="32">
        <f t="shared" ca="1" si="0"/>
        <v>0.47916666666666818</v>
      </c>
      <c r="U3" s="32">
        <f t="shared" ca="1" si="1"/>
        <v>0.47916666666666818</v>
      </c>
      <c r="W3" t="s">
        <v>72</v>
      </c>
    </row>
    <row r="4" spans="1:23" ht="13.25" customHeight="1">
      <c r="A4" s="1">
        <f ca="1">DATE(YEAR(TODAY()),MONTH(TODAY())+1,1)</f>
        <v>45108</v>
      </c>
      <c r="C4" s="3" t="e">
        <f>DATE(YEAR(C1),D4,F4)</f>
        <v>#REF!</v>
      </c>
      <c r="D4">
        <v>2</v>
      </c>
      <c r="E4" s="25" t="s">
        <v>31</v>
      </c>
      <c r="F4">
        <v>12</v>
      </c>
      <c r="G4" s="25" t="s">
        <v>32</v>
      </c>
      <c r="H4" s="26" t="s">
        <v>35</v>
      </c>
      <c r="J4" s="2">
        <v>3</v>
      </c>
      <c r="K4" s="27" t="s">
        <v>25</v>
      </c>
      <c r="M4" s="28" t="s">
        <v>54</v>
      </c>
      <c r="N4" s="29">
        <v>0.77083333333333337</v>
      </c>
      <c r="O4" s="30" t="s">
        <v>62</v>
      </c>
      <c r="P4" s="29">
        <v>0.91666666666666663</v>
      </c>
      <c r="Q4" s="29"/>
      <c r="S4" s="33">
        <f ca="1">CEILING(S2,TIME(0,N10,0))</f>
        <v>45078.46875</v>
      </c>
      <c r="T4" s="32">
        <f t="shared" ca="1" si="0"/>
        <v>0.48958333333333487</v>
      </c>
      <c r="U4" s="32">
        <f t="shared" ca="1" si="1"/>
        <v>0.48958333333333487</v>
      </c>
      <c r="W4" t="s">
        <v>73</v>
      </c>
    </row>
    <row r="5" spans="1:23" ht="13.25" customHeight="1">
      <c r="A5" s="1">
        <f ca="1">DATE(YEAR(TODAY()),MONTH(TODAY())+2,1)</f>
        <v>45139</v>
      </c>
      <c r="C5" s="3" t="e">
        <f>DATE(YEAR(C1),D5,F5)</f>
        <v>#REF!</v>
      </c>
      <c r="D5">
        <v>3</v>
      </c>
      <c r="E5" s="25" t="s">
        <v>31</v>
      </c>
      <c r="F5">
        <v>21</v>
      </c>
      <c r="G5" s="25" t="s">
        <v>32</v>
      </c>
      <c r="H5" s="26" t="s">
        <v>36</v>
      </c>
      <c r="J5" s="2">
        <v>4</v>
      </c>
      <c r="K5" s="27" t="s">
        <v>23</v>
      </c>
      <c r="M5" s="28" t="s">
        <v>65</v>
      </c>
      <c r="N5" s="29">
        <v>0.91666666666666663</v>
      </c>
      <c r="O5" s="30" t="s">
        <v>62</v>
      </c>
      <c r="P5" s="29">
        <v>1.2083333333333333</v>
      </c>
      <c r="Q5" s="29" t="s">
        <v>66</v>
      </c>
      <c r="S5" s="4" t="s">
        <v>67</v>
      </c>
      <c r="T5" s="32">
        <f t="shared" ca="1" si="0"/>
        <v>0.50000000000000155</v>
      </c>
      <c r="U5" s="32">
        <f t="shared" ca="1" si="1"/>
        <v>0.50000000000000155</v>
      </c>
    </row>
    <row r="6" spans="1:23" ht="13.25" customHeight="1">
      <c r="A6" s="1">
        <f ca="1">DATE(YEAR(TODAY()),MONTH(TODAY())+3,1)</f>
        <v>45170</v>
      </c>
      <c r="C6" s="3" t="e">
        <f>DATE(YEAR(C1),D6,F6)</f>
        <v>#REF!</v>
      </c>
      <c r="D6">
        <v>4</v>
      </c>
      <c r="E6" s="25" t="s">
        <v>31</v>
      </c>
      <c r="F6">
        <v>30</v>
      </c>
      <c r="G6" s="25" t="s">
        <v>32</v>
      </c>
      <c r="H6" s="26" t="s">
        <v>37</v>
      </c>
      <c r="J6" s="2">
        <v>5</v>
      </c>
      <c r="K6" s="34" t="s">
        <v>26</v>
      </c>
      <c r="M6" s="35" t="s">
        <v>61</v>
      </c>
      <c r="N6" s="29">
        <v>0.5</v>
      </c>
      <c r="O6" s="30" t="s">
        <v>52</v>
      </c>
      <c r="P6" s="29">
        <v>0.54166666666666663</v>
      </c>
      <c r="Q6" s="32">
        <f>P6-N6</f>
        <v>4.166666666666663E-2</v>
      </c>
      <c r="S6" s="33">
        <f ca="1">FLOOR(S2,TIME(0,N11,0))</f>
        <v>45078.458333333328</v>
      </c>
      <c r="T6" s="32">
        <f t="shared" ca="1" si="0"/>
        <v>0.51041666666666818</v>
      </c>
      <c r="U6" s="32">
        <f t="shared" ca="1" si="1"/>
        <v>0.51041666666666818</v>
      </c>
    </row>
    <row r="7" spans="1:23" ht="13.25" customHeight="1">
      <c r="A7" s="1">
        <f ca="1">DATE(YEAR(TODAY()),MONTH(TODAY())+4,1)</f>
        <v>45200</v>
      </c>
      <c r="C7" s="3" t="e">
        <f>DATE(YEAR(C1),D7,F7)</f>
        <v>#REF!</v>
      </c>
      <c r="D7">
        <v>5</v>
      </c>
      <c r="E7" s="25" t="s">
        <v>31</v>
      </c>
      <c r="F7">
        <v>3</v>
      </c>
      <c r="G7" s="25" t="s">
        <v>32</v>
      </c>
      <c r="H7" s="26" t="s">
        <v>38</v>
      </c>
      <c r="J7" s="2">
        <v>6</v>
      </c>
      <c r="K7" s="34" t="s">
        <v>27</v>
      </c>
      <c r="M7" s="35" t="s">
        <v>60</v>
      </c>
      <c r="N7" s="29">
        <v>0.75</v>
      </c>
      <c r="O7" s="30" t="s">
        <v>52</v>
      </c>
      <c r="P7" s="29">
        <v>0.77083333333333337</v>
      </c>
      <c r="Q7" s="32">
        <f>P7-N7</f>
        <v>2.083333333333337E-2</v>
      </c>
      <c r="T7" s="32">
        <f t="shared" ca="1" si="0"/>
        <v>0.52083333333333481</v>
      </c>
      <c r="U7" s="32">
        <f t="shared" ca="1" si="1"/>
        <v>0.52083333333333481</v>
      </c>
      <c r="W7" s="4" t="s">
        <v>29</v>
      </c>
    </row>
    <row r="8" spans="1:23" ht="13.25" customHeight="1">
      <c r="A8" s="1">
        <f ca="1">DATE(YEAR(TODAY()),MONTH(TODAY())+5,1)</f>
        <v>45231</v>
      </c>
      <c r="C8" s="3" t="e">
        <f>DATE(YEAR(C1),D8,F8)</f>
        <v>#REF!</v>
      </c>
      <c r="D8">
        <v>5</v>
      </c>
      <c r="E8" s="25" t="s">
        <v>31</v>
      </c>
      <c r="F8">
        <v>4</v>
      </c>
      <c r="G8" s="25" t="s">
        <v>32</v>
      </c>
      <c r="H8" s="26" t="s">
        <v>39</v>
      </c>
      <c r="J8" s="2">
        <v>7</v>
      </c>
      <c r="K8" s="34" t="s">
        <v>74</v>
      </c>
      <c r="N8" s="36"/>
      <c r="S8" s="37"/>
      <c r="T8" s="32">
        <f t="shared" ca="1" si="0"/>
        <v>0.53125000000000144</v>
      </c>
      <c r="U8" s="32">
        <f t="shared" ca="1" si="1"/>
        <v>0.53125000000000144</v>
      </c>
    </row>
    <row r="9" spans="1:23" ht="13.25" customHeight="1">
      <c r="A9" s="1">
        <f ca="1">DATE(YEAR(TODAY()),MONTH(TODAY())+6,1)</f>
        <v>45261</v>
      </c>
      <c r="C9" s="3" t="e">
        <f>DATE(YEAR(C1),D9,F9)</f>
        <v>#REF!</v>
      </c>
      <c r="D9">
        <v>5</v>
      </c>
      <c r="E9" s="25" t="s">
        <v>31</v>
      </c>
      <c r="F9">
        <v>5</v>
      </c>
      <c r="G9" s="25" t="s">
        <v>32</v>
      </c>
      <c r="H9" s="26" t="s">
        <v>40</v>
      </c>
      <c r="K9" s="4" t="s">
        <v>29</v>
      </c>
      <c r="M9" s="98" t="s">
        <v>55</v>
      </c>
      <c r="N9" s="98"/>
      <c r="S9" s="37"/>
      <c r="T9" s="32">
        <f t="shared" ca="1" si="0"/>
        <v>0.54166666666666807</v>
      </c>
      <c r="U9" s="32">
        <f t="shared" ca="1" si="1"/>
        <v>0.54166666666666807</v>
      </c>
    </row>
    <row r="10" spans="1:23" ht="13.25" customHeight="1">
      <c r="A10" s="1">
        <f ca="1">DATE(YEAR(TODAY()),MONTH(TODAY())+7,1)</f>
        <v>45292</v>
      </c>
      <c r="C10" s="3" t="e">
        <f>DATE(YEAR(C1),D10,F10)</f>
        <v>#REF!</v>
      </c>
      <c r="D10">
        <v>7</v>
      </c>
      <c r="E10" s="25" t="s">
        <v>31</v>
      </c>
      <c r="F10">
        <v>16</v>
      </c>
      <c r="G10" s="25" t="s">
        <v>32</v>
      </c>
      <c r="H10" s="26" t="s">
        <v>41</v>
      </c>
      <c r="M10" s="38" t="s">
        <v>56</v>
      </c>
      <c r="N10" s="39">
        <v>15</v>
      </c>
      <c r="T10" s="32">
        <f t="shared" ca="1" si="0"/>
        <v>0.5520833333333347</v>
      </c>
      <c r="U10" s="32">
        <f t="shared" ca="1" si="1"/>
        <v>0.5520833333333347</v>
      </c>
    </row>
    <row r="11" spans="1:23" ht="13.25" customHeight="1">
      <c r="A11" s="1">
        <f ca="1">DATE(YEAR(TODAY()),MONTH(TODAY())+8,1)</f>
        <v>45323</v>
      </c>
      <c r="C11" s="3" t="e">
        <f>DATE(YEAR(C1),D11,F11)</f>
        <v>#REF!</v>
      </c>
      <c r="D11">
        <v>8</v>
      </c>
      <c r="E11" s="25" t="s">
        <v>31</v>
      </c>
      <c r="F11">
        <v>11</v>
      </c>
      <c r="G11" s="25" t="s">
        <v>32</v>
      </c>
      <c r="H11" s="26" t="s">
        <v>42</v>
      </c>
      <c r="M11" s="38" t="s">
        <v>57</v>
      </c>
      <c r="N11" s="39">
        <v>15</v>
      </c>
      <c r="T11" s="32">
        <f t="shared" ca="1" si="0"/>
        <v>0.56250000000000133</v>
      </c>
      <c r="U11" s="32">
        <f t="shared" ca="1" si="1"/>
        <v>0.56250000000000133</v>
      </c>
    </row>
    <row r="12" spans="1:23" ht="13.25" customHeight="1">
      <c r="A12" s="1">
        <f ca="1">DATE(YEAR(TODAY()),MONTH(TODAY())+9,1)</f>
        <v>45352</v>
      </c>
      <c r="C12" s="3" t="e">
        <f>DATE(YEAR(C1),D12,F12)</f>
        <v>#REF!</v>
      </c>
      <c r="D12">
        <v>9</v>
      </c>
      <c r="E12" s="25" t="s">
        <v>31</v>
      </c>
      <c r="F12">
        <v>17</v>
      </c>
      <c r="G12" s="25" t="s">
        <v>32</v>
      </c>
      <c r="H12" s="26" t="s">
        <v>43</v>
      </c>
      <c r="M12" s="40" t="s">
        <v>58</v>
      </c>
      <c r="S12" s="41"/>
      <c r="T12" s="32">
        <f t="shared" ca="1" si="0"/>
        <v>0.57291666666666796</v>
      </c>
      <c r="U12" s="32">
        <f t="shared" ca="1" si="1"/>
        <v>0.57291666666666796</v>
      </c>
    </row>
    <row r="13" spans="1:23" ht="13.25" customHeight="1">
      <c r="A13" s="1">
        <f ca="1">DATE(YEAR(TODAY()),MONTH(TODAY())+10,1)</f>
        <v>45383</v>
      </c>
      <c r="C13" s="3" t="e">
        <f>DATE(YEAR(C1),D13,F13)</f>
        <v>#REF!</v>
      </c>
      <c r="D13">
        <v>9</v>
      </c>
      <c r="E13" s="25" t="s">
        <v>31</v>
      </c>
      <c r="F13">
        <v>24</v>
      </c>
      <c r="G13" s="25" t="s">
        <v>32</v>
      </c>
      <c r="H13" s="26" t="s">
        <v>44</v>
      </c>
      <c r="N13" s="36"/>
      <c r="S13" s="41"/>
      <c r="T13" s="32">
        <f t="shared" ca="1" si="0"/>
        <v>0.58333333333333459</v>
      </c>
      <c r="U13" s="32">
        <f t="shared" ca="1" si="1"/>
        <v>0.58333333333333459</v>
      </c>
    </row>
    <row r="14" spans="1:23" ht="13.25" customHeight="1">
      <c r="A14" s="1">
        <f ca="1">DATE(YEAR(TODAY()),MONTH(TODAY())+11,1)</f>
        <v>45413</v>
      </c>
      <c r="C14" s="3" t="e">
        <f>DATE(YEAR(C1),D14,F14)</f>
        <v>#REF!</v>
      </c>
      <c r="D14">
        <v>10</v>
      </c>
      <c r="E14" s="25" t="s">
        <v>31</v>
      </c>
      <c r="F14">
        <v>8</v>
      </c>
      <c r="G14" s="25" t="s">
        <v>32</v>
      </c>
      <c r="H14" s="26" t="s">
        <v>45</v>
      </c>
      <c r="N14" s="36"/>
      <c r="T14" s="32">
        <f t="shared" ca="1" si="0"/>
        <v>0.59375000000000122</v>
      </c>
      <c r="U14" s="32">
        <f t="shared" ca="1" si="1"/>
        <v>0.59375000000000122</v>
      </c>
    </row>
    <row r="15" spans="1:23" ht="13.25" customHeight="1">
      <c r="A15" s="4" t="s">
        <v>29</v>
      </c>
      <c r="C15" s="3" t="e">
        <f>DATE(YEAR(C1),D15,F15)</f>
        <v>#REF!</v>
      </c>
      <c r="D15">
        <v>11</v>
      </c>
      <c r="E15" s="25" t="s">
        <v>31</v>
      </c>
      <c r="F15">
        <v>3</v>
      </c>
      <c r="G15" s="25" t="s">
        <v>32</v>
      </c>
      <c r="H15" s="26" t="s">
        <v>46</v>
      </c>
      <c r="N15" s="36"/>
      <c r="T15" s="32">
        <f t="shared" ca="1" si="0"/>
        <v>0.60416666666666785</v>
      </c>
      <c r="U15" s="32">
        <f t="shared" ca="1" si="1"/>
        <v>0.60416666666666785</v>
      </c>
    </row>
    <row r="16" spans="1:23" ht="13.25" customHeight="1">
      <c r="C16" s="3" t="e">
        <f>DATE(YEAR(C1),D16,F16)</f>
        <v>#REF!</v>
      </c>
      <c r="D16">
        <v>11</v>
      </c>
      <c r="E16" s="25" t="s">
        <v>31</v>
      </c>
      <c r="F16">
        <v>23</v>
      </c>
      <c r="G16" s="25" t="s">
        <v>32</v>
      </c>
      <c r="H16" s="26" t="s">
        <v>47</v>
      </c>
      <c r="N16" s="36"/>
      <c r="P16" s="41"/>
      <c r="Q16" s="41"/>
      <c r="T16" s="32">
        <f t="shared" ca="1" si="0"/>
        <v>0.61458333333333448</v>
      </c>
      <c r="U16" s="32">
        <f t="shared" ca="1" si="1"/>
        <v>0.61458333333333448</v>
      </c>
    </row>
    <row r="17" spans="3:21" ht="13.25" customHeight="1">
      <c r="C17" s="3" t="e">
        <f>DATE(YEAR(C1),D17,F17)</f>
        <v>#REF!</v>
      </c>
      <c r="D17">
        <v>12</v>
      </c>
      <c r="E17" s="25" t="s">
        <v>31</v>
      </c>
      <c r="F17">
        <v>24</v>
      </c>
      <c r="G17" s="25" t="s">
        <v>32</v>
      </c>
      <c r="H17" s="26" t="s">
        <v>48</v>
      </c>
      <c r="N17" s="42"/>
      <c r="T17" s="32">
        <f t="shared" ca="1" si="0"/>
        <v>0.62500000000000111</v>
      </c>
      <c r="U17" s="32">
        <f t="shared" ca="1" si="1"/>
        <v>0.62500000000000111</v>
      </c>
    </row>
    <row r="18" spans="3:21" ht="13.25" customHeight="1">
      <c r="C18" s="1"/>
      <c r="N18" s="42"/>
      <c r="T18" s="32">
        <f t="shared" ca="1" si="0"/>
        <v>0.63541666666666774</v>
      </c>
      <c r="U18" s="32">
        <f t="shared" ca="1" si="1"/>
        <v>0.63541666666666774</v>
      </c>
    </row>
    <row r="19" spans="3:21" ht="13.25" customHeight="1">
      <c r="C19" s="1"/>
      <c r="N19" s="43"/>
      <c r="P19" s="41"/>
      <c r="Q19" s="41"/>
      <c r="T19" s="32">
        <f t="shared" ca="1" si="0"/>
        <v>0.64583333333333437</v>
      </c>
      <c r="U19" s="32">
        <f t="shared" ca="1" si="1"/>
        <v>0.64583333333333437</v>
      </c>
    </row>
    <row r="20" spans="3:21" ht="13.25" customHeight="1">
      <c r="C20" s="1"/>
      <c r="N20" s="42"/>
      <c r="T20" s="32">
        <f t="shared" ca="1" si="0"/>
        <v>0.656250000000001</v>
      </c>
      <c r="U20" s="32">
        <f t="shared" ca="1" si="1"/>
        <v>0.656250000000001</v>
      </c>
    </row>
    <row r="21" spans="3:21" ht="13.25" customHeight="1">
      <c r="C21" s="1"/>
      <c r="N21" s="42"/>
      <c r="T21" s="32">
        <f t="shared" ca="1" si="0"/>
        <v>0.66666666666666763</v>
      </c>
      <c r="U21" s="32">
        <f t="shared" ca="1" si="1"/>
        <v>0.66666666666666763</v>
      </c>
    </row>
    <row r="22" spans="3:21" ht="13.25" customHeight="1">
      <c r="C22" s="1"/>
      <c r="I22" s="2"/>
      <c r="J22" s="44"/>
      <c r="K22" s="2"/>
      <c r="L22" s="44"/>
      <c r="M22" s="2"/>
      <c r="N22" s="44"/>
      <c r="O22" s="2"/>
      <c r="P22" s="44"/>
      <c r="T22" s="32">
        <f t="shared" ca="1" si="0"/>
        <v>0.67708333333333426</v>
      </c>
      <c r="U22" s="32">
        <f t="shared" ca="1" si="1"/>
        <v>0.67708333333333426</v>
      </c>
    </row>
    <row r="23" spans="3:21" ht="13.25" customHeight="1">
      <c r="I23" s="2"/>
      <c r="J23" s="45"/>
      <c r="K23" s="2"/>
      <c r="L23" s="45"/>
      <c r="M23" s="2"/>
      <c r="N23" s="45"/>
      <c r="T23" s="32">
        <f t="shared" ca="1" si="0"/>
        <v>0.68750000000000089</v>
      </c>
      <c r="U23" s="32">
        <f t="shared" ca="1" si="1"/>
        <v>0.68750000000000089</v>
      </c>
    </row>
    <row r="24" spans="3:21" ht="13.25" customHeight="1">
      <c r="T24" s="32">
        <f t="shared" ca="1" si="0"/>
        <v>0.69791666666666752</v>
      </c>
      <c r="U24" s="32">
        <f t="shared" ca="1" si="1"/>
        <v>0.69791666666666752</v>
      </c>
    </row>
    <row r="25" spans="3:21">
      <c r="T25" s="32">
        <f t="shared" ca="1" si="0"/>
        <v>0.70833333333333415</v>
      </c>
      <c r="U25" s="32">
        <f t="shared" ca="1" si="1"/>
        <v>0.70833333333333415</v>
      </c>
    </row>
    <row r="26" spans="3:21">
      <c r="T26" s="32">
        <f t="shared" ca="1" si="0"/>
        <v>0.71875000000000078</v>
      </c>
      <c r="U26" s="32">
        <f t="shared" ca="1" si="1"/>
        <v>0.71875000000000078</v>
      </c>
    </row>
    <row r="27" spans="3:21">
      <c r="T27" s="32">
        <f t="shared" ca="1" si="0"/>
        <v>0.72916666666666741</v>
      </c>
      <c r="U27" s="32">
        <f t="shared" ca="1" si="1"/>
        <v>0.72916666666666741</v>
      </c>
    </row>
    <row r="28" spans="3:21">
      <c r="T28" s="32">
        <f t="shared" ca="1" si="0"/>
        <v>0.73958333333333404</v>
      </c>
      <c r="U28" s="32">
        <f t="shared" ca="1" si="1"/>
        <v>0.73958333333333404</v>
      </c>
    </row>
    <row r="29" spans="3:21">
      <c r="T29" s="32">
        <f t="shared" ca="1" si="0"/>
        <v>0.75000000000000067</v>
      </c>
      <c r="U29" s="32">
        <f t="shared" ca="1" si="1"/>
        <v>0.75000000000000067</v>
      </c>
    </row>
    <row r="30" spans="3:21">
      <c r="T30" s="32">
        <f t="shared" ca="1" si="0"/>
        <v>0.7604166666666673</v>
      </c>
      <c r="U30" s="32">
        <f t="shared" ca="1" si="1"/>
        <v>0.7604166666666673</v>
      </c>
    </row>
    <row r="31" spans="3:21">
      <c r="T31" s="32">
        <f t="shared" ca="1" si="0"/>
        <v>0.77083333333333393</v>
      </c>
      <c r="U31" s="32">
        <f t="shared" ca="1" si="1"/>
        <v>0.77083333333333393</v>
      </c>
    </row>
    <row r="32" spans="3:21">
      <c r="T32" s="32">
        <f t="shared" ca="1" si="0"/>
        <v>0.78125000000000056</v>
      </c>
      <c r="U32" s="32">
        <f t="shared" ca="1" si="1"/>
        <v>0.78125000000000056</v>
      </c>
    </row>
    <row r="33" spans="20:21">
      <c r="T33" s="32">
        <f t="shared" ca="1" si="0"/>
        <v>0.79166666666666718</v>
      </c>
      <c r="U33" s="32">
        <f t="shared" ca="1" si="1"/>
        <v>0.79166666666666718</v>
      </c>
    </row>
    <row r="34" spans="20:21">
      <c r="T34" s="32">
        <f t="shared" ca="1" si="0"/>
        <v>0.80208333333333381</v>
      </c>
      <c r="U34" s="32">
        <f t="shared" ca="1" si="1"/>
        <v>0.80208333333333381</v>
      </c>
    </row>
    <row r="35" spans="20:21" ht="13.5" customHeight="1">
      <c r="T35" s="32">
        <f t="shared" ca="1" si="0"/>
        <v>0.81250000000000044</v>
      </c>
      <c r="U35" s="32">
        <f t="shared" ca="1" si="1"/>
        <v>0.81250000000000044</v>
      </c>
    </row>
    <row r="36" spans="20:21">
      <c r="T36" s="32">
        <f t="shared" ca="1" si="0"/>
        <v>0.82291666666666707</v>
      </c>
      <c r="U36" s="32">
        <f t="shared" ca="1" si="1"/>
        <v>0.82291666666666707</v>
      </c>
    </row>
    <row r="37" spans="20:21">
      <c r="T37" s="32">
        <f t="shared" ca="1" si="0"/>
        <v>0.8333333333333337</v>
      </c>
      <c r="U37" s="32">
        <f t="shared" ca="1" si="1"/>
        <v>0.8333333333333337</v>
      </c>
    </row>
    <row r="38" spans="20:21">
      <c r="T38" s="32">
        <f t="shared" ca="1" si="0"/>
        <v>0.84375000000000033</v>
      </c>
      <c r="U38" s="32">
        <f t="shared" ca="1" si="1"/>
        <v>0.84375000000000033</v>
      </c>
    </row>
    <row r="39" spans="20:21">
      <c r="T39" s="32">
        <f t="shared" ca="1" si="0"/>
        <v>0.85416666666666696</v>
      </c>
      <c r="U39" s="32">
        <f t="shared" ca="1" si="1"/>
        <v>0.85416666666666696</v>
      </c>
    </row>
    <row r="40" spans="20:21">
      <c r="T40" s="32">
        <f t="shared" ca="1" si="0"/>
        <v>0.86458333333333359</v>
      </c>
      <c r="U40" s="32">
        <f t="shared" ca="1" si="1"/>
        <v>0.86458333333333359</v>
      </c>
    </row>
    <row r="41" spans="20:21" ht="13.5" customHeight="1">
      <c r="T41" s="32">
        <f t="shared" ca="1" si="0"/>
        <v>0.87500000000000022</v>
      </c>
      <c r="U41" s="32">
        <f t="shared" ca="1" si="1"/>
        <v>0.87500000000000022</v>
      </c>
    </row>
    <row r="42" spans="20:21">
      <c r="T42" s="32">
        <f t="shared" ca="1" si="0"/>
        <v>0.88541666666666685</v>
      </c>
      <c r="U42" s="32">
        <f t="shared" ca="1" si="1"/>
        <v>0.88541666666666685</v>
      </c>
    </row>
    <row r="43" spans="20:21">
      <c r="T43" s="32">
        <f t="shared" ref="T43:T96" ca="1" si="2">T44-TIME(0,$N$10,0)+IF(TIME(0,$N$10,0)&gt;T44,1)</f>
        <v>0.89583333333333348</v>
      </c>
      <c r="U43" s="32">
        <f t="shared" ref="U43:U96" ca="1" si="3">U44-TIME(0,$N$11,0)+IF(TIME(0,$N$11,0)&gt;U44,1)</f>
        <v>0.89583333333333348</v>
      </c>
    </row>
    <row r="44" spans="20:21">
      <c r="T44" s="32">
        <f t="shared" ca="1" si="2"/>
        <v>0.90625000000000011</v>
      </c>
      <c r="U44" s="32">
        <f t="shared" ca="1" si="3"/>
        <v>0.90625000000000011</v>
      </c>
    </row>
    <row r="45" spans="20:21">
      <c r="T45" s="32">
        <f t="shared" ca="1" si="2"/>
        <v>0.91666666666666674</v>
      </c>
      <c r="U45" s="32">
        <f t="shared" ca="1" si="3"/>
        <v>0.91666666666666674</v>
      </c>
    </row>
    <row r="46" spans="20:21">
      <c r="T46" s="32">
        <f t="shared" ca="1" si="2"/>
        <v>0.92708333333333337</v>
      </c>
      <c r="U46" s="32">
        <f t="shared" ca="1" si="3"/>
        <v>0.92708333333333337</v>
      </c>
    </row>
    <row r="47" spans="20:21">
      <c r="T47" s="32">
        <f t="shared" ca="1" si="2"/>
        <v>0.9375</v>
      </c>
      <c r="U47" s="32">
        <f t="shared" ca="1" si="3"/>
        <v>0.9375</v>
      </c>
    </row>
    <row r="48" spans="20:21">
      <c r="T48" s="32">
        <f t="shared" ca="1" si="2"/>
        <v>0.94791666666666663</v>
      </c>
      <c r="U48" s="32">
        <f t="shared" ca="1" si="3"/>
        <v>0.94791666666666663</v>
      </c>
    </row>
    <row r="49" spans="20:21">
      <c r="T49" s="32">
        <f t="shared" ca="1" si="2"/>
        <v>0.95833333333333326</v>
      </c>
      <c r="U49" s="32">
        <f t="shared" ca="1" si="3"/>
        <v>0.95833333333333326</v>
      </c>
    </row>
    <row r="50" spans="20:21">
      <c r="T50" s="32">
        <f t="shared" ca="1" si="2"/>
        <v>0.96874999999999989</v>
      </c>
      <c r="U50" s="32">
        <f t="shared" ca="1" si="3"/>
        <v>0.96874999999999989</v>
      </c>
    </row>
    <row r="51" spans="20:21">
      <c r="T51" s="32">
        <f t="shared" ca="1" si="2"/>
        <v>0.97916666666666652</v>
      </c>
      <c r="U51" s="32">
        <f t="shared" ca="1" si="3"/>
        <v>0.97916666666666652</v>
      </c>
    </row>
    <row r="52" spans="20:21">
      <c r="T52" s="32">
        <f t="shared" ca="1" si="2"/>
        <v>0.98958333333333315</v>
      </c>
      <c r="U52" s="32">
        <f t="shared" ca="1" si="3"/>
        <v>0.98958333333333315</v>
      </c>
    </row>
    <row r="53" spans="20:21">
      <c r="T53" s="32">
        <f t="shared" ca="1" si="2"/>
        <v>0.99999999999999978</v>
      </c>
      <c r="U53" s="32">
        <f t="shared" ca="1" si="3"/>
        <v>0.99999999999999978</v>
      </c>
    </row>
    <row r="54" spans="20:21">
      <c r="T54" s="32">
        <f t="shared" ca="1" si="2"/>
        <v>1.0416666666666392E-2</v>
      </c>
      <c r="U54" s="32">
        <f t="shared" ca="1" si="3"/>
        <v>1.0416666666666392E-2</v>
      </c>
    </row>
    <row r="55" spans="20:21">
      <c r="T55" s="32">
        <f t="shared" ca="1" si="2"/>
        <v>2.0833333333333058E-2</v>
      </c>
      <c r="U55" s="32">
        <f t="shared" ca="1" si="3"/>
        <v>2.0833333333333058E-2</v>
      </c>
    </row>
    <row r="56" spans="20:21">
      <c r="T56" s="32">
        <f t="shared" ca="1" si="2"/>
        <v>3.1249999999999722E-2</v>
      </c>
      <c r="U56" s="32">
        <f t="shared" ca="1" si="3"/>
        <v>3.1249999999999722E-2</v>
      </c>
    </row>
    <row r="57" spans="20:21" ht="13.5" customHeight="1">
      <c r="T57" s="32">
        <f t="shared" ca="1" si="2"/>
        <v>4.1666666666666387E-2</v>
      </c>
      <c r="U57" s="32">
        <f t="shared" ca="1" si="3"/>
        <v>4.1666666666666387E-2</v>
      </c>
    </row>
    <row r="58" spans="20:21">
      <c r="T58" s="32">
        <f t="shared" ca="1" si="2"/>
        <v>5.2083333333333051E-2</v>
      </c>
      <c r="U58" s="32">
        <f t="shared" ca="1" si="3"/>
        <v>5.2083333333333051E-2</v>
      </c>
    </row>
    <row r="59" spans="20:21">
      <c r="T59" s="32">
        <f t="shared" ca="1" si="2"/>
        <v>6.2499999999999716E-2</v>
      </c>
      <c r="U59" s="32">
        <f t="shared" ca="1" si="3"/>
        <v>6.2499999999999716E-2</v>
      </c>
    </row>
    <row r="60" spans="20:21">
      <c r="T60" s="32">
        <f t="shared" ca="1" si="2"/>
        <v>7.291666666666638E-2</v>
      </c>
      <c r="U60" s="32">
        <f t="shared" ca="1" si="3"/>
        <v>7.291666666666638E-2</v>
      </c>
    </row>
    <row r="61" spans="20:21">
      <c r="T61" s="32">
        <f t="shared" ca="1" si="2"/>
        <v>8.3333333333333051E-2</v>
      </c>
      <c r="U61" s="32">
        <f t="shared" ca="1" si="3"/>
        <v>8.3333333333333051E-2</v>
      </c>
    </row>
    <row r="62" spans="20:21">
      <c r="T62" s="32">
        <f t="shared" ca="1" si="2"/>
        <v>9.3749999999999722E-2</v>
      </c>
      <c r="U62" s="32">
        <f t="shared" ca="1" si="3"/>
        <v>9.3749999999999722E-2</v>
      </c>
    </row>
    <row r="63" spans="20:21">
      <c r="T63" s="32">
        <f t="shared" ca="1" si="2"/>
        <v>0.10416666666666639</v>
      </c>
      <c r="U63" s="32">
        <f t="shared" ca="1" si="3"/>
        <v>0.10416666666666639</v>
      </c>
    </row>
    <row r="64" spans="20:21">
      <c r="T64" s="32">
        <f t="shared" ca="1" si="2"/>
        <v>0.11458333333333307</v>
      </c>
      <c r="U64" s="32">
        <f t="shared" ca="1" si="3"/>
        <v>0.11458333333333307</v>
      </c>
    </row>
    <row r="65" spans="20:21">
      <c r="T65" s="32">
        <f t="shared" ca="1" si="2"/>
        <v>0.12499999999999974</v>
      </c>
      <c r="U65" s="32">
        <f t="shared" ca="1" si="3"/>
        <v>0.12499999999999974</v>
      </c>
    </row>
    <row r="66" spans="20:21">
      <c r="T66" s="32">
        <f t="shared" ca="1" si="2"/>
        <v>0.13541666666666641</v>
      </c>
      <c r="U66" s="32">
        <f t="shared" ca="1" si="3"/>
        <v>0.13541666666666641</v>
      </c>
    </row>
    <row r="67" spans="20:21">
      <c r="T67" s="32">
        <f t="shared" ca="1" si="2"/>
        <v>0.14583333333333307</v>
      </c>
      <c r="U67" s="32">
        <f t="shared" ca="1" si="3"/>
        <v>0.14583333333333307</v>
      </c>
    </row>
    <row r="68" spans="20:21">
      <c r="T68" s="32">
        <f t="shared" ca="1" si="2"/>
        <v>0.15624999999999972</v>
      </c>
      <c r="U68" s="32">
        <f t="shared" ca="1" si="3"/>
        <v>0.15624999999999972</v>
      </c>
    </row>
    <row r="69" spans="20:21">
      <c r="T69" s="32">
        <f t="shared" ca="1" si="2"/>
        <v>0.16666666666666638</v>
      </c>
      <c r="U69" s="32">
        <f t="shared" ca="1" si="3"/>
        <v>0.16666666666666638</v>
      </c>
    </row>
    <row r="70" spans="20:21">
      <c r="T70" s="32">
        <f t="shared" ca="1" si="2"/>
        <v>0.17708333333333304</v>
      </c>
      <c r="U70" s="32">
        <f t="shared" ca="1" si="3"/>
        <v>0.17708333333333304</v>
      </c>
    </row>
    <row r="71" spans="20:21">
      <c r="T71" s="32">
        <f t="shared" ca="1" si="2"/>
        <v>0.18749999999999969</v>
      </c>
      <c r="U71" s="32">
        <f t="shared" ca="1" si="3"/>
        <v>0.18749999999999969</v>
      </c>
    </row>
    <row r="72" spans="20:21">
      <c r="T72" s="32">
        <f t="shared" ca="1" si="2"/>
        <v>0.19791666666666635</v>
      </c>
      <c r="U72" s="32">
        <f t="shared" ca="1" si="3"/>
        <v>0.19791666666666635</v>
      </c>
    </row>
    <row r="73" spans="20:21">
      <c r="T73" s="32">
        <f t="shared" ca="1" si="2"/>
        <v>0.20833333333333301</v>
      </c>
      <c r="U73" s="32">
        <f t="shared" ca="1" si="3"/>
        <v>0.20833333333333301</v>
      </c>
    </row>
    <row r="74" spans="20:21">
      <c r="T74" s="32">
        <f t="shared" ca="1" si="2"/>
        <v>0.21874999999999967</v>
      </c>
      <c r="U74" s="32">
        <f t="shared" ca="1" si="3"/>
        <v>0.21874999999999967</v>
      </c>
    </row>
    <row r="75" spans="20:21">
      <c r="T75" s="32">
        <f t="shared" ca="1" si="2"/>
        <v>0.22916666666666632</v>
      </c>
      <c r="U75" s="32">
        <f t="shared" ca="1" si="3"/>
        <v>0.22916666666666632</v>
      </c>
    </row>
    <row r="76" spans="20:21">
      <c r="T76" s="32">
        <f t="shared" ca="1" si="2"/>
        <v>0.23958333333333298</v>
      </c>
      <c r="U76" s="32">
        <f t="shared" ca="1" si="3"/>
        <v>0.23958333333333298</v>
      </c>
    </row>
    <row r="77" spans="20:21">
      <c r="T77" s="32">
        <f t="shared" ca="1" si="2"/>
        <v>0.24999999999999964</v>
      </c>
      <c r="U77" s="32">
        <f t="shared" ca="1" si="3"/>
        <v>0.24999999999999964</v>
      </c>
    </row>
    <row r="78" spans="20:21">
      <c r="T78" s="32">
        <f t="shared" ca="1" si="2"/>
        <v>0.2604166666666663</v>
      </c>
      <c r="U78" s="32">
        <f t="shared" ca="1" si="3"/>
        <v>0.2604166666666663</v>
      </c>
    </row>
    <row r="79" spans="20:21">
      <c r="T79" s="32">
        <f t="shared" ca="1" si="2"/>
        <v>0.27083333333333298</v>
      </c>
      <c r="U79" s="32">
        <f t="shared" ca="1" si="3"/>
        <v>0.27083333333333298</v>
      </c>
    </row>
    <row r="80" spans="20:21">
      <c r="T80" s="32">
        <f t="shared" ca="1" si="2"/>
        <v>0.28124999999999967</v>
      </c>
      <c r="U80" s="32">
        <f t="shared" ca="1" si="3"/>
        <v>0.28124999999999967</v>
      </c>
    </row>
    <row r="81" spans="20:21">
      <c r="T81" s="32">
        <f t="shared" ca="1" si="2"/>
        <v>0.29166666666666635</v>
      </c>
      <c r="U81" s="32">
        <f t="shared" ca="1" si="3"/>
        <v>0.29166666666666635</v>
      </c>
    </row>
    <row r="82" spans="20:21">
      <c r="T82" s="32">
        <f t="shared" ca="1" si="2"/>
        <v>0.30208333333333304</v>
      </c>
      <c r="U82" s="32">
        <f t="shared" ca="1" si="3"/>
        <v>0.30208333333333304</v>
      </c>
    </row>
    <row r="83" spans="20:21">
      <c r="T83" s="32">
        <f t="shared" ca="1" si="2"/>
        <v>0.31249999999999972</v>
      </c>
      <c r="U83" s="32">
        <f t="shared" ca="1" si="3"/>
        <v>0.31249999999999972</v>
      </c>
    </row>
    <row r="84" spans="20:21">
      <c r="T84" s="32">
        <f t="shared" ca="1" si="2"/>
        <v>0.32291666666666641</v>
      </c>
      <c r="U84" s="32">
        <f t="shared" ca="1" si="3"/>
        <v>0.32291666666666641</v>
      </c>
    </row>
    <row r="85" spans="20:21">
      <c r="T85" s="32">
        <f t="shared" ca="1" si="2"/>
        <v>0.33333333333333309</v>
      </c>
      <c r="U85" s="32">
        <f t="shared" ca="1" si="3"/>
        <v>0.33333333333333309</v>
      </c>
    </row>
    <row r="86" spans="20:21">
      <c r="T86" s="32">
        <f t="shared" ca="1" si="2"/>
        <v>0.34374999999999978</v>
      </c>
      <c r="U86" s="32">
        <f t="shared" ca="1" si="3"/>
        <v>0.34374999999999978</v>
      </c>
    </row>
    <row r="87" spans="20:21">
      <c r="T87" s="32">
        <f t="shared" ca="1" si="2"/>
        <v>0.35416666666666646</v>
      </c>
      <c r="U87" s="32">
        <f t="shared" ca="1" si="3"/>
        <v>0.35416666666666646</v>
      </c>
    </row>
    <row r="88" spans="20:21">
      <c r="T88" s="32">
        <f t="shared" ca="1" si="2"/>
        <v>0.36458333333333315</v>
      </c>
      <c r="U88" s="32">
        <f t="shared" ca="1" si="3"/>
        <v>0.36458333333333315</v>
      </c>
    </row>
    <row r="89" spans="20:21">
      <c r="T89" s="32">
        <f t="shared" ca="1" si="2"/>
        <v>0.37499999999999983</v>
      </c>
      <c r="U89" s="32">
        <f t="shared" ca="1" si="3"/>
        <v>0.37499999999999983</v>
      </c>
    </row>
    <row r="90" spans="20:21">
      <c r="T90" s="32">
        <f t="shared" ca="1" si="2"/>
        <v>0.38541666666666652</v>
      </c>
      <c r="U90" s="32">
        <f t="shared" ca="1" si="3"/>
        <v>0.38541666666666652</v>
      </c>
    </row>
    <row r="91" spans="20:21">
      <c r="T91" s="32">
        <f t="shared" ca="1" si="2"/>
        <v>0.3958333333333332</v>
      </c>
      <c r="U91" s="32">
        <f t="shared" ca="1" si="3"/>
        <v>0.3958333333333332</v>
      </c>
    </row>
    <row r="92" spans="20:21">
      <c r="T92" s="32">
        <f t="shared" ca="1" si="2"/>
        <v>0.40624999999999989</v>
      </c>
      <c r="U92" s="32">
        <f t="shared" ca="1" si="3"/>
        <v>0.40624999999999989</v>
      </c>
    </row>
    <row r="93" spans="20:21">
      <c r="T93" s="32">
        <f t="shared" ca="1" si="2"/>
        <v>0.41666666666666657</v>
      </c>
      <c r="U93" s="32">
        <f t="shared" ca="1" si="3"/>
        <v>0.41666666666666657</v>
      </c>
    </row>
    <row r="94" spans="20:21">
      <c r="T94" s="32">
        <f t="shared" ca="1" si="2"/>
        <v>0.42708333333333326</v>
      </c>
      <c r="U94" s="32">
        <f t="shared" ca="1" si="3"/>
        <v>0.42708333333333326</v>
      </c>
    </row>
    <row r="95" spans="20:21">
      <c r="T95" s="32">
        <f t="shared" ca="1" si="2"/>
        <v>0.43749999999999994</v>
      </c>
      <c r="U95" s="32">
        <f t="shared" ca="1" si="3"/>
        <v>0.43749999999999994</v>
      </c>
    </row>
    <row r="96" spans="20:21">
      <c r="T96" s="32">
        <f t="shared" ca="1" si="2"/>
        <v>0.44791666666666663</v>
      </c>
      <c r="U96" s="32">
        <f t="shared" ca="1" si="3"/>
        <v>0.44791666666666663</v>
      </c>
    </row>
    <row r="97" spans="20:22">
      <c r="T97" s="32">
        <f ca="1">T99-TIME(0,$N$10,0)+IF(TIME(0,$N$10,0)&gt;T99,1)</f>
        <v>0.45833333333333331</v>
      </c>
      <c r="U97" s="32">
        <f ca="1">U99-TIME(0,N11,0)+IF(TIME(0,N11,0)&gt;U99,1)</f>
        <v>0.45833333333333331</v>
      </c>
    </row>
    <row r="98" spans="20:22" ht="9.5" customHeight="1">
      <c r="T98" s="32"/>
      <c r="U98" s="32"/>
    </row>
    <row r="99" spans="20:22">
      <c r="T99" s="46">
        <f ca="1">TIME(HOUR($S$4),MINUTE($S$4),0)</f>
        <v>0.46875</v>
      </c>
      <c r="U99" s="46">
        <f ca="1">TIME(HOUR($S$4),MINUTE($S$4),0)</f>
        <v>0.46875</v>
      </c>
      <c r="V99" t="s">
        <v>69</v>
      </c>
    </row>
    <row r="100" spans="20:22">
      <c r="T100" s="32">
        <f ca="1">T99+TIME(0,$N$10,0)</f>
        <v>0.47916666666666669</v>
      </c>
      <c r="U100" s="32">
        <f t="shared" ref="U100:U140" ca="1" si="4">U99+TIME(0,$N$11,0)</f>
        <v>0.47916666666666669</v>
      </c>
    </row>
    <row r="101" spans="20:22">
      <c r="T101" s="32">
        <f t="shared" ref="T101:T164" ca="1" si="5">T100+TIME(0,$N$10,0)</f>
        <v>0.48958333333333337</v>
      </c>
      <c r="U101" s="32">
        <f t="shared" ca="1" si="4"/>
        <v>0.48958333333333337</v>
      </c>
    </row>
    <row r="102" spans="20:22">
      <c r="T102" s="32">
        <f t="shared" ca="1" si="5"/>
        <v>0.5</v>
      </c>
      <c r="U102" s="32">
        <f t="shared" ca="1" si="4"/>
        <v>0.5</v>
      </c>
    </row>
    <row r="103" spans="20:22">
      <c r="T103" s="32">
        <f t="shared" ca="1" si="5"/>
        <v>0.51041666666666663</v>
      </c>
      <c r="U103" s="32">
        <f t="shared" ca="1" si="4"/>
        <v>0.51041666666666663</v>
      </c>
    </row>
    <row r="104" spans="20:22">
      <c r="T104" s="32">
        <f t="shared" ca="1" si="5"/>
        <v>0.52083333333333326</v>
      </c>
      <c r="U104" s="32">
        <f t="shared" ca="1" si="4"/>
        <v>0.52083333333333326</v>
      </c>
    </row>
    <row r="105" spans="20:22">
      <c r="T105" s="32">
        <f t="shared" ca="1" si="5"/>
        <v>0.53124999999999989</v>
      </c>
      <c r="U105" s="32">
        <f t="shared" ca="1" si="4"/>
        <v>0.53124999999999989</v>
      </c>
    </row>
    <row r="106" spans="20:22">
      <c r="T106" s="32">
        <f t="shared" ca="1" si="5"/>
        <v>0.54166666666666652</v>
      </c>
      <c r="U106" s="32">
        <f t="shared" ca="1" si="4"/>
        <v>0.54166666666666652</v>
      </c>
    </row>
    <row r="107" spans="20:22">
      <c r="T107" s="32">
        <f t="shared" ca="1" si="5"/>
        <v>0.55208333333333315</v>
      </c>
      <c r="U107" s="32">
        <f t="shared" ca="1" si="4"/>
        <v>0.55208333333333315</v>
      </c>
    </row>
    <row r="108" spans="20:22">
      <c r="T108" s="32">
        <f t="shared" ca="1" si="5"/>
        <v>0.56249999999999978</v>
      </c>
      <c r="U108" s="32">
        <f t="shared" ca="1" si="4"/>
        <v>0.56249999999999978</v>
      </c>
    </row>
    <row r="109" spans="20:22">
      <c r="T109" s="32">
        <f t="shared" ca="1" si="5"/>
        <v>0.57291666666666641</v>
      </c>
      <c r="U109" s="32">
        <f t="shared" ca="1" si="4"/>
        <v>0.57291666666666641</v>
      </c>
    </row>
    <row r="110" spans="20:22">
      <c r="T110" s="32">
        <f t="shared" ca="1" si="5"/>
        <v>0.58333333333333304</v>
      </c>
      <c r="U110" s="32">
        <f t="shared" ca="1" si="4"/>
        <v>0.58333333333333304</v>
      </c>
    </row>
    <row r="111" spans="20:22">
      <c r="T111" s="32">
        <f t="shared" ca="1" si="5"/>
        <v>0.59374999999999967</v>
      </c>
      <c r="U111" s="32">
        <f t="shared" ca="1" si="4"/>
        <v>0.59374999999999967</v>
      </c>
    </row>
    <row r="112" spans="20:22">
      <c r="T112" s="32">
        <f t="shared" ca="1" si="5"/>
        <v>0.6041666666666663</v>
      </c>
      <c r="U112" s="32">
        <f t="shared" ca="1" si="4"/>
        <v>0.6041666666666663</v>
      </c>
    </row>
    <row r="113" spans="20:21">
      <c r="T113" s="32">
        <f t="shared" ca="1" si="5"/>
        <v>0.61458333333333293</v>
      </c>
      <c r="U113" s="32">
        <f t="shared" ca="1" si="4"/>
        <v>0.61458333333333293</v>
      </c>
    </row>
    <row r="114" spans="20:21">
      <c r="T114" s="32">
        <f t="shared" ca="1" si="5"/>
        <v>0.62499999999999956</v>
      </c>
      <c r="U114" s="32">
        <f t="shared" ca="1" si="4"/>
        <v>0.62499999999999956</v>
      </c>
    </row>
    <row r="115" spans="20:21">
      <c r="T115" s="32">
        <f t="shared" ca="1" si="5"/>
        <v>0.63541666666666619</v>
      </c>
      <c r="U115" s="32">
        <f t="shared" ca="1" si="4"/>
        <v>0.63541666666666619</v>
      </c>
    </row>
    <row r="116" spans="20:21">
      <c r="T116" s="32">
        <f t="shared" ca="1" si="5"/>
        <v>0.64583333333333282</v>
      </c>
      <c r="U116" s="32">
        <f t="shared" ca="1" si="4"/>
        <v>0.64583333333333282</v>
      </c>
    </row>
    <row r="117" spans="20:21">
      <c r="T117" s="32">
        <f t="shared" ca="1" si="5"/>
        <v>0.65624999999999944</v>
      </c>
      <c r="U117" s="32">
        <f t="shared" ca="1" si="4"/>
        <v>0.65624999999999944</v>
      </c>
    </row>
    <row r="118" spans="20:21">
      <c r="T118" s="32">
        <f t="shared" ca="1" si="5"/>
        <v>0.66666666666666607</v>
      </c>
      <c r="U118" s="32">
        <f t="shared" ca="1" si="4"/>
        <v>0.66666666666666607</v>
      </c>
    </row>
    <row r="119" spans="20:21">
      <c r="T119" s="32">
        <f t="shared" ca="1" si="5"/>
        <v>0.6770833333333327</v>
      </c>
      <c r="U119" s="32">
        <f t="shared" ca="1" si="4"/>
        <v>0.6770833333333327</v>
      </c>
    </row>
    <row r="120" spans="20:21">
      <c r="T120" s="32">
        <f t="shared" ca="1" si="5"/>
        <v>0.68749999999999933</v>
      </c>
      <c r="U120" s="32">
        <f t="shared" ca="1" si="4"/>
        <v>0.68749999999999933</v>
      </c>
    </row>
    <row r="121" spans="20:21">
      <c r="T121" s="32">
        <f t="shared" ca="1" si="5"/>
        <v>0.69791666666666596</v>
      </c>
      <c r="U121" s="32">
        <f t="shared" ca="1" si="4"/>
        <v>0.69791666666666596</v>
      </c>
    </row>
    <row r="122" spans="20:21">
      <c r="T122" s="32">
        <f t="shared" ca="1" si="5"/>
        <v>0.70833333333333259</v>
      </c>
      <c r="U122" s="32">
        <f t="shared" ca="1" si="4"/>
        <v>0.70833333333333259</v>
      </c>
    </row>
    <row r="123" spans="20:21">
      <c r="T123" s="32">
        <f t="shared" ca="1" si="5"/>
        <v>0.71874999999999922</v>
      </c>
      <c r="U123" s="32">
        <f t="shared" ca="1" si="4"/>
        <v>0.71874999999999922</v>
      </c>
    </row>
    <row r="124" spans="20:21">
      <c r="T124" s="32">
        <f t="shared" ca="1" si="5"/>
        <v>0.72916666666666585</v>
      </c>
      <c r="U124" s="32">
        <f t="shared" ca="1" si="4"/>
        <v>0.72916666666666585</v>
      </c>
    </row>
    <row r="125" spans="20:21">
      <c r="T125" s="32">
        <f t="shared" ca="1" si="5"/>
        <v>0.73958333333333248</v>
      </c>
      <c r="U125" s="32">
        <f t="shared" ca="1" si="4"/>
        <v>0.73958333333333248</v>
      </c>
    </row>
    <row r="126" spans="20:21">
      <c r="T126" s="32">
        <f t="shared" ca="1" si="5"/>
        <v>0.74999999999999911</v>
      </c>
      <c r="U126" s="32">
        <f t="shared" ca="1" si="4"/>
        <v>0.74999999999999911</v>
      </c>
    </row>
    <row r="127" spans="20:21">
      <c r="T127" s="32">
        <f t="shared" ca="1" si="5"/>
        <v>0.76041666666666574</v>
      </c>
      <c r="U127" s="32">
        <f t="shared" ca="1" si="4"/>
        <v>0.76041666666666574</v>
      </c>
    </row>
    <row r="128" spans="20:21">
      <c r="T128" s="32">
        <f t="shared" ca="1" si="5"/>
        <v>0.77083333333333237</v>
      </c>
      <c r="U128" s="32">
        <f t="shared" ca="1" si="4"/>
        <v>0.77083333333333237</v>
      </c>
    </row>
    <row r="129" spans="20:21">
      <c r="T129" s="32">
        <f t="shared" ca="1" si="5"/>
        <v>0.781249999999999</v>
      </c>
      <c r="U129" s="32">
        <f t="shared" ca="1" si="4"/>
        <v>0.781249999999999</v>
      </c>
    </row>
    <row r="130" spans="20:21">
      <c r="T130" s="32">
        <f t="shared" ca="1" si="5"/>
        <v>0.79166666666666563</v>
      </c>
      <c r="U130" s="32">
        <f t="shared" ca="1" si="4"/>
        <v>0.79166666666666563</v>
      </c>
    </row>
    <row r="131" spans="20:21">
      <c r="T131" s="32">
        <f t="shared" ca="1" si="5"/>
        <v>0.80208333333333226</v>
      </c>
      <c r="U131" s="32">
        <f t="shared" ca="1" si="4"/>
        <v>0.80208333333333226</v>
      </c>
    </row>
    <row r="132" spans="20:21">
      <c r="T132" s="32">
        <f t="shared" ca="1" si="5"/>
        <v>0.81249999999999889</v>
      </c>
      <c r="U132" s="32">
        <f t="shared" ca="1" si="4"/>
        <v>0.81249999999999889</v>
      </c>
    </row>
    <row r="133" spans="20:21">
      <c r="T133" s="32">
        <f t="shared" ca="1" si="5"/>
        <v>0.82291666666666552</v>
      </c>
      <c r="U133" s="32">
        <f t="shared" ca="1" si="4"/>
        <v>0.82291666666666552</v>
      </c>
    </row>
    <row r="134" spans="20:21">
      <c r="T134" s="32">
        <f t="shared" ca="1" si="5"/>
        <v>0.83333333333333215</v>
      </c>
      <c r="U134" s="32">
        <f t="shared" ca="1" si="4"/>
        <v>0.83333333333333215</v>
      </c>
    </row>
    <row r="135" spans="20:21">
      <c r="T135" s="32">
        <f t="shared" ca="1" si="5"/>
        <v>0.84374999999999878</v>
      </c>
      <c r="U135" s="32">
        <f t="shared" ca="1" si="4"/>
        <v>0.84374999999999878</v>
      </c>
    </row>
    <row r="136" spans="20:21">
      <c r="T136" s="32">
        <f t="shared" ca="1" si="5"/>
        <v>0.85416666666666541</v>
      </c>
      <c r="U136" s="32">
        <f t="shared" ca="1" si="4"/>
        <v>0.85416666666666541</v>
      </c>
    </row>
    <row r="137" spans="20:21">
      <c r="T137" s="32">
        <f t="shared" ca="1" si="5"/>
        <v>0.86458333333333204</v>
      </c>
      <c r="U137" s="32">
        <f t="shared" ca="1" si="4"/>
        <v>0.86458333333333204</v>
      </c>
    </row>
    <row r="138" spans="20:21">
      <c r="T138" s="32">
        <f t="shared" ca="1" si="5"/>
        <v>0.87499999999999867</v>
      </c>
      <c r="U138" s="32">
        <f t="shared" ca="1" si="4"/>
        <v>0.87499999999999867</v>
      </c>
    </row>
    <row r="139" spans="20:21">
      <c r="T139" s="32">
        <f t="shared" ca="1" si="5"/>
        <v>0.8854166666666653</v>
      </c>
      <c r="U139" s="32">
        <f t="shared" ca="1" si="4"/>
        <v>0.8854166666666653</v>
      </c>
    </row>
    <row r="140" spans="20:21">
      <c r="T140" s="32">
        <f t="shared" ca="1" si="5"/>
        <v>0.89583333333333193</v>
      </c>
      <c r="U140" s="32">
        <f t="shared" ca="1" si="4"/>
        <v>0.89583333333333193</v>
      </c>
    </row>
    <row r="141" spans="20:21">
      <c r="T141" s="32">
        <f t="shared" ca="1" si="5"/>
        <v>0.90624999999999856</v>
      </c>
      <c r="U141" s="32">
        <f t="shared" ref="U141:U178" ca="1" si="6">U140+TIME(0,$N$11,0)</f>
        <v>0.90624999999999856</v>
      </c>
    </row>
    <row r="142" spans="20:21">
      <c r="T142" s="32">
        <f t="shared" ca="1" si="5"/>
        <v>0.91666666666666519</v>
      </c>
      <c r="U142" s="32">
        <f t="shared" ca="1" si="6"/>
        <v>0.91666666666666519</v>
      </c>
    </row>
    <row r="143" spans="20:21">
      <c r="T143" s="32">
        <f t="shared" ca="1" si="5"/>
        <v>0.92708333333333182</v>
      </c>
      <c r="U143" s="32">
        <f t="shared" ca="1" si="6"/>
        <v>0.92708333333333182</v>
      </c>
    </row>
    <row r="144" spans="20:21">
      <c r="T144" s="32">
        <f t="shared" ca="1" si="5"/>
        <v>0.93749999999999845</v>
      </c>
      <c r="U144" s="32">
        <f t="shared" ca="1" si="6"/>
        <v>0.93749999999999845</v>
      </c>
    </row>
    <row r="145" spans="20:21">
      <c r="T145" s="32">
        <f t="shared" ca="1" si="5"/>
        <v>0.94791666666666508</v>
      </c>
      <c r="U145" s="32">
        <f t="shared" ca="1" si="6"/>
        <v>0.94791666666666508</v>
      </c>
    </row>
    <row r="146" spans="20:21">
      <c r="T146" s="32">
        <f t="shared" ca="1" si="5"/>
        <v>0.95833333333333171</v>
      </c>
      <c r="U146" s="32">
        <f t="shared" ca="1" si="6"/>
        <v>0.95833333333333171</v>
      </c>
    </row>
    <row r="147" spans="20:21">
      <c r="T147" s="32">
        <f t="shared" ca="1" si="5"/>
        <v>0.96874999999999833</v>
      </c>
      <c r="U147" s="32">
        <f t="shared" ca="1" si="6"/>
        <v>0.96874999999999833</v>
      </c>
    </row>
    <row r="148" spans="20:21">
      <c r="T148" s="32">
        <f t="shared" ca="1" si="5"/>
        <v>0.97916666666666496</v>
      </c>
      <c r="U148" s="32">
        <f t="shared" ca="1" si="6"/>
        <v>0.97916666666666496</v>
      </c>
    </row>
    <row r="149" spans="20:21">
      <c r="T149" s="32">
        <f t="shared" ca="1" si="5"/>
        <v>0.98958333333333159</v>
      </c>
      <c r="U149" s="32">
        <f t="shared" ca="1" si="6"/>
        <v>0.98958333333333159</v>
      </c>
    </row>
    <row r="150" spans="20:21">
      <c r="T150" s="32">
        <f t="shared" ca="1" si="5"/>
        <v>0.99999999999999822</v>
      </c>
      <c r="U150" s="32">
        <f t="shared" ca="1" si="6"/>
        <v>0.99999999999999822</v>
      </c>
    </row>
    <row r="151" spans="20:21">
      <c r="T151" s="32">
        <f t="shared" ca="1" si="5"/>
        <v>1.010416666666665</v>
      </c>
      <c r="U151" s="32">
        <f t="shared" ca="1" si="6"/>
        <v>1.010416666666665</v>
      </c>
    </row>
    <row r="152" spans="20:21">
      <c r="T152" s="32">
        <f t="shared" ca="1" si="5"/>
        <v>1.0208333333333317</v>
      </c>
      <c r="U152" s="32">
        <f t="shared" ca="1" si="6"/>
        <v>1.0208333333333317</v>
      </c>
    </row>
    <row r="153" spans="20:21">
      <c r="T153" s="32">
        <f t="shared" ca="1" si="5"/>
        <v>1.0312499999999984</v>
      </c>
      <c r="U153" s="32">
        <f t="shared" ca="1" si="6"/>
        <v>1.0312499999999984</v>
      </c>
    </row>
    <row r="154" spans="20:21">
      <c r="T154" s="32">
        <f t="shared" ca="1" si="5"/>
        <v>1.0416666666666652</v>
      </c>
      <c r="U154" s="32">
        <f t="shared" ca="1" si="6"/>
        <v>1.0416666666666652</v>
      </c>
    </row>
    <row r="155" spans="20:21">
      <c r="T155" s="32">
        <f t="shared" ca="1" si="5"/>
        <v>1.0520833333333319</v>
      </c>
      <c r="U155" s="32">
        <f t="shared" ca="1" si="6"/>
        <v>1.0520833333333319</v>
      </c>
    </row>
    <row r="156" spans="20:21">
      <c r="T156" s="32">
        <f t="shared" ca="1" si="5"/>
        <v>1.0624999999999987</v>
      </c>
      <c r="U156" s="32">
        <f t="shared" ca="1" si="6"/>
        <v>1.0624999999999987</v>
      </c>
    </row>
    <row r="157" spans="20:21">
      <c r="T157" s="32">
        <f t="shared" ca="1" si="5"/>
        <v>1.0729166666666654</v>
      </c>
      <c r="U157" s="32">
        <f t="shared" ca="1" si="6"/>
        <v>1.0729166666666654</v>
      </c>
    </row>
    <row r="158" spans="20:21">
      <c r="T158" s="32">
        <f t="shared" ca="1" si="5"/>
        <v>1.0833333333333321</v>
      </c>
      <c r="U158" s="32">
        <f t="shared" ca="1" si="6"/>
        <v>1.0833333333333321</v>
      </c>
    </row>
    <row r="159" spans="20:21">
      <c r="T159" s="32">
        <f t="shared" ca="1" si="5"/>
        <v>1.0937499999999989</v>
      </c>
      <c r="U159" s="32">
        <f t="shared" ca="1" si="6"/>
        <v>1.0937499999999989</v>
      </c>
    </row>
    <row r="160" spans="20:21">
      <c r="T160" s="32">
        <f t="shared" ca="1" si="5"/>
        <v>1.1041666666666656</v>
      </c>
      <c r="U160" s="32">
        <f t="shared" ca="1" si="6"/>
        <v>1.1041666666666656</v>
      </c>
    </row>
    <row r="161" spans="20:21">
      <c r="T161" s="32">
        <f t="shared" ca="1" si="5"/>
        <v>1.1145833333333324</v>
      </c>
      <c r="U161" s="32">
        <f t="shared" ca="1" si="6"/>
        <v>1.1145833333333324</v>
      </c>
    </row>
    <row r="162" spans="20:21">
      <c r="T162" s="32">
        <f t="shared" ca="1" si="5"/>
        <v>1.1249999999999991</v>
      </c>
      <c r="U162" s="32">
        <f t="shared" ca="1" si="6"/>
        <v>1.1249999999999991</v>
      </c>
    </row>
    <row r="163" spans="20:21">
      <c r="T163" s="32">
        <f t="shared" ca="1" si="5"/>
        <v>1.1354166666666659</v>
      </c>
      <c r="U163" s="32">
        <f t="shared" ca="1" si="6"/>
        <v>1.1354166666666659</v>
      </c>
    </row>
    <row r="164" spans="20:21">
      <c r="T164" s="32">
        <f t="shared" ca="1" si="5"/>
        <v>1.1458333333333326</v>
      </c>
      <c r="U164" s="32">
        <f t="shared" ca="1" si="6"/>
        <v>1.1458333333333326</v>
      </c>
    </row>
    <row r="165" spans="20:21">
      <c r="T165" s="32">
        <f t="shared" ref="T165:T178" ca="1" si="7">T164+TIME(0,$N$10,0)</f>
        <v>1.1562499999999993</v>
      </c>
      <c r="U165" s="32">
        <f t="shared" ca="1" si="6"/>
        <v>1.1562499999999993</v>
      </c>
    </row>
    <row r="166" spans="20:21">
      <c r="T166" s="32">
        <f t="shared" ca="1" si="7"/>
        <v>1.1666666666666661</v>
      </c>
      <c r="U166" s="32">
        <f t="shared" ca="1" si="6"/>
        <v>1.1666666666666661</v>
      </c>
    </row>
    <row r="167" spans="20:21">
      <c r="T167" s="32">
        <f t="shared" ca="1" si="7"/>
        <v>1.1770833333333328</v>
      </c>
      <c r="U167" s="32">
        <f t="shared" ca="1" si="6"/>
        <v>1.1770833333333328</v>
      </c>
    </row>
    <row r="168" spans="20:21">
      <c r="T168" s="32">
        <f t="shared" ca="1" si="7"/>
        <v>1.1874999999999996</v>
      </c>
      <c r="U168" s="32">
        <f t="shared" ca="1" si="6"/>
        <v>1.1874999999999996</v>
      </c>
    </row>
    <row r="169" spans="20:21">
      <c r="T169" s="32">
        <f t="shared" ca="1" si="7"/>
        <v>1.1979166666666663</v>
      </c>
      <c r="U169" s="32">
        <f t="shared" ca="1" si="6"/>
        <v>1.1979166666666663</v>
      </c>
    </row>
    <row r="170" spans="20:21">
      <c r="T170" s="32">
        <f t="shared" ca="1" si="7"/>
        <v>1.208333333333333</v>
      </c>
      <c r="U170" s="32">
        <f t="shared" ca="1" si="6"/>
        <v>1.208333333333333</v>
      </c>
    </row>
    <row r="171" spans="20:21">
      <c r="T171" s="32">
        <f t="shared" ca="1" si="7"/>
        <v>1.2187499999999998</v>
      </c>
      <c r="U171" s="32">
        <f t="shared" ca="1" si="6"/>
        <v>1.2187499999999998</v>
      </c>
    </row>
    <row r="172" spans="20:21">
      <c r="T172" s="32">
        <f t="shared" ca="1" si="7"/>
        <v>1.2291666666666665</v>
      </c>
      <c r="U172" s="32">
        <f t="shared" ca="1" si="6"/>
        <v>1.2291666666666665</v>
      </c>
    </row>
    <row r="173" spans="20:21">
      <c r="T173" s="32">
        <f t="shared" ca="1" si="7"/>
        <v>1.2395833333333333</v>
      </c>
      <c r="U173" s="32">
        <f t="shared" ca="1" si="6"/>
        <v>1.2395833333333333</v>
      </c>
    </row>
    <row r="174" spans="20:21">
      <c r="T174" s="32">
        <f t="shared" ca="1" si="7"/>
        <v>1.25</v>
      </c>
      <c r="U174" s="32">
        <f t="shared" ca="1" si="6"/>
        <v>1.25</v>
      </c>
    </row>
    <row r="175" spans="20:21">
      <c r="T175" s="32">
        <f t="shared" ca="1" si="7"/>
        <v>1.2604166666666667</v>
      </c>
      <c r="U175" s="32">
        <f t="shared" ca="1" si="6"/>
        <v>1.2604166666666667</v>
      </c>
    </row>
    <row r="176" spans="20:21">
      <c r="T176" s="32">
        <f t="shared" ca="1" si="7"/>
        <v>1.2708333333333335</v>
      </c>
      <c r="U176" s="32">
        <f t="shared" ca="1" si="6"/>
        <v>1.2708333333333335</v>
      </c>
    </row>
    <row r="177" spans="20:21">
      <c r="T177" s="32">
        <f t="shared" ca="1" si="7"/>
        <v>1.2812500000000002</v>
      </c>
      <c r="U177" s="32">
        <f t="shared" ca="1" si="6"/>
        <v>1.2812500000000002</v>
      </c>
    </row>
    <row r="178" spans="20:21">
      <c r="T178" s="32">
        <f t="shared" ca="1" si="7"/>
        <v>1.291666666666667</v>
      </c>
      <c r="U178" s="32">
        <f t="shared" ca="1" si="6"/>
        <v>1.291666666666667</v>
      </c>
    </row>
  </sheetData>
  <sheetProtection password="C4FA" sheet="1" objects="1" scenarios="1"/>
  <mergeCells count="3">
    <mergeCell ref="D1:H1"/>
    <mergeCell ref="M9:N9"/>
    <mergeCell ref="M1:Q1"/>
  </mergeCells>
  <phoneticPr fontId="1"/>
  <dataValidations disablePrompts="1" count="1">
    <dataValidation imeMode="off" allowBlank="1" showInputMessage="1" showErrorMessage="1" sqref="N2:N6 O2:R5 M12 N10:N11 O6:O7" xr:uid="{00000000-0002-0000-0300-000000000000}"/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8</vt:i4>
      </vt:variant>
    </vt:vector>
  </HeadingPairs>
  <TitlesOfParts>
    <vt:vector size="11" baseType="lpstr">
      <vt:lpstr>勤務表-2018MM</vt:lpstr>
      <vt:lpstr>社員No.一覧</vt:lpstr>
      <vt:lpstr>設定</vt:lpstr>
      <vt:lpstr>社員No.一覧!Print_Area</vt:lpstr>
      <vt:lpstr>開始打刻時刻</vt:lpstr>
      <vt:lpstr>勤務地</vt:lpstr>
      <vt:lpstr>区分</vt:lpstr>
      <vt:lpstr>社員No.</vt:lpstr>
      <vt:lpstr>終了打刻時刻</vt:lpstr>
      <vt:lpstr>祝日</vt:lpstr>
      <vt:lpstr>年月日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Focus Duy</cp:lastModifiedBy>
  <cp:lastPrinted>2016-06-20T11:22:02Z</cp:lastPrinted>
  <dcterms:created xsi:type="dcterms:W3CDTF">2016-04-14T02:22:57Z</dcterms:created>
  <dcterms:modified xsi:type="dcterms:W3CDTF">2023-06-01T02:07:24Z</dcterms:modified>
</cp:coreProperties>
</file>