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11760"/>
  </bookViews>
  <sheets>
    <sheet name="00000" sheetId="1" r:id="rId1"/>
  </sheets>
  <definedNames>
    <definedName name="_xlnm.Print_Area" localSheetId="0">'00000'!$A$1:$J$146</definedName>
  </definedNames>
  <calcPr calcId="124519"/>
</workbook>
</file>

<file path=xl/calcChain.xml><?xml version="1.0" encoding="utf-8"?>
<calcChain xmlns="http://schemas.openxmlformats.org/spreadsheetml/2006/main">
  <c r="F136" i="1"/>
  <c r="I41"/>
  <c r="H42"/>
  <c r="H136"/>
  <c r="B136"/>
  <c r="C131"/>
  <c r="H132" s="1"/>
  <c r="C125"/>
  <c r="H126" s="1"/>
  <c r="C119"/>
  <c r="B120" s="1"/>
  <c r="C113"/>
  <c r="H114" s="1"/>
  <c r="C107"/>
  <c r="B108" s="1"/>
  <c r="C101"/>
  <c r="H102" s="1"/>
  <c r="F54"/>
  <c r="I53"/>
  <c r="C53"/>
  <c r="B54" s="1"/>
  <c r="I132"/>
  <c r="F132"/>
  <c r="I131"/>
  <c r="I126"/>
  <c r="G126"/>
  <c r="F126"/>
  <c r="B126"/>
  <c r="I125"/>
  <c r="I120"/>
  <c r="H120"/>
  <c r="G120"/>
  <c r="F120"/>
  <c r="I119"/>
  <c r="I114"/>
  <c r="G114"/>
  <c r="F114"/>
  <c r="B114"/>
  <c r="I113"/>
  <c r="H108"/>
  <c r="G108"/>
  <c r="F108"/>
  <c r="I107"/>
  <c r="I102"/>
  <c r="G102"/>
  <c r="F102"/>
  <c r="B102"/>
  <c r="I101"/>
  <c r="F96"/>
  <c r="I95"/>
  <c r="C95"/>
  <c r="B96" s="1"/>
  <c r="F90"/>
  <c r="I89"/>
  <c r="C89"/>
  <c r="B90" s="1"/>
  <c r="F84"/>
  <c r="I83"/>
  <c r="C83"/>
  <c r="B84" s="1"/>
  <c r="F78"/>
  <c r="I77"/>
  <c r="C77"/>
  <c r="B78" s="1"/>
  <c r="G132" l="1"/>
  <c r="B132"/>
  <c r="I108"/>
  <c r="H54"/>
  <c r="G54"/>
  <c r="I54"/>
  <c r="H96"/>
  <c r="G96"/>
  <c r="I96"/>
  <c r="H90"/>
  <c r="G90"/>
  <c r="I90"/>
  <c r="H84"/>
  <c r="G84"/>
  <c r="I84"/>
  <c r="H78"/>
  <c r="G78"/>
  <c r="I78"/>
  <c r="F66" l="1"/>
  <c r="I65"/>
  <c r="C65"/>
  <c r="B66" s="1"/>
  <c r="F60"/>
  <c r="I59"/>
  <c r="C59"/>
  <c r="B60" s="1"/>
  <c r="F72"/>
  <c r="I71"/>
  <c r="C71"/>
  <c r="B72" s="1"/>
  <c r="F48"/>
  <c r="I47"/>
  <c r="C47"/>
  <c r="B48" s="1"/>
  <c r="I48" l="1"/>
  <c r="I60"/>
  <c r="I66"/>
  <c r="H66"/>
  <c r="G66"/>
  <c r="I72"/>
  <c r="H72"/>
  <c r="G72"/>
  <c r="G60"/>
  <c r="H60"/>
  <c r="G48"/>
  <c r="H48"/>
  <c r="F22" l="1"/>
  <c r="F17"/>
  <c r="F37"/>
  <c r="I36"/>
  <c r="C36"/>
  <c r="B37" s="1"/>
  <c r="F32"/>
  <c r="I31"/>
  <c r="C31"/>
  <c r="B32" s="1"/>
  <c r="F27"/>
  <c r="I26"/>
  <c r="C26"/>
  <c r="B27" s="1"/>
  <c r="G27" s="1"/>
  <c r="I21"/>
  <c r="C16"/>
  <c r="I16"/>
  <c r="C21"/>
  <c r="B22" s="1"/>
  <c r="G22" s="1"/>
  <c r="I22" l="1"/>
  <c r="I37"/>
  <c r="H37"/>
  <c r="G37"/>
  <c r="G32"/>
  <c r="I32"/>
  <c r="H32"/>
  <c r="I27"/>
  <c r="H27"/>
  <c r="H22"/>
  <c r="F42"/>
  <c r="C41" l="1"/>
  <c r="B42"/>
  <c r="I42"/>
  <c r="I136" s="1"/>
  <c r="B17"/>
  <c r="G17" s="1"/>
  <c r="G42" l="1"/>
  <c r="G136" s="1"/>
  <c r="I17"/>
  <c r="H17"/>
</calcChain>
</file>

<file path=xl/sharedStrings.xml><?xml version="1.0" encoding="utf-8"?>
<sst xmlns="http://schemas.openxmlformats.org/spreadsheetml/2006/main" count="257" uniqueCount="69">
  <si>
    <t>散货</t>
  </si>
  <si>
    <t>CTNS</t>
  </si>
  <si>
    <t>TOTAL</t>
  </si>
  <si>
    <t>Meas(cbm)</t>
  </si>
  <si>
    <t>G.W.(kgs)</t>
  </si>
  <si>
    <t>N.W.(kgs)</t>
  </si>
  <si>
    <t>Pcs</t>
  </si>
  <si>
    <t>Pcs/ctn</t>
  </si>
  <si>
    <t>Description of Goods</t>
  </si>
  <si>
    <t>C/S</t>
  </si>
  <si>
    <t>Mark &amp; Nos.</t>
  </si>
  <si>
    <t>FM:</t>
  </si>
  <si>
    <t xml:space="preserve"> </t>
    <phoneticPr fontId="4" type="noConversion"/>
  </si>
  <si>
    <t>A Bắc</t>
  </si>
  <si>
    <t>TO:</t>
  </si>
  <si>
    <t xml:space="preserve">ORDER NO : </t>
  </si>
  <si>
    <t xml:space="preserve">SHIP DATE : </t>
  </si>
  <si>
    <t>PACKING LIST</t>
  </si>
  <si>
    <t>TEL : (84)241714288    FAX : (84)241714491</t>
  </si>
  <si>
    <t>TS 13 ROAD ,TIEN SON INDUSTRIAL ZONE TU SON DIST,BAC NINH PROVINCE</t>
  </si>
  <si>
    <t>TISU PAPER COMPANY LTD.</t>
  </si>
  <si>
    <t>Vở may gáy</t>
  </si>
  <si>
    <t>Số trang: 100</t>
  </si>
  <si>
    <t>KT: 24.7*19cm</t>
  </si>
  <si>
    <t>Bìa nhựa PP</t>
  </si>
  <si>
    <t>COMPBOOK</t>
  </si>
  <si>
    <t>HVN20060</t>
  </si>
  <si>
    <t>PO: 4502473117</t>
  </si>
  <si>
    <t>COMBOOK</t>
  </si>
  <si>
    <t xml:space="preserve"> #09120AA4</t>
  </si>
  <si>
    <t>26*20*12cm</t>
  </si>
  <si>
    <t>carton: 30/JAN/2020</t>
  </si>
  <si>
    <t xml:space="preserve"> #72261</t>
  </si>
  <si>
    <t xml:space="preserve"> #72263</t>
  </si>
  <si>
    <t xml:space="preserve"> #72490</t>
  </si>
  <si>
    <t xml:space="preserve"> #72492</t>
  </si>
  <si>
    <t xml:space="preserve"> #72861</t>
  </si>
  <si>
    <t>Edna/Roise</t>
  </si>
  <si>
    <t>Vở lõ xo sắt</t>
  </si>
  <si>
    <t xml:space="preserve"> #72162</t>
  </si>
  <si>
    <t>NOTEBOOK</t>
    <phoneticPr fontId="17" type="noConversion"/>
  </si>
  <si>
    <t>KT: 27.9*21.5cm</t>
  </si>
  <si>
    <t>29.7*9*29.6cm</t>
  </si>
  <si>
    <t xml:space="preserve"> #72164</t>
  </si>
  <si>
    <t xml:space="preserve"> #72884</t>
  </si>
  <si>
    <t xml:space="preserve"> #72888</t>
  </si>
  <si>
    <t xml:space="preserve"> #72890</t>
  </si>
  <si>
    <t>Vở lò xo</t>
  </si>
  <si>
    <t xml:space="preserve"> #73154</t>
  </si>
  <si>
    <t>Số trang: 200</t>
  </si>
  <si>
    <t>NOTEBOOK</t>
  </si>
  <si>
    <t>30*15*29.6cm</t>
  </si>
  <si>
    <t>Lò xo sắt</t>
  </si>
  <si>
    <t>Bìa nhựa</t>
  </si>
  <si>
    <t>NOTE BOOK</t>
  </si>
  <si>
    <t>HVN20051</t>
  </si>
  <si>
    <t>PO # 4502415825</t>
  </si>
  <si>
    <t>carton: 14/FEB/2020</t>
  </si>
  <si>
    <t xml:space="preserve"> #73146</t>
  </si>
  <si>
    <t xml:space="preserve"> #73150</t>
  </si>
  <si>
    <t xml:space="preserve"> #73152</t>
  </si>
  <si>
    <t>18.5*15*19.3cm</t>
  </si>
  <si>
    <t>KT: 17.7x11.1cm</t>
  </si>
  <si>
    <t xml:space="preserve"> #73145</t>
  </si>
  <si>
    <t>#73147</t>
  </si>
  <si>
    <t xml:space="preserve"> #73151</t>
  </si>
  <si>
    <t xml:space="preserve"> #73149</t>
  </si>
  <si>
    <t xml:space="preserve"> #73153</t>
  </si>
  <si>
    <t xml:space="preserve"> #73155</t>
  </si>
</sst>
</file>

<file path=xl/styles.xml><?xml version="1.0" encoding="utf-8"?>
<styleSheet xmlns="http://schemas.openxmlformats.org/spreadsheetml/2006/main">
  <numFmts count="13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.00_);[Red]\(0.00\)"/>
    <numFmt numFmtId="166" formatCode="_(* #,##0_);_(* \(#,##0\);_(* &quot;-&quot;??_);_(@_)"/>
    <numFmt numFmtId="167" formatCode="#,##0_ "/>
    <numFmt numFmtId="168" formatCode="0.000_);[Red]\(0.000\)"/>
    <numFmt numFmtId="169" formatCode="_-* #,##0.000_-;\-* #,##0.000_-;_-* &quot;-&quot;??_-;_-@_-"/>
    <numFmt numFmtId="170" formatCode="_(* #,##0.0_);_(* \(#,##0.0\);_(* &quot;-&quot;??_);_(@_)"/>
    <numFmt numFmtId="171" formatCode="yyyy/mm/dd;@"/>
    <numFmt numFmtId="172" formatCode="#,##0.0_);[Red]\(#,##0.0\)"/>
    <numFmt numFmtId="173" formatCode="#,##0.000_);[Red]\(#,##0.000\)"/>
    <numFmt numFmtId="174" formatCode="0.000"/>
  </numFmts>
  <fonts count="35">
    <font>
      <sz val="12"/>
      <name val="新細明體"/>
      <family val="1"/>
      <charset val="134"/>
    </font>
    <font>
      <sz val="12"/>
      <name val="新細明體"/>
      <family val="1"/>
      <charset val="134"/>
    </font>
    <font>
      <b/>
      <sz val="1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i/>
      <sz val="16"/>
      <name val="Times New Roman"/>
      <family val="1"/>
    </font>
    <font>
      <sz val="12"/>
      <color indexed="8"/>
      <name val="新細明體"/>
      <family val="1"/>
      <charset val="134"/>
    </font>
    <font>
      <sz val="12"/>
      <color indexed="9"/>
      <name val="新細明體"/>
      <family val="1"/>
      <charset val="134"/>
    </font>
    <font>
      <sz val="12"/>
      <color indexed="20"/>
      <name val="新細明體"/>
      <family val="1"/>
      <charset val="134"/>
    </font>
    <font>
      <b/>
      <sz val="18"/>
      <color indexed="56"/>
      <name val="新細明體"/>
      <family val="1"/>
      <charset val="134"/>
    </font>
    <font>
      <b/>
      <sz val="15"/>
      <color indexed="56"/>
      <name val="新細明體"/>
      <family val="1"/>
      <charset val="134"/>
    </font>
    <font>
      <b/>
      <sz val="13"/>
      <color indexed="56"/>
      <name val="新細明體"/>
      <family val="1"/>
      <charset val="134"/>
    </font>
    <font>
      <b/>
      <sz val="11"/>
      <color indexed="56"/>
      <name val="新細明體"/>
      <family val="1"/>
      <charset val="134"/>
    </font>
    <font>
      <b/>
      <sz val="12"/>
      <color indexed="9"/>
      <name val="新細明體"/>
      <family val="1"/>
      <charset val="134"/>
    </font>
    <font>
      <b/>
      <sz val="12"/>
      <color indexed="8"/>
      <name val="新細明體"/>
      <family val="1"/>
      <charset val="134"/>
    </font>
    <font>
      <i/>
      <sz val="12"/>
      <color indexed="23"/>
      <name val="新細明體"/>
      <family val="1"/>
      <charset val="134"/>
    </font>
    <font>
      <sz val="12"/>
      <color indexed="10"/>
      <name val="新細明體"/>
      <family val="1"/>
      <charset val="134"/>
    </font>
    <font>
      <b/>
      <sz val="12"/>
      <color indexed="52"/>
      <name val="新細明體"/>
      <family val="1"/>
      <charset val="134"/>
    </font>
    <font>
      <sz val="12"/>
      <color indexed="62"/>
      <name val="新細明體"/>
      <family val="1"/>
      <charset val="134"/>
    </font>
    <font>
      <b/>
      <sz val="12"/>
      <color indexed="63"/>
      <name val="新細明體"/>
      <family val="1"/>
      <charset val="134"/>
    </font>
    <font>
      <sz val="12"/>
      <color indexed="60"/>
      <name val="新細明體"/>
      <family val="1"/>
      <charset val="134"/>
    </font>
    <font>
      <sz val="12"/>
      <color indexed="52"/>
      <name val="新細明體"/>
      <family val="1"/>
      <charset val="134"/>
    </font>
    <font>
      <sz val="9"/>
      <name val="細明體"/>
      <family val="3"/>
      <charset val="136"/>
    </font>
    <font>
      <sz val="14"/>
      <name val="Times New Roman"/>
      <family val="1"/>
    </font>
    <font>
      <sz val="14"/>
      <color indexed="8"/>
      <name val="Times New Roman"/>
      <family val="1"/>
    </font>
    <font>
      <sz val="20"/>
      <name val="Times New Roman"/>
      <family val="1"/>
    </font>
    <font>
      <sz val="11"/>
      <name val="Times New Roman"/>
      <family val="1"/>
    </font>
    <font>
      <b/>
      <i/>
      <sz val="19"/>
      <name val="Times New Roman"/>
      <family val="1"/>
    </font>
    <font>
      <sz val="19"/>
      <name val="Times New Roman"/>
      <family val="1"/>
    </font>
    <font>
      <b/>
      <i/>
      <sz val="16"/>
      <name val="Times New Roman"/>
      <family val="1"/>
    </font>
    <font>
      <i/>
      <sz val="12"/>
      <name val="Times New Roman"/>
      <family val="1"/>
    </font>
    <font>
      <sz val="16"/>
      <color indexed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" fillId="23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21" applyNumberFormat="0" applyAlignment="0" applyProtection="0">
      <alignment vertical="center"/>
    </xf>
    <xf numFmtId="0" fontId="21" fillId="9" borderId="21" applyNumberFormat="0" applyAlignment="0" applyProtection="0">
      <alignment vertical="center"/>
    </xf>
    <xf numFmtId="0" fontId="22" fillId="24" borderId="22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</cellStyleXfs>
  <cellXfs count="184">
    <xf numFmtId="0" fontId="0" fillId="0" borderId="0" xfId="0">
      <alignment vertical="center"/>
    </xf>
    <xf numFmtId="166" fontId="4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Continuous"/>
    </xf>
    <xf numFmtId="166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6" fontId="4" fillId="0" borderId="6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5" xfId="0" applyFont="1" applyBorder="1">
      <alignment vertical="center"/>
    </xf>
    <xf numFmtId="0" fontId="3" fillId="0" borderId="12" xfId="2" applyFont="1" applyBorder="1"/>
    <xf numFmtId="165" fontId="3" fillId="0" borderId="12" xfId="3" applyNumberFormat="1" applyFont="1" applyBorder="1" applyAlignment="1">
      <alignment horizontal="center"/>
    </xf>
    <xf numFmtId="165" fontId="3" fillId="0" borderId="12" xfId="2" applyNumberFormat="1" applyFont="1" applyBorder="1" applyAlignment="1">
      <alignment horizontal="center"/>
    </xf>
    <xf numFmtId="164" fontId="3" fillId="0" borderId="12" xfId="4" applyNumberFormat="1" applyFont="1" applyBorder="1" applyAlignment="1">
      <alignment horizontal="center"/>
    </xf>
    <xf numFmtId="0" fontId="7" fillId="0" borderId="13" xfId="2" applyFont="1" applyBorder="1" applyAlignment="1">
      <alignment horizontal="center"/>
    </xf>
    <xf numFmtId="0" fontId="6" fillId="0" borderId="5" xfId="2" applyFont="1" applyBorder="1" applyAlignment="1">
      <alignment horizontal="right"/>
    </xf>
    <xf numFmtId="49" fontId="3" fillId="0" borderId="14" xfId="2" applyNumberFormat="1" applyFont="1" applyBorder="1" applyAlignment="1">
      <alignment horizontal="left"/>
    </xf>
    <xf numFmtId="171" fontId="8" fillId="0" borderId="14" xfId="2" applyNumberFormat="1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2" fillId="0" borderId="9" xfId="2" applyFont="1" applyBorder="1" applyAlignment="1">
      <alignment horizontal="centerContinuous"/>
    </xf>
    <xf numFmtId="0" fontId="7" fillId="0" borderId="0" xfId="0" applyFont="1" applyBorder="1">
      <alignment vertical="center"/>
    </xf>
    <xf numFmtId="0" fontId="3" fillId="26" borderId="0" xfId="0" applyFont="1" applyFill="1" applyBorder="1" applyAlignment="1">
      <alignment horizontal="center"/>
    </xf>
    <xf numFmtId="0" fontId="7" fillId="0" borderId="9" xfId="0" applyFont="1" applyBorder="1">
      <alignment vertical="center"/>
    </xf>
    <xf numFmtId="0" fontId="7" fillId="0" borderId="8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26" fillId="0" borderId="8" xfId="0" applyFont="1" applyBorder="1">
      <alignment vertical="center"/>
    </xf>
    <xf numFmtId="0" fontId="26" fillId="0" borderId="24" xfId="0" applyFont="1" applyBorder="1">
      <alignment vertical="center"/>
    </xf>
    <xf numFmtId="0" fontId="7" fillId="0" borderId="5" xfId="0" applyFont="1" applyBorder="1" applyAlignment="1">
      <alignment vertical="center"/>
    </xf>
    <xf numFmtId="0" fontId="26" fillId="0" borderId="0" xfId="0" applyFont="1" applyBorder="1" applyAlignment="1">
      <alignment horizontal="right"/>
    </xf>
    <xf numFmtId="166" fontId="26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66" fontId="26" fillId="0" borderId="0" xfId="1" applyNumberFormat="1" applyFont="1" applyBorder="1" applyAlignment="1">
      <alignment horizontal="center"/>
    </xf>
    <xf numFmtId="40" fontId="26" fillId="0" borderId="0" xfId="1" applyNumberFormat="1" applyFont="1" applyBorder="1" applyAlignment="1">
      <alignment horizontal="center"/>
    </xf>
    <xf numFmtId="168" fontId="27" fillId="0" borderId="25" xfId="1" applyNumberFormat="1" applyFont="1" applyBorder="1" applyAlignment="1">
      <alignment horizontal="center"/>
    </xf>
    <xf numFmtId="0" fontId="7" fillId="0" borderId="5" xfId="0" applyFont="1" applyBorder="1">
      <alignment vertical="center"/>
    </xf>
    <xf numFmtId="166" fontId="7" fillId="0" borderId="6" xfId="0" applyNumberFormat="1" applyFont="1" applyBorder="1" applyAlignment="1">
      <alignment horizontal="center"/>
    </xf>
    <xf numFmtId="0" fontId="26" fillId="0" borderId="6" xfId="0" applyFont="1" applyFill="1" applyBorder="1" applyAlignment="1">
      <alignment horizontal="centerContinuous"/>
    </xf>
    <xf numFmtId="166" fontId="26" fillId="0" borderId="6" xfId="1" applyNumberFormat="1" applyFont="1" applyBorder="1" applyAlignment="1">
      <alignment horizontal="center"/>
    </xf>
    <xf numFmtId="172" fontId="27" fillId="0" borderId="6" xfId="1" applyNumberFormat="1" applyFont="1" applyBorder="1" applyAlignment="1">
      <alignment horizontal="center"/>
    </xf>
    <xf numFmtId="40" fontId="27" fillId="0" borderId="6" xfId="1" applyNumberFormat="1" applyFont="1" applyBorder="1" applyAlignment="1">
      <alignment horizontal="center"/>
    </xf>
    <xf numFmtId="40" fontId="27" fillId="0" borderId="26" xfId="1" applyNumberFormat="1" applyFont="1" applyBorder="1" applyAlignment="1">
      <alignment horizontal="center"/>
    </xf>
    <xf numFmtId="166" fontId="26" fillId="0" borderId="0" xfId="0" applyNumberFormat="1" applyFont="1" applyBorder="1" applyAlignment="1">
      <alignment horizontal="center"/>
    </xf>
    <xf numFmtId="0" fontId="26" fillId="0" borderId="0" xfId="0" applyFont="1" applyFill="1" applyBorder="1" applyAlignment="1">
      <alignment horizontal="centerContinuous"/>
    </xf>
    <xf numFmtId="40" fontId="27" fillId="0" borderId="0" xfId="1" applyNumberFormat="1" applyFont="1" applyBorder="1" applyAlignment="1">
      <alignment horizontal="center"/>
    </xf>
    <xf numFmtId="40" fontId="27" fillId="0" borderId="25" xfId="1" applyNumberFormat="1" applyFont="1" applyBorder="1" applyAlignment="1">
      <alignment horizontal="center"/>
    </xf>
    <xf numFmtId="0" fontId="26" fillId="0" borderId="0" xfId="0" applyFont="1">
      <alignment vertical="center"/>
    </xf>
    <xf numFmtId="0" fontId="26" fillId="0" borderId="0" xfId="0" applyFont="1" applyBorder="1" applyAlignment="1">
      <alignment horizontal="centerContinuous"/>
    </xf>
    <xf numFmtId="0" fontId="7" fillId="26" borderId="0" xfId="0" applyFont="1" applyFill="1" applyBorder="1" applyAlignment="1">
      <alignment horizontal="center"/>
    </xf>
    <xf numFmtId="0" fontId="26" fillId="0" borderId="7" xfId="0" applyFont="1" applyBorder="1">
      <alignment vertical="center"/>
    </xf>
    <xf numFmtId="168" fontId="27" fillId="0" borderId="3" xfId="1" applyNumberFormat="1" applyFont="1" applyBorder="1" applyAlignment="1">
      <alignment horizontal="center"/>
    </xf>
    <xf numFmtId="40" fontId="27" fillId="0" borderId="28" xfId="1" applyNumberFormat="1" applyFont="1" applyBorder="1" applyAlignment="1">
      <alignment horizontal="center"/>
    </xf>
    <xf numFmtId="40" fontId="27" fillId="0" borderId="3" xfId="1" applyNumberFormat="1" applyFont="1" applyBorder="1" applyAlignment="1">
      <alignment horizontal="center"/>
    </xf>
    <xf numFmtId="0" fontId="26" fillId="0" borderId="5" xfId="0" applyFont="1" applyBorder="1">
      <alignment vertical="center"/>
    </xf>
    <xf numFmtId="0" fontId="7" fillId="0" borderId="2" xfId="0" applyFont="1" applyBorder="1">
      <alignment vertical="center"/>
    </xf>
    <xf numFmtId="166" fontId="26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Continuous"/>
    </xf>
    <xf numFmtId="0" fontId="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166" fontId="26" fillId="0" borderId="1" xfId="1" applyNumberFormat="1" applyFont="1" applyBorder="1" applyAlignment="1">
      <alignment horizontal="center"/>
    </xf>
    <xf numFmtId="40" fontId="27" fillId="0" borderId="1" xfId="1" applyNumberFormat="1" applyFont="1" applyBorder="1" applyAlignment="1">
      <alignment horizontal="center"/>
    </xf>
    <xf numFmtId="40" fontId="27" fillId="0" borderId="4" xfId="1" applyNumberFormat="1" applyFont="1" applyBorder="1" applyAlignment="1">
      <alignment horizontal="center"/>
    </xf>
    <xf numFmtId="0" fontId="2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6" fillId="0" borderId="0" xfId="0" applyFont="1" applyBorder="1">
      <alignment vertical="center"/>
    </xf>
    <xf numFmtId="0" fontId="26" fillId="0" borderId="25" xfId="0" applyFont="1" applyBorder="1">
      <alignment vertical="center"/>
    </xf>
    <xf numFmtId="0" fontId="26" fillId="0" borderId="1" xfId="0" applyFont="1" applyBorder="1">
      <alignment vertical="center"/>
    </xf>
    <xf numFmtId="0" fontId="7" fillId="0" borderId="1" xfId="0" applyFont="1" applyFill="1" applyBorder="1" applyAlignment="1">
      <alignment horizontal="center"/>
    </xf>
    <xf numFmtId="40" fontId="27" fillId="0" borderId="27" xfId="1" applyNumberFormat="1" applyFont="1" applyBorder="1" applyAlignment="1">
      <alignment horizontal="center"/>
    </xf>
    <xf numFmtId="0" fontId="3" fillId="0" borderId="12" xfId="2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164" fontId="28" fillId="0" borderId="8" xfId="4" applyNumberFormat="1" applyFont="1" applyBorder="1" applyAlignment="1">
      <alignment horizontal="centerContinuous"/>
    </xf>
    <xf numFmtId="0" fontId="28" fillId="0" borderId="8" xfId="2" applyFont="1" applyBorder="1" applyAlignment="1">
      <alignment horizontal="centerContinuous"/>
    </xf>
    <xf numFmtId="165" fontId="28" fillId="0" borderId="8" xfId="4" applyNumberFormat="1" applyFont="1" applyBorder="1" applyAlignment="1">
      <alignment horizontal="centerContinuous"/>
    </xf>
    <xf numFmtId="0" fontId="6" fillId="0" borderId="8" xfId="2" applyFont="1" applyBorder="1"/>
    <xf numFmtId="0" fontId="6" fillId="0" borderId="7" xfId="2" applyFont="1" applyBorder="1" applyAlignment="1"/>
    <xf numFmtId="0" fontId="6" fillId="0" borderId="0" xfId="2" applyFont="1"/>
    <xf numFmtId="0" fontId="6" fillId="0" borderId="0" xfId="0" applyFont="1">
      <alignment vertical="center"/>
    </xf>
    <xf numFmtId="0" fontId="2" fillId="0" borderId="5" xfId="2" applyFont="1" applyBorder="1" applyAlignment="1">
      <alignment horizontal="centerContinuous"/>
    </xf>
    <xf numFmtId="164" fontId="28" fillId="0" borderId="0" xfId="4" applyNumberFormat="1" applyFont="1" applyBorder="1" applyAlignment="1">
      <alignment horizontal="centerContinuous"/>
    </xf>
    <xf numFmtId="0" fontId="28" fillId="0" borderId="0" xfId="2" applyFont="1" applyBorder="1" applyAlignment="1">
      <alignment horizontal="centerContinuous"/>
    </xf>
    <xf numFmtId="165" fontId="28" fillId="0" borderId="0" xfId="4" applyNumberFormat="1" applyFont="1" applyBorder="1" applyAlignment="1">
      <alignment horizontal="centerContinuous"/>
    </xf>
    <xf numFmtId="0" fontId="6" fillId="0" borderId="0" xfId="2" applyFont="1" applyBorder="1"/>
    <xf numFmtId="0" fontId="6" fillId="0" borderId="3" xfId="2" applyFont="1" applyBorder="1" applyAlignment="1"/>
    <xf numFmtId="0" fontId="29" fillId="0" borderId="5" xfId="2" applyFont="1" applyBorder="1" applyAlignment="1">
      <alignment horizontal="centerContinuous"/>
    </xf>
    <xf numFmtId="0" fontId="29" fillId="0" borderId="0" xfId="2" applyFont="1" applyBorder="1" applyAlignment="1">
      <alignment horizontal="centerContinuous"/>
    </xf>
    <xf numFmtId="164" fontId="29" fillId="0" borderId="0" xfId="4" applyNumberFormat="1" applyFont="1" applyBorder="1" applyAlignment="1">
      <alignment horizontal="centerContinuous"/>
    </xf>
    <xf numFmtId="165" fontId="29" fillId="0" borderId="0" xfId="4" applyNumberFormat="1" applyFont="1" applyBorder="1" applyAlignment="1">
      <alignment horizontal="centerContinuous"/>
    </xf>
    <xf numFmtId="0" fontId="6" fillId="0" borderId="5" xfId="2" applyFont="1" applyBorder="1" applyAlignment="1">
      <alignment horizontal="centerContinuous"/>
    </xf>
    <xf numFmtId="0" fontId="6" fillId="0" borderId="0" xfId="2" applyFont="1" applyBorder="1" applyAlignment="1">
      <alignment horizontal="centerContinuous"/>
    </xf>
    <xf numFmtId="165" fontId="6" fillId="0" borderId="0" xfId="2" applyNumberFormat="1" applyFont="1" applyBorder="1" applyAlignment="1">
      <alignment horizontal="centerContinuous"/>
    </xf>
    <xf numFmtId="165" fontId="6" fillId="0" borderId="0" xfId="4" applyNumberFormat="1" applyFont="1" applyBorder="1" applyAlignment="1">
      <alignment horizontal="centerContinuous"/>
    </xf>
    <xf numFmtId="0" fontId="30" fillId="0" borderId="5" xfId="2" applyFont="1" applyBorder="1" applyAlignment="1">
      <alignment horizontal="centerContinuous"/>
    </xf>
    <xf numFmtId="0" fontId="30" fillId="0" borderId="0" xfId="2" applyFont="1" applyBorder="1" applyAlignment="1">
      <alignment horizontal="centerContinuous"/>
    </xf>
    <xf numFmtId="0" fontId="31" fillId="0" borderId="0" xfId="2" applyFont="1" applyBorder="1" applyAlignment="1">
      <alignment horizontal="centerContinuous"/>
    </xf>
    <xf numFmtId="165" fontId="31" fillId="0" borderId="0" xfId="2" applyNumberFormat="1" applyFont="1" applyBorder="1" applyAlignment="1">
      <alignment horizontal="centerContinuous"/>
    </xf>
    <xf numFmtId="165" fontId="31" fillId="0" borderId="0" xfId="4" applyNumberFormat="1" applyFont="1" applyBorder="1" applyAlignment="1">
      <alignment horizontal="centerContinuous"/>
    </xf>
    <xf numFmtId="0" fontId="6" fillId="0" borderId="5" xfId="2" applyFont="1" applyBorder="1"/>
    <xf numFmtId="0" fontId="4" fillId="0" borderId="0" xfId="2" applyFont="1" applyBorder="1"/>
    <xf numFmtId="165" fontId="4" fillId="0" borderId="0" xfId="4" applyNumberFormat="1" applyFont="1" applyBorder="1" applyAlignment="1">
      <alignment horizontal="right"/>
    </xf>
    <xf numFmtId="0" fontId="4" fillId="0" borderId="3" xfId="2" applyFont="1" applyBorder="1" applyAlignment="1"/>
    <xf numFmtId="41" fontId="32" fillId="0" borderId="0" xfId="4" applyNumberFormat="1" applyFont="1" applyBorder="1" applyAlignment="1">
      <alignment horizontal="centerContinuous"/>
    </xf>
    <xf numFmtId="0" fontId="8" fillId="0" borderId="0" xfId="2" applyFont="1" applyBorder="1"/>
    <xf numFmtId="0" fontId="8" fillId="0" borderId="0" xfId="2" applyFont="1" applyBorder="1" applyAlignment="1"/>
    <xf numFmtId="165" fontId="8" fillId="0" borderId="0" xfId="2" applyNumberFormat="1" applyFont="1" applyBorder="1"/>
    <xf numFmtId="165" fontId="8" fillId="0" borderId="0" xfId="4" applyNumberFormat="1" applyFont="1" applyBorder="1"/>
    <xf numFmtId="41" fontId="8" fillId="0" borderId="0" xfId="4" applyNumberFormat="1" applyFont="1" applyBorder="1" applyAlignment="1">
      <alignment horizontal="centerContinuous"/>
    </xf>
    <xf numFmtId="0" fontId="8" fillId="0" borderId="0" xfId="2" applyNumberFormat="1" applyFont="1" applyBorder="1"/>
    <xf numFmtId="0" fontId="4" fillId="0" borderId="14" xfId="2" applyNumberFormat="1" applyFont="1" applyBorder="1"/>
    <xf numFmtId="0" fontId="4" fillId="0" borderId="0" xfId="2" applyNumberFormat="1" applyFont="1" applyBorder="1"/>
    <xf numFmtId="165" fontId="4" fillId="0" borderId="0" xfId="4" applyNumberFormat="1" applyFont="1" applyBorder="1"/>
    <xf numFmtId="165" fontId="4" fillId="0" borderId="0" xfId="2" applyNumberFormat="1" applyFont="1" applyBorder="1"/>
    <xf numFmtId="0" fontId="26" fillId="0" borderId="6" xfId="2" applyNumberFormat="1" applyFont="1" applyBorder="1" applyAlignment="1">
      <alignment wrapText="1"/>
    </xf>
    <xf numFmtId="0" fontId="32" fillId="3" borderId="0" xfId="2" applyFont="1" applyFill="1" applyBorder="1" applyAlignment="1">
      <alignment wrapText="1"/>
    </xf>
    <xf numFmtId="0" fontId="32" fillId="3" borderId="0" xfId="2" applyFont="1" applyFill="1" applyBorder="1" applyAlignment="1">
      <alignment horizontal="left"/>
    </xf>
    <xf numFmtId="0" fontId="8" fillId="3" borderId="0" xfId="2" applyFont="1" applyFill="1" applyBorder="1"/>
    <xf numFmtId="0" fontId="33" fillId="0" borderId="5" xfId="2" applyFont="1" applyBorder="1" applyAlignment="1">
      <alignment horizontal="center"/>
    </xf>
    <xf numFmtId="0" fontId="4" fillId="0" borderId="0" xfId="2" applyFont="1" applyBorder="1" applyAlignment="1">
      <alignment horizontal="left"/>
    </xf>
    <xf numFmtId="0" fontId="4" fillId="0" borderId="0" xfId="2" applyFont="1" applyBorder="1" applyAlignment="1"/>
    <xf numFmtId="0" fontId="3" fillId="0" borderId="11" xfId="2" applyFont="1" applyBorder="1" applyAlignment="1"/>
    <xf numFmtId="170" fontId="34" fillId="0" borderId="0" xfId="1" applyNumberFormat="1" applyFont="1" applyBorder="1" applyAlignment="1">
      <alignment horizontal="center"/>
    </xf>
    <xf numFmtId="169" fontId="34" fillId="0" borderId="3" xfId="1" applyNumberFormat="1" applyFont="1" applyBorder="1" applyAlignment="1">
      <alignment horizontal="center"/>
    </xf>
    <xf numFmtId="0" fontId="4" fillId="0" borderId="10" xfId="2" applyFont="1" applyBorder="1" applyAlignment="1"/>
    <xf numFmtId="0" fontId="6" fillId="0" borderId="0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24" xfId="0" applyFont="1" applyBorder="1">
      <alignment vertical="center"/>
    </xf>
    <xf numFmtId="166" fontId="4" fillId="0" borderId="0" xfId="0" applyNumberFormat="1" applyFont="1" applyFill="1" applyBorder="1" applyAlignment="1">
      <alignment horizontal="left"/>
    </xf>
    <xf numFmtId="40" fontId="4" fillId="0" borderId="0" xfId="1" applyNumberFormat="1" applyFont="1" applyBorder="1" applyAlignment="1">
      <alignment horizontal="center"/>
    </xf>
    <xf numFmtId="168" fontId="34" fillId="0" borderId="25" xfId="1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center"/>
    </xf>
    <xf numFmtId="0" fontId="6" fillId="0" borderId="6" xfId="0" applyFont="1" applyFill="1" applyBorder="1" applyAlignment="1">
      <alignment horizontal="centerContinuous"/>
    </xf>
    <xf numFmtId="40" fontId="34" fillId="0" borderId="6" xfId="1" applyNumberFormat="1" applyFont="1" applyBorder="1" applyAlignment="1">
      <alignment horizontal="center"/>
    </xf>
    <xf numFmtId="40" fontId="34" fillId="0" borderId="26" xfId="1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Continuous"/>
    </xf>
    <xf numFmtId="40" fontId="34" fillId="0" borderId="0" xfId="1" applyNumberFormat="1" applyFont="1" applyBorder="1" applyAlignment="1">
      <alignment horizontal="center"/>
    </xf>
    <xf numFmtId="40" fontId="34" fillId="0" borderId="25" xfId="1" applyNumberFormat="1" applyFont="1" applyBorder="1" applyAlignment="1">
      <alignment horizontal="center"/>
    </xf>
    <xf numFmtId="0" fontId="5" fillId="0" borderId="2" xfId="0" applyFont="1" applyBorder="1">
      <alignment vertical="center"/>
    </xf>
    <xf numFmtId="167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0" fontId="34" fillId="0" borderId="1" xfId="1" applyNumberFormat="1" applyFont="1" applyBorder="1" applyAlignment="1">
      <alignment horizontal="center"/>
    </xf>
    <xf numFmtId="40" fontId="34" fillId="0" borderId="27" xfId="1" applyNumberFormat="1" applyFont="1" applyBorder="1" applyAlignment="1">
      <alignment horizontal="center"/>
    </xf>
    <xf numFmtId="0" fontId="3" fillId="0" borderId="7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7" fillId="0" borderId="9" xfId="0" applyFont="1" applyFill="1" applyBorder="1">
      <alignment vertical="center"/>
    </xf>
    <xf numFmtId="0" fontId="4" fillId="0" borderId="7" xfId="0" applyFont="1" applyBorder="1">
      <alignment vertical="center"/>
    </xf>
    <xf numFmtId="0" fontId="7" fillId="0" borderId="5" xfId="0" applyFont="1" applyFill="1" applyBorder="1" applyAlignment="1">
      <alignment vertical="center"/>
    </xf>
    <xf numFmtId="168" fontId="34" fillId="0" borderId="3" xfId="1" applyNumberFormat="1" applyFont="1" applyBorder="1" applyAlignment="1">
      <alignment horizontal="center"/>
    </xf>
    <xf numFmtId="0" fontId="7" fillId="0" borderId="5" xfId="0" applyFont="1" applyFill="1" applyBorder="1">
      <alignment vertical="center"/>
    </xf>
    <xf numFmtId="0" fontId="5" fillId="0" borderId="6" xfId="0" applyFont="1" applyFill="1" applyBorder="1" applyAlignment="1">
      <alignment horizontal="centerContinuous"/>
    </xf>
    <xf numFmtId="173" fontId="34" fillId="0" borderId="28" xfId="1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Continuous"/>
    </xf>
    <xf numFmtId="40" fontId="34" fillId="0" borderId="3" xfId="1" applyNumberFormat="1" applyFont="1" applyBorder="1" applyAlignment="1">
      <alignment horizontal="center"/>
    </xf>
    <xf numFmtId="0" fontId="7" fillId="0" borderId="0" xfId="0" applyFont="1" applyFill="1" applyBorder="1">
      <alignment vertical="center"/>
    </xf>
    <xf numFmtId="0" fontId="29" fillId="0" borderId="0" xfId="0" applyFont="1">
      <alignment vertical="center"/>
    </xf>
    <xf numFmtId="166" fontId="4" fillId="0" borderId="1" xfId="0" applyNumberFormat="1" applyFont="1" applyBorder="1" applyAlignment="1">
      <alignment horizontal="center"/>
    </xf>
    <xf numFmtId="40" fontId="34" fillId="0" borderId="4" xfId="1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left"/>
    </xf>
    <xf numFmtId="173" fontId="4" fillId="0" borderId="0" xfId="1" applyNumberFormat="1" applyFont="1" applyBorder="1" applyAlignment="1">
      <alignment horizontal="center"/>
    </xf>
    <xf numFmtId="173" fontId="34" fillId="0" borderId="6" xfId="1" applyNumberFormat="1" applyFont="1" applyBorder="1" applyAlignment="1">
      <alignment horizontal="center"/>
    </xf>
    <xf numFmtId="174" fontId="4" fillId="0" borderId="28" xfId="0" applyNumberFormat="1" applyFont="1" applyFill="1" applyBorder="1" applyAlignment="1">
      <alignment horizontal="centerContinuous"/>
    </xf>
    <xf numFmtId="167" fontId="4" fillId="0" borderId="0" xfId="0" applyNumberFormat="1" applyFont="1" applyBorder="1" applyAlignment="1">
      <alignment horizontal="center"/>
    </xf>
    <xf numFmtId="165" fontId="6" fillId="0" borderId="0" xfId="0" applyNumberFormat="1" applyFont="1">
      <alignment vertical="center"/>
    </xf>
    <xf numFmtId="165" fontId="33" fillId="0" borderId="0" xfId="0" applyNumberFormat="1" applyFont="1">
      <alignment vertical="center"/>
    </xf>
    <xf numFmtId="0" fontId="7" fillId="26" borderId="13" xfId="0" applyFont="1" applyFill="1" applyBorder="1" applyAlignment="1">
      <alignment horizontal="center" vertical="center"/>
    </xf>
    <xf numFmtId="166" fontId="3" fillId="26" borderId="12" xfId="0" applyNumberFormat="1" applyFont="1" applyFill="1" applyBorder="1">
      <alignment vertical="center"/>
    </xf>
    <xf numFmtId="39" fontId="3" fillId="26" borderId="12" xfId="0" applyNumberFormat="1" applyFont="1" applyFill="1" applyBorder="1">
      <alignment vertical="center"/>
    </xf>
    <xf numFmtId="0" fontId="3" fillId="26" borderId="11" xfId="2" applyFont="1" applyFill="1" applyBorder="1" applyAlignment="1">
      <alignment horizontal="centerContinuous" vertical="center"/>
    </xf>
    <xf numFmtId="0" fontId="3" fillId="0" borderId="12" xfId="2" applyFont="1" applyBorder="1" applyAlignment="1">
      <alignment horizontal="center"/>
    </xf>
    <xf numFmtId="0" fontId="3" fillId="0" borderId="7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5">
    <cellStyle name="20% - 强调文字颜色 1" xfId="5"/>
    <cellStyle name="20% - 强调文字颜色 2" xfId="6"/>
    <cellStyle name="20% - 强调文字颜色 3" xfId="7"/>
    <cellStyle name="20% - 强调文字颜色 4" xfId="8"/>
    <cellStyle name="20% - 强调文字颜色 5" xfId="9"/>
    <cellStyle name="20% - 强调文字颜色 6" xfId="10"/>
    <cellStyle name="40% - 强调文字颜色 1" xfId="11"/>
    <cellStyle name="40% - 强调文字颜色 2" xfId="12"/>
    <cellStyle name="40% - 强调文字颜色 3" xfId="13"/>
    <cellStyle name="40% - 强调文字颜色 4" xfId="14"/>
    <cellStyle name="40% - 强调文字颜色 5" xfId="15"/>
    <cellStyle name="40% - 强调文字颜色 6" xfId="16"/>
    <cellStyle name="60% - 强调文字颜色 1" xfId="17"/>
    <cellStyle name="60% - 强调文字颜色 2" xfId="18"/>
    <cellStyle name="60% - 强调文字颜色 3" xfId="19"/>
    <cellStyle name="60% - 强调文字颜色 4" xfId="20"/>
    <cellStyle name="60% - 强调文字颜色 5" xfId="21"/>
    <cellStyle name="60% - 强调文字颜色 6" xfId="22"/>
    <cellStyle name="Comma" xfId="1" builtinId="3"/>
    <cellStyle name="Normal" xfId="0" builtinId="0"/>
    <cellStyle name="一般_Sheet1_HVN8041PACKINGLIST" xfId="2"/>
    <cellStyle name="千分位[0]_Sheet1" xfId="4"/>
    <cellStyle name="差" xfId="23"/>
    <cellStyle name="强调文字颜色 1" xfId="24"/>
    <cellStyle name="强调文字颜色 2" xfId="25"/>
    <cellStyle name="强调文字颜色 3" xfId="26"/>
    <cellStyle name="强调文字颜色 4" xfId="27"/>
    <cellStyle name="强调文字颜色 5" xfId="28"/>
    <cellStyle name="强调文字颜色 6" xfId="29"/>
    <cellStyle name="标题" xfId="30"/>
    <cellStyle name="标题 1" xfId="31"/>
    <cellStyle name="标题 2" xfId="32"/>
    <cellStyle name="标题 3" xfId="33"/>
    <cellStyle name="标题 4" xfId="34"/>
    <cellStyle name="检查单元格" xfId="35"/>
    <cellStyle name="汇总" xfId="36"/>
    <cellStyle name="注释" xfId="37"/>
    <cellStyle name="解释性文本" xfId="38"/>
    <cellStyle name="警告文本" xfId="39"/>
    <cellStyle name="计算" xfId="40"/>
    <cellStyle name="貨幣 [0]_Sheet1" xfId="3"/>
    <cellStyle name="输入" xfId="41"/>
    <cellStyle name="输出" xfId="42"/>
    <cellStyle name="适中" xfId="43"/>
    <cellStyle name="链接单元格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topLeftCell="A118" zoomScale="90" zoomScaleNormal="90" zoomScaleSheetLayoutView="70" workbookViewId="0">
      <selection activeCell="F130" sqref="F130"/>
    </sheetView>
  </sheetViews>
  <sheetFormatPr defaultRowHeight="15.75"/>
  <cols>
    <col min="1" max="1" width="30.125" style="86" customWidth="1"/>
    <col min="2" max="2" width="13.625" style="86" customWidth="1"/>
    <col min="3" max="3" width="12.875" style="86" customWidth="1"/>
    <col min="4" max="4" width="25.25" style="86" customWidth="1"/>
    <col min="5" max="5" width="9" style="86" customWidth="1"/>
    <col min="6" max="6" width="10.75" style="174" customWidth="1"/>
    <col min="7" max="7" width="15.875" style="174" customWidth="1"/>
    <col min="8" max="8" width="16" style="174" customWidth="1"/>
    <col min="9" max="10" width="11.125" style="86" customWidth="1"/>
    <col min="11" max="16384" width="9" style="86"/>
  </cols>
  <sheetData>
    <row r="1" spans="1:25" ht="26.25">
      <c r="A1" s="22" t="s">
        <v>20</v>
      </c>
      <c r="B1" s="22"/>
      <c r="C1" s="80"/>
      <c r="D1" s="81"/>
      <c r="E1" s="81"/>
      <c r="F1" s="82"/>
      <c r="G1" s="82"/>
      <c r="H1" s="82"/>
      <c r="I1" s="83"/>
      <c r="J1" s="84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</row>
    <row r="2" spans="1:25" ht="26.25">
      <c r="A2" s="21" t="s">
        <v>19</v>
      </c>
      <c r="B2" s="87"/>
      <c r="C2" s="88"/>
      <c r="D2" s="89"/>
      <c r="E2" s="89"/>
      <c r="F2" s="90"/>
      <c r="G2" s="90"/>
      <c r="H2" s="90"/>
      <c r="I2" s="91"/>
      <c r="J2" s="92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5">
      <c r="A3" s="93"/>
      <c r="B3" s="94"/>
      <c r="C3" s="95"/>
      <c r="D3" s="94"/>
      <c r="E3" s="94"/>
      <c r="F3" s="96"/>
      <c r="G3" s="96"/>
      <c r="H3" s="96"/>
      <c r="I3" s="91"/>
      <c r="J3" s="92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>
      <c r="A4" s="93" t="s">
        <v>18</v>
      </c>
      <c r="B4" s="94"/>
      <c r="C4" s="95"/>
      <c r="D4" s="94"/>
      <c r="E4" s="94"/>
      <c r="F4" s="96"/>
      <c r="G4" s="96"/>
      <c r="H4" s="96"/>
      <c r="I4" s="91"/>
      <c r="J4" s="92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 spans="1:25" ht="12.75" customHeight="1">
      <c r="A5" s="97"/>
      <c r="B5" s="98"/>
      <c r="C5" s="98"/>
      <c r="D5" s="98"/>
      <c r="E5" s="98"/>
      <c r="F5" s="99"/>
      <c r="G5" s="100"/>
      <c r="H5" s="99"/>
      <c r="I5" s="91"/>
      <c r="J5" s="92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</row>
    <row r="6" spans="1:25" ht="24">
      <c r="A6" s="101" t="s">
        <v>17</v>
      </c>
      <c r="B6" s="102"/>
      <c r="C6" s="102"/>
      <c r="D6" s="103"/>
      <c r="E6" s="103"/>
      <c r="F6" s="104"/>
      <c r="G6" s="105"/>
      <c r="H6" s="104"/>
      <c r="I6" s="91"/>
      <c r="J6" s="92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</row>
    <row r="7" spans="1:25" ht="20.25">
      <c r="A7" s="106"/>
      <c r="B7" s="107"/>
      <c r="C7" s="107"/>
      <c r="D7" s="107"/>
      <c r="E7" s="107"/>
      <c r="F7" s="108" t="s">
        <v>16</v>
      </c>
      <c r="G7" s="20">
        <v>43924</v>
      </c>
      <c r="H7" s="86"/>
      <c r="I7" s="107"/>
      <c r="J7" s="109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</row>
    <row r="8" spans="1:25" ht="20.25">
      <c r="A8" s="18" t="s">
        <v>15</v>
      </c>
      <c r="B8" s="19"/>
      <c r="C8" s="110"/>
      <c r="D8" s="111"/>
      <c r="E8" s="112"/>
      <c r="F8" s="113"/>
      <c r="G8" s="114"/>
      <c r="H8" s="113"/>
      <c r="I8" s="107"/>
      <c r="J8" s="109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</row>
    <row r="9" spans="1:25" ht="13.5" customHeight="1">
      <c r="A9" s="106"/>
      <c r="B9" s="107"/>
      <c r="C9" s="115"/>
      <c r="D9" s="111"/>
      <c r="E9" s="112"/>
      <c r="F9" s="116"/>
      <c r="G9" s="114"/>
      <c r="H9" s="113"/>
      <c r="I9" s="107"/>
      <c r="J9" s="109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</row>
    <row r="10" spans="1:25" ht="20.25">
      <c r="A10" s="18" t="s">
        <v>14</v>
      </c>
      <c r="B10" s="117" t="s">
        <v>13</v>
      </c>
      <c r="C10" s="112"/>
      <c r="D10" s="111" t="s">
        <v>12</v>
      </c>
      <c r="E10" s="111"/>
      <c r="F10" s="118"/>
      <c r="G10" s="119"/>
      <c r="H10" s="120"/>
      <c r="I10" s="107"/>
      <c r="J10" s="109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</row>
    <row r="11" spans="1:25" ht="42" customHeight="1">
      <c r="A11" s="18" t="s">
        <v>11</v>
      </c>
      <c r="B11" s="121" t="s">
        <v>37</v>
      </c>
      <c r="C11" s="122"/>
      <c r="D11" s="123"/>
      <c r="E11" s="124"/>
      <c r="F11" s="120"/>
      <c r="G11" s="119"/>
      <c r="H11" s="120"/>
      <c r="I11" s="107"/>
      <c r="J11" s="109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</row>
    <row r="12" spans="1:25" ht="21" thickBot="1">
      <c r="A12" s="125"/>
      <c r="B12" s="126"/>
      <c r="C12" s="127"/>
      <c r="D12" s="107"/>
      <c r="E12" s="107"/>
      <c r="F12" s="120"/>
      <c r="G12" s="119"/>
      <c r="H12" s="120"/>
      <c r="I12" s="107"/>
      <c r="J12" s="109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</row>
    <row r="13" spans="1:25" ht="28.5" customHeight="1" thickBot="1">
      <c r="A13" s="17" t="s">
        <v>10</v>
      </c>
      <c r="B13" s="180" t="s">
        <v>9</v>
      </c>
      <c r="C13" s="180"/>
      <c r="D13" s="73" t="s">
        <v>8</v>
      </c>
      <c r="E13" s="16" t="s">
        <v>7</v>
      </c>
      <c r="F13" s="15" t="s">
        <v>6</v>
      </c>
      <c r="G13" s="15" t="s">
        <v>5</v>
      </c>
      <c r="H13" s="14" t="s">
        <v>4</v>
      </c>
      <c r="I13" s="13" t="s">
        <v>3</v>
      </c>
      <c r="J13" s="128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 spans="1:25" s="132" customFormat="1" ht="10.5" hidden="1" customHeight="1">
      <c r="A14" s="12"/>
      <c r="B14" s="9"/>
      <c r="C14" s="5"/>
      <c r="D14" s="6"/>
      <c r="E14" s="9"/>
      <c r="F14" s="4"/>
      <c r="G14" s="129"/>
      <c r="H14" s="129"/>
      <c r="I14" s="130"/>
      <c r="J14" s="131"/>
    </row>
    <row r="15" spans="1:25" s="132" customFormat="1" ht="32.25" customHeight="1">
      <c r="A15" s="25" t="s">
        <v>21</v>
      </c>
      <c r="B15" s="133" t="s">
        <v>26</v>
      </c>
      <c r="C15" s="134"/>
      <c r="D15" s="135" t="s">
        <v>29</v>
      </c>
      <c r="E15" s="136"/>
      <c r="F15" s="136"/>
      <c r="G15" s="136"/>
      <c r="H15" s="136"/>
      <c r="I15" s="137"/>
      <c r="J15" s="181"/>
      <c r="K15" s="11"/>
    </row>
    <row r="16" spans="1:25" s="132" customFormat="1" ht="27.75" customHeight="1">
      <c r="A16" s="31" t="s">
        <v>22</v>
      </c>
      <c r="B16" s="10"/>
      <c r="C16" s="138">
        <f>F16/E16</f>
        <v>47</v>
      </c>
      <c r="D16" s="7" t="s">
        <v>28</v>
      </c>
      <c r="E16" s="9">
        <v>12</v>
      </c>
      <c r="F16" s="4">
        <v>564</v>
      </c>
      <c r="G16" s="139">
        <v>3.7</v>
      </c>
      <c r="H16" s="139">
        <v>3.98</v>
      </c>
      <c r="I16" s="140">
        <f>0.26*0.2*0.12</f>
        <v>6.2399999999999999E-3</v>
      </c>
      <c r="J16" s="182"/>
    </row>
    <row r="17" spans="1:10" s="132" customFormat="1" ht="34.5" customHeight="1">
      <c r="A17" s="39" t="s">
        <v>23</v>
      </c>
      <c r="B17" s="141">
        <f>C16</f>
        <v>47</v>
      </c>
      <c r="C17" s="142" t="s">
        <v>1</v>
      </c>
      <c r="D17" s="7" t="s">
        <v>30</v>
      </c>
      <c r="E17" s="9"/>
      <c r="F17" s="8">
        <f>+F16</f>
        <v>564</v>
      </c>
      <c r="G17" s="143">
        <f>G16*$B17</f>
        <v>173.9</v>
      </c>
      <c r="H17" s="143">
        <f t="shared" ref="H17:I17" si="0">H16*$B17</f>
        <v>187.06</v>
      </c>
      <c r="I17" s="144">
        <f t="shared" si="0"/>
        <v>0.29327999999999999</v>
      </c>
      <c r="J17" s="182"/>
    </row>
    <row r="18" spans="1:10" s="132" customFormat="1" ht="34.5" customHeight="1">
      <c r="A18" s="23" t="s">
        <v>24</v>
      </c>
      <c r="B18" s="145"/>
      <c r="C18" s="146"/>
      <c r="D18" s="7" t="s">
        <v>31</v>
      </c>
      <c r="E18" s="9"/>
      <c r="F18" s="4"/>
      <c r="G18" s="147"/>
      <c r="H18" s="147"/>
      <c r="I18" s="148"/>
      <c r="J18" s="182"/>
    </row>
    <row r="19" spans="1:10" s="132" customFormat="1" ht="34.5" customHeight="1" thickBot="1">
      <c r="A19" s="23" t="s">
        <v>24</v>
      </c>
      <c r="B19" s="145"/>
      <c r="C19" s="146"/>
      <c r="D19" s="24" t="s">
        <v>27</v>
      </c>
      <c r="E19" s="9"/>
      <c r="F19" s="4"/>
      <c r="G19" s="147"/>
      <c r="H19" s="147"/>
      <c r="I19" s="148"/>
      <c r="J19" s="182"/>
    </row>
    <row r="20" spans="1:10" ht="20.25">
      <c r="A20" s="25" t="s">
        <v>21</v>
      </c>
      <c r="B20" s="133" t="s">
        <v>26</v>
      </c>
      <c r="C20" s="134"/>
      <c r="D20" s="135" t="s">
        <v>32</v>
      </c>
      <c r="E20" s="136"/>
      <c r="F20" s="136"/>
      <c r="G20" s="136"/>
      <c r="H20" s="136"/>
      <c r="I20" s="137"/>
      <c r="J20" s="182"/>
    </row>
    <row r="21" spans="1:10" ht="20.25">
      <c r="A21" s="31" t="s">
        <v>22</v>
      </c>
      <c r="B21" s="10"/>
      <c r="C21" s="138">
        <f>F21/E21</f>
        <v>121</v>
      </c>
      <c r="D21" s="7" t="s">
        <v>25</v>
      </c>
      <c r="E21" s="9">
        <v>12</v>
      </c>
      <c r="F21" s="4">
        <v>1452</v>
      </c>
      <c r="G21" s="139">
        <v>3.7</v>
      </c>
      <c r="H21" s="139">
        <v>3.98</v>
      </c>
      <c r="I21" s="140">
        <f>(0.2*0.26*0.12)</f>
        <v>6.2399999999999999E-3</v>
      </c>
      <c r="J21" s="182"/>
    </row>
    <row r="22" spans="1:10" ht="20.25">
      <c r="A22" s="39" t="s">
        <v>23</v>
      </c>
      <c r="B22" s="141">
        <f>C21</f>
        <v>121</v>
      </c>
      <c r="C22" s="142" t="s">
        <v>1</v>
      </c>
      <c r="D22" s="7" t="s">
        <v>30</v>
      </c>
      <c r="E22" s="9"/>
      <c r="F22" s="8">
        <f>F21</f>
        <v>1452</v>
      </c>
      <c r="G22" s="143">
        <f>G21*$B22</f>
        <v>447.70000000000005</v>
      </c>
      <c r="H22" s="143">
        <f t="shared" ref="H22" si="1">H21*$B22</f>
        <v>481.58</v>
      </c>
      <c r="I22" s="144">
        <f>I21*$B22</f>
        <v>0.75503999999999993</v>
      </c>
      <c r="J22" s="182"/>
    </row>
    <row r="23" spans="1:10" ht="20.25">
      <c r="A23" s="23" t="s">
        <v>24</v>
      </c>
      <c r="B23" s="145"/>
      <c r="C23" s="5"/>
      <c r="D23" s="7" t="s">
        <v>31</v>
      </c>
      <c r="E23" s="9"/>
      <c r="F23" s="4"/>
      <c r="G23" s="147"/>
      <c r="H23" s="147"/>
      <c r="I23" s="148"/>
      <c r="J23" s="182"/>
    </row>
    <row r="24" spans="1:10" ht="21" thickBot="1">
      <c r="A24" s="149"/>
      <c r="B24" s="150"/>
      <c r="C24" s="3"/>
      <c r="D24" s="24" t="s">
        <v>27</v>
      </c>
      <c r="E24" s="151"/>
      <c r="F24" s="1"/>
      <c r="G24" s="152"/>
      <c r="H24" s="152"/>
      <c r="I24" s="153"/>
      <c r="J24" s="182"/>
    </row>
    <row r="25" spans="1:10" ht="20.25">
      <c r="A25" s="25" t="s">
        <v>21</v>
      </c>
      <c r="B25" s="133" t="s">
        <v>26</v>
      </c>
      <c r="C25" s="134"/>
      <c r="D25" s="135" t="s">
        <v>33</v>
      </c>
      <c r="E25" s="136"/>
      <c r="F25" s="136"/>
      <c r="G25" s="136"/>
      <c r="H25" s="136"/>
      <c r="I25" s="137"/>
      <c r="J25" s="182"/>
    </row>
    <row r="26" spans="1:10" ht="20.25">
      <c r="A26" s="31" t="s">
        <v>22</v>
      </c>
      <c r="B26" s="10"/>
      <c r="C26" s="138">
        <f>F26/E26</f>
        <v>12</v>
      </c>
      <c r="D26" s="7" t="s">
        <v>25</v>
      </c>
      <c r="E26" s="9">
        <v>12</v>
      </c>
      <c r="F26" s="4">
        <v>144</v>
      </c>
      <c r="G26" s="139">
        <v>3.7</v>
      </c>
      <c r="H26" s="139">
        <v>3.98</v>
      </c>
      <c r="I26" s="140">
        <f>(0.2*0.26*0.12)</f>
        <v>6.2399999999999999E-3</v>
      </c>
      <c r="J26" s="182"/>
    </row>
    <row r="27" spans="1:10" ht="20.25">
      <c r="A27" s="39" t="s">
        <v>23</v>
      </c>
      <c r="B27" s="141">
        <f>C26</f>
        <v>12</v>
      </c>
      <c r="C27" s="142" t="s">
        <v>1</v>
      </c>
      <c r="D27" s="7" t="s">
        <v>30</v>
      </c>
      <c r="E27" s="9"/>
      <c r="F27" s="8">
        <f>F26</f>
        <v>144</v>
      </c>
      <c r="G27" s="143">
        <f>G26*$B27</f>
        <v>44.400000000000006</v>
      </c>
      <c r="H27" s="143">
        <f t="shared" ref="H27" si="2">H26*$B27</f>
        <v>47.76</v>
      </c>
      <c r="I27" s="144">
        <f>I26*$B27</f>
        <v>7.4880000000000002E-2</v>
      </c>
      <c r="J27" s="182"/>
    </row>
    <row r="28" spans="1:10" ht="20.25">
      <c r="A28" s="23" t="s">
        <v>24</v>
      </c>
      <c r="B28" s="145"/>
      <c r="C28" s="5"/>
      <c r="D28" s="7" t="s">
        <v>31</v>
      </c>
      <c r="E28" s="9"/>
      <c r="F28" s="4"/>
      <c r="G28" s="147"/>
      <c r="H28" s="147"/>
      <c r="I28" s="148"/>
      <c r="J28" s="182"/>
    </row>
    <row r="29" spans="1:10" ht="21" thickBot="1">
      <c r="A29" s="149"/>
      <c r="B29" s="150"/>
      <c r="C29" s="3"/>
      <c r="D29" s="24" t="s">
        <v>27</v>
      </c>
      <c r="E29" s="151"/>
      <c r="F29" s="1"/>
      <c r="G29" s="152"/>
      <c r="H29" s="152"/>
      <c r="I29" s="153"/>
      <c r="J29" s="182"/>
    </row>
    <row r="30" spans="1:10" ht="20.25">
      <c r="A30" s="25" t="s">
        <v>21</v>
      </c>
      <c r="B30" s="133" t="s">
        <v>26</v>
      </c>
      <c r="C30" s="134"/>
      <c r="D30" s="135" t="s">
        <v>34</v>
      </c>
      <c r="E30" s="136"/>
      <c r="F30" s="136"/>
      <c r="G30" s="136"/>
      <c r="H30" s="136"/>
      <c r="I30" s="137"/>
      <c r="J30" s="182"/>
    </row>
    <row r="31" spans="1:10" ht="20.25">
      <c r="A31" s="31" t="s">
        <v>22</v>
      </c>
      <c r="B31" s="10"/>
      <c r="C31" s="138">
        <f>F31/E31</f>
        <v>26</v>
      </c>
      <c r="D31" s="7" t="s">
        <v>25</v>
      </c>
      <c r="E31" s="9">
        <v>12</v>
      </c>
      <c r="F31" s="4">
        <v>312</v>
      </c>
      <c r="G31" s="139">
        <v>3.7</v>
      </c>
      <c r="H31" s="139">
        <v>3.98</v>
      </c>
      <c r="I31" s="140">
        <f>(0.2*0.26*0.12)</f>
        <v>6.2399999999999999E-3</v>
      </c>
      <c r="J31" s="182"/>
    </row>
    <row r="32" spans="1:10" ht="20.25">
      <c r="A32" s="39" t="s">
        <v>23</v>
      </c>
      <c r="B32" s="141">
        <f>C31</f>
        <v>26</v>
      </c>
      <c r="C32" s="142" t="s">
        <v>1</v>
      </c>
      <c r="D32" s="7" t="s">
        <v>30</v>
      </c>
      <c r="E32" s="9"/>
      <c r="F32" s="8">
        <f>F31</f>
        <v>312</v>
      </c>
      <c r="G32" s="143">
        <f>G31*$B32</f>
        <v>96.2</v>
      </c>
      <c r="H32" s="143">
        <f t="shared" ref="H32" si="3">H31*$B32</f>
        <v>103.48</v>
      </c>
      <c r="I32" s="144">
        <f>I31*$B32</f>
        <v>0.16224</v>
      </c>
      <c r="J32" s="182"/>
    </row>
    <row r="33" spans="1:10" ht="20.25">
      <c r="A33" s="23" t="s">
        <v>24</v>
      </c>
      <c r="B33" s="145"/>
      <c r="C33" s="5"/>
      <c r="D33" s="7" t="s">
        <v>31</v>
      </c>
      <c r="E33" s="9"/>
      <c r="F33" s="4"/>
      <c r="G33" s="147"/>
      <c r="H33" s="147"/>
      <c r="I33" s="148"/>
      <c r="J33" s="182"/>
    </row>
    <row r="34" spans="1:10" ht="21" thickBot="1">
      <c r="A34" s="149"/>
      <c r="B34" s="150"/>
      <c r="C34" s="3"/>
      <c r="D34" s="24" t="s">
        <v>27</v>
      </c>
      <c r="E34" s="151"/>
      <c r="F34" s="1"/>
      <c r="G34" s="152"/>
      <c r="H34" s="152"/>
      <c r="I34" s="153"/>
      <c r="J34" s="182"/>
    </row>
    <row r="35" spans="1:10" ht="20.25">
      <c r="A35" s="25" t="s">
        <v>21</v>
      </c>
      <c r="B35" s="133" t="s">
        <v>26</v>
      </c>
      <c r="C35" s="134"/>
      <c r="D35" s="135" t="s">
        <v>35</v>
      </c>
      <c r="E35" s="136"/>
      <c r="F35" s="136"/>
      <c r="G35" s="136"/>
      <c r="H35" s="136"/>
      <c r="I35" s="137"/>
      <c r="J35" s="182"/>
    </row>
    <row r="36" spans="1:10" ht="20.25">
      <c r="A36" s="31" t="s">
        <v>22</v>
      </c>
      <c r="B36" s="10"/>
      <c r="C36" s="138">
        <f>F36/E36</f>
        <v>40</v>
      </c>
      <c r="D36" s="7" t="s">
        <v>25</v>
      </c>
      <c r="E36" s="9">
        <v>12</v>
      </c>
      <c r="F36" s="4">
        <v>480</v>
      </c>
      <c r="G36" s="139">
        <v>3.7</v>
      </c>
      <c r="H36" s="139">
        <v>3.98</v>
      </c>
      <c r="I36" s="140">
        <f>(0.2*0.26*0.12)</f>
        <v>6.2399999999999999E-3</v>
      </c>
      <c r="J36" s="182"/>
    </row>
    <row r="37" spans="1:10" ht="20.25">
      <c r="A37" s="39" t="s">
        <v>23</v>
      </c>
      <c r="B37" s="141">
        <f>C36</f>
        <v>40</v>
      </c>
      <c r="C37" s="142" t="s">
        <v>1</v>
      </c>
      <c r="D37" s="7" t="s">
        <v>30</v>
      </c>
      <c r="E37" s="9"/>
      <c r="F37" s="8">
        <f>F36</f>
        <v>480</v>
      </c>
      <c r="G37" s="143">
        <f>G36*$B37</f>
        <v>148</v>
      </c>
      <c r="H37" s="143">
        <f t="shared" ref="H37" si="4">H36*$B37</f>
        <v>159.19999999999999</v>
      </c>
      <c r="I37" s="144">
        <f>I36*$B37</f>
        <v>0.24959999999999999</v>
      </c>
      <c r="J37" s="182"/>
    </row>
    <row r="38" spans="1:10" ht="20.25">
      <c r="A38" s="23" t="s">
        <v>24</v>
      </c>
      <c r="B38" s="145"/>
      <c r="C38" s="5"/>
      <c r="D38" s="7" t="s">
        <v>31</v>
      </c>
      <c r="E38" s="9"/>
      <c r="F38" s="4"/>
      <c r="G38" s="147"/>
      <c r="H38" s="147"/>
      <c r="I38" s="148"/>
      <c r="J38" s="182"/>
    </row>
    <row r="39" spans="1:10" ht="21" thickBot="1">
      <c r="A39" s="149"/>
      <c r="B39" s="150"/>
      <c r="C39" s="3"/>
      <c r="D39" s="24" t="s">
        <v>27</v>
      </c>
      <c r="E39" s="151"/>
      <c r="F39" s="1"/>
      <c r="G39" s="152"/>
      <c r="H39" s="152"/>
      <c r="I39" s="153"/>
      <c r="J39" s="182"/>
    </row>
    <row r="40" spans="1:10" ht="20.25">
      <c r="A40" s="25" t="s">
        <v>21</v>
      </c>
      <c r="B40" s="133" t="s">
        <v>26</v>
      </c>
      <c r="C40" s="134"/>
      <c r="D40" s="135" t="s">
        <v>36</v>
      </c>
      <c r="E40" s="136"/>
      <c r="F40" s="136"/>
      <c r="G40" s="136"/>
      <c r="H40" s="136"/>
      <c r="I40" s="137"/>
      <c r="J40" s="182"/>
    </row>
    <row r="41" spans="1:10" ht="20.25">
      <c r="A41" s="31" t="s">
        <v>22</v>
      </c>
      <c r="B41" s="10"/>
      <c r="C41" s="138">
        <f>F41/E41</f>
        <v>104</v>
      </c>
      <c r="D41" s="7" t="s">
        <v>25</v>
      </c>
      <c r="E41" s="9">
        <v>12</v>
      </c>
      <c r="F41" s="4">
        <v>1248</v>
      </c>
      <c r="G41" s="139">
        <v>3.7</v>
      </c>
      <c r="H41" s="139">
        <v>3.98</v>
      </c>
      <c r="I41" s="140">
        <f>(0.26*0.2*0.12)</f>
        <v>6.2399999999999999E-3</v>
      </c>
      <c r="J41" s="182"/>
    </row>
    <row r="42" spans="1:10" ht="20.25">
      <c r="A42" s="39" t="s">
        <v>23</v>
      </c>
      <c r="B42" s="141">
        <f>C41</f>
        <v>104</v>
      </c>
      <c r="C42" s="142" t="s">
        <v>1</v>
      </c>
      <c r="D42" s="7" t="s">
        <v>30</v>
      </c>
      <c r="E42" s="9"/>
      <c r="F42" s="8">
        <f>F41</f>
        <v>1248</v>
      </c>
      <c r="G42" s="143">
        <f>G41*$B42</f>
        <v>384.8</v>
      </c>
      <c r="H42" s="143">
        <f>H41*$B42</f>
        <v>413.92</v>
      </c>
      <c r="I42" s="144">
        <f t="shared" ref="I42" si="5">I41*$B42</f>
        <v>0.64895999999999998</v>
      </c>
      <c r="J42" s="182"/>
    </row>
    <row r="43" spans="1:10" ht="29.25" customHeight="1">
      <c r="A43" s="23" t="s">
        <v>24</v>
      </c>
      <c r="B43" s="145"/>
      <c r="C43" s="5"/>
      <c r="D43" s="7" t="s">
        <v>31</v>
      </c>
      <c r="E43" s="9"/>
      <c r="F43" s="4"/>
      <c r="G43" s="147"/>
      <c r="H43" s="147"/>
      <c r="I43" s="148"/>
      <c r="J43" s="182"/>
    </row>
    <row r="44" spans="1:10" ht="20.25">
      <c r="A44" s="23"/>
      <c r="B44" s="145"/>
      <c r="C44" s="5"/>
      <c r="D44" s="24" t="s">
        <v>27</v>
      </c>
      <c r="E44" s="9"/>
      <c r="F44" s="4"/>
      <c r="G44" s="147"/>
      <c r="H44" s="147"/>
      <c r="I44" s="148"/>
      <c r="J44" s="182"/>
    </row>
    <row r="45" spans="1:10" ht="21" thickBot="1">
      <c r="A45" s="149"/>
      <c r="B45" s="150"/>
      <c r="C45" s="3"/>
      <c r="D45" s="2"/>
      <c r="E45" s="151"/>
      <c r="F45" s="1"/>
      <c r="G45" s="152"/>
      <c r="H45" s="152"/>
      <c r="I45" s="153"/>
      <c r="J45" s="182"/>
    </row>
    <row r="46" spans="1:10" ht="26.25" customHeight="1">
      <c r="A46" s="25" t="s">
        <v>38</v>
      </c>
      <c r="B46" s="26" t="s">
        <v>55</v>
      </c>
      <c r="C46" s="27"/>
      <c r="D46" s="28" t="s">
        <v>39</v>
      </c>
      <c r="E46" s="29"/>
      <c r="F46" s="29"/>
      <c r="G46" s="29"/>
      <c r="H46" s="29"/>
      <c r="I46" s="53"/>
      <c r="J46" s="154"/>
    </row>
    <row r="47" spans="1:10" ht="26.25" customHeight="1">
      <c r="A47" s="31" t="s">
        <v>22</v>
      </c>
      <c r="B47" s="32"/>
      <c r="C47" s="33">
        <f>F47/E47</f>
        <v>80</v>
      </c>
      <c r="D47" s="34" t="s">
        <v>40</v>
      </c>
      <c r="E47" s="35">
        <v>6</v>
      </c>
      <c r="F47" s="36">
        <v>480</v>
      </c>
      <c r="G47" s="37">
        <v>2.94</v>
      </c>
      <c r="H47" s="37">
        <v>3.26</v>
      </c>
      <c r="I47" s="54">
        <f>0.297*0.09*0.296</f>
        <v>7.9120799999999984E-3</v>
      </c>
      <c r="J47" s="155"/>
    </row>
    <row r="48" spans="1:10" ht="26.25" customHeight="1">
      <c r="A48" s="39" t="s">
        <v>41</v>
      </c>
      <c r="B48" s="40">
        <f>C47</f>
        <v>80</v>
      </c>
      <c r="C48" s="41" t="s">
        <v>1</v>
      </c>
      <c r="D48" s="34" t="s">
        <v>42</v>
      </c>
      <c r="E48" s="35"/>
      <c r="F48" s="42">
        <f>F47</f>
        <v>480</v>
      </c>
      <c r="G48" s="43">
        <f>G47*$B48</f>
        <v>235.2</v>
      </c>
      <c r="H48" s="44">
        <f t="shared" ref="H48:I48" si="6">H47*$B48</f>
        <v>260.79999999999995</v>
      </c>
      <c r="I48" s="55">
        <f t="shared" si="6"/>
        <v>0.63296639999999993</v>
      </c>
      <c r="J48" s="155"/>
    </row>
    <row r="49" spans="1:10" ht="26.25" customHeight="1">
      <c r="A49" s="39" t="s">
        <v>24</v>
      </c>
      <c r="B49" s="46"/>
      <c r="C49" s="47"/>
      <c r="D49" s="34" t="s">
        <v>57</v>
      </c>
      <c r="E49" s="35"/>
      <c r="F49" s="36"/>
      <c r="G49" s="48"/>
      <c r="H49" s="48"/>
      <c r="I49" s="56"/>
      <c r="J49" s="155"/>
    </row>
    <row r="50" spans="1:10" ht="26.25" customHeight="1">
      <c r="A50" s="57"/>
      <c r="B50" s="46"/>
      <c r="C50" s="51"/>
      <c r="D50" s="52" t="s">
        <v>56</v>
      </c>
      <c r="E50" s="35"/>
      <c r="F50" s="36"/>
      <c r="G50" s="48"/>
      <c r="H50" s="48"/>
      <c r="I50" s="56"/>
      <c r="J50" s="155"/>
    </row>
    <row r="51" spans="1:10" ht="26.25" customHeight="1" thickBot="1">
      <c r="A51" s="58"/>
      <c r="B51" s="59"/>
      <c r="C51" s="60"/>
      <c r="D51" s="61"/>
      <c r="E51" s="62"/>
      <c r="F51" s="63"/>
      <c r="G51" s="64"/>
      <c r="H51" s="64"/>
      <c r="I51" s="65"/>
      <c r="J51" s="155"/>
    </row>
    <row r="52" spans="1:10" ht="26.25" customHeight="1">
      <c r="A52" s="25" t="s">
        <v>38</v>
      </c>
      <c r="B52" s="26" t="s">
        <v>55</v>
      </c>
      <c r="C52" s="27"/>
      <c r="D52" s="28" t="s">
        <v>44</v>
      </c>
      <c r="E52" s="29"/>
      <c r="F52" s="29"/>
      <c r="G52" s="29"/>
      <c r="H52" s="29"/>
      <c r="I52" s="53"/>
      <c r="J52" s="155"/>
    </row>
    <row r="53" spans="1:10" ht="26.25" customHeight="1">
      <c r="A53" s="31" t="s">
        <v>22</v>
      </c>
      <c r="B53" s="32"/>
      <c r="C53" s="33">
        <f>F53/E53</f>
        <v>45</v>
      </c>
      <c r="D53" s="34" t="s">
        <v>40</v>
      </c>
      <c r="E53" s="35">
        <v>6</v>
      </c>
      <c r="F53" s="36">
        <v>270</v>
      </c>
      <c r="G53" s="37">
        <v>2.94</v>
      </c>
      <c r="H53" s="37">
        <v>3.26</v>
      </c>
      <c r="I53" s="54">
        <f>0.297*0.09*0.296</f>
        <v>7.9120799999999984E-3</v>
      </c>
      <c r="J53" s="155"/>
    </row>
    <row r="54" spans="1:10" ht="26.25" customHeight="1">
      <c r="A54" s="39" t="s">
        <v>41</v>
      </c>
      <c r="B54" s="40">
        <f>C53</f>
        <v>45</v>
      </c>
      <c r="C54" s="41" t="s">
        <v>1</v>
      </c>
      <c r="D54" s="34" t="s">
        <v>42</v>
      </c>
      <c r="E54" s="35"/>
      <c r="F54" s="42">
        <f>F53</f>
        <v>270</v>
      </c>
      <c r="G54" s="44">
        <f>G53*$B54</f>
        <v>132.30000000000001</v>
      </c>
      <c r="H54" s="44">
        <f t="shared" ref="H54:I54" si="7">H53*$B54</f>
        <v>146.69999999999999</v>
      </c>
      <c r="I54" s="55">
        <f t="shared" si="7"/>
        <v>0.3560435999999999</v>
      </c>
      <c r="J54" s="155"/>
    </row>
    <row r="55" spans="1:10" ht="26.25" customHeight="1">
      <c r="A55" s="39" t="s">
        <v>24</v>
      </c>
      <c r="B55" s="46"/>
      <c r="C55" s="47"/>
      <c r="D55" s="34" t="s">
        <v>57</v>
      </c>
      <c r="E55" s="35"/>
      <c r="F55" s="36"/>
      <c r="G55" s="48"/>
      <c r="H55" s="48"/>
      <c r="I55" s="56"/>
      <c r="J55" s="155"/>
    </row>
    <row r="56" spans="1:10" ht="26.25" customHeight="1">
      <c r="A56" s="57"/>
      <c r="B56" s="46"/>
      <c r="C56" s="51"/>
      <c r="D56" s="52" t="s">
        <v>56</v>
      </c>
      <c r="E56" s="35"/>
      <c r="F56" s="36"/>
      <c r="G56" s="48"/>
      <c r="H56" s="48"/>
      <c r="I56" s="56"/>
      <c r="J56" s="155"/>
    </row>
    <row r="57" spans="1:10" ht="26.25" customHeight="1" thickBot="1">
      <c r="A57" s="58"/>
      <c r="B57" s="59"/>
      <c r="C57" s="60"/>
      <c r="D57" s="61"/>
      <c r="E57" s="62"/>
      <c r="F57" s="63"/>
      <c r="G57" s="64"/>
      <c r="H57" s="64"/>
      <c r="I57" s="65"/>
      <c r="J57" s="155"/>
    </row>
    <row r="58" spans="1:10" ht="26.25" customHeight="1">
      <c r="A58" s="39" t="s">
        <v>38</v>
      </c>
      <c r="B58" s="26" t="s">
        <v>55</v>
      </c>
      <c r="C58" s="66"/>
      <c r="D58" s="67" t="s">
        <v>45</v>
      </c>
      <c r="E58" s="68"/>
      <c r="F58" s="68"/>
      <c r="G58" s="68"/>
      <c r="H58" s="68"/>
      <c r="I58" s="69"/>
      <c r="J58" s="155"/>
    </row>
    <row r="59" spans="1:10" ht="26.25" customHeight="1">
      <c r="A59" s="31" t="s">
        <v>22</v>
      </c>
      <c r="B59" s="32"/>
      <c r="C59" s="33">
        <f>F59/E59</f>
        <v>142</v>
      </c>
      <c r="D59" s="34" t="s">
        <v>40</v>
      </c>
      <c r="E59" s="35">
        <v>6</v>
      </c>
      <c r="F59" s="36">
        <v>852</v>
      </c>
      <c r="G59" s="37">
        <v>2.94</v>
      </c>
      <c r="H59" s="37">
        <v>3.26</v>
      </c>
      <c r="I59" s="38">
        <f>0.297*0.09*0.296</f>
        <v>7.9120799999999984E-3</v>
      </c>
      <c r="J59" s="155"/>
    </row>
    <row r="60" spans="1:10" ht="26.25" customHeight="1">
      <c r="A60" s="39" t="s">
        <v>41</v>
      </c>
      <c r="B60" s="40">
        <f>C59</f>
        <v>142</v>
      </c>
      <c r="C60" s="41" t="s">
        <v>1</v>
      </c>
      <c r="D60" s="34" t="s">
        <v>42</v>
      </c>
      <c r="E60" s="35"/>
      <c r="F60" s="42">
        <f>F59</f>
        <v>852</v>
      </c>
      <c r="G60" s="43">
        <f>G59*$B60</f>
        <v>417.48</v>
      </c>
      <c r="H60" s="44">
        <f>H59*$B60</f>
        <v>462.91999999999996</v>
      </c>
      <c r="I60" s="45">
        <f>I59*$B60</f>
        <v>1.1235153599999999</v>
      </c>
      <c r="J60" s="155"/>
    </row>
    <row r="61" spans="1:10" ht="26.25" customHeight="1">
      <c r="A61" s="23" t="s">
        <v>24</v>
      </c>
      <c r="B61" s="46"/>
      <c r="C61" s="47"/>
      <c r="D61" s="34" t="s">
        <v>57</v>
      </c>
      <c r="E61" s="35"/>
      <c r="F61" s="36"/>
      <c r="G61" s="48"/>
      <c r="H61" s="48"/>
      <c r="I61" s="49"/>
      <c r="J61" s="155"/>
    </row>
    <row r="62" spans="1:10" ht="26.25" customHeight="1">
      <c r="A62" s="68"/>
      <c r="B62" s="46"/>
      <c r="C62" s="51"/>
      <c r="D62" s="52" t="s">
        <v>56</v>
      </c>
      <c r="E62" s="35"/>
      <c r="F62" s="36"/>
      <c r="G62" s="48"/>
      <c r="H62" s="48"/>
      <c r="I62" s="49"/>
      <c r="J62" s="155"/>
    </row>
    <row r="63" spans="1:10" ht="26.25" customHeight="1" thickBot="1">
      <c r="A63" s="70"/>
      <c r="B63" s="59"/>
      <c r="C63" s="60"/>
      <c r="D63" s="71"/>
      <c r="E63" s="62"/>
      <c r="F63" s="63"/>
      <c r="G63" s="64"/>
      <c r="H63" s="64"/>
      <c r="I63" s="72"/>
      <c r="J63" s="155"/>
    </row>
    <row r="64" spans="1:10" ht="26.25" customHeight="1">
      <c r="A64" s="39" t="s">
        <v>38</v>
      </c>
      <c r="B64" s="26" t="s">
        <v>55</v>
      </c>
      <c r="C64" s="66"/>
      <c r="D64" s="67" t="s">
        <v>46</v>
      </c>
      <c r="E64" s="68"/>
      <c r="F64" s="68"/>
      <c r="G64" s="68"/>
      <c r="H64" s="68"/>
      <c r="I64" s="69"/>
      <c r="J64" s="155"/>
    </row>
    <row r="65" spans="1:10" ht="26.25" customHeight="1">
      <c r="A65" s="31" t="s">
        <v>22</v>
      </c>
      <c r="B65" s="32"/>
      <c r="C65" s="33">
        <f>F65/E65</f>
        <v>123</v>
      </c>
      <c r="D65" s="34" t="s">
        <v>40</v>
      </c>
      <c r="E65" s="35">
        <v>6</v>
      </c>
      <c r="F65" s="36">
        <v>738</v>
      </c>
      <c r="G65" s="37">
        <v>2.94</v>
      </c>
      <c r="H65" s="37">
        <v>3.26</v>
      </c>
      <c r="I65" s="38">
        <f>0.297*0.09*0.296</f>
        <v>7.9120799999999984E-3</v>
      </c>
      <c r="J65" s="155"/>
    </row>
    <row r="66" spans="1:10" ht="26.25" customHeight="1">
      <c r="A66" s="39" t="s">
        <v>41</v>
      </c>
      <c r="B66" s="40">
        <f>C65</f>
        <v>123</v>
      </c>
      <c r="C66" s="41" t="s">
        <v>1</v>
      </c>
      <c r="D66" s="34" t="s">
        <v>42</v>
      </c>
      <c r="E66" s="35"/>
      <c r="F66" s="42">
        <f>F65</f>
        <v>738</v>
      </c>
      <c r="G66" s="43">
        <f>G65*$B66</f>
        <v>361.62</v>
      </c>
      <c r="H66" s="44">
        <f>H65*$B66</f>
        <v>400.97999999999996</v>
      </c>
      <c r="I66" s="45">
        <f>I65*$B66</f>
        <v>0.97318583999999986</v>
      </c>
      <c r="J66" s="155"/>
    </row>
    <row r="67" spans="1:10" ht="26.25" customHeight="1">
      <c r="A67" s="23" t="s">
        <v>24</v>
      </c>
      <c r="B67" s="46"/>
      <c r="C67" s="47"/>
      <c r="D67" s="34" t="s">
        <v>57</v>
      </c>
      <c r="E67" s="35"/>
      <c r="F67" s="36"/>
      <c r="G67" s="48"/>
      <c r="H67" s="48"/>
      <c r="I67" s="49"/>
      <c r="J67" s="155"/>
    </row>
    <row r="68" spans="1:10" ht="26.25" customHeight="1">
      <c r="A68" s="68"/>
      <c r="B68" s="46"/>
      <c r="C68" s="51"/>
      <c r="D68" s="52" t="s">
        <v>56</v>
      </c>
      <c r="E68" s="35"/>
      <c r="F68" s="36"/>
      <c r="G68" s="48"/>
      <c r="H68" s="48"/>
      <c r="I68" s="49"/>
      <c r="J68" s="155"/>
    </row>
    <row r="69" spans="1:10" ht="26.25" customHeight="1" thickBot="1">
      <c r="A69" s="70"/>
      <c r="B69" s="59"/>
      <c r="C69" s="60"/>
      <c r="D69" s="71"/>
      <c r="E69" s="62"/>
      <c r="F69" s="63"/>
      <c r="G69" s="64"/>
      <c r="H69" s="64"/>
      <c r="I69" s="72"/>
      <c r="J69" s="155"/>
    </row>
    <row r="70" spans="1:10" ht="26.25" customHeight="1">
      <c r="A70" s="25" t="s">
        <v>38</v>
      </c>
      <c r="B70" s="26" t="s">
        <v>55</v>
      </c>
      <c r="C70" s="27"/>
      <c r="D70" s="28" t="s">
        <v>43</v>
      </c>
      <c r="E70" s="29"/>
      <c r="F70" s="29"/>
      <c r="G70" s="29"/>
      <c r="H70" s="29"/>
      <c r="I70" s="30"/>
      <c r="J70" s="155"/>
    </row>
    <row r="71" spans="1:10" ht="26.25" customHeight="1">
      <c r="A71" s="31" t="s">
        <v>22</v>
      </c>
      <c r="B71" s="32"/>
      <c r="C71" s="33">
        <f>F71/E71</f>
        <v>105</v>
      </c>
      <c r="D71" s="34" t="s">
        <v>40</v>
      </c>
      <c r="E71" s="35">
        <v>6</v>
      </c>
      <c r="F71" s="36">
        <v>630</v>
      </c>
      <c r="G71" s="37">
        <v>2.94</v>
      </c>
      <c r="H71" s="37">
        <v>3.26</v>
      </c>
      <c r="I71" s="38">
        <f>0.297*0.09*0.296</f>
        <v>7.9120799999999984E-3</v>
      </c>
      <c r="J71" s="155"/>
    </row>
    <row r="72" spans="1:10" ht="26.25" customHeight="1">
      <c r="A72" s="39" t="s">
        <v>41</v>
      </c>
      <c r="B72" s="40">
        <f>C71</f>
        <v>105</v>
      </c>
      <c r="C72" s="41" t="s">
        <v>1</v>
      </c>
      <c r="D72" s="34" t="s">
        <v>42</v>
      </c>
      <c r="E72" s="35"/>
      <c r="F72" s="42">
        <f>F71</f>
        <v>630</v>
      </c>
      <c r="G72" s="44">
        <f>G71*$B72</f>
        <v>308.7</v>
      </c>
      <c r="H72" s="44">
        <f t="shared" ref="H72:I72" si="8">H71*$B72</f>
        <v>342.29999999999995</v>
      </c>
      <c r="I72" s="45">
        <f t="shared" si="8"/>
        <v>0.83076839999999985</v>
      </c>
      <c r="J72" s="155"/>
    </row>
    <row r="73" spans="1:10" ht="26.25" customHeight="1">
      <c r="A73" s="23" t="s">
        <v>24</v>
      </c>
      <c r="B73" s="46"/>
      <c r="C73" s="47"/>
      <c r="D73" s="34" t="s">
        <v>57</v>
      </c>
      <c r="E73" s="35"/>
      <c r="F73" s="36"/>
      <c r="G73" s="48"/>
      <c r="H73" s="48"/>
      <c r="I73" s="49"/>
      <c r="J73" s="155"/>
    </row>
    <row r="74" spans="1:10" ht="26.25" customHeight="1">
      <c r="A74" s="50"/>
      <c r="B74" s="46"/>
      <c r="C74" s="51"/>
      <c r="D74" s="52" t="s">
        <v>56</v>
      </c>
      <c r="E74" s="35"/>
      <c r="F74" s="36"/>
      <c r="G74" s="48"/>
      <c r="H74" s="48"/>
      <c r="I74" s="49"/>
      <c r="J74" s="155"/>
    </row>
    <row r="75" spans="1:10" ht="26.25" customHeight="1" thickBot="1">
      <c r="A75" s="39"/>
      <c r="B75" s="46"/>
      <c r="C75" s="51"/>
      <c r="D75" s="34"/>
      <c r="E75" s="35"/>
      <c r="F75" s="36"/>
      <c r="G75" s="48"/>
      <c r="H75" s="48"/>
      <c r="I75" s="49"/>
      <c r="J75" s="155"/>
    </row>
    <row r="76" spans="1:10" ht="26.25" customHeight="1">
      <c r="A76" s="156" t="s">
        <v>47</v>
      </c>
      <c r="B76" s="26" t="s">
        <v>55</v>
      </c>
      <c r="C76" s="134"/>
      <c r="D76" s="135" t="s">
        <v>58</v>
      </c>
      <c r="E76" s="135"/>
      <c r="F76" s="136"/>
      <c r="G76" s="136"/>
      <c r="H76" s="136"/>
      <c r="I76" s="157"/>
      <c r="J76" s="155"/>
    </row>
    <row r="77" spans="1:10" ht="26.25" customHeight="1">
      <c r="A77" s="158" t="s">
        <v>49</v>
      </c>
      <c r="B77" s="10"/>
      <c r="C77" s="138">
        <f>F77/E77</f>
        <v>381</v>
      </c>
      <c r="D77" s="74" t="s">
        <v>50</v>
      </c>
      <c r="E77" s="9">
        <v>6</v>
      </c>
      <c r="F77" s="4">
        <v>2286</v>
      </c>
      <c r="G77" s="139">
        <v>5.95</v>
      </c>
      <c r="H77" s="139">
        <v>6.4</v>
      </c>
      <c r="I77" s="159">
        <f>0.3*0.15*0.296</f>
        <v>1.3319999999999999E-2</v>
      </c>
      <c r="J77" s="155"/>
    </row>
    <row r="78" spans="1:10" ht="26.25" customHeight="1">
      <c r="A78" s="160" t="s">
        <v>41</v>
      </c>
      <c r="B78" s="141">
        <f>C77</f>
        <v>381</v>
      </c>
      <c r="C78" s="161" t="s">
        <v>1</v>
      </c>
      <c r="D78" s="74" t="s">
        <v>51</v>
      </c>
      <c r="E78" s="34"/>
      <c r="F78" s="8">
        <f>F77</f>
        <v>2286</v>
      </c>
      <c r="G78" s="143">
        <f>G77*$B78</f>
        <v>2266.9500000000003</v>
      </c>
      <c r="H78" s="143">
        <f t="shared" ref="H78:I78" si="9">H77*$B78</f>
        <v>2438.4</v>
      </c>
      <c r="I78" s="162">
        <f t="shared" si="9"/>
        <v>5.0749199999999997</v>
      </c>
      <c r="J78" s="155"/>
    </row>
    <row r="79" spans="1:10" ht="26.25" customHeight="1">
      <c r="A79" s="160" t="s">
        <v>52</v>
      </c>
      <c r="B79" s="145"/>
      <c r="C79" s="163"/>
      <c r="D79" s="34" t="s">
        <v>57</v>
      </c>
      <c r="E79" s="79"/>
      <c r="F79" s="4"/>
      <c r="G79" s="147"/>
      <c r="H79" s="147"/>
      <c r="I79" s="164"/>
      <c r="J79" s="155"/>
    </row>
    <row r="80" spans="1:10" ht="26.25" customHeight="1">
      <c r="A80" s="165" t="s">
        <v>53</v>
      </c>
      <c r="B80" s="145"/>
      <c r="C80" s="163"/>
      <c r="D80" s="52" t="s">
        <v>56</v>
      </c>
      <c r="E80" s="9"/>
      <c r="F80" s="4"/>
      <c r="G80" s="147"/>
      <c r="H80" s="147"/>
      <c r="I80" s="164"/>
      <c r="J80" s="155"/>
    </row>
    <row r="81" spans="1:10" ht="26.25" customHeight="1" thickBot="1">
      <c r="A81" s="166"/>
      <c r="B81" s="167"/>
      <c r="C81" s="3"/>
      <c r="D81" s="75"/>
      <c r="E81" s="151"/>
      <c r="F81" s="1"/>
      <c r="G81" s="152"/>
      <c r="H81" s="152"/>
      <c r="I81" s="168"/>
      <c r="J81" s="155"/>
    </row>
    <row r="82" spans="1:10" ht="26.25" customHeight="1">
      <c r="A82" s="156" t="s">
        <v>47</v>
      </c>
      <c r="B82" s="26" t="s">
        <v>55</v>
      </c>
      <c r="C82" s="134"/>
      <c r="D82" s="135" t="s">
        <v>59</v>
      </c>
      <c r="E82" s="135"/>
      <c r="F82" s="136"/>
      <c r="G82" s="136"/>
      <c r="H82" s="136"/>
      <c r="I82" s="157"/>
      <c r="J82" s="155"/>
    </row>
    <row r="83" spans="1:10" ht="26.25" customHeight="1">
      <c r="A83" s="158" t="s">
        <v>49</v>
      </c>
      <c r="B83" s="10"/>
      <c r="C83" s="138">
        <f>F83/E83</f>
        <v>151</v>
      </c>
      <c r="D83" s="74" t="s">
        <v>50</v>
      </c>
      <c r="E83" s="9">
        <v>6</v>
      </c>
      <c r="F83" s="4">
        <v>906</v>
      </c>
      <c r="G83" s="139">
        <v>5.95</v>
      </c>
      <c r="H83" s="139">
        <v>6.4</v>
      </c>
      <c r="I83" s="159">
        <f>0.3*0.15*0.296</f>
        <v>1.3319999999999999E-2</v>
      </c>
      <c r="J83" s="155"/>
    </row>
    <row r="84" spans="1:10" ht="26.25" customHeight="1">
      <c r="A84" s="160" t="s">
        <v>41</v>
      </c>
      <c r="B84" s="141">
        <f>C83</f>
        <v>151</v>
      </c>
      <c r="C84" s="161" t="s">
        <v>1</v>
      </c>
      <c r="D84" s="74" t="s">
        <v>51</v>
      </c>
      <c r="E84" s="9"/>
      <c r="F84" s="8">
        <f>F83</f>
        <v>906</v>
      </c>
      <c r="G84" s="143">
        <f>G83*$B84</f>
        <v>898.45</v>
      </c>
      <c r="H84" s="143">
        <f t="shared" ref="H84:I84" si="10">H83*$B84</f>
        <v>966.40000000000009</v>
      </c>
      <c r="I84" s="162">
        <f t="shared" si="10"/>
        <v>2.0113199999999996</v>
      </c>
      <c r="J84" s="155"/>
    </row>
    <row r="85" spans="1:10" ht="26.25" customHeight="1">
      <c r="A85" s="160" t="s">
        <v>52</v>
      </c>
      <c r="B85" s="145"/>
      <c r="C85" s="163"/>
      <c r="D85" s="34" t="s">
        <v>57</v>
      </c>
      <c r="E85" s="9"/>
      <c r="F85" s="4"/>
      <c r="G85" s="147"/>
      <c r="H85" s="147"/>
      <c r="I85" s="164"/>
      <c r="J85" s="155"/>
    </row>
    <row r="86" spans="1:10" ht="26.25" customHeight="1">
      <c r="A86" s="165" t="s">
        <v>53</v>
      </c>
      <c r="B86" s="145"/>
      <c r="C86" s="163"/>
      <c r="D86" s="52" t="s">
        <v>56</v>
      </c>
      <c r="E86" s="9"/>
      <c r="F86" s="4"/>
      <c r="G86" s="147"/>
      <c r="H86" s="147"/>
      <c r="I86" s="164"/>
      <c r="J86" s="155"/>
    </row>
    <row r="87" spans="1:10" ht="26.25" customHeight="1" thickBot="1">
      <c r="A87" s="166"/>
      <c r="B87" s="167"/>
      <c r="C87" s="3"/>
      <c r="D87" s="75"/>
      <c r="E87" s="151"/>
      <c r="F87" s="1"/>
      <c r="G87" s="152"/>
      <c r="H87" s="152"/>
      <c r="I87" s="168"/>
      <c r="J87" s="155"/>
    </row>
    <row r="88" spans="1:10" ht="26.25" customHeight="1">
      <c r="A88" s="156" t="s">
        <v>47</v>
      </c>
      <c r="B88" s="26" t="s">
        <v>55</v>
      </c>
      <c r="C88" s="134"/>
      <c r="D88" s="135" t="s">
        <v>60</v>
      </c>
      <c r="E88" s="135"/>
      <c r="F88" s="136"/>
      <c r="G88" s="136"/>
      <c r="H88" s="136"/>
      <c r="I88" s="157"/>
      <c r="J88" s="155"/>
    </row>
    <row r="89" spans="1:10" ht="26.25" customHeight="1">
      <c r="A89" s="158" t="s">
        <v>49</v>
      </c>
      <c r="B89" s="10"/>
      <c r="C89" s="138">
        <f>F89/E89</f>
        <v>102</v>
      </c>
      <c r="D89" s="74" t="s">
        <v>50</v>
      </c>
      <c r="E89" s="9">
        <v>6</v>
      </c>
      <c r="F89" s="4">
        <v>612</v>
      </c>
      <c r="G89" s="139">
        <v>5.95</v>
      </c>
      <c r="H89" s="139">
        <v>6.4</v>
      </c>
      <c r="I89" s="159">
        <f>0.3*0.15*0.296</f>
        <v>1.3319999999999999E-2</v>
      </c>
      <c r="J89" s="155"/>
    </row>
    <row r="90" spans="1:10" ht="26.25" customHeight="1">
      <c r="A90" s="160" t="s">
        <v>41</v>
      </c>
      <c r="B90" s="141">
        <f>C89</f>
        <v>102</v>
      </c>
      <c r="C90" s="161" t="s">
        <v>1</v>
      </c>
      <c r="D90" s="74" t="s">
        <v>51</v>
      </c>
      <c r="E90" s="9"/>
      <c r="F90" s="8">
        <f>F89</f>
        <v>612</v>
      </c>
      <c r="G90" s="143">
        <f>G89*$B90</f>
        <v>606.9</v>
      </c>
      <c r="H90" s="143">
        <f t="shared" ref="H90:I90" si="11">H89*$B90</f>
        <v>652.80000000000007</v>
      </c>
      <c r="I90" s="162">
        <f t="shared" si="11"/>
        <v>1.3586399999999998</v>
      </c>
      <c r="J90" s="155"/>
    </row>
    <row r="91" spans="1:10" ht="26.25" customHeight="1">
      <c r="A91" s="160" t="s">
        <v>52</v>
      </c>
      <c r="B91" s="145"/>
      <c r="C91" s="163"/>
      <c r="D91" s="34" t="s">
        <v>57</v>
      </c>
      <c r="E91" s="9"/>
      <c r="F91" s="4"/>
      <c r="G91" s="147"/>
      <c r="H91" s="147"/>
      <c r="I91" s="164"/>
      <c r="J91" s="155"/>
    </row>
    <row r="92" spans="1:10" ht="26.25" customHeight="1">
      <c r="A92" s="165" t="s">
        <v>53</v>
      </c>
      <c r="B92" s="145"/>
      <c r="C92" s="163"/>
      <c r="D92" s="52" t="s">
        <v>56</v>
      </c>
      <c r="E92" s="9"/>
      <c r="F92" s="4"/>
      <c r="G92" s="147"/>
      <c r="H92" s="147"/>
      <c r="I92" s="164"/>
      <c r="J92" s="155"/>
    </row>
    <row r="93" spans="1:10" ht="26.25" customHeight="1" thickBot="1">
      <c r="A93" s="166"/>
      <c r="B93" s="167"/>
      <c r="C93" s="3"/>
      <c r="D93" s="75"/>
      <c r="E93" s="151"/>
      <c r="F93" s="1"/>
      <c r="G93" s="152"/>
      <c r="H93" s="152"/>
      <c r="I93" s="168"/>
      <c r="J93" s="155"/>
    </row>
    <row r="94" spans="1:10" ht="26.25" customHeight="1">
      <c r="A94" s="156" t="s">
        <v>47</v>
      </c>
      <c r="B94" s="26" t="s">
        <v>55</v>
      </c>
      <c r="C94" s="134"/>
      <c r="D94" s="135" t="s">
        <v>48</v>
      </c>
      <c r="E94" s="135"/>
      <c r="F94" s="136"/>
      <c r="G94" s="136"/>
      <c r="H94" s="136"/>
      <c r="I94" s="157"/>
      <c r="J94" s="155"/>
    </row>
    <row r="95" spans="1:10" ht="26.25" customHeight="1">
      <c r="A95" s="158" t="s">
        <v>49</v>
      </c>
      <c r="B95" s="10">
        <v>1</v>
      </c>
      <c r="C95" s="138">
        <f>F95/E95</f>
        <v>267</v>
      </c>
      <c r="D95" s="74" t="s">
        <v>50</v>
      </c>
      <c r="E95" s="9">
        <v>6</v>
      </c>
      <c r="F95" s="4">
        <v>1602</v>
      </c>
      <c r="G95" s="139">
        <v>5.95</v>
      </c>
      <c r="H95" s="139">
        <v>6.4</v>
      </c>
      <c r="I95" s="159">
        <f>0.3*0.15*0.296</f>
        <v>1.3319999999999999E-2</v>
      </c>
      <c r="J95" s="155"/>
    </row>
    <row r="96" spans="1:10" ht="26.25" customHeight="1">
      <c r="A96" s="160" t="s">
        <v>41</v>
      </c>
      <c r="B96" s="141">
        <f>C95</f>
        <v>267</v>
      </c>
      <c r="C96" s="161" t="s">
        <v>1</v>
      </c>
      <c r="D96" s="74" t="s">
        <v>51</v>
      </c>
      <c r="E96" s="9"/>
      <c r="F96" s="8">
        <f>F95</f>
        <v>1602</v>
      </c>
      <c r="G96" s="143">
        <f>G95*$B96</f>
        <v>1588.65</v>
      </c>
      <c r="H96" s="143">
        <f t="shared" ref="H96:I96" si="12">H95*$B96</f>
        <v>1708.8000000000002</v>
      </c>
      <c r="I96" s="162">
        <f t="shared" si="12"/>
        <v>3.5564399999999994</v>
      </c>
      <c r="J96" s="155"/>
    </row>
    <row r="97" spans="1:10" ht="26.25" customHeight="1">
      <c r="A97" s="160" t="s">
        <v>52</v>
      </c>
      <c r="B97" s="145"/>
      <c r="C97" s="163"/>
      <c r="D97" s="34" t="s">
        <v>57</v>
      </c>
      <c r="E97" s="9"/>
      <c r="F97" s="4"/>
      <c r="G97" s="147"/>
      <c r="H97" s="147"/>
      <c r="I97" s="164"/>
      <c r="J97" s="155"/>
    </row>
    <row r="98" spans="1:10" ht="26.25" customHeight="1">
      <c r="A98" s="165" t="s">
        <v>53</v>
      </c>
      <c r="B98" s="145"/>
      <c r="C98" s="163"/>
      <c r="D98" s="52" t="s">
        <v>56</v>
      </c>
      <c r="E98" s="9"/>
      <c r="F98" s="4"/>
      <c r="G98" s="147"/>
      <c r="H98" s="147"/>
      <c r="I98" s="164"/>
      <c r="J98" s="155"/>
    </row>
    <row r="99" spans="1:10" ht="26.25" customHeight="1" thickBot="1">
      <c r="A99" s="166"/>
      <c r="B99" s="167"/>
      <c r="C99" s="3"/>
      <c r="D99" s="75"/>
      <c r="E99" s="151"/>
      <c r="F99" s="1"/>
      <c r="G99" s="152"/>
      <c r="H99" s="152"/>
      <c r="I99" s="168"/>
      <c r="J99" s="155"/>
    </row>
    <row r="100" spans="1:10" ht="26.25" customHeight="1">
      <c r="A100" s="156" t="s">
        <v>47</v>
      </c>
      <c r="B100" s="26" t="s">
        <v>55</v>
      </c>
      <c r="C100" s="134"/>
      <c r="D100" s="135" t="s">
        <v>63</v>
      </c>
      <c r="E100" s="136"/>
      <c r="F100" s="136"/>
      <c r="G100" s="136"/>
      <c r="H100" s="136"/>
      <c r="I100" s="157"/>
      <c r="J100" s="155"/>
    </row>
    <row r="101" spans="1:10" ht="26.25" customHeight="1">
      <c r="A101" s="158" t="s">
        <v>22</v>
      </c>
      <c r="B101" s="10"/>
      <c r="C101" s="169">
        <f>F101/E101</f>
        <v>46</v>
      </c>
      <c r="D101" s="7" t="s">
        <v>54</v>
      </c>
      <c r="E101" s="9">
        <v>12</v>
      </c>
      <c r="F101" s="4">
        <v>552</v>
      </c>
      <c r="G101" s="139">
        <v>2.25</v>
      </c>
      <c r="H101" s="170">
        <v>2.4500000000000002</v>
      </c>
      <c r="I101" s="159">
        <f>0.185*0.15*0.193</f>
        <v>5.3557500000000003E-3</v>
      </c>
      <c r="J101" s="155"/>
    </row>
    <row r="102" spans="1:10" ht="26.25" customHeight="1">
      <c r="A102" s="160" t="s">
        <v>62</v>
      </c>
      <c r="B102" s="141">
        <f>C101</f>
        <v>46</v>
      </c>
      <c r="C102" s="76"/>
      <c r="D102" s="7" t="s">
        <v>61</v>
      </c>
      <c r="E102" s="9"/>
      <c r="F102" s="8">
        <f>F101</f>
        <v>552</v>
      </c>
      <c r="G102" s="143">
        <f>G101*C101</f>
        <v>103.5</v>
      </c>
      <c r="H102" s="171">
        <f>H101*C101</f>
        <v>112.7</v>
      </c>
      <c r="I102" s="172">
        <f>I101*C101</f>
        <v>0.24636450000000001</v>
      </c>
      <c r="J102" s="155"/>
    </row>
    <row r="103" spans="1:10" ht="26.25" customHeight="1">
      <c r="A103" s="160" t="s">
        <v>52</v>
      </c>
      <c r="B103" s="145"/>
      <c r="C103" s="5"/>
      <c r="D103" s="34" t="s">
        <v>57</v>
      </c>
      <c r="E103" s="9"/>
      <c r="F103" s="4"/>
      <c r="G103" s="147"/>
      <c r="H103" s="147"/>
      <c r="I103" s="164"/>
      <c r="J103" s="155"/>
    </row>
    <row r="104" spans="1:10" ht="26.25" customHeight="1">
      <c r="A104" s="165" t="s">
        <v>53</v>
      </c>
      <c r="B104" s="173"/>
      <c r="C104" s="5"/>
      <c r="D104" s="52" t="s">
        <v>56</v>
      </c>
      <c r="E104" s="9"/>
      <c r="F104" s="4"/>
      <c r="G104" s="147"/>
      <c r="H104" s="147"/>
      <c r="I104" s="164"/>
      <c r="J104" s="155"/>
    </row>
    <row r="105" spans="1:10" ht="26.25" customHeight="1" thickBot="1">
      <c r="A105" s="166"/>
      <c r="B105" s="173"/>
      <c r="C105" s="77"/>
      <c r="D105" s="78"/>
      <c r="E105" s="9"/>
      <c r="F105" s="4"/>
      <c r="G105" s="147"/>
      <c r="H105" s="147"/>
      <c r="I105" s="164"/>
      <c r="J105" s="155"/>
    </row>
    <row r="106" spans="1:10" ht="26.25" customHeight="1">
      <c r="A106" s="156" t="s">
        <v>47</v>
      </c>
      <c r="B106" s="26" t="s">
        <v>55</v>
      </c>
      <c r="C106" s="134"/>
      <c r="D106" s="135" t="s">
        <v>64</v>
      </c>
      <c r="E106" s="136"/>
      <c r="F106" s="136"/>
      <c r="G106" s="136"/>
      <c r="H106" s="136"/>
      <c r="I106" s="157"/>
      <c r="J106" s="155"/>
    </row>
    <row r="107" spans="1:10" ht="26.25" customHeight="1">
      <c r="A107" s="158" t="s">
        <v>22</v>
      </c>
      <c r="B107" s="10"/>
      <c r="C107" s="169">
        <f>F107/E107</f>
        <v>6</v>
      </c>
      <c r="D107" s="7" t="s">
        <v>54</v>
      </c>
      <c r="E107" s="9">
        <v>12</v>
      </c>
      <c r="F107" s="4">
        <v>72</v>
      </c>
      <c r="G107" s="139">
        <v>2.25</v>
      </c>
      <c r="H107" s="170">
        <v>2.4500000000000002</v>
      </c>
      <c r="I107" s="159">
        <f>0.185*0.15*0.193</f>
        <v>5.3557500000000003E-3</v>
      </c>
      <c r="J107" s="155"/>
    </row>
    <row r="108" spans="1:10" ht="26.25" customHeight="1">
      <c r="A108" s="160" t="s">
        <v>62</v>
      </c>
      <c r="B108" s="141">
        <f>C107</f>
        <v>6</v>
      </c>
      <c r="C108" s="76"/>
      <c r="D108" s="7" t="s">
        <v>61</v>
      </c>
      <c r="E108" s="9"/>
      <c r="F108" s="8">
        <f>F107</f>
        <v>72</v>
      </c>
      <c r="G108" s="143">
        <f>G107*C107</f>
        <v>13.5</v>
      </c>
      <c r="H108" s="171">
        <f>H107*C107</f>
        <v>14.700000000000001</v>
      </c>
      <c r="I108" s="172">
        <f>I107*C107</f>
        <v>3.2134500000000003E-2</v>
      </c>
      <c r="J108" s="155"/>
    </row>
    <row r="109" spans="1:10" ht="26.25" customHeight="1">
      <c r="A109" s="160" t="s">
        <v>52</v>
      </c>
      <c r="B109" s="145"/>
      <c r="C109" s="5"/>
      <c r="D109" s="34" t="s">
        <v>57</v>
      </c>
      <c r="E109" s="9"/>
      <c r="F109" s="4"/>
      <c r="G109" s="147"/>
      <c r="H109" s="147"/>
      <c r="I109" s="164"/>
      <c r="J109" s="155"/>
    </row>
    <row r="110" spans="1:10" ht="26.25" customHeight="1">
      <c r="A110" s="165" t="s">
        <v>53</v>
      </c>
      <c r="B110" s="173"/>
      <c r="C110" s="5"/>
      <c r="D110" s="52" t="s">
        <v>56</v>
      </c>
      <c r="E110" s="9"/>
      <c r="F110" s="4"/>
      <c r="G110" s="147"/>
      <c r="H110" s="147"/>
      <c r="I110" s="164"/>
      <c r="J110" s="155"/>
    </row>
    <row r="111" spans="1:10" ht="26.25" customHeight="1" thickBot="1">
      <c r="A111" s="166"/>
      <c r="B111" s="173"/>
      <c r="C111" s="77"/>
      <c r="D111" s="78"/>
      <c r="E111" s="9"/>
      <c r="F111" s="4"/>
      <c r="G111" s="147"/>
      <c r="H111" s="147"/>
      <c r="I111" s="164"/>
      <c r="J111" s="155"/>
    </row>
    <row r="112" spans="1:10" ht="26.25" customHeight="1">
      <c r="A112" s="156" t="s">
        <v>47</v>
      </c>
      <c r="B112" s="26" t="s">
        <v>55</v>
      </c>
      <c r="C112" s="134"/>
      <c r="D112" s="135" t="s">
        <v>66</v>
      </c>
      <c r="E112" s="136"/>
      <c r="F112" s="136"/>
      <c r="G112" s="136"/>
      <c r="H112" s="136"/>
      <c r="I112" s="157"/>
      <c r="J112" s="155"/>
    </row>
    <row r="113" spans="1:10" ht="26.25" customHeight="1">
      <c r="A113" s="158" t="s">
        <v>22</v>
      </c>
      <c r="B113" s="10"/>
      <c r="C113" s="169">
        <f>F113/E113</f>
        <v>22</v>
      </c>
      <c r="D113" s="7" t="s">
        <v>54</v>
      </c>
      <c r="E113" s="9">
        <v>12</v>
      </c>
      <c r="F113" s="4">
        <v>264</v>
      </c>
      <c r="G113" s="139">
        <v>2.25</v>
      </c>
      <c r="H113" s="170">
        <v>2.4500000000000002</v>
      </c>
      <c r="I113" s="159">
        <f>0.185*0.15*0.193</f>
        <v>5.3557500000000003E-3</v>
      </c>
      <c r="J113" s="155"/>
    </row>
    <row r="114" spans="1:10" ht="26.25" customHeight="1">
      <c r="A114" s="160" t="s">
        <v>62</v>
      </c>
      <c r="B114" s="141">
        <f>C113</f>
        <v>22</v>
      </c>
      <c r="C114" s="76"/>
      <c r="D114" s="7" t="s">
        <v>61</v>
      </c>
      <c r="E114" s="9"/>
      <c r="F114" s="8">
        <f>F113</f>
        <v>264</v>
      </c>
      <c r="G114" s="143">
        <f>G113*C113</f>
        <v>49.5</v>
      </c>
      <c r="H114" s="171">
        <f>H113*C113</f>
        <v>53.900000000000006</v>
      </c>
      <c r="I114" s="172">
        <f>I113*C113</f>
        <v>0.1178265</v>
      </c>
      <c r="J114" s="155"/>
    </row>
    <row r="115" spans="1:10" ht="26.25" customHeight="1">
      <c r="A115" s="160" t="s">
        <v>52</v>
      </c>
      <c r="B115" s="145"/>
      <c r="C115" s="5"/>
      <c r="D115" s="34" t="s">
        <v>57</v>
      </c>
      <c r="E115" s="9"/>
      <c r="F115" s="4"/>
      <c r="G115" s="147"/>
      <c r="H115" s="147"/>
      <c r="I115" s="164"/>
      <c r="J115" s="155"/>
    </row>
    <row r="116" spans="1:10" ht="26.25" customHeight="1">
      <c r="A116" s="165" t="s">
        <v>53</v>
      </c>
      <c r="B116" s="173"/>
      <c r="C116" s="5"/>
      <c r="D116" s="52" t="s">
        <v>56</v>
      </c>
      <c r="E116" s="9"/>
      <c r="F116" s="4"/>
      <c r="G116" s="147"/>
      <c r="H116" s="147"/>
      <c r="I116" s="164"/>
      <c r="J116" s="155"/>
    </row>
    <row r="117" spans="1:10" ht="26.25" customHeight="1" thickBot="1">
      <c r="A117" s="166"/>
      <c r="B117" s="173"/>
      <c r="C117" s="77"/>
      <c r="D117" s="78"/>
      <c r="E117" s="9"/>
      <c r="F117" s="4"/>
      <c r="G117" s="147"/>
      <c r="H117" s="147"/>
      <c r="I117" s="164"/>
      <c r="J117" s="155"/>
    </row>
    <row r="118" spans="1:10" ht="26.25" customHeight="1">
      <c r="A118" s="156" t="s">
        <v>47</v>
      </c>
      <c r="B118" s="26" t="s">
        <v>55</v>
      </c>
      <c r="C118" s="134"/>
      <c r="D118" s="135" t="s">
        <v>65</v>
      </c>
      <c r="E118" s="136"/>
      <c r="F118" s="136"/>
      <c r="G118" s="136"/>
      <c r="H118" s="136"/>
      <c r="I118" s="157"/>
      <c r="J118" s="155"/>
    </row>
    <row r="119" spans="1:10" ht="26.25" customHeight="1">
      <c r="A119" s="158" t="s">
        <v>22</v>
      </c>
      <c r="B119" s="10"/>
      <c r="C119" s="169">
        <f>F119/E119</f>
        <v>2</v>
      </c>
      <c r="D119" s="7" t="s">
        <v>54</v>
      </c>
      <c r="E119" s="9">
        <v>12</v>
      </c>
      <c r="F119" s="4">
        <v>24</v>
      </c>
      <c r="G119" s="139">
        <v>2.25</v>
      </c>
      <c r="H119" s="170">
        <v>2.4500000000000002</v>
      </c>
      <c r="I119" s="159">
        <f>0.185*0.15*0.193</f>
        <v>5.3557500000000003E-3</v>
      </c>
      <c r="J119" s="155"/>
    </row>
    <row r="120" spans="1:10" ht="26.25" customHeight="1">
      <c r="A120" s="160" t="s">
        <v>62</v>
      </c>
      <c r="B120" s="141">
        <f>C119</f>
        <v>2</v>
      </c>
      <c r="C120" s="76"/>
      <c r="D120" s="7" t="s">
        <v>61</v>
      </c>
      <c r="E120" s="9"/>
      <c r="F120" s="8">
        <f>F119</f>
        <v>24</v>
      </c>
      <c r="G120" s="143">
        <f>G119*C119</f>
        <v>4.5</v>
      </c>
      <c r="H120" s="171">
        <f>H119*C119</f>
        <v>4.9000000000000004</v>
      </c>
      <c r="I120" s="172">
        <f>I119*C119</f>
        <v>1.0711500000000001E-2</v>
      </c>
      <c r="J120" s="155"/>
    </row>
    <row r="121" spans="1:10" ht="26.25" customHeight="1">
      <c r="A121" s="160" t="s">
        <v>52</v>
      </c>
      <c r="B121" s="145"/>
      <c r="C121" s="5"/>
      <c r="D121" s="34" t="s">
        <v>57</v>
      </c>
      <c r="E121" s="9"/>
      <c r="F121" s="4"/>
      <c r="G121" s="147"/>
      <c r="H121" s="147"/>
      <c r="I121" s="164"/>
      <c r="J121" s="155"/>
    </row>
    <row r="122" spans="1:10" ht="26.25" customHeight="1">
      <c r="A122" s="165" t="s">
        <v>53</v>
      </c>
      <c r="B122" s="173"/>
      <c r="C122" s="5"/>
      <c r="D122" s="52" t="s">
        <v>56</v>
      </c>
      <c r="E122" s="9"/>
      <c r="F122" s="4"/>
      <c r="G122" s="147"/>
      <c r="H122" s="147"/>
      <c r="I122" s="164"/>
      <c r="J122" s="155"/>
    </row>
    <row r="123" spans="1:10" ht="26.25" customHeight="1" thickBot="1">
      <c r="A123" s="166"/>
      <c r="B123" s="173"/>
      <c r="C123" s="77"/>
      <c r="D123" s="78"/>
      <c r="E123" s="9"/>
      <c r="F123" s="4"/>
      <c r="G123" s="147"/>
      <c r="H123" s="147"/>
      <c r="I123" s="164"/>
      <c r="J123" s="155"/>
    </row>
    <row r="124" spans="1:10" ht="26.25" customHeight="1">
      <c r="A124" s="156" t="s">
        <v>47</v>
      </c>
      <c r="B124" s="26" t="s">
        <v>55</v>
      </c>
      <c r="C124" s="134"/>
      <c r="D124" s="135" t="s">
        <v>67</v>
      </c>
      <c r="E124" s="136"/>
      <c r="F124" s="136"/>
      <c r="G124" s="136"/>
      <c r="H124" s="136"/>
      <c r="I124" s="157"/>
      <c r="J124" s="155"/>
    </row>
    <row r="125" spans="1:10" ht="26.25" customHeight="1">
      <c r="A125" s="158" t="s">
        <v>22</v>
      </c>
      <c r="B125" s="10"/>
      <c r="C125" s="169">
        <f>F125/E125</f>
        <v>15</v>
      </c>
      <c r="D125" s="7" t="s">
        <v>54</v>
      </c>
      <c r="E125" s="9">
        <v>12</v>
      </c>
      <c r="F125" s="4">
        <v>180</v>
      </c>
      <c r="G125" s="139">
        <v>2.25</v>
      </c>
      <c r="H125" s="170">
        <v>2.4500000000000002</v>
      </c>
      <c r="I125" s="159">
        <f>0.185*0.15*0.193</f>
        <v>5.3557500000000003E-3</v>
      </c>
      <c r="J125" s="155"/>
    </row>
    <row r="126" spans="1:10" ht="26.25" customHeight="1">
      <c r="A126" s="160" t="s">
        <v>62</v>
      </c>
      <c r="B126" s="141">
        <f>C125</f>
        <v>15</v>
      </c>
      <c r="C126" s="76"/>
      <c r="D126" s="7" t="s">
        <v>61</v>
      </c>
      <c r="E126" s="9"/>
      <c r="F126" s="8">
        <f>F125</f>
        <v>180</v>
      </c>
      <c r="G126" s="143">
        <f>G125*C125</f>
        <v>33.75</v>
      </c>
      <c r="H126" s="171">
        <f>H125*C125</f>
        <v>36.75</v>
      </c>
      <c r="I126" s="172">
        <f>I125*C125</f>
        <v>8.0336249999999998E-2</v>
      </c>
      <c r="J126" s="155"/>
    </row>
    <row r="127" spans="1:10" ht="26.25" customHeight="1">
      <c r="A127" s="160" t="s">
        <v>52</v>
      </c>
      <c r="B127" s="145"/>
      <c r="C127" s="5"/>
      <c r="D127" s="34" t="s">
        <v>57</v>
      </c>
      <c r="E127" s="9"/>
      <c r="F127" s="4"/>
      <c r="G127" s="147"/>
      <c r="H127" s="147"/>
      <c r="I127" s="164"/>
      <c r="J127" s="155"/>
    </row>
    <row r="128" spans="1:10" ht="26.25" customHeight="1">
      <c r="A128" s="165" t="s">
        <v>53</v>
      </c>
      <c r="B128" s="173"/>
      <c r="C128" s="5"/>
      <c r="D128" s="52" t="s">
        <v>56</v>
      </c>
      <c r="E128" s="9"/>
      <c r="F128" s="4"/>
      <c r="G128" s="147"/>
      <c r="H128" s="147"/>
      <c r="I128" s="164"/>
      <c r="J128" s="155"/>
    </row>
    <row r="129" spans="1:10" ht="26.25" customHeight="1" thickBot="1">
      <c r="A129" s="166"/>
      <c r="B129" s="173"/>
      <c r="C129" s="77"/>
      <c r="D129" s="78"/>
      <c r="E129" s="9"/>
      <c r="F129" s="4"/>
      <c r="G129" s="147"/>
      <c r="H129" s="147"/>
      <c r="I129" s="164"/>
      <c r="J129" s="155"/>
    </row>
    <row r="130" spans="1:10" ht="26.25" customHeight="1">
      <c r="A130" s="156" t="s">
        <v>47</v>
      </c>
      <c r="B130" s="26" t="s">
        <v>55</v>
      </c>
      <c r="C130" s="134"/>
      <c r="D130" s="135" t="s">
        <v>68</v>
      </c>
      <c r="E130" s="136"/>
      <c r="F130" s="136"/>
      <c r="G130" s="136"/>
      <c r="H130" s="136"/>
      <c r="I130" s="157"/>
      <c r="J130" s="155"/>
    </row>
    <row r="131" spans="1:10" ht="26.25" customHeight="1">
      <c r="A131" s="158" t="s">
        <v>22</v>
      </c>
      <c r="B131" s="10"/>
      <c r="C131" s="169">
        <f>F131/E131</f>
        <v>45</v>
      </c>
      <c r="D131" s="7" t="s">
        <v>54</v>
      </c>
      <c r="E131" s="9">
        <v>12</v>
      </c>
      <c r="F131" s="4">
        <v>540</v>
      </c>
      <c r="G131" s="139">
        <v>2.25</v>
      </c>
      <c r="H131" s="170">
        <v>2.4500000000000002</v>
      </c>
      <c r="I131" s="159">
        <f>0.185*0.15*0.193</f>
        <v>5.3557500000000003E-3</v>
      </c>
      <c r="J131" s="155"/>
    </row>
    <row r="132" spans="1:10" ht="26.25" customHeight="1">
      <c r="A132" s="160" t="s">
        <v>62</v>
      </c>
      <c r="B132" s="141">
        <f>C131</f>
        <v>45</v>
      </c>
      <c r="C132" s="76"/>
      <c r="D132" s="7" t="s">
        <v>61</v>
      </c>
      <c r="E132" s="9"/>
      <c r="F132" s="8">
        <f>F131</f>
        <v>540</v>
      </c>
      <c r="G132" s="143">
        <f>G131*C131</f>
        <v>101.25</v>
      </c>
      <c r="H132" s="171">
        <f>H131*C131</f>
        <v>110.25000000000001</v>
      </c>
      <c r="I132" s="172">
        <f>I131*C131</f>
        <v>0.24100875000000002</v>
      </c>
      <c r="J132" s="155"/>
    </row>
    <row r="133" spans="1:10" ht="26.25" customHeight="1">
      <c r="A133" s="160" t="s">
        <v>52</v>
      </c>
      <c r="B133" s="145"/>
      <c r="C133" s="5"/>
      <c r="D133" s="34" t="s">
        <v>57</v>
      </c>
      <c r="E133" s="9"/>
      <c r="F133" s="4"/>
      <c r="G133" s="147"/>
      <c r="H133" s="147"/>
      <c r="I133" s="164"/>
      <c r="J133" s="155"/>
    </row>
    <row r="134" spans="1:10" ht="26.25" customHeight="1">
      <c r="A134" s="165" t="s">
        <v>53</v>
      </c>
      <c r="B134" s="173"/>
      <c r="C134" s="5"/>
      <c r="D134" s="52" t="s">
        <v>56</v>
      </c>
      <c r="E134" s="9"/>
      <c r="F134" s="4"/>
      <c r="G134" s="147"/>
      <c r="H134" s="147"/>
      <c r="I134" s="164"/>
      <c r="J134" s="155"/>
    </row>
    <row r="135" spans="1:10" ht="26.25" customHeight="1" thickBot="1">
      <c r="A135" s="166"/>
      <c r="B135" s="173"/>
      <c r="C135" s="77"/>
      <c r="D135" s="78"/>
      <c r="E135" s="9"/>
      <c r="F135" s="4"/>
      <c r="G135" s="147"/>
      <c r="H135" s="147"/>
      <c r="I135" s="164"/>
      <c r="J135" s="155"/>
    </row>
    <row r="136" spans="1:10" s="50" customFormat="1" ht="30" customHeight="1" thickBot="1">
      <c r="A136" s="176" t="s">
        <v>2</v>
      </c>
      <c r="B136" s="177">
        <f>B17+B22+B27+B32+B37+B42+B48+B54+B60+B66+B72+B78+B84+B90+B96+B102+B108+B114+B120+B126+B132</f>
        <v>1882</v>
      </c>
      <c r="C136" s="177"/>
      <c r="D136" s="177"/>
      <c r="E136" s="177"/>
      <c r="F136" s="177">
        <f>F17+F22+F27+F32+F37+F42+F48+F54+F60+F66+F72+F78+F84+F90+F96+F102+F108+F114+F120+F126+F132</f>
        <v>14208</v>
      </c>
      <c r="G136" s="178">
        <f t="shared" ref="G136:I136" si="13">G17+G22+G27+G32+G37+G42+G48+G54+G60+G66+G72+G78+G84+G90+G96+G102+G108+G114+G120+G126+G132</f>
        <v>8417.25</v>
      </c>
      <c r="H136" s="178">
        <f t="shared" si="13"/>
        <v>9106.3000000000011</v>
      </c>
      <c r="I136" s="178">
        <f t="shared" si="13"/>
        <v>18.830181599999996</v>
      </c>
      <c r="J136" s="179" t="s">
        <v>0</v>
      </c>
    </row>
    <row r="138" spans="1:10" ht="12" customHeight="1"/>
    <row r="139" spans="1:10" ht="11.25" customHeight="1"/>
    <row r="140" spans="1:10" ht="12.75" customHeight="1">
      <c r="F140" s="175"/>
    </row>
    <row r="141" spans="1:10" ht="12.75" customHeight="1">
      <c r="C141" s="183"/>
      <c r="D141" s="183"/>
    </row>
    <row r="142" spans="1:10">
      <c r="C142" s="183"/>
      <c r="D142" s="183"/>
    </row>
    <row r="143" spans="1:10">
      <c r="C143" s="183"/>
      <c r="D143" s="183"/>
    </row>
  </sheetData>
  <mergeCells count="3">
    <mergeCell ref="B13:C13"/>
    <mergeCell ref="J15:J45"/>
    <mergeCell ref="C141:D143"/>
  </mergeCells>
  <phoneticPr fontId="25" type="noConversion"/>
  <printOptions horizontalCentered="1"/>
  <pageMargins left="0" right="0" top="1.5" bottom="0.31" header="0.24" footer="0.2"/>
  <pageSetup paperSize="9" scale="55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00000</vt:lpstr>
      <vt:lpstr>'00000'!Print_Area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2020-03-27T03:03:53Z</cp:lastPrinted>
  <dcterms:created xsi:type="dcterms:W3CDTF">2019-03-13T02:46:26Z</dcterms:created>
  <dcterms:modified xsi:type="dcterms:W3CDTF">2020-04-03T07:05:47Z</dcterms:modified>
</cp:coreProperties>
</file>