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0736" windowHeight="11760"/>
  </bookViews>
  <sheets>
    <sheet name="PACKING (2)" sheetId="1" r:id="rId1"/>
  </sheets>
  <definedNames>
    <definedName name="_xlnm.Print_Area" localSheetId="0">'PACKING (2)'!$B$1:$K$91</definedName>
  </definedNames>
  <calcPr calcId="144525"/>
</workbook>
</file>

<file path=xl/calcChain.xml><?xml version="1.0" encoding="utf-8"?>
<calcChain xmlns="http://schemas.openxmlformats.org/spreadsheetml/2006/main">
  <c r="J91" i="1" l="1"/>
  <c r="J90" i="1"/>
  <c r="I91" i="1"/>
  <c r="I90" i="1"/>
  <c r="H91" i="1"/>
  <c r="H90" i="1"/>
  <c r="G91" i="1"/>
  <c r="C91" i="1"/>
  <c r="C90" i="1"/>
  <c r="G90" i="1"/>
  <c r="J74" i="1"/>
  <c r="I74" i="1"/>
  <c r="H74" i="1"/>
  <c r="G74" i="1"/>
  <c r="C74" i="1"/>
  <c r="J49" i="1"/>
  <c r="I49" i="1"/>
  <c r="H49" i="1"/>
  <c r="G49" i="1"/>
  <c r="C49" i="1"/>
  <c r="J31" i="1"/>
  <c r="I31" i="1"/>
  <c r="H31" i="1"/>
  <c r="G31" i="1"/>
  <c r="C31" i="1"/>
  <c r="J58" i="1"/>
  <c r="J34" i="1"/>
  <c r="J71" i="1" l="1"/>
  <c r="I84" i="1" l="1"/>
  <c r="H84" i="1"/>
  <c r="J84" i="1"/>
  <c r="J78" i="1"/>
  <c r="J70" i="1"/>
  <c r="D69" i="1"/>
  <c r="C70" i="1" s="1"/>
  <c r="G71" i="1"/>
  <c r="J63" i="1"/>
  <c r="G64" i="1"/>
  <c r="D63" i="1"/>
  <c r="C64" i="1" s="1"/>
  <c r="J57" i="1"/>
  <c r="G58" i="1"/>
  <c r="D57" i="1"/>
  <c r="H58" i="1" s="1"/>
  <c r="J51" i="1"/>
  <c r="J45" i="1"/>
  <c r="J39" i="1"/>
  <c r="J33" i="1"/>
  <c r="J27" i="1"/>
  <c r="D26" i="1"/>
  <c r="C27" i="1" s="1"/>
  <c r="G28" i="1"/>
  <c r="I28" i="1" l="1"/>
  <c r="H28" i="1"/>
  <c r="J28" i="1"/>
  <c r="H71" i="1"/>
  <c r="H64" i="1"/>
  <c r="I71" i="1"/>
  <c r="I64" i="1"/>
  <c r="I58" i="1"/>
  <c r="C58" i="1"/>
  <c r="J64" i="1"/>
  <c r="G84" i="1"/>
  <c r="J83" i="1"/>
  <c r="D83" i="1"/>
  <c r="C84" i="1" s="1"/>
  <c r="G78" i="1"/>
  <c r="J77" i="1"/>
  <c r="D76" i="1"/>
  <c r="C77" i="1" s="1"/>
  <c r="G52" i="1"/>
  <c r="D51" i="1"/>
  <c r="I52" i="1" s="1"/>
  <c r="G46" i="1"/>
  <c r="D45" i="1"/>
  <c r="G40" i="1"/>
  <c r="D39" i="1"/>
  <c r="J40" i="1" s="1"/>
  <c r="G34" i="1"/>
  <c r="D33" i="1"/>
  <c r="I34" i="1" s="1"/>
  <c r="G22" i="1"/>
  <c r="J21" i="1"/>
  <c r="D21" i="1"/>
  <c r="I22" i="1" s="1"/>
  <c r="G16" i="1"/>
  <c r="J15" i="1"/>
  <c r="D15" i="1"/>
  <c r="H16" i="1" s="1"/>
  <c r="I16" i="1" l="1"/>
  <c r="H78" i="1"/>
  <c r="I78" i="1"/>
  <c r="C40" i="1"/>
  <c r="J16" i="1"/>
  <c r="C16" i="1"/>
  <c r="H40" i="1"/>
  <c r="J22" i="1"/>
  <c r="C22" i="1"/>
  <c r="C34" i="1"/>
  <c r="H22" i="1"/>
  <c r="H52" i="1"/>
  <c r="J52" i="1"/>
  <c r="C52" i="1"/>
  <c r="I46" i="1"/>
  <c r="H46" i="1"/>
  <c r="J46" i="1"/>
  <c r="C46" i="1"/>
  <c r="I40" i="1"/>
  <c r="H34" i="1"/>
</calcChain>
</file>

<file path=xl/sharedStrings.xml><?xml version="1.0" encoding="utf-8"?>
<sst xmlns="http://schemas.openxmlformats.org/spreadsheetml/2006/main" count="153" uniqueCount="73">
  <si>
    <t>TISU PAPER COMPANY LTD.</t>
  </si>
  <si>
    <t>TS 13 ROAD ,TIEN SON INDUSTRIAL ZONE TU SON DIST,BAC NINH PROVINCE</t>
  </si>
  <si>
    <t>TEL : (84)241714288    FAX : (84)241714491</t>
  </si>
  <si>
    <t>PACKING LIST</t>
  </si>
  <si>
    <t xml:space="preserve">ORDER NO : </t>
  </si>
  <si>
    <t>TO:</t>
  </si>
  <si>
    <t>FM:</t>
  </si>
  <si>
    <t>Mark &amp; Nos.</t>
  </si>
  <si>
    <t>C/S</t>
  </si>
  <si>
    <t>Description of Goods</t>
  </si>
  <si>
    <t>Pcs</t>
  </si>
  <si>
    <t>N.W.(kgs)</t>
  </si>
  <si>
    <t>G.W.(kgs)</t>
  </si>
  <si>
    <t>Meas(cbm)</t>
  </si>
  <si>
    <t xml:space="preserve">SHIP DATE : </t>
  </si>
  <si>
    <t>Số trang: 100</t>
  </si>
  <si>
    <t>KT: 24.7*19cm</t>
  </si>
  <si>
    <t xml:space="preserve"> #09389</t>
  </si>
  <si>
    <t>COMPBOOK</t>
  </si>
  <si>
    <t>21*13*26.5 cm</t>
  </si>
  <si>
    <t>Bìa PP</t>
  </si>
  <si>
    <t>carton: 03/Feb/2020</t>
  </si>
  <si>
    <t>ACCO-WMT</t>
  </si>
  <si>
    <t>HVN20008</t>
  </si>
  <si>
    <t>NOTEBOOK</t>
  </si>
  <si>
    <t>ctns</t>
  </si>
  <si>
    <t>pcs/ctns</t>
  </si>
  <si>
    <t>BAC</t>
  </si>
  <si>
    <t>Edna/Rosie</t>
  </si>
  <si>
    <t xml:space="preserve"> #08068</t>
  </si>
  <si>
    <t>HVN20046</t>
  </si>
  <si>
    <t>27.3*20.5*29.4 cm</t>
  </si>
  <si>
    <t>HVN20044</t>
  </si>
  <si>
    <t xml:space="preserve"> #09574</t>
  </si>
  <si>
    <t>Vở may gáy</t>
  </si>
  <si>
    <t>HVN20007</t>
  </si>
  <si>
    <t xml:space="preserve"> #09343</t>
  </si>
  <si>
    <t xml:space="preserve"> #10067</t>
  </si>
  <si>
    <t>HVN20042</t>
  </si>
  <si>
    <t xml:space="preserve"> #09071</t>
  </si>
  <si>
    <t>HVN20043</t>
  </si>
  <si>
    <t>Vở may gáy(Thun)</t>
  </si>
  <si>
    <t>#11125</t>
  </si>
  <si>
    <t>NOTE BOOK</t>
  </si>
  <si>
    <t>CTNS</t>
  </si>
  <si>
    <t>29.6x18.5x29.2CM</t>
  </si>
  <si>
    <t>vở lò xo, bìa PP,100 trang, 27.9x21.5cm</t>
  </si>
  <si>
    <t>#11163</t>
  </si>
  <si>
    <t>30.7x17.6x29.2CM</t>
  </si>
  <si>
    <t>vở lò xo, bìa PP, 27.9x21.5cm, 200 trang</t>
  </si>
  <si>
    <t>HVN20009</t>
  </si>
  <si>
    <t>HVN20045</t>
  </si>
  <si>
    <t>29/4/2020</t>
  </si>
  <si>
    <t>CY1</t>
  </si>
  <si>
    <t>CY2</t>
  </si>
  <si>
    <t>CY3</t>
  </si>
  <si>
    <t>CY4</t>
  </si>
  <si>
    <t>TOTAL CY1</t>
  </si>
  <si>
    <t>TOTAL CY3</t>
  </si>
  <si>
    <t>TOTAL CY2</t>
  </si>
  <si>
    <t>TOTAL CY4</t>
  </si>
  <si>
    <t>PO # 5418094803</t>
  </si>
  <si>
    <t>PO # 5418092068</t>
  </si>
  <si>
    <t>PO # 5418094783</t>
  </si>
  <si>
    <t>HVN20012</t>
  </si>
  <si>
    <t>#09893</t>
  </si>
  <si>
    <t xml:space="preserve"> #09720</t>
  </si>
  <si>
    <t>Số trang :100</t>
  </si>
  <si>
    <t>KT: 27.9*21.5 Cm</t>
  </si>
  <si>
    <t>PO # 5418092084</t>
  </si>
  <si>
    <t>PO #5418094783</t>
  </si>
  <si>
    <t>PO # 5418092049</t>
  </si>
  <si>
    <t>Vở lò xo (Thun)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</si>
</sst>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(* #,##0.00_);_(* \(#,##0.00\);_(* &quot;-&quot;??_);_(@_)"/>
    <numFmt numFmtId="164" formatCode="_-&quot;$&quot;* #,##0_-;\-&quot;$&quot;* #,##0_-;_-&quot;$&quot;* &quot;-&quot;_-;_-@_-"/>
    <numFmt numFmtId="165" formatCode="_ * #,##0_ ;_ * \-#,##0_ ;_ * &quot;-&quot;_ ;_ @_ "/>
    <numFmt numFmtId="166" formatCode="0.00_);[Red]\(0.00\)"/>
    <numFmt numFmtId="167" formatCode="0.000_);[Red]\(0.000\)"/>
    <numFmt numFmtId="168" formatCode="&quot;PO#&quot;#######"/>
    <numFmt numFmtId="169" formatCode="_(* #,##0_);_(* \(#,##0\);_(* &quot;-&quot;??_);_(@_)"/>
    <numFmt numFmtId="170" formatCode="0.0000_);[Red]\(0.0000\)"/>
    <numFmt numFmtId="171" formatCode="0.0000"/>
    <numFmt numFmtId="172" formatCode="#,##0.0"/>
    <numFmt numFmtId="173" formatCode="#,##0.000"/>
    <numFmt numFmtId="174" formatCode="#,##0.0000"/>
  </numFmts>
  <fonts count="30">
    <font>
      <sz val="12"/>
      <name val="新細明體"/>
      <family val="1"/>
      <charset val="134"/>
    </font>
    <font>
      <sz val="12"/>
      <name val="新細明體"/>
      <family val="1"/>
      <charset val="134"/>
    </font>
    <font>
      <sz val="10"/>
      <name val="Arial"/>
      <family val="2"/>
    </font>
    <font>
      <sz val="12"/>
      <color indexed="8"/>
      <name val="新細明體"/>
      <family val="1"/>
      <charset val="134"/>
    </font>
    <font>
      <sz val="12"/>
      <color indexed="9"/>
      <name val="新細明體"/>
      <family val="1"/>
      <charset val="134"/>
    </font>
    <font>
      <sz val="12"/>
      <color indexed="20"/>
      <name val="新細明體"/>
      <family val="1"/>
      <charset val="134"/>
    </font>
    <font>
      <b/>
      <sz val="18"/>
      <color indexed="56"/>
      <name val="新細明體"/>
      <family val="1"/>
      <charset val="134"/>
    </font>
    <font>
      <b/>
      <sz val="15"/>
      <color indexed="56"/>
      <name val="新細明體"/>
      <family val="1"/>
      <charset val="134"/>
    </font>
    <font>
      <b/>
      <sz val="13"/>
      <color indexed="56"/>
      <name val="新細明體"/>
      <family val="1"/>
      <charset val="134"/>
    </font>
    <font>
      <b/>
      <sz val="11"/>
      <color indexed="56"/>
      <name val="新細明體"/>
      <family val="1"/>
      <charset val="134"/>
    </font>
    <font>
      <b/>
      <sz val="12"/>
      <color indexed="9"/>
      <name val="新細明體"/>
      <family val="1"/>
      <charset val="134"/>
    </font>
    <font>
      <b/>
      <sz val="12"/>
      <color indexed="8"/>
      <name val="新細明體"/>
      <family val="1"/>
      <charset val="134"/>
    </font>
    <font>
      <i/>
      <sz val="12"/>
      <color indexed="23"/>
      <name val="新細明體"/>
      <family val="1"/>
      <charset val="134"/>
    </font>
    <font>
      <sz val="12"/>
      <color indexed="10"/>
      <name val="新細明體"/>
      <family val="1"/>
      <charset val="134"/>
    </font>
    <font>
      <b/>
      <sz val="12"/>
      <color indexed="52"/>
      <name val="新細明體"/>
      <family val="1"/>
      <charset val="134"/>
    </font>
    <font>
      <sz val="12"/>
      <color indexed="62"/>
      <name val="新細明體"/>
      <family val="1"/>
      <charset val="134"/>
    </font>
    <font>
      <b/>
      <sz val="12"/>
      <color indexed="63"/>
      <name val="新細明體"/>
      <family val="1"/>
      <charset val="134"/>
    </font>
    <font>
      <sz val="12"/>
      <color indexed="60"/>
      <name val="新細明體"/>
      <family val="1"/>
      <charset val="134"/>
    </font>
    <font>
      <sz val="12"/>
      <color indexed="52"/>
      <name val="新細明體"/>
      <family val="1"/>
      <charset val="134"/>
    </font>
    <font>
      <b/>
      <sz val="16"/>
      <name val="Times New Roman"/>
      <family val="1"/>
    </font>
    <font>
      <b/>
      <sz val="22"/>
      <name val="Times New Roman"/>
      <family val="1"/>
    </font>
    <font>
      <sz val="12"/>
      <name val="Times New Roman"/>
      <family val="1"/>
    </font>
    <font>
      <b/>
      <sz val="20"/>
      <name val="Times New Roman"/>
      <family val="1"/>
    </font>
    <font>
      <i/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9"/>
      <name val="細明體"/>
      <family val="3"/>
      <charset val="136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indexed="8"/>
      <name val="Times New Roman"/>
      <family val="1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1" borderId="13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" fillId="22" borderId="1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3" borderId="16" applyNumberFormat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6" fillId="23" borderId="17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</cellStyleXfs>
  <cellXfs count="198">
    <xf numFmtId="0" fontId="0" fillId="0" borderId="0" xfId="0">
      <alignment vertical="center"/>
    </xf>
    <xf numFmtId="0" fontId="21" fillId="0" borderId="0" xfId="2" applyFont="1"/>
    <xf numFmtId="0" fontId="21" fillId="0" borderId="0" xfId="0" applyFont="1">
      <alignment vertical="center"/>
    </xf>
    <xf numFmtId="0" fontId="21" fillId="0" borderId="0" xfId="2" applyFont="1" applyAlignment="1">
      <alignment horizontal="center"/>
    </xf>
    <xf numFmtId="0" fontId="21" fillId="0" borderId="0" xfId="2" applyFont="1" applyBorder="1"/>
    <xf numFmtId="0" fontId="21" fillId="0" borderId="0" xfId="2" applyFont="1" applyBorder="1" applyAlignment="1">
      <alignment horizontal="center"/>
    </xf>
    <xf numFmtId="167" fontId="21" fillId="0" borderId="0" xfId="2" applyNumberFormat="1" applyFont="1"/>
    <xf numFmtId="0" fontId="21" fillId="0" borderId="0" xfId="2" applyFont="1" applyBorder="1" applyAlignment="1">
      <alignment horizontal="right"/>
    </xf>
    <xf numFmtId="49" fontId="24" fillId="0" borderId="1" xfId="2" applyNumberFormat="1" applyFont="1" applyBorder="1" applyAlignment="1">
      <alignment horizontal="left"/>
    </xf>
    <xf numFmtId="168" fontId="25" fillId="0" borderId="0" xfId="3" applyNumberFormat="1" applyFont="1" applyBorder="1" applyAlignment="1">
      <alignment horizontal="centerContinuous"/>
    </xf>
    <xf numFmtId="0" fontId="23" fillId="0" borderId="0" xfId="2" applyFont="1" applyBorder="1" applyAlignment="1"/>
    <xf numFmtId="0" fontId="21" fillId="0" borderId="1" xfId="2" applyFont="1" applyBorder="1"/>
    <xf numFmtId="0" fontId="23" fillId="0" borderId="0" xfId="2" applyFont="1" applyBorder="1" applyAlignment="1">
      <alignment horizontal="center"/>
    </xf>
    <xf numFmtId="0" fontId="23" fillId="0" borderId="0" xfId="2" applyFont="1" applyBorder="1"/>
    <xf numFmtId="0" fontId="23" fillId="0" borderId="0" xfId="2" applyFont="1" applyFill="1" applyBorder="1" applyAlignment="1"/>
    <xf numFmtId="0" fontId="24" fillId="0" borderId="0" xfId="2" applyFont="1" applyFill="1" applyBorder="1" applyAlignment="1">
      <alignment horizontal="center" vertical="center"/>
    </xf>
    <xf numFmtId="0" fontId="21" fillId="0" borderId="0" xfId="2" applyFont="1" applyBorder="1" applyAlignment="1">
      <alignment horizontal="left"/>
    </xf>
    <xf numFmtId="0" fontId="21" fillId="0" borderId="0" xfId="2" applyFont="1" applyBorder="1" applyAlignment="1"/>
    <xf numFmtId="0" fontId="21" fillId="0" borderId="2" xfId="0" applyFont="1" applyBorder="1">
      <alignment vertical="center"/>
    </xf>
    <xf numFmtId="0" fontId="21" fillId="0" borderId="0" xfId="0" applyFont="1" applyAlignment="1">
      <alignment horizontal="center" vertical="center"/>
    </xf>
    <xf numFmtId="167" fontId="21" fillId="0" borderId="0" xfId="0" applyNumberFormat="1" applyFont="1">
      <alignment vertical="center"/>
    </xf>
    <xf numFmtId="0" fontId="21" fillId="27" borderId="0" xfId="0" applyFont="1" applyFill="1">
      <alignment vertical="center"/>
    </xf>
    <xf numFmtId="0" fontId="21" fillId="26" borderId="0" xfId="0" applyFont="1" applyFill="1">
      <alignment vertical="center"/>
    </xf>
    <xf numFmtId="0" fontId="27" fillId="0" borderId="3" xfId="2" applyFont="1" applyBorder="1" applyAlignment="1">
      <alignment horizontal="center"/>
    </xf>
    <xf numFmtId="165" fontId="27" fillId="0" borderId="3" xfId="3" applyFont="1" applyBorder="1" applyAlignment="1">
      <alignment horizontal="center"/>
    </xf>
    <xf numFmtId="167" fontId="27" fillId="0" borderId="3" xfId="2" applyNumberFormat="1" applyFont="1" applyBorder="1"/>
    <xf numFmtId="0" fontId="28" fillId="0" borderId="20" xfId="0" applyFont="1" applyBorder="1">
      <alignment vertical="center"/>
    </xf>
    <xf numFmtId="0" fontId="28" fillId="0" borderId="0" xfId="2" applyFont="1" applyBorder="1" applyAlignment="1">
      <alignment horizontal="center"/>
    </xf>
    <xf numFmtId="165" fontId="28" fillId="0" borderId="0" xfId="3" applyFont="1" applyBorder="1" applyAlignment="1">
      <alignment horizontal="center"/>
    </xf>
    <xf numFmtId="2" fontId="28" fillId="0" borderId="24" xfId="2" applyNumberFormat="1" applyFont="1" applyBorder="1"/>
    <xf numFmtId="0" fontId="28" fillId="0" borderId="6" xfId="2" applyFont="1" applyBorder="1" applyAlignment="1">
      <alignment horizontal="center"/>
    </xf>
    <xf numFmtId="165" fontId="28" fillId="0" borderId="0" xfId="2" applyNumberFormat="1" applyFont="1" applyBorder="1" applyAlignment="1">
      <alignment horizontal="center"/>
    </xf>
    <xf numFmtId="165" fontId="28" fillId="0" borderId="0" xfId="3" applyFont="1" applyBorder="1" applyAlignment="1">
      <alignment horizontal="center" vertical="center"/>
    </xf>
    <xf numFmtId="165" fontId="28" fillId="0" borderId="6" xfId="2" applyNumberFormat="1" applyFont="1" applyBorder="1" applyAlignment="1">
      <alignment horizontal="center"/>
    </xf>
    <xf numFmtId="171" fontId="28" fillId="0" borderId="24" xfId="2" applyNumberFormat="1" applyFont="1" applyBorder="1"/>
    <xf numFmtId="0" fontId="27" fillId="2" borderId="0" xfId="0" applyFont="1" applyFill="1" applyBorder="1" applyAlignment="1">
      <alignment horizontal="center"/>
    </xf>
    <xf numFmtId="0" fontId="28" fillId="26" borderId="9" xfId="2" applyFont="1" applyFill="1" applyBorder="1" applyAlignment="1">
      <alignment horizontal="center"/>
    </xf>
    <xf numFmtId="0" fontId="28" fillId="26" borderId="22" xfId="2" applyFont="1" applyFill="1" applyBorder="1" applyAlignment="1">
      <alignment horizontal="center"/>
    </xf>
    <xf numFmtId="165" fontId="28" fillId="26" borderId="22" xfId="3" applyFont="1" applyFill="1" applyBorder="1" applyAlignment="1">
      <alignment horizontal="center"/>
    </xf>
    <xf numFmtId="2" fontId="28" fillId="26" borderId="25" xfId="2" applyNumberFormat="1" applyFont="1" applyFill="1" applyBorder="1"/>
    <xf numFmtId="0" fontId="28" fillId="0" borderId="5" xfId="0" applyFont="1" applyFill="1" applyBorder="1">
      <alignment vertical="center"/>
    </xf>
    <xf numFmtId="166" fontId="28" fillId="0" borderId="5" xfId="0" applyNumberFormat="1" applyFont="1" applyFill="1" applyBorder="1">
      <alignment vertical="center"/>
    </xf>
    <xf numFmtId="167" fontId="28" fillId="0" borderId="5" xfId="2" applyNumberFormat="1" applyFont="1" applyBorder="1" applyAlignment="1">
      <alignment horizontal="right"/>
    </xf>
    <xf numFmtId="0" fontId="28" fillId="0" borderId="6" xfId="0" applyFont="1" applyFill="1" applyBorder="1" applyAlignment="1">
      <alignment horizontal="center"/>
    </xf>
    <xf numFmtId="169" fontId="28" fillId="0" borderId="0" xfId="0" applyNumberFormat="1" applyFont="1" applyFill="1" applyBorder="1" applyAlignment="1">
      <alignment horizontal="center"/>
    </xf>
    <xf numFmtId="3" fontId="28" fillId="0" borderId="0" xfId="0" applyNumberFormat="1" applyFont="1" applyFill="1" applyBorder="1" applyAlignment="1">
      <alignment horizontal="center"/>
    </xf>
    <xf numFmtId="167" fontId="29" fillId="0" borderId="1" xfId="1" applyNumberFormat="1" applyFont="1" applyFill="1" applyBorder="1" applyAlignment="1">
      <alignment horizontal="center"/>
    </xf>
    <xf numFmtId="169" fontId="28" fillId="0" borderId="7" xfId="0" applyNumberFormat="1" applyFont="1" applyFill="1" applyBorder="1" applyAlignment="1">
      <alignment horizontal="center"/>
    </xf>
    <xf numFmtId="0" fontId="28" fillId="0" borderId="8" xfId="0" applyFont="1" applyFill="1" applyBorder="1" applyAlignment="1">
      <alignment horizontal="centerContinuous"/>
    </xf>
    <xf numFmtId="0" fontId="28" fillId="0" borderId="0" xfId="0" applyFont="1" applyFill="1" applyBorder="1" applyAlignment="1">
      <alignment horizontal="center"/>
    </xf>
    <xf numFmtId="4" fontId="29" fillId="0" borderId="1" xfId="1" applyNumberFormat="1" applyFont="1" applyFill="1" applyBorder="1" applyAlignment="1">
      <alignment horizontal="center"/>
    </xf>
    <xf numFmtId="171" fontId="29" fillId="0" borderId="8" xfId="1" applyNumberFormat="1" applyFont="1" applyFill="1" applyBorder="1" applyAlignment="1">
      <alignment horizontal="center"/>
    </xf>
    <xf numFmtId="0" fontId="28" fillId="0" borderId="6" xfId="2" applyFont="1" applyFill="1" applyBorder="1" applyAlignment="1">
      <alignment horizontal="center"/>
    </xf>
    <xf numFmtId="0" fontId="28" fillId="0" borderId="0" xfId="2" applyFont="1" applyFill="1" applyBorder="1" applyAlignment="1">
      <alignment horizontal="center"/>
    </xf>
    <xf numFmtId="165" fontId="28" fillId="0" borderId="0" xfId="3" applyFont="1" applyFill="1" applyBorder="1" applyAlignment="1">
      <alignment horizontal="center"/>
    </xf>
    <xf numFmtId="2" fontId="28" fillId="0" borderId="0" xfId="2" applyNumberFormat="1" applyFont="1" applyFill="1" applyBorder="1"/>
    <xf numFmtId="2" fontId="28" fillId="0" borderId="0" xfId="2" applyNumberFormat="1" applyFont="1" applyBorder="1"/>
    <xf numFmtId="0" fontId="28" fillId="0" borderId="0" xfId="5" applyFont="1" applyFill="1" applyBorder="1" applyAlignment="1"/>
    <xf numFmtId="171" fontId="28" fillId="0" borderId="0" xfId="2" applyNumberFormat="1" applyFont="1" applyBorder="1"/>
    <xf numFmtId="167" fontId="28" fillId="0" borderId="23" xfId="2" applyNumberFormat="1" applyFont="1" applyBorder="1" applyAlignment="1">
      <alignment horizontal="right"/>
    </xf>
    <xf numFmtId="167" fontId="29" fillId="0" borderId="27" xfId="1" applyNumberFormat="1" applyFont="1" applyFill="1" applyBorder="1" applyAlignment="1">
      <alignment horizontal="center"/>
    </xf>
    <xf numFmtId="170" fontId="29" fillId="0" borderId="26" xfId="1" applyNumberFormat="1" applyFont="1" applyFill="1" applyBorder="1" applyAlignment="1">
      <alignment horizontal="center"/>
    </xf>
    <xf numFmtId="167" fontId="28" fillId="0" borderId="24" xfId="2" applyNumberFormat="1" applyFont="1" applyFill="1" applyBorder="1"/>
    <xf numFmtId="167" fontId="28" fillId="0" borderId="24" xfId="2" applyNumberFormat="1" applyFont="1" applyBorder="1"/>
    <xf numFmtId="0" fontId="28" fillId="0" borderId="4" xfId="0" applyFont="1" applyBorder="1">
      <alignment vertical="center"/>
    </xf>
    <xf numFmtId="0" fontId="28" fillId="0" borderId="9" xfId="2" applyFont="1" applyBorder="1" applyAlignment="1">
      <alignment horizontal="center"/>
    </xf>
    <xf numFmtId="0" fontId="28" fillId="0" borderId="22" xfId="2" applyFont="1" applyBorder="1" applyAlignment="1">
      <alignment horizontal="center"/>
    </xf>
    <xf numFmtId="165" fontId="28" fillId="0" borderId="22" xfId="3" applyFont="1" applyBorder="1" applyAlignment="1">
      <alignment horizontal="center"/>
    </xf>
    <xf numFmtId="167" fontId="28" fillId="0" borderId="25" xfId="2" applyNumberFormat="1" applyFont="1" applyBorder="1"/>
    <xf numFmtId="0" fontId="28" fillId="0" borderId="0" xfId="0" applyFont="1" applyFill="1" applyBorder="1" applyAlignment="1">
      <alignment horizontal="center" vertical="center"/>
    </xf>
    <xf numFmtId="0" fontId="27" fillId="25" borderId="0" xfId="2" applyFont="1" applyFill="1" applyBorder="1" applyAlignment="1">
      <alignment horizontal="center"/>
    </xf>
    <xf numFmtId="0" fontId="28" fillId="0" borderId="0" xfId="2" applyFont="1" applyBorder="1" applyAlignment="1">
      <alignment horizontal="center" wrapText="1"/>
    </xf>
    <xf numFmtId="0" fontId="28" fillId="0" borderId="21" xfId="0" applyFont="1" applyBorder="1">
      <alignment vertical="center"/>
    </xf>
    <xf numFmtId="2" fontId="28" fillId="0" borderId="25" xfId="2" applyNumberFormat="1" applyFont="1" applyBorder="1"/>
    <xf numFmtId="0" fontId="28" fillId="0" borderId="6" xfId="5" applyFont="1" applyFill="1" applyBorder="1" applyAlignment="1"/>
    <xf numFmtId="167" fontId="28" fillId="0" borderId="23" xfId="2" applyNumberFormat="1" applyFont="1" applyFill="1" applyBorder="1" applyAlignment="1">
      <alignment horizontal="right"/>
    </xf>
    <xf numFmtId="167" fontId="28" fillId="0" borderId="27" xfId="1" applyNumberFormat="1" applyFont="1" applyFill="1" applyBorder="1" applyAlignment="1">
      <alignment horizontal="center"/>
    </xf>
    <xf numFmtId="167" fontId="28" fillId="0" borderId="26" xfId="1" applyNumberFormat="1" applyFont="1" applyFill="1" applyBorder="1" applyAlignment="1">
      <alignment horizontal="center"/>
    </xf>
    <xf numFmtId="0" fontId="28" fillId="0" borderId="9" xfId="5" applyFont="1" applyFill="1" applyBorder="1" applyAlignment="1"/>
    <xf numFmtId="0" fontId="28" fillId="2" borderId="9" xfId="0" applyFont="1" applyFill="1" applyBorder="1" applyAlignment="1">
      <alignment horizontal="center" vertical="center"/>
    </xf>
    <xf numFmtId="169" fontId="27" fillId="2" borderId="22" xfId="0" applyNumberFormat="1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/>
    </xf>
    <xf numFmtId="0" fontId="27" fillId="2" borderId="22" xfId="0" applyFont="1" applyFill="1" applyBorder="1" applyAlignment="1">
      <alignment horizontal="center" vertical="center"/>
    </xf>
    <xf numFmtId="0" fontId="28" fillId="0" borderId="0" xfId="2" applyFont="1" applyBorder="1" applyAlignment="1">
      <alignment horizontal="center" vertical="center" wrapText="1"/>
    </xf>
    <xf numFmtId="0" fontId="28" fillId="0" borderId="4" xfId="0" applyFont="1" applyFill="1" applyBorder="1">
      <alignment vertical="center"/>
    </xf>
    <xf numFmtId="0" fontId="28" fillId="0" borderId="5" xfId="0" applyFont="1" applyBorder="1" applyAlignment="1">
      <alignment horizontal="center" vertical="center"/>
    </xf>
    <xf numFmtId="0" fontId="28" fillId="0" borderId="20" xfId="0" applyFont="1" applyBorder="1" applyAlignment="1">
      <alignment vertical="center"/>
    </xf>
    <xf numFmtId="0" fontId="28" fillId="0" borderId="0" xfId="0" applyFont="1" applyBorder="1" applyAlignment="1">
      <alignment horizontal="center"/>
    </xf>
    <xf numFmtId="0" fontId="28" fillId="26" borderId="21" xfId="0" applyFont="1" applyFill="1" applyBorder="1">
      <alignment vertical="center"/>
    </xf>
    <xf numFmtId="0" fontId="28" fillId="26" borderId="22" xfId="0" applyFont="1" applyFill="1" applyBorder="1" applyAlignment="1">
      <alignment horizontal="center"/>
    </xf>
    <xf numFmtId="0" fontId="28" fillId="0" borderId="4" xfId="0" applyFont="1" applyBorder="1" applyAlignment="1">
      <alignment horizontal="left" vertical="center"/>
    </xf>
    <xf numFmtId="0" fontId="28" fillId="0" borderId="9" xfId="0" applyFont="1" applyBorder="1">
      <alignment vertical="center"/>
    </xf>
    <xf numFmtId="0" fontId="28" fillId="0" borderId="6" xfId="0" applyFont="1" applyBorder="1">
      <alignment vertical="center"/>
    </xf>
    <xf numFmtId="0" fontId="28" fillId="0" borderId="6" xfId="2" applyFont="1" applyBorder="1" applyAlignment="1">
      <alignment horizontal="left"/>
    </xf>
    <xf numFmtId="0" fontId="28" fillId="0" borderId="5" xfId="0" applyFont="1" applyFill="1" applyBorder="1" applyAlignment="1">
      <alignment horizontal="center" vertical="center"/>
    </xf>
    <xf numFmtId="0" fontId="28" fillId="26" borderId="0" xfId="0" applyFont="1" applyFill="1" applyBorder="1" applyAlignment="1">
      <alignment horizontal="center"/>
    </xf>
    <xf numFmtId="0" fontId="28" fillId="0" borderId="0" xfId="0" applyFont="1" applyBorder="1" applyAlignment="1">
      <alignment horizontal="center" vertical="center"/>
    </xf>
    <xf numFmtId="0" fontId="28" fillId="0" borderId="19" xfId="0" applyFont="1" applyBorder="1">
      <alignment vertical="center"/>
    </xf>
    <xf numFmtId="3" fontId="21" fillId="0" borderId="0" xfId="2" applyNumberFormat="1" applyFont="1" applyAlignment="1">
      <alignment horizontal="center"/>
    </xf>
    <xf numFmtId="3" fontId="21" fillId="0" borderId="0" xfId="3" applyNumberFormat="1" applyFont="1" applyBorder="1" applyAlignment="1">
      <alignment horizontal="right"/>
    </xf>
    <xf numFmtId="3" fontId="23" fillId="0" borderId="0" xfId="2" applyNumberFormat="1" applyFont="1" applyBorder="1"/>
    <xf numFmtId="3" fontId="21" fillId="0" borderId="0" xfId="2" applyNumberFormat="1" applyFont="1" applyBorder="1"/>
    <xf numFmtId="3" fontId="21" fillId="0" borderId="0" xfId="2" applyNumberFormat="1" applyFont="1" applyFill="1" applyBorder="1"/>
    <xf numFmtId="3" fontId="27" fillId="0" borderId="3" xfId="2" applyNumberFormat="1" applyFont="1" applyBorder="1" applyAlignment="1">
      <alignment horizontal="center"/>
    </xf>
    <xf numFmtId="3" fontId="28" fillId="0" borderId="0" xfId="0" applyNumberFormat="1" applyFont="1" applyBorder="1">
      <alignment vertical="center"/>
    </xf>
    <xf numFmtId="3" fontId="28" fillId="26" borderId="22" xfId="0" applyNumberFormat="1" applyFont="1" applyFill="1" applyBorder="1">
      <alignment vertical="center"/>
    </xf>
    <xf numFmtId="3" fontId="28" fillId="0" borderId="5" xfId="0" applyNumberFormat="1" applyFont="1" applyFill="1" applyBorder="1">
      <alignment vertical="center"/>
    </xf>
    <xf numFmtId="3" fontId="28" fillId="0" borderId="1" xfId="1" applyNumberFormat="1" applyFont="1" applyFill="1" applyBorder="1" applyAlignment="1">
      <alignment horizontal="center"/>
    </xf>
    <xf numFmtId="3" fontId="28" fillId="0" borderId="0" xfId="2" applyNumberFormat="1" applyFont="1" applyFill="1" applyBorder="1" applyAlignment="1">
      <alignment horizontal="center"/>
    </xf>
    <xf numFmtId="3" fontId="28" fillId="0" borderId="0" xfId="2" applyNumberFormat="1" applyFont="1" applyBorder="1" applyAlignment="1">
      <alignment horizontal="center"/>
    </xf>
    <xf numFmtId="3" fontId="28" fillId="0" borderId="22" xfId="0" applyNumberFormat="1" applyFont="1" applyBorder="1">
      <alignment vertical="center"/>
    </xf>
    <xf numFmtId="3" fontId="28" fillId="0" borderId="22" xfId="2" applyNumberFormat="1" applyFont="1" applyBorder="1" applyAlignment="1">
      <alignment horizontal="center"/>
    </xf>
    <xf numFmtId="3" fontId="27" fillId="2" borderId="22" xfId="0" applyNumberFormat="1" applyFont="1" applyFill="1" applyBorder="1" applyAlignment="1">
      <alignment horizontal="center" vertical="center"/>
    </xf>
    <xf numFmtId="3" fontId="21" fillId="0" borderId="0" xfId="0" applyNumberFormat="1" applyFont="1">
      <alignment vertical="center"/>
    </xf>
    <xf numFmtId="0" fontId="27" fillId="28" borderId="21" xfId="0" applyFont="1" applyFill="1" applyBorder="1">
      <alignment vertical="center"/>
    </xf>
    <xf numFmtId="165" fontId="27" fillId="28" borderId="9" xfId="5" applyNumberFormat="1" applyFont="1" applyFill="1" applyBorder="1" applyAlignment="1"/>
    <xf numFmtId="0" fontId="27" fillId="28" borderId="22" xfId="2" applyFont="1" applyFill="1" applyBorder="1" applyAlignment="1">
      <alignment horizontal="center"/>
    </xf>
    <xf numFmtId="165" fontId="27" fillId="28" borderId="22" xfId="3" applyFont="1" applyFill="1" applyBorder="1" applyAlignment="1">
      <alignment horizontal="center"/>
    </xf>
    <xf numFmtId="3" fontId="27" fillId="28" borderId="22" xfId="2" applyNumberFormat="1" applyFont="1" applyFill="1" applyBorder="1" applyAlignment="1">
      <alignment horizontal="center"/>
    </xf>
    <xf numFmtId="2" fontId="27" fillId="28" borderId="22" xfId="2" applyNumberFormat="1" applyFont="1" applyFill="1" applyBorder="1" applyAlignment="1">
      <alignment horizontal="center"/>
    </xf>
    <xf numFmtId="169" fontId="27" fillId="28" borderId="22" xfId="5" applyNumberFormat="1" applyFont="1" applyFill="1" applyBorder="1" applyAlignment="1"/>
    <xf numFmtId="167" fontId="27" fillId="28" borderId="22" xfId="2" applyNumberFormat="1" applyFont="1" applyFill="1" applyBorder="1"/>
    <xf numFmtId="0" fontId="27" fillId="0" borderId="21" xfId="2" applyFont="1" applyFill="1" applyBorder="1" applyAlignment="1">
      <alignment horizontal="center" vertical="center"/>
    </xf>
    <xf numFmtId="0" fontId="28" fillId="0" borderId="5" xfId="2" applyFont="1" applyBorder="1" applyAlignment="1">
      <alignment horizontal="center"/>
    </xf>
    <xf numFmtId="165" fontId="28" fillId="0" borderId="5" xfId="3" applyFont="1" applyBorder="1" applyAlignment="1">
      <alignment horizontal="center"/>
    </xf>
    <xf numFmtId="3" fontId="28" fillId="0" borderId="5" xfId="0" applyNumberFormat="1" applyFont="1" applyBorder="1">
      <alignment vertical="center"/>
    </xf>
    <xf numFmtId="2" fontId="28" fillId="0" borderId="23" xfId="2" applyNumberFormat="1" applyFont="1" applyBorder="1"/>
    <xf numFmtId="0" fontId="27" fillId="28" borderId="22" xfId="0" applyFont="1" applyFill="1" applyBorder="1">
      <alignment vertical="center"/>
    </xf>
    <xf numFmtId="0" fontId="28" fillId="0" borderId="19" xfId="0" applyFont="1" applyBorder="1" applyAlignment="1">
      <alignment vertical="center"/>
    </xf>
    <xf numFmtId="0" fontId="28" fillId="0" borderId="28" xfId="5" applyFont="1" applyFill="1" applyBorder="1" applyAlignment="1"/>
    <xf numFmtId="0" fontId="28" fillId="0" borderId="29" xfId="2" applyFont="1" applyBorder="1" applyAlignment="1">
      <alignment horizontal="center"/>
    </xf>
    <xf numFmtId="165" fontId="28" fillId="0" borderId="29" xfId="3" applyFont="1" applyBorder="1" applyAlignment="1">
      <alignment horizontal="center"/>
    </xf>
    <xf numFmtId="3" fontId="28" fillId="0" borderId="29" xfId="2" applyNumberFormat="1" applyFont="1" applyBorder="1" applyAlignment="1">
      <alignment horizontal="center"/>
    </xf>
    <xf numFmtId="2" fontId="28" fillId="0" borderId="30" xfId="2" applyNumberFormat="1" applyFont="1" applyBorder="1"/>
    <xf numFmtId="0" fontId="28" fillId="0" borderId="31" xfId="0" applyFont="1" applyBorder="1">
      <alignment vertical="center"/>
    </xf>
    <xf numFmtId="0" fontId="27" fillId="28" borderId="9" xfId="0" applyFont="1" applyFill="1" applyBorder="1">
      <alignment vertical="center"/>
    </xf>
    <xf numFmtId="169" fontId="27" fillId="28" borderId="9" xfId="5" applyNumberFormat="1" applyFont="1" applyFill="1" applyBorder="1" applyAlignment="1"/>
    <xf numFmtId="0" fontId="27" fillId="28" borderId="32" xfId="0" applyFont="1" applyFill="1" applyBorder="1">
      <alignment vertical="center"/>
    </xf>
    <xf numFmtId="169" fontId="27" fillId="28" borderId="9" xfId="2" applyNumberFormat="1" applyFont="1" applyFill="1" applyBorder="1" applyAlignment="1">
      <alignment horizontal="center"/>
    </xf>
    <xf numFmtId="0" fontId="27" fillId="28" borderId="22" xfId="0" applyFont="1" applyFill="1" applyBorder="1" applyAlignment="1">
      <alignment horizontal="center"/>
    </xf>
    <xf numFmtId="3" fontId="27" fillId="28" borderId="22" xfId="0" applyNumberFormat="1" applyFont="1" applyFill="1" applyBorder="1">
      <alignment vertical="center"/>
    </xf>
    <xf numFmtId="0" fontId="21" fillId="0" borderId="0" xfId="2" applyFont="1" applyFill="1"/>
    <xf numFmtId="0" fontId="28" fillId="0" borderId="19" xfId="2" applyFont="1" applyFill="1" applyBorder="1" applyAlignment="1">
      <alignment horizontal="center" vertical="center"/>
    </xf>
    <xf numFmtId="0" fontId="28" fillId="0" borderId="21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4" fontId="21" fillId="0" borderId="0" xfId="2" applyNumberFormat="1" applyFont="1" applyAlignment="1">
      <alignment horizontal="center"/>
    </xf>
    <xf numFmtId="4" fontId="23" fillId="0" borderId="1" xfId="2" applyNumberFormat="1" applyFont="1" applyBorder="1" applyAlignment="1">
      <alignment horizontal="centerContinuous"/>
    </xf>
    <xf numFmtId="4" fontId="23" fillId="0" borderId="0" xfId="2" applyNumberFormat="1" applyFont="1" applyBorder="1" applyAlignment="1">
      <alignment horizontal="centerContinuous"/>
    </xf>
    <xf numFmtId="4" fontId="23" fillId="0" borderId="0" xfId="3" applyNumberFormat="1" applyFont="1" applyBorder="1"/>
    <xf numFmtId="4" fontId="23" fillId="0" borderId="0" xfId="2" applyNumberFormat="1" applyFont="1" applyBorder="1"/>
    <xf numFmtId="4" fontId="21" fillId="0" borderId="0" xfId="3" applyNumberFormat="1" applyFont="1" applyBorder="1"/>
    <xf numFmtId="4" fontId="21" fillId="0" borderId="0" xfId="2" applyNumberFormat="1" applyFont="1" applyBorder="1"/>
    <xf numFmtId="4" fontId="27" fillId="0" borderId="3" xfId="2" applyNumberFormat="1" applyFont="1" applyBorder="1" applyAlignment="1">
      <alignment horizontal="center"/>
    </xf>
    <xf numFmtId="4" fontId="27" fillId="0" borderId="3" xfId="4" applyNumberFormat="1" applyFont="1" applyBorder="1" applyAlignment="1">
      <alignment horizontal="center"/>
    </xf>
    <xf numFmtId="4" fontId="28" fillId="0" borderId="5" xfId="2" applyNumberFormat="1" applyFont="1" applyBorder="1" applyAlignment="1">
      <alignment horizontal="center"/>
    </xf>
    <xf numFmtId="4" fontId="28" fillId="0" borderId="5" xfId="4" applyNumberFormat="1" applyFont="1" applyBorder="1" applyAlignment="1">
      <alignment horizontal="center"/>
    </xf>
    <xf numFmtId="4" fontId="28" fillId="0" borderId="0" xfId="2" applyNumberFormat="1" applyFont="1" applyBorder="1" applyAlignment="1">
      <alignment horizontal="center"/>
    </xf>
    <xf numFmtId="4" fontId="28" fillId="0" borderId="0" xfId="4" applyNumberFormat="1" applyFont="1" applyBorder="1" applyAlignment="1">
      <alignment horizontal="center"/>
    </xf>
    <xf numFmtId="4" fontId="28" fillId="26" borderId="22" xfId="2" applyNumberFormat="1" applyFont="1" applyFill="1" applyBorder="1" applyAlignment="1">
      <alignment horizontal="center"/>
    </xf>
    <xf numFmtId="4" fontId="28" fillId="26" borderId="22" xfId="4" applyNumberFormat="1" applyFont="1" applyFill="1" applyBorder="1" applyAlignment="1">
      <alignment horizontal="center"/>
    </xf>
    <xf numFmtId="4" fontId="27" fillId="28" borderId="22" xfId="2" applyNumberFormat="1" applyFont="1" applyFill="1" applyBorder="1" applyAlignment="1">
      <alignment horizontal="center"/>
    </xf>
    <xf numFmtId="4" fontId="28" fillId="0" borderId="5" xfId="0" applyNumberFormat="1" applyFont="1" applyFill="1" applyBorder="1">
      <alignment vertical="center"/>
    </xf>
    <xf numFmtId="4" fontId="28" fillId="0" borderId="5" xfId="0" applyNumberFormat="1" applyFont="1" applyFill="1" applyBorder="1" applyAlignment="1">
      <alignment horizontal="right" vertical="center"/>
    </xf>
    <xf numFmtId="4" fontId="28" fillId="0" borderId="0" xfId="2" applyNumberFormat="1" applyFont="1" applyFill="1" applyBorder="1" applyAlignment="1">
      <alignment horizontal="center"/>
    </xf>
    <xf numFmtId="4" fontId="28" fillId="0" borderId="0" xfId="4" applyNumberFormat="1" applyFont="1" applyFill="1" applyBorder="1" applyAlignment="1">
      <alignment horizontal="center"/>
    </xf>
    <xf numFmtId="4" fontId="28" fillId="0" borderId="29" xfId="2" applyNumberFormat="1" applyFont="1" applyBorder="1" applyAlignment="1">
      <alignment horizontal="center"/>
    </xf>
    <xf numFmtId="4" fontId="28" fillId="0" borderId="29" xfId="4" applyNumberFormat="1" applyFont="1" applyFill="1" applyBorder="1" applyAlignment="1">
      <alignment horizontal="center"/>
    </xf>
    <xf numFmtId="4" fontId="28" fillId="0" borderId="22" xfId="2" applyNumberFormat="1" applyFont="1" applyBorder="1" applyAlignment="1">
      <alignment horizontal="center"/>
    </xf>
    <xf numFmtId="4" fontId="28" fillId="0" borderId="22" xfId="4" applyNumberFormat="1" applyFont="1" applyBorder="1" applyAlignment="1">
      <alignment horizontal="center"/>
    </xf>
    <xf numFmtId="4" fontId="28" fillId="0" borderId="1" xfId="1" applyNumberFormat="1" applyFont="1" applyFill="1" applyBorder="1" applyAlignment="1">
      <alignment horizontal="center"/>
    </xf>
    <xf numFmtId="4" fontId="27" fillId="28" borderId="22" xfId="4" applyNumberFormat="1" applyFont="1" applyFill="1" applyBorder="1" applyAlignment="1">
      <alignment horizontal="center"/>
    </xf>
    <xf numFmtId="4" fontId="21" fillId="0" borderId="0" xfId="0" applyNumberFormat="1" applyFont="1">
      <alignment vertical="center"/>
    </xf>
    <xf numFmtId="3" fontId="28" fillId="0" borderId="0" xfId="4" applyNumberFormat="1" applyFont="1" applyBorder="1" applyAlignment="1">
      <alignment horizontal="center"/>
    </xf>
    <xf numFmtId="172" fontId="28" fillId="0" borderId="0" xfId="2" applyNumberFormat="1" applyFont="1" applyBorder="1" applyAlignment="1">
      <alignment horizontal="center"/>
    </xf>
    <xf numFmtId="0" fontId="27" fillId="26" borderId="0" xfId="0" applyFont="1" applyFill="1" applyBorder="1" applyAlignment="1">
      <alignment horizontal="center"/>
    </xf>
    <xf numFmtId="0" fontId="27" fillId="2" borderId="22" xfId="0" applyFont="1" applyFill="1" applyBorder="1" applyAlignment="1">
      <alignment horizontal="center"/>
    </xf>
    <xf numFmtId="172" fontId="27" fillId="28" borderId="22" xfId="2" applyNumberFormat="1" applyFont="1" applyFill="1" applyBorder="1" applyAlignment="1">
      <alignment horizontal="center"/>
    </xf>
    <xf numFmtId="173" fontId="29" fillId="0" borderId="1" xfId="1" applyNumberFormat="1" applyFont="1" applyFill="1" applyBorder="1" applyAlignment="1">
      <alignment horizontal="center"/>
    </xf>
    <xf numFmtId="172" fontId="29" fillId="0" borderId="8" xfId="1" applyNumberFormat="1" applyFont="1" applyFill="1" applyBorder="1" applyAlignment="1">
      <alignment horizontal="center"/>
    </xf>
    <xf numFmtId="0" fontId="27" fillId="26" borderId="22" xfId="0" applyFont="1" applyFill="1" applyBorder="1" applyAlignment="1">
      <alignment horizontal="center"/>
    </xf>
    <xf numFmtId="173" fontId="28" fillId="0" borderId="0" xfId="4" applyNumberFormat="1" applyFont="1" applyBorder="1" applyAlignment="1">
      <alignment horizontal="center"/>
    </xf>
    <xf numFmtId="174" fontId="28" fillId="0" borderId="0" xfId="2" applyNumberFormat="1" applyFont="1" applyBorder="1" applyAlignment="1">
      <alignment horizontal="center"/>
    </xf>
    <xf numFmtId="0" fontId="28" fillId="28" borderId="22" xfId="2" applyFont="1" applyFill="1" applyBorder="1" applyAlignment="1">
      <alignment horizontal="center"/>
    </xf>
    <xf numFmtId="165" fontId="28" fillId="28" borderId="22" xfId="3" applyFont="1" applyFill="1" applyBorder="1" applyAlignment="1">
      <alignment horizontal="center"/>
    </xf>
    <xf numFmtId="4" fontId="27" fillId="28" borderId="22" xfId="0" applyNumberFormat="1" applyFont="1" applyFill="1" applyBorder="1">
      <alignment vertical="center"/>
    </xf>
    <xf numFmtId="172" fontId="28" fillId="0" borderId="8" xfId="1" applyNumberFormat="1" applyFont="1" applyFill="1" applyBorder="1" applyAlignment="1">
      <alignment horizontal="center"/>
    </xf>
    <xf numFmtId="0" fontId="21" fillId="0" borderId="0" xfId="0" applyFont="1" applyBorder="1">
      <alignment vertical="center"/>
    </xf>
    <xf numFmtId="0" fontId="28" fillId="0" borderId="0" xfId="0" applyFont="1" applyBorder="1">
      <alignment vertical="center"/>
    </xf>
    <xf numFmtId="170" fontId="28" fillId="0" borderId="24" xfId="2" applyNumberFormat="1" applyFont="1" applyBorder="1"/>
    <xf numFmtId="173" fontId="27" fillId="2" borderId="22" xfId="0" applyNumberFormat="1" applyFont="1" applyFill="1" applyBorder="1" applyAlignment="1">
      <alignment horizontal="center" vertical="center"/>
    </xf>
    <xf numFmtId="0" fontId="27" fillId="0" borderId="19" xfId="2" applyFont="1" applyFill="1" applyBorder="1" applyAlignment="1">
      <alignment horizontal="center" vertical="center"/>
    </xf>
    <xf numFmtId="0" fontId="27" fillId="0" borderId="20" xfId="2" applyFont="1" applyFill="1" applyBorder="1" applyAlignment="1">
      <alignment horizontal="center" vertical="center"/>
    </xf>
    <xf numFmtId="0" fontId="27" fillId="0" borderId="21" xfId="2" applyFont="1" applyFill="1" applyBorder="1" applyAlignment="1">
      <alignment horizontal="center" vertical="center"/>
    </xf>
    <xf numFmtId="0" fontId="20" fillId="0" borderId="0" xfId="2" applyFont="1" applyAlignment="1">
      <alignment horizontal="center"/>
    </xf>
    <xf numFmtId="0" fontId="19" fillId="0" borderId="0" xfId="2" applyFont="1" applyAlignment="1">
      <alignment horizontal="center"/>
    </xf>
    <xf numFmtId="0" fontId="21" fillId="0" borderId="0" xfId="2" applyFont="1" applyAlignment="1">
      <alignment horizontal="center"/>
    </xf>
    <xf numFmtId="0" fontId="22" fillId="0" borderId="0" xfId="2" applyFont="1" applyAlignment="1">
      <alignment horizontal="center"/>
    </xf>
    <xf numFmtId="0" fontId="27" fillId="0" borderId="3" xfId="2" applyFont="1" applyBorder="1" applyAlignment="1">
      <alignment horizontal="center"/>
    </xf>
  </cellXfs>
  <cellStyles count="46">
    <cellStyle name="20% - 强调文字颜色 1" xfId="6"/>
    <cellStyle name="20% - 强调文字颜色 2" xfId="7"/>
    <cellStyle name="20% - 强调文字颜色 3" xfId="8"/>
    <cellStyle name="20% - 强调文字颜色 4" xfId="9"/>
    <cellStyle name="20% - 强调文字颜色 5" xfId="10"/>
    <cellStyle name="20% - 强调文字颜色 6" xfId="11"/>
    <cellStyle name="40% - 强调文字颜色 1" xfId="12"/>
    <cellStyle name="40% - 强调文字颜色 2" xfId="13"/>
    <cellStyle name="40% - 强调文字颜色 3" xfId="14"/>
    <cellStyle name="40% - 强调文字颜色 4" xfId="15"/>
    <cellStyle name="40% - 强调文字颜色 5" xfId="16"/>
    <cellStyle name="40% - 强调文字颜色 6" xfId="17"/>
    <cellStyle name="60% - 强调文字颜色 1" xfId="18"/>
    <cellStyle name="60% - 强调文字颜色 2" xfId="19"/>
    <cellStyle name="60% - 强调文字颜色 3" xfId="20"/>
    <cellStyle name="60% - 强调文字颜色 4" xfId="21"/>
    <cellStyle name="60% - 强调文字颜色 5" xfId="22"/>
    <cellStyle name="60% - 强调文字颜色 6" xfId="23"/>
    <cellStyle name="Comma" xfId="1" builtinId="3"/>
    <cellStyle name="Normal" xfId="0" builtinId="0"/>
    <cellStyle name="Normal_INV &amp; PL" xfId="5"/>
    <cellStyle name="一般_Sheet1_T-12178验货PACKING" xfId="2"/>
    <cellStyle name="千分位[0]_Sheet1" xfId="3"/>
    <cellStyle name="差" xfId="24"/>
    <cellStyle name="强调文字颜色 1" xfId="25"/>
    <cellStyle name="强调文字颜色 2" xfId="26"/>
    <cellStyle name="强调文字颜色 3" xfId="27"/>
    <cellStyle name="强调文字颜色 4" xfId="28"/>
    <cellStyle name="强调文字颜色 5" xfId="29"/>
    <cellStyle name="强调文字颜色 6" xfId="30"/>
    <cellStyle name="标题" xfId="31"/>
    <cellStyle name="标题 1" xfId="32"/>
    <cellStyle name="标题 2" xfId="33"/>
    <cellStyle name="标题 3" xfId="34"/>
    <cellStyle name="标题 4" xfId="35"/>
    <cellStyle name="检查单元格" xfId="36"/>
    <cellStyle name="汇总" xfId="37"/>
    <cellStyle name="注释" xfId="38"/>
    <cellStyle name="解释性文本" xfId="39"/>
    <cellStyle name="警告文本" xfId="40"/>
    <cellStyle name="计算" xfId="41"/>
    <cellStyle name="貨幣 [0]_Sheet1" xfId="4"/>
    <cellStyle name="输入" xfId="42"/>
    <cellStyle name="输出" xfId="43"/>
    <cellStyle name="适中" xfId="44"/>
    <cellStyle name="链接单元格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1"/>
  <sheetViews>
    <sheetView tabSelected="1" topLeftCell="B10" zoomScaleSheetLayoutView="100" workbookViewId="0">
      <selection activeCell="N4" sqref="N4"/>
    </sheetView>
  </sheetViews>
  <sheetFormatPr defaultColWidth="9" defaultRowHeight="15.6"/>
  <cols>
    <col min="1" max="1" width="10.3984375" style="2" hidden="1" customWidth="1"/>
    <col min="2" max="2" width="21.59765625" style="2" customWidth="1"/>
    <col min="3" max="3" width="14.69921875" style="2" customWidth="1"/>
    <col min="4" max="4" width="9.59765625" style="2" customWidth="1"/>
    <col min="5" max="5" width="25.8984375" style="19" customWidth="1"/>
    <col min="6" max="6" width="10.19921875" style="2" customWidth="1"/>
    <col min="7" max="7" width="12.69921875" style="113" customWidth="1"/>
    <col min="8" max="9" width="13.59765625" style="171" customWidth="1"/>
    <col min="10" max="10" width="13.5" style="20" customWidth="1"/>
    <col min="11" max="11" width="10" style="144" customWidth="1"/>
    <col min="12" max="16384" width="9" style="2"/>
  </cols>
  <sheetData>
    <row r="1" spans="1:24" ht="27.6">
      <c r="A1" s="193" t="s">
        <v>0</v>
      </c>
      <c r="B1" s="193"/>
      <c r="C1" s="193"/>
      <c r="D1" s="193"/>
      <c r="E1" s="193"/>
      <c r="F1" s="193"/>
      <c r="G1" s="193"/>
      <c r="H1" s="193"/>
      <c r="I1" s="193"/>
      <c r="J1" s="193"/>
      <c r="K1" s="14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0.399999999999999">
      <c r="A2" s="194" t="s">
        <v>1</v>
      </c>
      <c r="B2" s="194"/>
      <c r="C2" s="194"/>
      <c r="D2" s="194"/>
      <c r="E2" s="194"/>
      <c r="F2" s="194"/>
      <c r="G2" s="194"/>
      <c r="H2" s="194"/>
      <c r="I2" s="194"/>
      <c r="J2" s="194"/>
      <c r="K2" s="14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7.100000000000001" customHeight="1">
      <c r="A3" s="195" t="s">
        <v>2</v>
      </c>
      <c r="B3" s="195"/>
      <c r="C3" s="195"/>
      <c r="D3" s="195"/>
      <c r="E3" s="195"/>
      <c r="F3" s="195"/>
      <c r="G3" s="195"/>
      <c r="H3" s="195"/>
      <c r="I3" s="195"/>
      <c r="J3" s="195"/>
      <c r="K3" s="14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7.100000000000001" customHeight="1">
      <c r="A4" s="3"/>
      <c r="B4" s="3"/>
      <c r="C4" s="3"/>
      <c r="D4" s="3"/>
      <c r="E4" s="3"/>
      <c r="F4" s="3"/>
      <c r="G4" s="98"/>
      <c r="H4" s="145"/>
      <c r="I4" s="145"/>
      <c r="J4" s="3"/>
      <c r="K4" s="14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7.100000000000001" customHeight="1">
      <c r="A5" s="3"/>
      <c r="B5" s="3"/>
      <c r="C5" s="3"/>
      <c r="D5" s="3"/>
      <c r="E5" s="3"/>
      <c r="F5" s="3"/>
      <c r="G5" s="98"/>
      <c r="H5" s="145"/>
      <c r="I5" s="145" t="s">
        <v>22</v>
      </c>
      <c r="J5" s="3"/>
      <c r="K5" s="14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.6">
      <c r="A6" s="196" t="s">
        <v>3</v>
      </c>
      <c r="B6" s="196"/>
      <c r="C6" s="196"/>
      <c r="D6" s="196"/>
      <c r="E6" s="196"/>
      <c r="F6" s="196"/>
      <c r="G6" s="196"/>
      <c r="H6" s="196"/>
      <c r="I6" s="196"/>
      <c r="J6" s="196"/>
      <c r="K6" s="14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8" customHeight="1">
      <c r="B7" s="4"/>
      <c r="C7" s="4"/>
      <c r="D7" s="4"/>
      <c r="E7" s="5"/>
      <c r="F7" s="4"/>
      <c r="G7" s="99" t="s">
        <v>14</v>
      </c>
      <c r="H7" s="146" t="s">
        <v>52</v>
      </c>
      <c r="I7" s="146"/>
      <c r="J7" s="6"/>
      <c r="K7" s="14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8" customHeight="1">
      <c r="B8" s="4"/>
      <c r="C8" s="4"/>
      <c r="D8" s="4"/>
      <c r="E8" s="5"/>
      <c r="F8" s="4"/>
      <c r="G8" s="99"/>
      <c r="H8" s="147"/>
      <c r="I8" s="147"/>
      <c r="J8" s="6"/>
      <c r="K8" s="14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9.2" customHeight="1">
      <c r="B9" s="7" t="s">
        <v>4</v>
      </c>
      <c r="C9" s="8"/>
      <c r="E9" s="9"/>
      <c r="F9" s="10"/>
      <c r="G9" s="100"/>
      <c r="H9" s="148"/>
      <c r="I9" s="149"/>
      <c r="J9" s="6"/>
      <c r="K9" s="14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9.2" customHeight="1">
      <c r="B10" s="7" t="s">
        <v>5</v>
      </c>
      <c r="C10" s="11" t="s">
        <v>27</v>
      </c>
      <c r="D10" s="10"/>
      <c r="E10" s="12"/>
      <c r="F10" s="13"/>
      <c r="G10" s="101"/>
      <c r="H10" s="150"/>
      <c r="I10" s="151"/>
      <c r="J10" s="6"/>
      <c r="K10" s="14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9.2" customHeight="1">
      <c r="B11" s="7" t="s">
        <v>6</v>
      </c>
      <c r="C11" s="4" t="s">
        <v>28</v>
      </c>
      <c r="D11" s="14"/>
      <c r="E11" s="15"/>
      <c r="G11" s="102"/>
      <c r="H11" s="150"/>
      <c r="I11" s="151"/>
      <c r="J11" s="6"/>
      <c r="K11" s="14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2" thickBot="1">
      <c r="B12" s="12"/>
      <c r="C12" s="16"/>
      <c r="D12" s="17"/>
      <c r="E12" s="5"/>
      <c r="F12" s="4"/>
      <c r="G12" s="101"/>
      <c r="H12" s="150"/>
      <c r="I12" s="151"/>
      <c r="J12" s="6"/>
      <c r="K12" s="14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0.399999999999999" customHeight="1" thickBot="1">
      <c r="A13" s="18"/>
      <c r="B13" s="23" t="s">
        <v>7</v>
      </c>
      <c r="C13" s="197" t="s">
        <v>8</v>
      </c>
      <c r="D13" s="197"/>
      <c r="E13" s="23" t="s">
        <v>9</v>
      </c>
      <c r="F13" s="24" t="s">
        <v>26</v>
      </c>
      <c r="G13" s="103" t="s">
        <v>10</v>
      </c>
      <c r="H13" s="152" t="s">
        <v>11</v>
      </c>
      <c r="I13" s="153" t="s">
        <v>12</v>
      </c>
      <c r="J13" s="25" t="s">
        <v>13</v>
      </c>
      <c r="K13" s="14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8">
      <c r="B14" s="97"/>
      <c r="C14" s="84" t="s">
        <v>23</v>
      </c>
      <c r="D14" s="123"/>
      <c r="E14" s="85" t="s">
        <v>17</v>
      </c>
      <c r="F14" s="124"/>
      <c r="G14" s="125"/>
      <c r="H14" s="154"/>
      <c r="I14" s="155"/>
      <c r="J14" s="126"/>
      <c r="K14" s="190" t="s">
        <v>53</v>
      </c>
    </row>
    <row r="15" spans="1:24" ht="16.8">
      <c r="B15" s="86" t="s">
        <v>34</v>
      </c>
      <c r="C15" s="30"/>
      <c r="D15" s="31">
        <f>G15/F15</f>
        <v>1535</v>
      </c>
      <c r="E15" s="87" t="s">
        <v>18</v>
      </c>
      <c r="F15" s="32">
        <v>12</v>
      </c>
      <c r="G15" s="104">
        <v>18420</v>
      </c>
      <c r="H15" s="156">
        <v>3.7</v>
      </c>
      <c r="I15" s="157">
        <v>4</v>
      </c>
      <c r="J15" s="29">
        <f>0.21*0.13*0.265</f>
        <v>7.2345000000000005E-3</v>
      </c>
      <c r="K15" s="191"/>
    </row>
    <row r="16" spans="1:24" ht="16.8">
      <c r="B16" s="86" t="s">
        <v>15</v>
      </c>
      <c r="C16" s="33">
        <f>D15</f>
        <v>1535</v>
      </c>
      <c r="D16" s="27" t="s">
        <v>25</v>
      </c>
      <c r="E16" s="87" t="s">
        <v>19</v>
      </c>
      <c r="F16" s="28"/>
      <c r="G16" s="104">
        <f>G15</f>
        <v>18420</v>
      </c>
      <c r="H16" s="109">
        <f>H15*D15</f>
        <v>5679.5</v>
      </c>
      <c r="I16" s="157">
        <f>I15*D15</f>
        <v>6140</v>
      </c>
      <c r="J16" s="34">
        <f>J15*D15</f>
        <v>11.104957500000001</v>
      </c>
      <c r="K16" s="191"/>
    </row>
    <row r="17" spans="2:27" ht="16.8">
      <c r="B17" s="26" t="s">
        <v>16</v>
      </c>
      <c r="C17" s="30"/>
      <c r="D17" s="27"/>
      <c r="E17" s="87" t="s">
        <v>21</v>
      </c>
      <c r="F17" s="28"/>
      <c r="G17" s="104"/>
      <c r="H17" s="156"/>
      <c r="I17" s="157"/>
      <c r="J17" s="29"/>
      <c r="K17" s="191"/>
    </row>
    <row r="18" spans="2:27" ht="16.8">
      <c r="B18" s="26" t="s">
        <v>20</v>
      </c>
      <c r="C18" s="30"/>
      <c r="D18" s="27"/>
      <c r="E18" s="35" t="s">
        <v>61</v>
      </c>
      <c r="F18" s="28"/>
      <c r="G18" s="104"/>
      <c r="H18" s="156"/>
      <c r="I18" s="157"/>
      <c r="J18" s="29"/>
      <c r="K18" s="191"/>
    </row>
    <row r="19" spans="2:27" s="21" customFormat="1" ht="17.399999999999999" thickBot="1">
      <c r="B19" s="88"/>
      <c r="C19" s="36"/>
      <c r="D19" s="37"/>
      <c r="E19" s="89"/>
      <c r="F19" s="38"/>
      <c r="G19" s="105"/>
      <c r="H19" s="158"/>
      <c r="I19" s="159"/>
      <c r="J19" s="39"/>
      <c r="K19" s="191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 spans="2:27" ht="16.8">
      <c r="B20" s="86" t="s">
        <v>34</v>
      </c>
      <c r="C20" s="84" t="s">
        <v>35</v>
      </c>
      <c r="D20" s="27"/>
      <c r="E20" s="85" t="s">
        <v>36</v>
      </c>
      <c r="F20" s="28"/>
      <c r="G20" s="104"/>
      <c r="H20" s="156"/>
      <c r="I20" s="157"/>
      <c r="J20" s="29"/>
      <c r="K20" s="191"/>
    </row>
    <row r="21" spans="2:27" ht="16.8">
      <c r="B21" s="86" t="s">
        <v>15</v>
      </c>
      <c r="C21" s="30"/>
      <c r="D21" s="27">
        <f>G21/12</f>
        <v>3070</v>
      </c>
      <c r="E21" s="87" t="s">
        <v>18</v>
      </c>
      <c r="F21" s="28">
        <v>12</v>
      </c>
      <c r="G21" s="104">
        <v>36840</v>
      </c>
      <c r="H21" s="156">
        <v>3.7</v>
      </c>
      <c r="I21" s="157">
        <v>4</v>
      </c>
      <c r="J21" s="29">
        <f>0.21*0.13*0.265</f>
        <v>7.2345000000000005E-3</v>
      </c>
      <c r="K21" s="191"/>
    </row>
    <row r="22" spans="2:27" ht="16.8">
      <c r="B22" s="26" t="s">
        <v>16</v>
      </c>
      <c r="C22" s="30">
        <f>D21</f>
        <v>3070</v>
      </c>
      <c r="D22" s="27" t="s">
        <v>25</v>
      </c>
      <c r="E22" s="87" t="s">
        <v>19</v>
      </c>
      <c r="F22" s="28"/>
      <c r="G22" s="104">
        <f>G21</f>
        <v>36840</v>
      </c>
      <c r="H22" s="173">
        <f>H21*D21</f>
        <v>11359</v>
      </c>
      <c r="I22" s="172">
        <f>I21*D21</f>
        <v>12280</v>
      </c>
      <c r="J22" s="34">
        <f>J21*D21</f>
        <v>22.209915000000002</v>
      </c>
      <c r="K22" s="191"/>
    </row>
    <row r="23" spans="2:27" ht="16.8">
      <c r="B23" s="26" t="s">
        <v>20</v>
      </c>
      <c r="C23" s="30"/>
      <c r="D23" s="27"/>
      <c r="E23" s="87" t="s">
        <v>21</v>
      </c>
      <c r="F23" s="28"/>
      <c r="G23" s="104"/>
      <c r="H23" s="156"/>
      <c r="I23" s="157"/>
      <c r="J23" s="29"/>
      <c r="K23" s="191"/>
    </row>
    <row r="24" spans="2:27" ht="17.399999999999999" thickBot="1">
      <c r="B24" s="72"/>
      <c r="C24" s="65"/>
      <c r="D24" s="66"/>
      <c r="E24" s="175" t="s">
        <v>61</v>
      </c>
      <c r="F24" s="67"/>
      <c r="G24" s="110"/>
      <c r="H24" s="167"/>
      <c r="I24" s="168"/>
      <c r="J24" s="73"/>
      <c r="K24" s="191"/>
    </row>
    <row r="25" spans="2:27" ht="16.8">
      <c r="B25" s="26"/>
      <c r="C25" s="30" t="s">
        <v>32</v>
      </c>
      <c r="D25" s="27"/>
      <c r="E25" s="96" t="s">
        <v>33</v>
      </c>
      <c r="F25" s="28"/>
      <c r="G25" s="104"/>
      <c r="H25" s="156"/>
      <c r="I25" s="157"/>
      <c r="J25" s="56"/>
      <c r="K25" s="191"/>
    </row>
    <row r="26" spans="2:27" ht="16.8">
      <c r="B26" s="86" t="s">
        <v>41</v>
      </c>
      <c r="C26" s="30"/>
      <c r="D26" s="27">
        <f>G27/9</f>
        <v>268</v>
      </c>
      <c r="E26" s="87" t="s">
        <v>18</v>
      </c>
      <c r="F26" s="28"/>
      <c r="G26" s="104"/>
      <c r="H26" s="156"/>
      <c r="I26" s="157"/>
      <c r="J26" s="56"/>
      <c r="K26" s="191"/>
    </row>
    <row r="27" spans="2:27" ht="16.8">
      <c r="B27" s="86" t="s">
        <v>15</v>
      </c>
      <c r="C27" s="30">
        <f>D26</f>
        <v>268</v>
      </c>
      <c r="D27" s="27" t="s">
        <v>25</v>
      </c>
      <c r="E27" s="87" t="s">
        <v>19</v>
      </c>
      <c r="F27" s="28">
        <v>9</v>
      </c>
      <c r="G27" s="104">
        <v>2412</v>
      </c>
      <c r="H27" s="156">
        <v>3.7</v>
      </c>
      <c r="I27" s="157">
        <v>4</v>
      </c>
      <c r="J27" s="56">
        <f>0.21*0.13*0.265</f>
        <v>7.2345000000000005E-3</v>
      </c>
      <c r="K27" s="191"/>
    </row>
    <row r="28" spans="2:27" ht="16.8">
      <c r="B28" s="26" t="s">
        <v>16</v>
      </c>
      <c r="C28" s="30"/>
      <c r="D28" s="27"/>
      <c r="E28" s="87" t="s">
        <v>21</v>
      </c>
      <c r="F28" s="28"/>
      <c r="G28" s="104">
        <f>G27</f>
        <v>2412</v>
      </c>
      <c r="H28" s="173">
        <f>H27*D26</f>
        <v>991.6</v>
      </c>
      <c r="I28" s="172">
        <f>I27*D26</f>
        <v>1072</v>
      </c>
      <c r="J28" s="58">
        <f>J27*D26</f>
        <v>1.9388460000000001</v>
      </c>
      <c r="K28" s="191"/>
    </row>
    <row r="29" spans="2:27" ht="16.8">
      <c r="B29" s="26" t="s">
        <v>20</v>
      </c>
      <c r="C29" s="30"/>
      <c r="D29" s="27"/>
      <c r="E29" s="35" t="s">
        <v>62</v>
      </c>
      <c r="F29" s="28"/>
      <c r="G29" s="104"/>
      <c r="H29" s="156"/>
      <c r="I29" s="157"/>
      <c r="J29" s="56"/>
      <c r="K29" s="191"/>
    </row>
    <row r="30" spans="2:27" ht="16.8">
      <c r="B30" s="26"/>
      <c r="C30" s="30"/>
      <c r="D30" s="27"/>
      <c r="E30" s="174"/>
      <c r="F30" s="28"/>
      <c r="G30" s="104"/>
      <c r="H30" s="156"/>
      <c r="I30" s="157"/>
      <c r="J30" s="56"/>
      <c r="K30" s="191"/>
    </row>
    <row r="31" spans="2:27" ht="27" customHeight="1" thickBot="1">
      <c r="B31" s="114" t="s">
        <v>57</v>
      </c>
      <c r="C31" s="115">
        <f>C16+C22+C27</f>
        <v>4873</v>
      </c>
      <c r="D31" s="116"/>
      <c r="E31" s="127"/>
      <c r="F31" s="117"/>
      <c r="G31" s="118">
        <f>G16+G22+G28</f>
        <v>57672</v>
      </c>
      <c r="H31" s="176">
        <f>H16+H22+H28</f>
        <v>18030.099999999999</v>
      </c>
      <c r="I31" s="160">
        <f>I16+I22+I28</f>
        <v>19492</v>
      </c>
      <c r="J31" s="119">
        <f>J16+J22+J28</f>
        <v>35.253718500000005</v>
      </c>
      <c r="K31" s="192"/>
    </row>
    <row r="32" spans="2:27" ht="16.8">
      <c r="B32" s="128" t="s">
        <v>34</v>
      </c>
      <c r="C32" s="84" t="s">
        <v>35</v>
      </c>
      <c r="D32" s="40"/>
      <c r="E32" s="85" t="s">
        <v>36</v>
      </c>
      <c r="F32" s="41"/>
      <c r="G32" s="106"/>
      <c r="H32" s="161"/>
      <c r="I32" s="162"/>
      <c r="J32" s="42"/>
      <c r="K32" s="190" t="s">
        <v>54</v>
      </c>
    </row>
    <row r="33" spans="2:17" ht="16.8">
      <c r="B33" s="86" t="s">
        <v>15</v>
      </c>
      <c r="C33" s="43"/>
      <c r="D33" s="44">
        <f>G33/F33</f>
        <v>1973</v>
      </c>
      <c r="E33" s="87" t="s">
        <v>18</v>
      </c>
      <c r="F33" s="45">
        <v>12</v>
      </c>
      <c r="G33" s="107">
        <v>23676</v>
      </c>
      <c r="H33" s="50">
        <v>3.7</v>
      </c>
      <c r="I33" s="177">
        <v>4.0750000000000002</v>
      </c>
      <c r="J33" s="46">
        <f>0.21*0.13*0.265</f>
        <v>7.2345000000000005E-3</v>
      </c>
      <c r="K33" s="191"/>
    </row>
    <row r="34" spans="2:17" ht="16.8">
      <c r="B34" s="26" t="s">
        <v>16</v>
      </c>
      <c r="C34" s="47">
        <f>D33</f>
        <v>1973</v>
      </c>
      <c r="D34" s="48" t="s">
        <v>25</v>
      </c>
      <c r="E34" s="87" t="s">
        <v>19</v>
      </c>
      <c r="F34" s="49"/>
      <c r="G34" s="107">
        <f>G33</f>
        <v>23676</v>
      </c>
      <c r="H34" s="178">
        <f>H33*D33</f>
        <v>7300.1</v>
      </c>
      <c r="I34" s="50">
        <f>I33*D33</f>
        <v>8039.9750000000004</v>
      </c>
      <c r="J34" s="51">
        <f>J33*D33</f>
        <v>14.273668500000001</v>
      </c>
      <c r="K34" s="191"/>
    </row>
    <row r="35" spans="2:17" ht="16.8">
      <c r="B35" s="26" t="s">
        <v>20</v>
      </c>
      <c r="C35" s="52"/>
      <c r="D35" s="53"/>
      <c r="E35" s="87" t="s">
        <v>21</v>
      </c>
      <c r="F35" s="54"/>
      <c r="G35" s="108"/>
      <c r="H35" s="163"/>
      <c r="I35" s="164"/>
      <c r="J35" s="55"/>
      <c r="K35" s="191"/>
      <c r="N35" s="186"/>
      <c r="O35" s="186"/>
      <c r="P35" s="186"/>
      <c r="Q35" s="186"/>
    </row>
    <row r="36" spans="2:17" ht="16.8">
      <c r="B36" s="26"/>
      <c r="C36" s="30"/>
      <c r="D36" s="27"/>
      <c r="E36" s="35" t="s">
        <v>63</v>
      </c>
      <c r="F36" s="28"/>
      <c r="G36" s="104"/>
      <c r="H36" s="156"/>
      <c r="I36" s="164"/>
      <c r="J36" s="56"/>
      <c r="K36" s="191"/>
      <c r="N36" s="96"/>
      <c r="O36" s="186"/>
      <c r="P36" s="187"/>
      <c r="Q36" s="186"/>
    </row>
    <row r="37" spans="2:17" ht="17.399999999999999" thickBot="1">
      <c r="B37" s="92"/>
      <c r="C37" s="129"/>
      <c r="D37" s="130"/>
      <c r="E37" s="130"/>
      <c r="F37" s="131"/>
      <c r="G37" s="132"/>
      <c r="H37" s="165"/>
      <c r="I37" s="166"/>
      <c r="J37" s="133"/>
      <c r="K37" s="191"/>
      <c r="N37" s="87"/>
      <c r="O37" s="186"/>
      <c r="P37" s="186"/>
      <c r="Q37" s="186"/>
    </row>
    <row r="38" spans="2:17" ht="17.399999999999999" thickTop="1">
      <c r="B38" s="97"/>
      <c r="C38" s="90" t="s">
        <v>64</v>
      </c>
      <c r="D38" s="27"/>
      <c r="E38" s="85" t="s">
        <v>65</v>
      </c>
      <c r="F38" s="28"/>
      <c r="G38" s="109"/>
      <c r="H38" s="156"/>
      <c r="I38" s="164"/>
      <c r="J38" s="56"/>
      <c r="K38" s="191"/>
      <c r="N38" s="87"/>
    </row>
    <row r="39" spans="2:17" ht="16.8">
      <c r="B39" s="86" t="s">
        <v>34</v>
      </c>
      <c r="C39" s="57"/>
      <c r="D39" s="27">
        <f>G39/12</f>
        <v>1053</v>
      </c>
      <c r="E39" s="87" t="s">
        <v>18</v>
      </c>
      <c r="F39" s="28">
        <v>12</v>
      </c>
      <c r="G39" s="109">
        <v>12636</v>
      </c>
      <c r="H39" s="156">
        <v>3.8</v>
      </c>
      <c r="I39" s="164">
        <v>4.12</v>
      </c>
      <c r="J39" s="56">
        <f>0.21*0.13*0.265</f>
        <v>7.2345000000000005E-3</v>
      </c>
      <c r="K39" s="191"/>
      <c r="N39" s="87"/>
    </row>
    <row r="40" spans="2:17" ht="16.8">
      <c r="B40" s="86" t="s">
        <v>15</v>
      </c>
      <c r="C40" s="57">
        <f>D39</f>
        <v>1053</v>
      </c>
      <c r="D40" s="27" t="s">
        <v>25</v>
      </c>
      <c r="E40" s="87" t="s">
        <v>19</v>
      </c>
      <c r="F40" s="28"/>
      <c r="G40" s="109">
        <f>G39</f>
        <v>12636</v>
      </c>
      <c r="H40" s="173">
        <f>H39*D39</f>
        <v>4001.3999999999996</v>
      </c>
      <c r="I40" s="164">
        <f>I39*D39</f>
        <v>4338.3599999999997</v>
      </c>
      <c r="J40" s="58">
        <f>J39*D39</f>
        <v>7.6179285000000005</v>
      </c>
      <c r="K40" s="191"/>
      <c r="N40" s="174"/>
    </row>
    <row r="41" spans="2:17" ht="16.8">
      <c r="B41" s="26" t="s">
        <v>16</v>
      </c>
      <c r="C41" s="57"/>
      <c r="D41" s="27"/>
      <c r="E41" s="87" t="s">
        <v>21</v>
      </c>
      <c r="F41" s="28"/>
      <c r="G41" s="109"/>
      <c r="H41" s="156"/>
      <c r="I41" s="164"/>
      <c r="J41" s="56"/>
      <c r="K41" s="191"/>
    </row>
    <row r="42" spans="2:17" ht="16.8">
      <c r="B42" s="26" t="s">
        <v>20</v>
      </c>
      <c r="C42" s="57"/>
      <c r="D42" s="27"/>
      <c r="E42" s="35" t="s">
        <v>63</v>
      </c>
      <c r="F42" s="28"/>
      <c r="G42" s="109"/>
      <c r="H42" s="156"/>
      <c r="I42" s="164"/>
      <c r="J42" s="56"/>
      <c r="K42" s="191"/>
    </row>
    <row r="43" spans="2:17" ht="17.399999999999999" thickBot="1">
      <c r="B43" s="134"/>
      <c r="C43" s="57"/>
      <c r="D43" s="27"/>
      <c r="E43" s="27"/>
      <c r="F43" s="28"/>
      <c r="G43" s="109"/>
      <c r="H43" s="156"/>
      <c r="I43" s="164"/>
      <c r="J43" s="56"/>
      <c r="K43" s="191"/>
    </row>
    <row r="44" spans="2:17" ht="17.399999999999999" thickTop="1">
      <c r="B44" s="86" t="s">
        <v>34</v>
      </c>
      <c r="C44" s="84" t="s">
        <v>40</v>
      </c>
      <c r="D44" s="40"/>
      <c r="E44" s="85" t="s">
        <v>39</v>
      </c>
      <c r="F44" s="41"/>
      <c r="G44" s="106"/>
      <c r="H44" s="161"/>
      <c r="I44" s="162"/>
      <c r="J44" s="59"/>
      <c r="K44" s="191"/>
    </row>
    <row r="45" spans="2:17" ht="16.8">
      <c r="B45" s="86" t="s">
        <v>15</v>
      </c>
      <c r="C45" s="43"/>
      <c r="D45" s="44">
        <f>G45/F45</f>
        <v>1745</v>
      </c>
      <c r="E45" s="87" t="s">
        <v>18</v>
      </c>
      <c r="F45" s="49">
        <v>12</v>
      </c>
      <c r="G45" s="107">
        <v>20940</v>
      </c>
      <c r="H45" s="50">
        <v>3.7</v>
      </c>
      <c r="I45" s="177">
        <v>4.0750000000000002</v>
      </c>
      <c r="J45" s="60">
        <f>0.21*0.13*0.265</f>
        <v>7.2345000000000005E-3</v>
      </c>
      <c r="K45" s="191"/>
    </row>
    <row r="46" spans="2:17" ht="16.8">
      <c r="B46" s="26" t="s">
        <v>16</v>
      </c>
      <c r="C46" s="47">
        <f>D45</f>
        <v>1745</v>
      </c>
      <c r="D46" s="48" t="s">
        <v>25</v>
      </c>
      <c r="E46" s="87" t="s">
        <v>19</v>
      </c>
      <c r="F46" s="49"/>
      <c r="G46" s="107">
        <f>G45</f>
        <v>20940</v>
      </c>
      <c r="H46" s="178">
        <f>H45*D45</f>
        <v>6456.5</v>
      </c>
      <c r="I46" s="177">
        <f>I45*D45</f>
        <v>7110.875</v>
      </c>
      <c r="J46" s="61">
        <f>J45*D45</f>
        <v>12.624202500000001</v>
      </c>
      <c r="K46" s="191"/>
    </row>
    <row r="47" spans="2:17" ht="16.8">
      <c r="B47" s="26" t="s">
        <v>20</v>
      </c>
      <c r="C47" s="52"/>
      <c r="D47" s="53"/>
      <c r="E47" s="87" t="s">
        <v>21</v>
      </c>
      <c r="F47" s="54"/>
      <c r="G47" s="108"/>
      <c r="H47" s="163"/>
      <c r="I47" s="164"/>
      <c r="J47" s="62"/>
      <c r="K47" s="191"/>
    </row>
    <row r="48" spans="2:17" ht="16.8">
      <c r="B48" s="92"/>
      <c r="C48" s="30"/>
      <c r="D48" s="27"/>
      <c r="E48" s="35" t="s">
        <v>63</v>
      </c>
      <c r="F48" s="28"/>
      <c r="G48" s="104"/>
      <c r="H48" s="156"/>
      <c r="I48" s="157"/>
      <c r="J48" s="63"/>
      <c r="K48" s="191"/>
    </row>
    <row r="49" spans="2:11" ht="17.399999999999999" thickBot="1">
      <c r="B49" s="135" t="s">
        <v>59</v>
      </c>
      <c r="C49" s="136">
        <f>C46+C40+C34</f>
        <v>4771</v>
      </c>
      <c r="D49" s="116"/>
      <c r="E49" s="116"/>
      <c r="F49" s="117"/>
      <c r="G49" s="118">
        <f>G46+G40+G34</f>
        <v>57252</v>
      </c>
      <c r="H49" s="160">
        <f>H46+H40+H34</f>
        <v>17758</v>
      </c>
      <c r="I49" s="160">
        <f>I46+I40+I34</f>
        <v>19489.21</v>
      </c>
      <c r="J49" s="119">
        <f>J46+J40+J34</f>
        <v>34.5157995</v>
      </c>
      <c r="K49" s="191"/>
    </row>
    <row r="50" spans="2:11" ht="16.8">
      <c r="B50" s="64"/>
      <c r="C50" s="84" t="s">
        <v>51</v>
      </c>
      <c r="D50" s="40"/>
      <c r="E50" s="85" t="s">
        <v>66</v>
      </c>
      <c r="F50" s="41"/>
      <c r="G50" s="106"/>
      <c r="H50" s="161"/>
      <c r="I50" s="162"/>
      <c r="J50" s="59"/>
      <c r="K50" s="191" t="s">
        <v>55</v>
      </c>
    </row>
    <row r="51" spans="2:11" ht="16.8">
      <c r="B51" s="86" t="s">
        <v>34</v>
      </c>
      <c r="C51" s="43"/>
      <c r="D51" s="44">
        <f>G51/F51</f>
        <v>1293</v>
      </c>
      <c r="E51" s="87" t="s">
        <v>18</v>
      </c>
      <c r="F51" s="49">
        <v>12</v>
      </c>
      <c r="G51" s="107">
        <v>15516</v>
      </c>
      <c r="H51" s="50">
        <v>3.7</v>
      </c>
      <c r="I51" s="50">
        <v>4.0199999999999996</v>
      </c>
      <c r="J51" s="60">
        <f>0.21*0.13*0.265</f>
        <v>7.2345000000000005E-3</v>
      </c>
      <c r="K51" s="191"/>
    </row>
    <row r="52" spans="2:11" ht="16.8">
      <c r="B52" s="86" t="s">
        <v>15</v>
      </c>
      <c r="C52" s="47">
        <f>D51</f>
        <v>1293</v>
      </c>
      <c r="D52" s="48" t="s">
        <v>25</v>
      </c>
      <c r="E52" s="87" t="s">
        <v>19</v>
      </c>
      <c r="F52" s="49"/>
      <c r="G52" s="107">
        <f>G51</f>
        <v>15516</v>
      </c>
      <c r="H52" s="178">
        <f>H51*D51</f>
        <v>4784.1000000000004</v>
      </c>
      <c r="I52" s="50">
        <f>I51*D51</f>
        <v>5197.8599999999997</v>
      </c>
      <c r="J52" s="61">
        <f>J51*D51</f>
        <v>9.3542085000000004</v>
      </c>
      <c r="K52" s="191"/>
    </row>
    <row r="53" spans="2:11" ht="16.8">
      <c r="B53" s="26" t="s">
        <v>16</v>
      </c>
      <c r="C53" s="52"/>
      <c r="D53" s="53"/>
      <c r="E53" s="87" t="s">
        <v>21</v>
      </c>
      <c r="F53" s="54"/>
      <c r="G53" s="108"/>
      <c r="H53" s="163"/>
      <c r="I53" s="164"/>
      <c r="J53" s="62"/>
      <c r="K53" s="191"/>
    </row>
    <row r="54" spans="2:11" ht="16.8">
      <c r="B54" s="26" t="s">
        <v>20</v>
      </c>
      <c r="C54" s="30"/>
      <c r="D54" s="27"/>
      <c r="E54" s="35" t="s">
        <v>71</v>
      </c>
      <c r="F54" s="28"/>
      <c r="G54" s="104"/>
      <c r="H54" s="156"/>
      <c r="I54" s="157"/>
      <c r="J54" s="63"/>
      <c r="K54" s="191"/>
    </row>
    <row r="55" spans="2:11" ht="17.399999999999999" thickBot="1">
      <c r="B55" s="91"/>
      <c r="C55" s="65"/>
      <c r="D55" s="66"/>
      <c r="E55" s="179"/>
      <c r="F55" s="67"/>
      <c r="G55" s="110"/>
      <c r="H55" s="167"/>
      <c r="I55" s="168"/>
      <c r="J55" s="68"/>
      <c r="K55" s="191"/>
    </row>
    <row r="56" spans="2:11" ht="16.8">
      <c r="B56" s="92"/>
      <c r="C56" s="30" t="s">
        <v>30</v>
      </c>
      <c r="D56" s="27"/>
      <c r="E56" s="85" t="s">
        <v>29</v>
      </c>
      <c r="F56" s="28"/>
      <c r="G56" s="104"/>
      <c r="H56" s="156"/>
      <c r="I56" s="157"/>
      <c r="J56" s="63"/>
      <c r="K56" s="191"/>
    </row>
    <row r="57" spans="2:11" ht="16.8">
      <c r="B57" s="92" t="s">
        <v>72</v>
      </c>
      <c r="C57" s="30"/>
      <c r="D57" s="31">
        <f>G57/F57</f>
        <v>245</v>
      </c>
      <c r="E57" s="87" t="s">
        <v>24</v>
      </c>
      <c r="F57" s="28">
        <v>10</v>
      </c>
      <c r="G57" s="104">
        <v>2450</v>
      </c>
      <c r="H57" s="156">
        <v>6.34</v>
      </c>
      <c r="I57" s="180">
        <v>6.7850000000000001</v>
      </c>
      <c r="J57" s="63">
        <f>0.273*0.205*0.294</f>
        <v>1.645371E-2</v>
      </c>
      <c r="K57" s="191"/>
    </row>
    <row r="58" spans="2:11" ht="16.8">
      <c r="B58" s="92" t="s">
        <v>67</v>
      </c>
      <c r="C58" s="33">
        <f>D57</f>
        <v>245</v>
      </c>
      <c r="D58" s="27" t="s">
        <v>25</v>
      </c>
      <c r="E58" s="87" t="s">
        <v>31</v>
      </c>
      <c r="F58" s="28"/>
      <c r="G58" s="104">
        <f>G57</f>
        <v>2450</v>
      </c>
      <c r="H58" s="156">
        <f>H57*D57</f>
        <v>1553.3</v>
      </c>
      <c r="I58" s="157">
        <f>I57*D57</f>
        <v>1662.325</v>
      </c>
      <c r="J58" s="188">
        <f>J57*D57</f>
        <v>4.03115895</v>
      </c>
      <c r="K58" s="191"/>
    </row>
    <row r="59" spans="2:11" ht="16.8">
      <c r="B59" s="92" t="s">
        <v>68</v>
      </c>
      <c r="C59" s="30"/>
      <c r="D59" s="27"/>
      <c r="E59" s="87" t="s">
        <v>21</v>
      </c>
      <c r="F59" s="28"/>
      <c r="G59" s="104"/>
      <c r="H59" s="156"/>
      <c r="I59" s="157"/>
      <c r="J59" s="63"/>
      <c r="K59" s="191"/>
    </row>
    <row r="60" spans="2:11" ht="16.8">
      <c r="B60" s="92" t="s">
        <v>20</v>
      </c>
      <c r="C60" s="30"/>
      <c r="D60" s="27"/>
      <c r="E60" s="35" t="s">
        <v>69</v>
      </c>
      <c r="F60" s="28"/>
      <c r="G60" s="104"/>
      <c r="H60" s="156"/>
      <c r="I60" s="157"/>
      <c r="J60" s="63"/>
      <c r="K60" s="191"/>
    </row>
    <row r="61" spans="2:11" ht="17.399999999999999" thickBot="1">
      <c r="B61" s="91"/>
      <c r="C61" s="65"/>
      <c r="D61" s="66"/>
      <c r="E61" s="179"/>
      <c r="F61" s="67"/>
      <c r="G61" s="110"/>
      <c r="H61" s="167"/>
      <c r="I61" s="168"/>
      <c r="J61" s="68"/>
      <c r="K61" s="191"/>
    </row>
    <row r="62" spans="2:11" ht="16.8">
      <c r="B62" s="97"/>
      <c r="C62" s="30" t="s">
        <v>23</v>
      </c>
      <c r="D62" s="27"/>
      <c r="E62" s="85" t="s">
        <v>17</v>
      </c>
      <c r="F62" s="28"/>
      <c r="G62" s="104"/>
      <c r="H62" s="156"/>
      <c r="I62" s="157"/>
      <c r="J62" s="63"/>
      <c r="K62" s="191"/>
    </row>
    <row r="63" spans="2:11" ht="16.8">
      <c r="B63" s="86" t="s">
        <v>34</v>
      </c>
      <c r="C63" s="30"/>
      <c r="D63" s="31">
        <f>G63/F63</f>
        <v>1521</v>
      </c>
      <c r="E63" s="87" t="s">
        <v>18</v>
      </c>
      <c r="F63" s="28">
        <v>12</v>
      </c>
      <c r="G63" s="104">
        <v>18252</v>
      </c>
      <c r="H63" s="156">
        <v>3.7</v>
      </c>
      <c r="I63" s="157">
        <v>4.0199999999999996</v>
      </c>
      <c r="J63" s="63">
        <f>0.21*0.13*0.265</f>
        <v>7.2345000000000005E-3</v>
      </c>
      <c r="K63" s="191"/>
    </row>
    <row r="64" spans="2:11" ht="16.8">
      <c r="B64" s="86" t="s">
        <v>15</v>
      </c>
      <c r="C64" s="33">
        <f>D63</f>
        <v>1521</v>
      </c>
      <c r="D64" s="27" t="s">
        <v>25</v>
      </c>
      <c r="E64" s="87" t="s">
        <v>19</v>
      </c>
      <c r="F64" s="28"/>
      <c r="G64" s="104">
        <f>G63</f>
        <v>18252</v>
      </c>
      <c r="H64" s="173">
        <f>H63*D63</f>
        <v>5627.7</v>
      </c>
      <c r="I64" s="156">
        <f>I63*D63</f>
        <v>6114.4199999999992</v>
      </c>
      <c r="J64" s="181">
        <f>J63*D63</f>
        <v>11.003674500000001</v>
      </c>
      <c r="K64" s="191"/>
    </row>
    <row r="65" spans="2:11" ht="16.8">
      <c r="B65" s="26" t="s">
        <v>16</v>
      </c>
      <c r="C65" s="30"/>
      <c r="D65" s="27"/>
      <c r="E65" s="87" t="s">
        <v>21</v>
      </c>
      <c r="F65" s="28"/>
      <c r="G65" s="104"/>
      <c r="H65" s="156"/>
      <c r="I65" s="157"/>
      <c r="J65" s="63"/>
      <c r="K65" s="191"/>
    </row>
    <row r="66" spans="2:11" ht="16.8">
      <c r="B66" s="26" t="s">
        <v>20</v>
      </c>
      <c r="C66" s="30"/>
      <c r="D66" s="27"/>
      <c r="E66" s="35" t="s">
        <v>63</v>
      </c>
      <c r="F66" s="28"/>
      <c r="G66" s="104"/>
      <c r="H66" s="156"/>
      <c r="I66" s="157"/>
      <c r="J66" s="63"/>
      <c r="K66" s="191"/>
    </row>
    <row r="67" spans="2:11" ht="17.399999999999999" thickBot="1">
      <c r="B67" s="91"/>
      <c r="C67" s="65"/>
      <c r="D67" s="66"/>
      <c r="E67" s="179"/>
      <c r="F67" s="67"/>
      <c r="G67" s="110"/>
      <c r="H67" s="167"/>
      <c r="I67" s="168"/>
      <c r="J67" s="68"/>
      <c r="K67" s="191"/>
    </row>
    <row r="68" spans="2:11" ht="16.8">
      <c r="B68" s="92"/>
      <c r="C68" s="30" t="s">
        <v>38</v>
      </c>
      <c r="D68" s="27"/>
      <c r="E68" s="85" t="s">
        <v>37</v>
      </c>
      <c r="F68" s="28"/>
      <c r="G68" s="104"/>
      <c r="H68" s="156"/>
      <c r="I68" s="157"/>
      <c r="J68" s="63"/>
      <c r="K68" s="191"/>
    </row>
    <row r="69" spans="2:11" ht="16.8">
      <c r="B69" s="86" t="s">
        <v>34</v>
      </c>
      <c r="C69" s="30"/>
      <c r="D69" s="27">
        <f>G70/12</f>
        <v>1621</v>
      </c>
      <c r="E69" s="87" t="s">
        <v>18</v>
      </c>
      <c r="F69" s="28"/>
      <c r="G69" s="104"/>
      <c r="H69" s="156"/>
      <c r="I69" s="157"/>
      <c r="J69" s="63"/>
      <c r="K69" s="191"/>
    </row>
    <row r="70" spans="2:11" ht="16.8">
      <c r="B70" s="86" t="s">
        <v>15</v>
      </c>
      <c r="C70" s="30">
        <f>D69</f>
        <v>1621</v>
      </c>
      <c r="D70" s="27" t="s">
        <v>25</v>
      </c>
      <c r="E70" s="87" t="s">
        <v>19</v>
      </c>
      <c r="F70" s="28">
        <v>12</v>
      </c>
      <c r="G70" s="104">
        <v>19452</v>
      </c>
      <c r="H70" s="156">
        <v>3.7</v>
      </c>
      <c r="I70" s="157">
        <v>4.0199999999999996</v>
      </c>
      <c r="J70" s="63">
        <f>0.21*0.13*0.265</f>
        <v>7.2345000000000005E-3</v>
      </c>
      <c r="K70" s="191"/>
    </row>
    <row r="71" spans="2:11" ht="16.8">
      <c r="B71" s="26" t="s">
        <v>16</v>
      </c>
      <c r="C71" s="30"/>
      <c r="D71" s="27"/>
      <c r="E71" s="87" t="s">
        <v>21</v>
      </c>
      <c r="F71" s="28"/>
      <c r="G71" s="104">
        <f>G70</f>
        <v>19452</v>
      </c>
      <c r="H71" s="173">
        <f>H70*D69</f>
        <v>5997.7000000000007</v>
      </c>
      <c r="I71" s="156">
        <f>I70*D69</f>
        <v>6516.4199999999992</v>
      </c>
      <c r="J71" s="181">
        <f>J70*D69</f>
        <v>11.7271245</v>
      </c>
      <c r="K71" s="191"/>
    </row>
    <row r="72" spans="2:11" ht="16.8">
      <c r="B72" s="26" t="s">
        <v>20</v>
      </c>
      <c r="C72" s="30"/>
      <c r="D72" s="27"/>
      <c r="E72" s="35" t="s">
        <v>63</v>
      </c>
      <c r="F72" s="28"/>
      <c r="G72" s="104"/>
      <c r="H72" s="156"/>
      <c r="I72" s="157"/>
      <c r="J72" s="63"/>
      <c r="K72" s="191"/>
    </row>
    <row r="73" spans="2:11" ht="16.8">
      <c r="B73" s="92"/>
      <c r="C73" s="30"/>
      <c r="D73" s="27"/>
      <c r="E73" s="174"/>
      <c r="F73" s="28"/>
      <c r="G73" s="104"/>
      <c r="H73" s="156"/>
      <c r="I73" s="157"/>
      <c r="J73" s="63"/>
      <c r="K73" s="191"/>
    </row>
    <row r="74" spans="2:11" ht="17.399999999999999" thickBot="1">
      <c r="B74" s="135" t="s">
        <v>58</v>
      </c>
      <c r="C74" s="138">
        <f>C52+C58+C64+C70</f>
        <v>4680</v>
      </c>
      <c r="D74" s="182"/>
      <c r="E74" s="139"/>
      <c r="F74" s="183"/>
      <c r="G74" s="140">
        <f>G52+G58+G64+G71</f>
        <v>55670</v>
      </c>
      <c r="H74" s="140">
        <f>H52+H58+H64+H71</f>
        <v>17962.800000000003</v>
      </c>
      <c r="I74" s="184">
        <f>I52+I58+I64+I71</f>
        <v>19491.024999999998</v>
      </c>
      <c r="J74" s="184">
        <f>J52+J58+J64+J71</f>
        <v>36.116166450000001</v>
      </c>
      <c r="K74" s="192"/>
    </row>
    <row r="75" spans="2:11" ht="16.8">
      <c r="B75" s="92"/>
      <c r="C75" s="93" t="s">
        <v>50</v>
      </c>
      <c r="D75" s="27"/>
      <c r="E75" s="69" t="s">
        <v>42</v>
      </c>
      <c r="F75" s="28"/>
      <c r="G75" s="104"/>
      <c r="H75" s="156"/>
      <c r="I75" s="157"/>
      <c r="J75" s="63"/>
      <c r="K75" s="190" t="s">
        <v>56</v>
      </c>
    </row>
    <row r="76" spans="2:11" ht="16.8">
      <c r="B76" s="92"/>
      <c r="C76" s="30"/>
      <c r="D76" s="31">
        <f>G77/F77</f>
        <v>499</v>
      </c>
      <c r="E76" s="69" t="s">
        <v>43</v>
      </c>
      <c r="F76" s="28"/>
      <c r="G76" s="104"/>
      <c r="H76" s="156"/>
      <c r="I76" s="157"/>
      <c r="J76" s="63"/>
      <c r="K76" s="191"/>
    </row>
    <row r="77" spans="2:11" ht="16.8">
      <c r="B77" s="92"/>
      <c r="C77" s="33">
        <f>D76</f>
        <v>499</v>
      </c>
      <c r="D77" s="27" t="s">
        <v>25</v>
      </c>
      <c r="E77" s="69" t="s">
        <v>45</v>
      </c>
      <c r="F77" s="28">
        <v>15</v>
      </c>
      <c r="G77" s="104">
        <v>7485</v>
      </c>
      <c r="H77" s="156">
        <v>7.45</v>
      </c>
      <c r="I77" s="157">
        <v>7.92</v>
      </c>
      <c r="J77" s="63">
        <f>0.296*0.185*0.292</f>
        <v>1.5989919999999998E-2</v>
      </c>
      <c r="K77" s="191"/>
    </row>
    <row r="78" spans="2:11" ht="16.8">
      <c r="B78" s="92"/>
      <c r="C78" s="30"/>
      <c r="D78" s="27"/>
      <c r="E78" s="70" t="s">
        <v>70</v>
      </c>
      <c r="F78" s="28"/>
      <c r="G78" s="104">
        <f>G77</f>
        <v>7485</v>
      </c>
      <c r="H78" s="156">
        <f>H77*D76</f>
        <v>3717.55</v>
      </c>
      <c r="I78" s="157">
        <f>I77*D76</f>
        <v>3952.08</v>
      </c>
      <c r="J78" s="63">
        <f>J77*D76</f>
        <v>7.978970079999999</v>
      </c>
      <c r="K78" s="191"/>
    </row>
    <row r="79" spans="2:11" ht="16.8">
      <c r="B79" s="92"/>
      <c r="C79" s="30"/>
      <c r="D79" s="27"/>
      <c r="E79" s="27"/>
      <c r="F79" s="28"/>
      <c r="G79" s="104"/>
      <c r="H79" s="156"/>
      <c r="I79" s="157"/>
      <c r="J79" s="63"/>
      <c r="K79" s="191"/>
    </row>
    <row r="80" spans="2:11" ht="33.75" customHeight="1">
      <c r="B80" s="92"/>
      <c r="C80" s="30"/>
      <c r="D80" s="27"/>
      <c r="E80" s="83" t="s">
        <v>46</v>
      </c>
      <c r="F80" s="28"/>
      <c r="G80" s="104"/>
      <c r="H80" s="156"/>
      <c r="I80" s="157"/>
      <c r="J80" s="63"/>
      <c r="K80" s="191"/>
    </row>
    <row r="81" spans="2:11" ht="17.399999999999999" thickBot="1">
      <c r="B81" s="92"/>
      <c r="C81" s="30"/>
      <c r="D81" s="27"/>
      <c r="E81" s="95"/>
      <c r="F81" s="28"/>
      <c r="G81" s="104"/>
      <c r="H81" s="156"/>
      <c r="I81" s="157"/>
      <c r="J81" s="63"/>
      <c r="K81" s="191"/>
    </row>
    <row r="82" spans="2:11" ht="16.8">
      <c r="B82" s="97"/>
      <c r="C82" s="84" t="s">
        <v>50</v>
      </c>
      <c r="D82" s="40"/>
      <c r="E82" s="94" t="s">
        <v>47</v>
      </c>
      <c r="F82" s="41"/>
      <c r="G82" s="106"/>
      <c r="H82" s="161"/>
      <c r="I82" s="162"/>
      <c r="J82" s="75"/>
      <c r="K82" s="191"/>
    </row>
    <row r="83" spans="2:11" ht="16.8">
      <c r="B83" s="26"/>
      <c r="C83" s="43"/>
      <c r="D83" s="44">
        <f>G83/F83</f>
        <v>2005</v>
      </c>
      <c r="E83" s="69" t="s">
        <v>43</v>
      </c>
      <c r="F83" s="49">
        <v>7</v>
      </c>
      <c r="G83" s="107">
        <v>14035</v>
      </c>
      <c r="H83" s="169">
        <v>7.23</v>
      </c>
      <c r="I83" s="169">
        <v>7.75</v>
      </c>
      <c r="J83" s="76">
        <f>0.307*0.176*0.292</f>
        <v>1.5777343999999999E-2</v>
      </c>
      <c r="K83" s="191"/>
    </row>
    <row r="84" spans="2:11" ht="16.8">
      <c r="B84" s="26"/>
      <c r="C84" s="47">
        <f>D83</f>
        <v>2005</v>
      </c>
      <c r="D84" s="48" t="s">
        <v>44</v>
      </c>
      <c r="E84" s="69" t="s">
        <v>48</v>
      </c>
      <c r="F84" s="49"/>
      <c r="G84" s="107">
        <f>G83</f>
        <v>14035</v>
      </c>
      <c r="H84" s="185">
        <f>H83*D83</f>
        <v>14496.150000000001</v>
      </c>
      <c r="I84" s="169">
        <f>I83*D83</f>
        <v>15538.75</v>
      </c>
      <c r="J84" s="77">
        <f>J83*D83</f>
        <v>31.633574719999999</v>
      </c>
      <c r="K84" s="191"/>
    </row>
    <row r="85" spans="2:11" ht="16.8">
      <c r="B85" s="26"/>
      <c r="C85" s="52"/>
      <c r="D85" s="53"/>
      <c r="E85" s="69"/>
      <c r="F85" s="54"/>
      <c r="G85" s="108"/>
      <c r="H85" s="163"/>
      <c r="I85" s="164"/>
      <c r="J85" s="62"/>
      <c r="K85" s="191"/>
    </row>
    <row r="86" spans="2:11" ht="16.8">
      <c r="B86" s="26"/>
      <c r="C86" s="30"/>
      <c r="D86" s="27"/>
      <c r="E86" s="70" t="s">
        <v>63</v>
      </c>
      <c r="F86" s="28"/>
      <c r="G86" s="104"/>
      <c r="H86" s="163"/>
      <c r="I86" s="164"/>
      <c r="J86" s="62"/>
      <c r="K86" s="191"/>
    </row>
    <row r="87" spans="2:11" ht="16.8">
      <c r="B87" s="26"/>
      <c r="C87" s="74"/>
      <c r="D87" s="27"/>
      <c r="E87" s="27"/>
      <c r="F87" s="28"/>
      <c r="G87" s="109"/>
      <c r="H87" s="163"/>
      <c r="I87" s="164"/>
      <c r="J87" s="62"/>
      <c r="K87" s="191"/>
    </row>
    <row r="88" spans="2:11" ht="33.6">
      <c r="B88" s="26"/>
      <c r="C88" s="74"/>
      <c r="D88" s="27"/>
      <c r="E88" s="71" t="s">
        <v>49</v>
      </c>
      <c r="F88" s="28"/>
      <c r="G88" s="109"/>
      <c r="H88" s="156"/>
      <c r="I88" s="157"/>
      <c r="J88" s="63"/>
      <c r="K88" s="191"/>
    </row>
    <row r="89" spans="2:11" ht="17.399999999999999" thickBot="1">
      <c r="B89" s="72"/>
      <c r="C89" s="78"/>
      <c r="D89" s="66"/>
      <c r="E89" s="66"/>
      <c r="F89" s="67"/>
      <c r="G89" s="111"/>
      <c r="H89" s="167"/>
      <c r="I89" s="168"/>
      <c r="J89" s="68"/>
      <c r="K89" s="191"/>
    </row>
    <row r="90" spans="2:11" ht="17.399999999999999" thickBot="1">
      <c r="B90" s="137" t="s">
        <v>60</v>
      </c>
      <c r="C90" s="120">
        <f>C77+C84</f>
        <v>2504</v>
      </c>
      <c r="D90" s="116"/>
      <c r="E90" s="116"/>
      <c r="F90" s="117"/>
      <c r="G90" s="118">
        <f>G78+G84</f>
        <v>21520</v>
      </c>
      <c r="H90" s="160">
        <f>H78+H84</f>
        <v>18213.7</v>
      </c>
      <c r="I90" s="170">
        <f>I78+I84</f>
        <v>19490.830000000002</v>
      </c>
      <c r="J90" s="121">
        <f>J78+J84</f>
        <v>39.612544799999995</v>
      </c>
      <c r="K90" s="122"/>
    </row>
    <row r="91" spans="2:11" s="19" customFormat="1" ht="17.399999999999999" thickBot="1">
      <c r="B91" s="79"/>
      <c r="C91" s="80">
        <f>C31+C49+C74+C90</f>
        <v>16828</v>
      </c>
      <c r="D91" s="81" t="s">
        <v>25</v>
      </c>
      <c r="E91" s="82"/>
      <c r="F91" s="80"/>
      <c r="G91" s="112">
        <f>G31+G49+G74+G90</f>
        <v>192114</v>
      </c>
      <c r="H91" s="112">
        <f>H31+H49+H74+H90</f>
        <v>71964.600000000006</v>
      </c>
      <c r="I91" s="112">
        <f>I31+I49+I74+I90</f>
        <v>77963.065000000002</v>
      </c>
      <c r="J91" s="189">
        <f>J31+J49+J74+J90</f>
        <v>145.49822925000001</v>
      </c>
      <c r="K91" s="143"/>
    </row>
  </sheetData>
  <mergeCells count="9">
    <mergeCell ref="K14:K31"/>
    <mergeCell ref="K32:K49"/>
    <mergeCell ref="K50:K74"/>
    <mergeCell ref="K75:K89"/>
    <mergeCell ref="A1:J1"/>
    <mergeCell ref="A2:J2"/>
    <mergeCell ref="A3:J3"/>
    <mergeCell ref="A6:J6"/>
    <mergeCell ref="C13:D13"/>
  </mergeCells>
  <phoneticPr fontId="26" type="noConversion"/>
  <printOptions horizontalCentered="1"/>
  <pageMargins left="0.11811023622047245" right="0.11811023622047245" top="0" bottom="0" header="0" footer="0"/>
  <pageSetup paperSize="9" scale="5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PACKING (2)</vt:lpstr>
      <vt:lpstr>'PACKING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cp:lastPrinted>2020-04-18T02:40:39Z</cp:lastPrinted>
  <dcterms:created xsi:type="dcterms:W3CDTF">2019-03-14T01:36:15Z</dcterms:created>
  <dcterms:modified xsi:type="dcterms:W3CDTF">2020-09-04T01:40:11Z</dcterms:modified>
</cp:coreProperties>
</file>