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60" windowWidth="20730" windowHeight="11760"/>
  </bookViews>
  <sheets>
    <sheet name="CY" sheetId="13" r:id="rId1"/>
  </sheets>
  <definedNames>
    <definedName name="_xlnm.Print_Area" localSheetId="0">CY!$A$1:$K$136</definedName>
  </definedNames>
  <calcPr calcId="124519"/>
</workbook>
</file>

<file path=xl/calcChain.xml><?xml version="1.0" encoding="utf-8"?>
<calcChain xmlns="http://schemas.openxmlformats.org/spreadsheetml/2006/main">
  <c r="D95" i="13"/>
  <c r="C96"/>
  <c r="D87"/>
  <c r="C88"/>
  <c r="D79"/>
  <c r="C80"/>
  <c r="C102" l="1"/>
  <c r="D70"/>
  <c r="C71"/>
  <c r="D64"/>
  <c r="C65"/>
  <c r="C77"/>
  <c r="D27"/>
  <c r="C28"/>
  <c r="D20"/>
  <c r="C21"/>
  <c r="C33"/>
  <c r="D128"/>
  <c r="C129"/>
  <c r="D120"/>
  <c r="C121"/>
  <c r="D112"/>
  <c r="C113"/>
  <c r="D104"/>
  <c r="C105"/>
  <c r="C135"/>
  <c r="D49"/>
  <c r="C50"/>
  <c r="D56"/>
  <c r="C57"/>
  <c r="C62"/>
  <c r="D42"/>
  <c r="C43"/>
  <c r="D35"/>
  <c r="C36"/>
  <c r="C47"/>
  <c r="B65"/>
  <c r="B43"/>
  <c r="B50"/>
  <c r="I57"/>
  <c r="I50"/>
  <c r="I62"/>
  <c r="H57"/>
  <c r="H50"/>
  <c r="H62"/>
  <c r="G50"/>
  <c r="G57"/>
  <c r="G62"/>
  <c r="G43"/>
  <c r="G36"/>
  <c r="G47"/>
  <c r="G28"/>
  <c r="G21"/>
  <c r="G33"/>
  <c r="G13"/>
  <c r="G18"/>
  <c r="G129"/>
  <c r="G121"/>
  <c r="G113"/>
  <c r="G105"/>
  <c r="G135"/>
  <c r="G96"/>
  <c r="G88"/>
  <c r="G80"/>
  <c r="G102"/>
  <c r="G71"/>
  <c r="G65"/>
  <c r="G77"/>
  <c r="G136"/>
  <c r="I129"/>
  <c r="I121"/>
  <c r="I113"/>
  <c r="I105"/>
  <c r="I135"/>
  <c r="I96"/>
  <c r="I88"/>
  <c r="I80"/>
  <c r="I102"/>
  <c r="I71"/>
  <c r="I65"/>
  <c r="I77"/>
  <c r="I43"/>
  <c r="I36"/>
  <c r="I47"/>
  <c r="I28"/>
  <c r="I21"/>
  <c r="I33"/>
  <c r="D12"/>
  <c r="I13"/>
  <c r="I18"/>
  <c r="I136"/>
  <c r="J128"/>
  <c r="J129"/>
  <c r="J120"/>
  <c r="J121"/>
  <c r="J112"/>
  <c r="J113"/>
  <c r="J104"/>
  <c r="J105"/>
  <c r="J135"/>
  <c r="J95"/>
  <c r="J96"/>
  <c r="J87"/>
  <c r="J88"/>
  <c r="J79"/>
  <c r="J80"/>
  <c r="J102"/>
  <c r="J70"/>
  <c r="J71"/>
  <c r="J64"/>
  <c r="J65"/>
  <c r="J77"/>
  <c r="J56"/>
  <c r="J57"/>
  <c r="J49"/>
  <c r="J50"/>
  <c r="J62"/>
  <c r="J42"/>
  <c r="J43"/>
  <c r="J35"/>
  <c r="J36"/>
  <c r="J47"/>
  <c r="J27"/>
  <c r="J28"/>
  <c r="J20"/>
  <c r="J21"/>
  <c r="J33"/>
  <c r="J12"/>
  <c r="J13"/>
  <c r="J18"/>
  <c r="J136"/>
  <c r="H129"/>
  <c r="H121"/>
  <c r="H113"/>
  <c r="H105"/>
  <c r="H135"/>
  <c r="H96"/>
  <c r="H88"/>
  <c r="H80"/>
  <c r="H102"/>
  <c r="H71"/>
  <c r="H65"/>
  <c r="H77"/>
  <c r="H43"/>
  <c r="H36"/>
  <c r="H47"/>
  <c r="H28"/>
  <c r="H21"/>
  <c r="H33"/>
  <c r="H13"/>
  <c r="H18"/>
  <c r="H136"/>
  <c r="C13"/>
  <c r="C18"/>
  <c r="C136"/>
  <c r="B113"/>
  <c r="B97"/>
  <c r="B106"/>
  <c r="B36"/>
  <c r="B28"/>
  <c r="B57"/>
</calcChain>
</file>

<file path=xl/sharedStrings.xml><?xml version="1.0" encoding="utf-8"?>
<sst xmlns="http://schemas.openxmlformats.org/spreadsheetml/2006/main" count="201" uniqueCount="97">
  <si>
    <t>TISU PAPER COMPANY LTD.</t>
  </si>
  <si>
    <t>TS 13 ROAD ,TIEN SON INDUSTRIAL ZONE TU SON DIST,BAC NINH PROVINCE</t>
  </si>
  <si>
    <t>TEL : (84)241714288    FAX : (84)241714491</t>
  </si>
  <si>
    <t>PACKING LIST</t>
  </si>
  <si>
    <t xml:space="preserve">DATE : </t>
  </si>
  <si>
    <t xml:space="preserve">ORDER NO : </t>
  </si>
  <si>
    <t>TO:</t>
  </si>
  <si>
    <t>FM:</t>
  </si>
  <si>
    <t>Mark &amp; Nos.</t>
  </si>
  <si>
    <t>C/S</t>
  </si>
  <si>
    <t>Description of Goods</t>
  </si>
  <si>
    <t>Pcs/ctn</t>
  </si>
  <si>
    <t>Pcs</t>
  </si>
  <si>
    <t>N.W.(kgs)</t>
  </si>
  <si>
    <t>G.W.(kgs)</t>
  </si>
  <si>
    <t>Meas(cbm)</t>
  </si>
  <si>
    <t>COMP BOOK</t>
    <phoneticPr fontId="0" type="noConversion"/>
  </si>
  <si>
    <t>CTNS</t>
  </si>
  <si>
    <t>COUNTRY OF ORIGIN:  VIETNAM</t>
  </si>
  <si>
    <t>DPC-Item #  081-06-3035</t>
  </si>
  <si>
    <t>#09823</t>
  </si>
  <si>
    <t>VCP/SSP: 12/4</t>
  </si>
  <si>
    <t>VCP/SSP: 12/12</t>
  </si>
  <si>
    <t>VCP/SSP: 8/8</t>
  </si>
  <si>
    <t>STYLE # 09823</t>
  </si>
  <si>
    <t>VCP/SSP: 6/6</t>
  </si>
  <si>
    <t>#09624</t>
  </si>
  <si>
    <t>STYLE # 09624</t>
  </si>
  <si>
    <t>DPC-Item #  081-06-7609</t>
  </si>
  <si>
    <t>HVN20039</t>
  </si>
  <si>
    <t>HVN20040</t>
  </si>
  <si>
    <t>CY1:</t>
    <phoneticPr fontId="32" type="noConversion"/>
  </si>
  <si>
    <t>CY2:</t>
    <phoneticPr fontId="32" type="noConversion"/>
  </si>
  <si>
    <t>CY5:</t>
    <phoneticPr fontId="32" type="noConversion"/>
  </si>
  <si>
    <t>Total:</t>
    <phoneticPr fontId="32" type="noConversion"/>
  </si>
  <si>
    <t>CY1</t>
  </si>
  <si>
    <t>CY2</t>
  </si>
  <si>
    <t>HVN19182</t>
  </si>
  <si>
    <t>#11077</t>
  </si>
  <si>
    <t>DPCI-Item #  081-01-0611</t>
  </si>
  <si>
    <t>COUNTRY OF ORIGIN: VIETNAM</t>
  </si>
  <si>
    <t>STYLE # 11077</t>
  </si>
  <si>
    <t>#09385</t>
    <phoneticPr fontId="0" type="noConversion"/>
  </si>
  <si>
    <t>COMP BOOK</t>
    <phoneticPr fontId="0" type="noConversion"/>
  </si>
  <si>
    <t>DPCI-Item # 081-01-1421</t>
  </si>
  <si>
    <t>26.2 x 20.2 x 12 cm</t>
  </si>
  <si>
    <t>STYLE# 09385</t>
  </si>
  <si>
    <t>bìa PP, 100 trang, 24.7x19cm</t>
  </si>
  <si>
    <t>#11075</t>
  </si>
  <si>
    <t>DPCI-Item #  081-01-0155</t>
  </si>
  <si>
    <t>VCP/SSP: 4/4</t>
  </si>
  <si>
    <t>STYLE #  11075</t>
  </si>
  <si>
    <t>HVN19188</t>
  </si>
  <si>
    <t>#09299</t>
    <phoneticPr fontId="0" type="noConversion"/>
  </si>
  <si>
    <t>COMP BOOK</t>
  </si>
  <si>
    <t>DPCI-Item # 081-01-1985</t>
  </si>
  <si>
    <t>STYLE# 09299</t>
  </si>
  <si>
    <t>#11311</t>
  </si>
  <si>
    <t>DPC-Item #  081-01-2285</t>
  </si>
  <si>
    <t>STYLE #  11311</t>
  </si>
  <si>
    <t>CY4</t>
  </si>
  <si>
    <t xml:space="preserve">   #11073</t>
  </si>
  <si>
    <t>DPCI-Item #  081-01-0156</t>
  </si>
  <si>
    <t>STYLE # 11073</t>
  </si>
  <si>
    <t>HVN19186</t>
  </si>
  <si>
    <t>#09753</t>
  </si>
  <si>
    <t>DPCI-Item # 081-01-0556</t>
  </si>
  <si>
    <t>STYLE# 09753</t>
  </si>
  <si>
    <t>HVN19185</t>
  </si>
  <si>
    <t>#09997</t>
  </si>
  <si>
    <t>DPCI-Item # 081-01-1842</t>
  </si>
  <si>
    <t>VCP/SSP: 12/3</t>
  </si>
  <si>
    <t>STYLE# 09997</t>
  </si>
  <si>
    <t>CY5</t>
  </si>
  <si>
    <t>HVN19190</t>
  </si>
  <si>
    <t>CY3</t>
  </si>
  <si>
    <t>PO# 9483559, 4922320, 4680665, 0469584</t>
  </si>
  <si>
    <t>PO #0081-9483559</t>
  </si>
  <si>
    <t>HVN20001</t>
    <phoneticPr fontId="32" type="noConversion"/>
  </si>
  <si>
    <t>#10319</t>
  </si>
  <si>
    <t>DPC-Item #  081-01-2519</t>
  </si>
  <si>
    <r>
      <t xml:space="preserve">STYLE #  </t>
    </r>
    <r>
      <rPr>
        <b/>
        <sz val="12"/>
        <rFont val="Arial"/>
        <family val="2"/>
      </rPr>
      <t>10319</t>
    </r>
  </si>
  <si>
    <t>#10389</t>
  </si>
  <si>
    <t>DPC-Item #  081-01-2526</t>
  </si>
  <si>
    <r>
      <t xml:space="preserve">STYLE #  </t>
    </r>
    <r>
      <rPr>
        <b/>
        <sz val="12"/>
        <rFont val="Arial"/>
        <family val="2"/>
      </rPr>
      <t>10389</t>
    </r>
  </si>
  <si>
    <t>PO #0081-4922320</t>
  </si>
  <si>
    <t>PO #0081-4680665</t>
  </si>
  <si>
    <t>CY6</t>
  </si>
  <si>
    <t>#10387</t>
  </si>
  <si>
    <t>DPC-Item #  081-01-2524</t>
  </si>
  <si>
    <r>
      <t xml:space="preserve">STYLE #  </t>
    </r>
    <r>
      <rPr>
        <b/>
        <sz val="12"/>
        <rFont val="Arial"/>
        <family val="2"/>
      </rPr>
      <t>10387</t>
    </r>
  </si>
  <si>
    <t>PO #0081- 0469584</t>
  </si>
  <si>
    <t>#10369</t>
  </si>
  <si>
    <t>DPC-Item #  081-01-2518</t>
  </si>
  <si>
    <r>
      <t xml:space="preserve">STYLE #  </t>
    </r>
    <r>
      <rPr>
        <b/>
        <sz val="12"/>
        <rFont val="Arial"/>
        <family val="2"/>
      </rPr>
      <t>10369</t>
    </r>
  </si>
  <si>
    <t>PO #0081 - 4680665</t>
  </si>
  <si>
    <t>CY7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</si>
</sst>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-&quot;$&quot;* #,##0_-;\-&quot;$&quot;* #,##0_-;_-&quot;$&quot;* &quot;-&quot;_-;_-@_-"/>
    <numFmt numFmtId="165" formatCode="_ * #,##0_ ;_ * \-#,##0_ ;_ * &quot;-&quot;_ ;_ @_ "/>
    <numFmt numFmtId="166" formatCode="0_);[Red]\(0\)"/>
    <numFmt numFmtId="167" formatCode="0.00_);[Red]\(0.00\)"/>
    <numFmt numFmtId="168" formatCode="0.000_);[Red]\(0.000\)"/>
    <numFmt numFmtId="169" formatCode="&quot;PO#&quot;#######"/>
    <numFmt numFmtId="170" formatCode="_(* #,##0_);_(* \(#,##0\);_(* &quot;-&quot;??_);_(@_)"/>
    <numFmt numFmtId="171" formatCode="0.000"/>
  </numFmts>
  <fonts count="52">
    <font>
      <sz val="12"/>
      <name val="新細明體"/>
      <family val="1"/>
      <charset val="134"/>
    </font>
    <font>
      <sz val="12"/>
      <name val="新細明體"/>
      <family val="1"/>
      <charset val="134"/>
    </font>
    <font>
      <b/>
      <sz val="2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宋体"/>
      <family val="3"/>
      <charset val="136"/>
    </font>
    <font>
      <b/>
      <sz val="11"/>
      <name val="Arial"/>
      <family val="2"/>
    </font>
    <font>
      <sz val="10"/>
      <name val="Arial"/>
      <family val="2"/>
    </font>
    <font>
      <sz val="12"/>
      <name val="細明體"/>
      <family val="3"/>
      <charset val="134"/>
    </font>
    <font>
      <sz val="12"/>
      <color indexed="8"/>
      <name val="Arial"/>
      <family val="2"/>
    </font>
    <font>
      <sz val="11"/>
      <name val="Arial"/>
      <family val="2"/>
    </font>
    <font>
      <sz val="12"/>
      <color indexed="8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20"/>
      <name val="新細明體"/>
      <family val="1"/>
      <charset val="134"/>
    </font>
    <font>
      <b/>
      <sz val="18"/>
      <color indexed="56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b/>
      <sz val="11"/>
      <color indexed="56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color indexed="10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60"/>
      <name val="新細明體"/>
      <family val="1"/>
      <charset val="134"/>
    </font>
    <font>
      <sz val="12"/>
      <color indexed="52"/>
      <name val="新細明體"/>
      <family val="1"/>
      <charset val="134"/>
    </font>
    <font>
      <sz val="11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3"/>
      <name val="Arial"/>
      <family val="2"/>
    </font>
    <font>
      <sz val="13"/>
      <name val="新細明體"/>
      <family val="1"/>
      <charset val="134"/>
    </font>
    <font>
      <b/>
      <sz val="14"/>
      <name val="Arial"/>
      <family val="2"/>
    </font>
    <font>
      <b/>
      <sz val="14"/>
      <name val="新細明體"/>
      <family val="1"/>
      <charset val="134"/>
    </font>
    <font>
      <b/>
      <sz val="14"/>
      <color rgb="FFFF0000"/>
      <name val="Arial"/>
      <family val="2"/>
    </font>
    <font>
      <b/>
      <sz val="16"/>
      <color rgb="FF0070C0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color theme="1"/>
      <name val="Arial"/>
      <family val="2"/>
    </font>
    <font>
      <b/>
      <sz val="12"/>
      <color rgb="FFC00000"/>
      <name val="Arial"/>
      <family val="2"/>
    </font>
    <font>
      <sz val="9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" fillId="22" borderId="1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20" applyNumberFormat="0" applyAlignment="0" applyProtection="0">
      <alignment vertical="center"/>
    </xf>
    <xf numFmtId="0" fontId="27" fillId="8" borderId="20" applyNumberFormat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168" fontId="1" fillId="0" borderId="0" applyFont="0" applyFill="0" applyBorder="0" applyAlignment="0" applyProtection="0"/>
  </cellStyleXfs>
  <cellXfs count="233">
    <xf numFmtId="0" fontId="0" fillId="0" borderId="0" xfId="0">
      <alignment vertical="center"/>
    </xf>
    <xf numFmtId="0" fontId="3" fillId="0" borderId="0" xfId="2" applyFont="1"/>
    <xf numFmtId="0" fontId="3" fillId="0" borderId="0" xfId="0" applyFont="1">
      <alignment vertical="center"/>
    </xf>
    <xf numFmtId="0" fontId="3" fillId="0" borderId="0" xfId="2" applyFont="1" applyBorder="1"/>
    <xf numFmtId="0" fontId="3" fillId="0" borderId="0" xfId="2" applyFont="1" applyBorder="1" applyAlignment="1">
      <alignment horizontal="center"/>
    </xf>
    <xf numFmtId="166" fontId="3" fillId="0" borderId="0" xfId="3" applyNumberFormat="1" applyFont="1" applyBorder="1" applyAlignment="1">
      <alignment horizontal="right"/>
    </xf>
    <xf numFmtId="168" fontId="3" fillId="0" borderId="0" xfId="2" applyNumberFormat="1" applyFont="1"/>
    <xf numFmtId="49" fontId="7" fillId="0" borderId="1" xfId="2" applyNumberFormat="1" applyFont="1" applyBorder="1" applyAlignment="1">
      <alignment horizontal="left"/>
    </xf>
    <xf numFmtId="169" fontId="8" fillId="0" borderId="0" xfId="3" applyNumberFormat="1" applyFont="1" applyBorder="1" applyAlignment="1">
      <alignment horizontal="centerContinuous"/>
    </xf>
    <xf numFmtId="0" fontId="6" fillId="0" borderId="0" xfId="2" applyFont="1" applyBorder="1" applyAlignment="1"/>
    <xf numFmtId="166" fontId="6" fillId="0" borderId="0" xfId="2" applyNumberFormat="1" applyFont="1" applyBorder="1"/>
    <xf numFmtId="0" fontId="9" fillId="0" borderId="1" xfId="2" applyFont="1" applyBorder="1"/>
    <xf numFmtId="0" fontId="6" fillId="0" borderId="0" xfId="2" applyFont="1" applyBorder="1"/>
    <xf numFmtId="166" fontId="3" fillId="0" borderId="0" xfId="2" applyNumberFormat="1" applyFont="1" applyBorder="1"/>
    <xf numFmtId="0" fontId="3" fillId="0" borderId="0" xfId="2" applyFont="1" applyBorder="1" applyAlignment="1">
      <alignment horizontal="left"/>
    </xf>
    <xf numFmtId="0" fontId="3" fillId="0" borderId="0" xfId="2" applyFont="1" applyBorder="1" applyAlignment="1"/>
    <xf numFmtId="0" fontId="3" fillId="0" borderId="2" xfId="0" applyFont="1" applyBorder="1">
      <alignment vertical="center"/>
    </xf>
    <xf numFmtId="168" fontId="7" fillId="0" borderId="3" xfId="2" applyNumberFormat="1" applyFont="1" applyBorder="1"/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167" fontId="3" fillId="0" borderId="5" xfId="0" applyNumberFormat="1" applyFont="1" applyFill="1" applyBorder="1">
      <alignment vertical="center"/>
    </xf>
    <xf numFmtId="166" fontId="3" fillId="0" borderId="5" xfId="0" applyNumberFormat="1" applyFont="1" applyFill="1" applyBorder="1">
      <alignment vertical="center"/>
    </xf>
    <xf numFmtId="0" fontId="3" fillId="0" borderId="6" xfId="0" applyFont="1" applyFill="1" applyBorder="1" applyAlignment="1">
      <alignment horizontal="center"/>
    </xf>
    <xf numFmtId="170" fontId="3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8" fontId="13" fillId="0" borderId="1" xfId="1" applyNumberFormat="1" applyFont="1" applyFill="1" applyBorder="1" applyAlignment="1">
      <alignment horizontal="center"/>
    </xf>
    <xf numFmtId="170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 vertical="center"/>
    </xf>
    <xf numFmtId="168" fontId="13" fillId="0" borderId="8" xfId="1" applyNumberFormat="1" applyFont="1" applyFill="1" applyBorder="1" applyAlignment="1">
      <alignment horizontal="center"/>
    </xf>
    <xf numFmtId="0" fontId="14" fillId="0" borderId="6" xfId="2" applyFont="1" applyFill="1" applyBorder="1" applyAlignment="1">
      <alignment horizontal="center"/>
    </xf>
    <xf numFmtId="0" fontId="14" fillId="0" borderId="0" xfId="2" applyFont="1" applyFill="1" applyBorder="1" applyAlignment="1">
      <alignment horizontal="center"/>
    </xf>
    <xf numFmtId="166" fontId="14" fillId="0" borderId="0" xfId="2" applyNumberFormat="1" applyFont="1" applyFill="1" applyBorder="1" applyAlignment="1">
      <alignment horizontal="center"/>
    </xf>
    <xf numFmtId="0" fontId="14" fillId="0" borderId="0" xfId="2" applyFont="1" applyBorder="1" applyAlignment="1">
      <alignment horizontal="center"/>
    </xf>
    <xf numFmtId="166" fontId="3" fillId="0" borderId="0" xfId="0" applyNumberFormat="1" applyFont="1">
      <alignment vertical="center"/>
    </xf>
    <xf numFmtId="0" fontId="11" fillId="0" borderId="6" xfId="5" applyFill="1" applyBorder="1" applyAlignment="1"/>
    <xf numFmtId="166" fontId="14" fillId="0" borderId="0" xfId="2" applyNumberFormat="1" applyFont="1" applyBorder="1" applyAlignment="1">
      <alignment horizontal="center"/>
    </xf>
    <xf numFmtId="168" fontId="3" fillId="0" borderId="9" xfId="2" applyNumberFormat="1" applyFont="1" applyBorder="1" applyAlignment="1">
      <alignment horizontal="right"/>
    </xf>
    <xf numFmtId="168" fontId="13" fillId="0" borderId="10" xfId="1" applyNumberFormat="1" applyFont="1" applyFill="1" applyBorder="1" applyAlignment="1">
      <alignment horizontal="center"/>
    </xf>
    <xf numFmtId="168" fontId="13" fillId="0" borderId="11" xfId="1" applyNumberFormat="1" applyFont="1" applyFill="1" applyBorder="1" applyAlignment="1">
      <alignment horizontal="center"/>
    </xf>
    <xf numFmtId="168" fontId="3" fillId="0" borderId="12" xfId="2" applyNumberFormat="1" applyFont="1" applyFill="1" applyBorder="1"/>
    <xf numFmtId="166" fontId="3" fillId="0" borderId="0" xfId="0" applyNumberFormat="1" applyFont="1" applyBorder="1">
      <alignment vertical="center"/>
    </xf>
    <xf numFmtId="168" fontId="3" fillId="0" borderId="12" xfId="2" applyNumberFormat="1" applyFont="1" applyBorder="1"/>
    <xf numFmtId="0" fontId="3" fillId="0" borderId="0" xfId="0" applyFont="1" applyAlignment="1">
      <alignment horizontal="center" vertical="center"/>
    </xf>
    <xf numFmtId="168" fontId="3" fillId="0" borderId="0" xfId="0" applyNumberFormat="1" applyFont="1">
      <alignment vertical="center"/>
    </xf>
    <xf numFmtId="170" fontId="3" fillId="0" borderId="8" xfId="0" applyNumberFormat="1" applyFont="1" applyFill="1" applyBorder="1" applyAlignment="1">
      <alignment horizontal="center"/>
    </xf>
    <xf numFmtId="0" fontId="11" fillId="0" borderId="0" xfId="5" applyFill="1" applyBorder="1" applyAlignment="1"/>
    <xf numFmtId="0" fontId="14" fillId="0" borderId="26" xfId="2" applyFont="1" applyBorder="1" applyAlignment="1">
      <alignment horizontal="center"/>
    </xf>
    <xf numFmtId="166" fontId="14" fillId="0" borderId="26" xfId="2" applyNumberFormat="1" applyFont="1" applyBorder="1" applyAlignment="1">
      <alignment horizontal="center"/>
    </xf>
    <xf numFmtId="168" fontId="3" fillId="0" borderId="27" xfId="2" applyNumberFormat="1" applyFont="1" applyBorder="1"/>
    <xf numFmtId="0" fontId="11" fillId="0" borderId="26" xfId="5" applyFill="1" applyBorder="1" applyAlignment="1"/>
    <xf numFmtId="2" fontId="6" fillId="0" borderId="0" xfId="3" applyNumberFormat="1" applyFont="1" applyBorder="1"/>
    <xf numFmtId="2" fontId="6" fillId="0" borderId="0" xfId="2" applyNumberFormat="1" applyFont="1" applyBorder="1"/>
    <xf numFmtId="2" fontId="3" fillId="0" borderId="0" xfId="3" applyNumberFormat="1" applyFont="1" applyBorder="1"/>
    <xf numFmtId="2" fontId="3" fillId="0" borderId="0" xfId="2" applyNumberFormat="1" applyFont="1" applyBorder="1"/>
    <xf numFmtId="2" fontId="3" fillId="0" borderId="5" xfId="0" applyNumberFormat="1" applyFont="1" applyFill="1" applyBorder="1">
      <alignment vertical="center"/>
    </xf>
    <xf numFmtId="2" fontId="3" fillId="0" borderId="5" xfId="0" applyNumberFormat="1" applyFont="1" applyFill="1" applyBorder="1" applyAlignment="1">
      <alignment horizontal="right" vertical="center"/>
    </xf>
    <xf numFmtId="2" fontId="13" fillId="0" borderId="1" xfId="1" applyNumberFormat="1" applyFont="1" applyFill="1" applyBorder="1" applyAlignment="1">
      <alignment horizontal="center"/>
    </xf>
    <xf numFmtId="2" fontId="13" fillId="0" borderId="8" xfId="1" applyNumberFormat="1" applyFont="1" applyFill="1" applyBorder="1" applyAlignment="1">
      <alignment horizontal="center"/>
    </xf>
    <xf numFmtId="2" fontId="14" fillId="0" borderId="0" xfId="2" applyNumberFormat="1" applyFont="1" applyFill="1" applyBorder="1" applyAlignment="1">
      <alignment horizontal="center"/>
    </xf>
    <xf numFmtId="2" fontId="14" fillId="0" borderId="0" xfId="4" applyNumberFormat="1" applyFont="1" applyFill="1" applyBorder="1" applyAlignment="1">
      <alignment horizontal="center"/>
    </xf>
    <xf numFmtId="2" fontId="14" fillId="0" borderId="0" xfId="2" applyNumberFormat="1" applyFont="1" applyBorder="1" applyAlignment="1">
      <alignment horizontal="center"/>
    </xf>
    <xf numFmtId="2" fontId="14" fillId="0" borderId="0" xfId="4" applyNumberFormat="1" applyFont="1" applyBorder="1" applyAlignment="1">
      <alignment horizontal="center"/>
    </xf>
    <xf numFmtId="2" fontId="14" fillId="0" borderId="26" xfId="2" applyNumberFormat="1" applyFont="1" applyBorder="1" applyAlignment="1">
      <alignment horizontal="center"/>
    </xf>
    <xf numFmtId="2" fontId="14" fillId="0" borderId="26" xfId="4" applyNumberFormat="1" applyFont="1" applyBorder="1" applyAlignment="1">
      <alignment horizontal="center"/>
    </xf>
    <xf numFmtId="2" fontId="3" fillId="0" borderId="0" xfId="0" applyNumberFormat="1" applyFont="1">
      <alignment vertical="center"/>
    </xf>
    <xf numFmtId="166" fontId="3" fillId="0" borderId="0" xfId="2" applyNumberFormat="1" applyFont="1" applyFill="1" applyBorder="1"/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14" fillId="0" borderId="26" xfId="2" applyFont="1" applyFill="1" applyBorder="1" applyAlignment="1">
      <alignment horizontal="center"/>
    </xf>
    <xf numFmtId="0" fontId="37" fillId="2" borderId="0" xfId="0" applyFont="1" applyFill="1">
      <alignment vertical="center"/>
    </xf>
    <xf numFmtId="0" fontId="38" fillId="2" borderId="0" xfId="0" applyFont="1" applyFill="1">
      <alignment vertical="center"/>
    </xf>
    <xf numFmtId="168" fontId="3" fillId="0" borderId="9" xfId="2" applyNumberFormat="1" applyFont="1" applyFill="1" applyBorder="1" applyAlignment="1">
      <alignment horizontal="right"/>
    </xf>
    <xf numFmtId="166" fontId="3" fillId="0" borderId="0" xfId="0" applyNumberFormat="1" applyFont="1" applyFill="1" applyBorder="1">
      <alignment vertical="center"/>
    </xf>
    <xf numFmtId="168" fontId="3" fillId="0" borderId="27" xfId="2" applyNumberFormat="1" applyFont="1" applyFill="1" applyBorder="1"/>
    <xf numFmtId="0" fontId="35" fillId="26" borderId="0" xfId="0" applyFont="1" applyFill="1">
      <alignment vertical="center"/>
    </xf>
    <xf numFmtId="0" fontId="35" fillId="27" borderId="0" xfId="0" applyFont="1" applyFill="1">
      <alignment vertical="center"/>
    </xf>
    <xf numFmtId="0" fontId="36" fillId="27" borderId="0" xfId="0" applyFont="1" applyFill="1">
      <alignment vertical="center"/>
    </xf>
    <xf numFmtId="0" fontId="36" fillId="26" borderId="0" xfId="0" applyFont="1" applyFill="1">
      <alignment vertical="center"/>
    </xf>
    <xf numFmtId="0" fontId="34" fillId="0" borderId="0" xfId="2" applyFont="1"/>
    <xf numFmtId="0" fontId="34" fillId="0" borderId="2" xfId="2" applyFont="1" applyBorder="1" applyAlignment="1">
      <alignment horizontal="center" vertical="center"/>
    </xf>
    <xf numFmtId="0" fontId="34" fillId="0" borderId="0" xfId="0" applyFont="1">
      <alignment vertical="center"/>
    </xf>
    <xf numFmtId="0" fontId="3" fillId="0" borderId="6" xfId="0" applyFont="1" applyFill="1" applyBorder="1">
      <alignment vertical="center"/>
    </xf>
    <xf numFmtId="0" fontId="7" fillId="0" borderId="5" xfId="0" applyFont="1" applyFill="1" applyBorder="1" applyAlignment="1">
      <alignment horizontal="center" vertical="center"/>
    </xf>
    <xf numFmtId="0" fontId="35" fillId="28" borderId="0" xfId="0" applyFont="1" applyFill="1">
      <alignment vertical="center"/>
    </xf>
    <xf numFmtId="0" fontId="36" fillId="28" borderId="0" xfId="0" applyFont="1" applyFill="1">
      <alignment vertical="center"/>
    </xf>
    <xf numFmtId="0" fontId="3" fillId="0" borderId="0" xfId="0" applyFont="1" applyFill="1">
      <alignment vertical="center"/>
    </xf>
    <xf numFmtId="0" fontId="31" fillId="0" borderId="23" xfId="0" applyFont="1" applyFill="1" applyBorder="1">
      <alignment vertical="center"/>
    </xf>
    <xf numFmtId="0" fontId="0" fillId="0" borderId="0" xfId="0" applyFill="1">
      <alignment vertical="center"/>
    </xf>
    <xf numFmtId="0" fontId="31" fillId="0" borderId="24" xfId="0" applyFont="1" applyFill="1" applyBorder="1">
      <alignment vertical="center"/>
    </xf>
    <xf numFmtId="0" fontId="31" fillId="0" borderId="25" xfId="0" applyFont="1" applyFill="1" applyBorder="1">
      <alignment vertical="center"/>
    </xf>
    <xf numFmtId="0" fontId="39" fillId="2" borderId="9" xfId="0" applyFont="1" applyFill="1" applyBorder="1">
      <alignment vertical="center"/>
    </xf>
    <xf numFmtId="0" fontId="5" fillId="2" borderId="4" xfId="0" applyFont="1" applyFill="1" applyBorder="1">
      <alignment vertical="center"/>
    </xf>
    <xf numFmtId="170" fontId="40" fillId="2" borderId="5" xfId="0" applyNumberFormat="1" applyFont="1" applyFill="1" applyBorder="1">
      <alignment vertical="center"/>
    </xf>
    <xf numFmtId="0" fontId="3" fillId="0" borderId="0" xfId="2" applyFont="1" applyFill="1" applyBorder="1" applyAlignment="1">
      <alignment horizontal="center"/>
    </xf>
    <xf numFmtId="0" fontId="41" fillId="0" borderId="4" xfId="0" applyFont="1" applyFill="1" applyBorder="1">
      <alignment vertical="center"/>
    </xf>
    <xf numFmtId="0" fontId="42" fillId="0" borderId="6" xfId="0" applyFont="1" applyFill="1" applyBorder="1" applyAlignment="1">
      <alignment horizontal="left" vertical="center" readingOrder="1"/>
    </xf>
    <xf numFmtId="165" fontId="14" fillId="0" borderId="0" xfId="46" applyNumberFormat="1" applyFont="1" applyFill="1" applyBorder="1" applyAlignment="1">
      <alignment horizontal="center"/>
    </xf>
    <xf numFmtId="0" fontId="43" fillId="0" borderId="6" xfId="0" applyFont="1" applyFill="1" applyBorder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67" fontId="44" fillId="0" borderId="5" xfId="0" applyNumberFormat="1" applyFont="1" applyFill="1" applyBorder="1">
      <alignment vertical="center"/>
    </xf>
    <xf numFmtId="171" fontId="3" fillId="0" borderId="5" xfId="0" applyNumberFormat="1" applyFont="1" applyFill="1" applyBorder="1">
      <alignment vertical="center"/>
    </xf>
    <xf numFmtId="167" fontId="3" fillId="0" borderId="5" xfId="0" applyNumberFormat="1" applyFont="1" applyFill="1" applyBorder="1" applyAlignment="1">
      <alignment horizontal="right" vertical="center"/>
    </xf>
    <xf numFmtId="0" fontId="44" fillId="0" borderId="0" xfId="0" applyFont="1" applyFill="1" applyBorder="1" applyAlignment="1">
      <alignment horizontal="center"/>
    </xf>
    <xf numFmtId="171" fontId="13" fillId="0" borderId="1" xfId="1" applyNumberFormat="1" applyFont="1" applyFill="1" applyBorder="1" applyAlignment="1">
      <alignment horizontal="center"/>
    </xf>
    <xf numFmtId="0" fontId="14" fillId="0" borderId="6" xfId="5" applyFont="1" applyFill="1" applyBorder="1" applyAlignment="1"/>
    <xf numFmtId="171" fontId="13" fillId="0" borderId="8" xfId="1" applyNumberFormat="1" applyFont="1" applyFill="1" applyBorder="1" applyAlignment="1">
      <alignment horizontal="center"/>
    </xf>
    <xf numFmtId="171" fontId="14" fillId="0" borderId="0" xfId="2" applyNumberFormat="1" applyFont="1" applyFill="1" applyBorder="1" applyAlignment="1">
      <alignment horizontal="center"/>
    </xf>
    <xf numFmtId="167" fontId="14" fillId="0" borderId="0" xfId="4" applyNumberFormat="1" applyFont="1" applyFill="1" applyBorder="1" applyAlignment="1">
      <alignment horizontal="center"/>
    </xf>
    <xf numFmtId="0" fontId="7" fillId="0" borderId="0" xfId="2" applyFont="1" applyBorder="1"/>
    <xf numFmtId="0" fontId="7" fillId="0" borderId="0" xfId="2" applyFont="1" applyBorder="1" applyAlignment="1">
      <alignment horizontal="right"/>
    </xf>
    <xf numFmtId="0" fontId="8" fillId="0" borderId="0" xfId="2" applyFont="1" applyBorder="1" applyAlignment="1">
      <alignment horizontal="center"/>
    </xf>
    <xf numFmtId="0" fontId="46" fillId="0" borderId="23" xfId="0" applyFont="1" applyBorder="1">
      <alignment vertical="center"/>
    </xf>
    <xf numFmtId="0" fontId="46" fillId="0" borderId="24" xfId="0" applyFont="1" applyBorder="1">
      <alignment vertical="center"/>
    </xf>
    <xf numFmtId="0" fontId="43" fillId="0" borderId="4" xfId="0" applyFont="1" applyFill="1" applyBorder="1">
      <alignment vertical="center"/>
    </xf>
    <xf numFmtId="0" fontId="10" fillId="0" borderId="6" xfId="5" applyFont="1" applyFill="1" applyBorder="1" applyAlignment="1"/>
    <xf numFmtId="0" fontId="7" fillId="0" borderId="0" xfId="0" applyFont="1">
      <alignment vertical="center"/>
    </xf>
    <xf numFmtId="0" fontId="7" fillId="0" borderId="3" xfId="2" applyFont="1" applyBorder="1" applyAlignment="1">
      <alignment horizontal="center"/>
    </xf>
    <xf numFmtId="165" fontId="7" fillId="0" borderId="3" xfId="3" applyFont="1" applyBorder="1" applyAlignment="1">
      <alignment horizontal="center"/>
    </xf>
    <xf numFmtId="166" fontId="7" fillId="0" borderId="3" xfId="2" applyNumberFormat="1" applyFont="1" applyBorder="1" applyAlignment="1">
      <alignment horizontal="center"/>
    </xf>
    <xf numFmtId="2" fontId="7" fillId="0" borderId="3" xfId="2" applyNumberFormat="1" applyFont="1" applyBorder="1" applyAlignment="1">
      <alignment horizontal="center"/>
    </xf>
    <xf numFmtId="2" fontId="7" fillId="0" borderId="3" xfId="4" applyNumberFormat="1" applyFont="1" applyBorder="1" applyAlignment="1">
      <alignment horizontal="center"/>
    </xf>
    <xf numFmtId="0" fontId="3" fillId="0" borderId="6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center"/>
    </xf>
    <xf numFmtId="166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2" fontId="3" fillId="0" borderId="0" xfId="4" applyNumberFormat="1" applyFont="1" applyFill="1" applyBorder="1" applyAlignment="1">
      <alignment horizontal="center"/>
    </xf>
    <xf numFmtId="0" fontId="3" fillId="0" borderId="6" xfId="2" applyFont="1" applyBorder="1" applyAlignment="1">
      <alignment horizontal="center"/>
    </xf>
    <xf numFmtId="165" fontId="3" fillId="0" borderId="0" xfId="3" applyNumberFormat="1" applyFont="1" applyBorder="1" applyAlignment="1">
      <alignment horizontal="center"/>
    </xf>
    <xf numFmtId="2" fontId="3" fillId="0" borderId="0" xfId="2" applyNumberFormat="1" applyFont="1" applyBorder="1" applyAlignment="1">
      <alignment horizontal="center"/>
    </xf>
    <xf numFmtId="2" fontId="3" fillId="0" borderId="0" xfId="4" applyNumberFormat="1" applyFont="1" applyBorder="1" applyAlignment="1">
      <alignment horizontal="center"/>
    </xf>
    <xf numFmtId="166" fontId="3" fillId="0" borderId="0" xfId="2" applyNumberFormat="1" applyFont="1" applyBorder="1" applyAlignment="1">
      <alignment horizontal="center"/>
    </xf>
    <xf numFmtId="0" fontId="46" fillId="0" borderId="25" xfId="0" applyFont="1" applyBorder="1">
      <alignment vertical="center"/>
    </xf>
    <xf numFmtId="0" fontId="3" fillId="0" borderId="13" xfId="2" applyFont="1" applyBorder="1" applyAlignment="1">
      <alignment horizontal="center"/>
    </xf>
    <xf numFmtId="0" fontId="3" fillId="0" borderId="26" xfId="2" applyFont="1" applyBorder="1" applyAlignment="1">
      <alignment horizontal="center"/>
    </xf>
    <xf numFmtId="0" fontId="3" fillId="0" borderId="26" xfId="2" applyFont="1" applyFill="1" applyBorder="1" applyAlignment="1">
      <alignment horizontal="center"/>
    </xf>
    <xf numFmtId="165" fontId="3" fillId="0" borderId="26" xfId="3" applyNumberFormat="1" applyFont="1" applyBorder="1" applyAlignment="1">
      <alignment horizontal="center"/>
    </xf>
    <xf numFmtId="166" fontId="3" fillId="0" borderId="26" xfId="2" applyNumberFormat="1" applyFont="1" applyBorder="1" applyAlignment="1">
      <alignment horizontal="center"/>
    </xf>
    <xf numFmtId="2" fontId="3" fillId="0" borderId="26" xfId="2" applyNumberFormat="1" applyFont="1" applyBorder="1" applyAlignment="1">
      <alignment horizontal="center"/>
    </xf>
    <xf numFmtId="2" fontId="3" fillId="0" borderId="26" xfId="4" applyNumberFormat="1" applyFont="1" applyBorder="1" applyAlignment="1">
      <alignment horizontal="center"/>
    </xf>
    <xf numFmtId="166" fontId="3" fillId="0" borderId="26" xfId="2" applyNumberFormat="1" applyFont="1" applyFill="1" applyBorder="1" applyAlignment="1">
      <alignment horizontal="center"/>
    </xf>
    <xf numFmtId="2" fontId="3" fillId="0" borderId="26" xfId="2" applyNumberFormat="1" applyFont="1" applyFill="1" applyBorder="1" applyAlignment="1">
      <alignment horizontal="center"/>
    </xf>
    <xf numFmtId="2" fontId="3" fillId="0" borderId="26" xfId="4" applyNumberFormat="1" applyFont="1" applyFill="1" applyBorder="1" applyAlignment="1">
      <alignment horizontal="center"/>
    </xf>
    <xf numFmtId="0" fontId="3" fillId="0" borderId="6" xfId="5" applyFont="1" applyFill="1" applyBorder="1" applyAlignment="1"/>
    <xf numFmtId="170" fontId="3" fillId="26" borderId="28" xfId="2" applyNumberFormat="1" applyFont="1" applyFill="1" applyBorder="1" applyAlignment="1">
      <alignment horizontal="center"/>
    </xf>
    <xf numFmtId="0" fontId="46" fillId="27" borderId="13" xfId="0" applyFont="1" applyFill="1" applyBorder="1">
      <alignment vertical="center"/>
    </xf>
    <xf numFmtId="170" fontId="3" fillId="27" borderId="28" xfId="2" applyNumberFormat="1" applyFont="1" applyFill="1" applyBorder="1" applyAlignment="1">
      <alignment horizontal="center"/>
    </xf>
    <xf numFmtId="170" fontId="3" fillId="27" borderId="3" xfId="2" applyNumberFormat="1" applyFont="1" applyFill="1" applyBorder="1" applyAlignment="1">
      <alignment horizontal="center"/>
    </xf>
    <xf numFmtId="39" fontId="3" fillId="27" borderId="3" xfId="2" applyNumberFormat="1" applyFont="1" applyFill="1" applyBorder="1" applyAlignment="1">
      <alignment horizontal="center"/>
    </xf>
    <xf numFmtId="165" fontId="3" fillId="0" borderId="0" xfId="46" applyNumberFormat="1" applyFont="1" applyFill="1" applyBorder="1" applyAlignment="1">
      <alignment horizontal="center"/>
    </xf>
    <xf numFmtId="0" fontId="3" fillId="0" borderId="13" xfId="5" applyFont="1" applyFill="1" applyBorder="1" applyAlignment="1"/>
    <xf numFmtId="165" fontId="3" fillId="0" borderId="26" xfId="46" applyNumberFormat="1" applyFont="1" applyFill="1" applyBorder="1" applyAlignment="1">
      <alignment horizontal="center"/>
    </xf>
    <xf numFmtId="165" fontId="44" fillId="0" borderId="0" xfId="46" applyNumberFormat="1" applyFont="1" applyFill="1" applyBorder="1" applyAlignment="1">
      <alignment horizontal="center"/>
    </xf>
    <xf numFmtId="171" fontId="3" fillId="0" borderId="0" xfId="2" applyNumberFormat="1" applyFont="1" applyFill="1" applyBorder="1" applyAlignment="1">
      <alignment horizontal="center"/>
    </xf>
    <xf numFmtId="167" fontId="3" fillId="0" borderId="0" xfId="4" applyNumberFormat="1" applyFont="1" applyFill="1" applyBorder="1" applyAlignment="1">
      <alignment horizontal="center"/>
    </xf>
    <xf numFmtId="170" fontId="3" fillId="29" borderId="28" xfId="2" applyNumberFormat="1" applyFont="1" applyFill="1" applyBorder="1" applyAlignment="1">
      <alignment horizontal="center"/>
    </xf>
    <xf numFmtId="170" fontId="3" fillId="29" borderId="3" xfId="2" applyNumberFormat="1" applyFont="1" applyFill="1" applyBorder="1" applyAlignment="1">
      <alignment horizontal="center"/>
    </xf>
    <xf numFmtId="39" fontId="3" fillId="29" borderId="3" xfId="2" applyNumberFormat="1" applyFont="1" applyFill="1" applyBorder="1" applyAlignment="1">
      <alignment horizontal="center"/>
    </xf>
    <xf numFmtId="0" fontId="41" fillId="0" borderId="23" xfId="0" applyFont="1" applyFill="1" applyBorder="1">
      <alignment vertical="center"/>
    </xf>
    <xf numFmtId="0" fontId="14" fillId="0" borderId="4" xfId="5" applyFont="1" applyFill="1" applyBorder="1" applyAlignment="1"/>
    <xf numFmtId="0" fontId="3" fillId="0" borderId="0" xfId="2" applyFont="1" applyFill="1"/>
    <xf numFmtId="0" fontId="7" fillId="0" borderId="6" xfId="5" applyFont="1" applyFill="1" applyBorder="1" applyAlignment="1">
      <alignment horizontal="left" vertical="center"/>
    </xf>
    <xf numFmtId="170" fontId="35" fillId="28" borderId="28" xfId="2" applyNumberFormat="1" applyFont="1" applyFill="1" applyBorder="1" applyAlignment="1">
      <alignment horizontal="center"/>
    </xf>
    <xf numFmtId="170" fontId="35" fillId="28" borderId="3" xfId="2" applyNumberFormat="1" applyFont="1" applyFill="1" applyBorder="1" applyAlignment="1">
      <alignment horizontal="center"/>
    </xf>
    <xf numFmtId="39" fontId="35" fillId="28" borderId="3" xfId="2" applyNumberFormat="1" applyFont="1" applyFill="1" applyBorder="1" applyAlignment="1">
      <alignment horizontal="center"/>
    </xf>
    <xf numFmtId="2" fontId="48" fillId="0" borderId="1" xfId="1" applyNumberFormat="1" applyFont="1" applyFill="1" applyBorder="1" applyAlignment="1">
      <alignment horizontal="center"/>
    </xf>
    <xf numFmtId="0" fontId="49" fillId="0" borderId="23" xfId="5" applyFont="1" applyFill="1" applyBorder="1" applyAlignment="1"/>
    <xf numFmtId="0" fontId="10" fillId="0" borderId="4" xfId="5" applyFont="1" applyFill="1" applyBorder="1" applyAlignment="1"/>
    <xf numFmtId="168" fontId="50" fillId="0" borderId="10" xfId="1" applyNumberFormat="1" applyFont="1" applyFill="1" applyBorder="1" applyAlignment="1">
      <alignment horizontal="center"/>
    </xf>
    <xf numFmtId="167" fontId="14" fillId="0" borderId="0" xfId="2" applyNumberFormat="1" applyFont="1" applyFill="1" applyBorder="1" applyAlignment="1">
      <alignment horizontal="center"/>
    </xf>
    <xf numFmtId="0" fontId="51" fillId="0" borderId="6" xfId="5" applyFont="1" applyFill="1" applyBorder="1" applyAlignment="1"/>
    <xf numFmtId="0" fontId="10" fillId="0" borderId="24" xfId="0" applyFont="1" applyFill="1" applyBorder="1" applyAlignment="1">
      <alignment vertical="center"/>
    </xf>
    <xf numFmtId="165" fontId="14" fillId="0" borderId="0" xfId="46" applyNumberFormat="1" applyFont="1" applyBorder="1" applyAlignment="1">
      <alignment horizontal="center"/>
    </xf>
    <xf numFmtId="165" fontId="14" fillId="0" borderId="26" xfId="46" applyNumberFormat="1" applyFont="1" applyBorder="1" applyAlignment="1">
      <alignment horizontal="center"/>
    </xf>
    <xf numFmtId="170" fontId="35" fillId="30" borderId="28" xfId="2" applyNumberFormat="1" applyFont="1" applyFill="1" applyBorder="1" applyAlignment="1">
      <alignment horizontal="center"/>
    </xf>
    <xf numFmtId="170" fontId="35" fillId="30" borderId="3" xfId="2" applyNumberFormat="1" applyFont="1" applyFill="1" applyBorder="1" applyAlignment="1">
      <alignment horizontal="center"/>
    </xf>
    <xf numFmtId="39" fontId="35" fillId="30" borderId="3" xfId="2" applyNumberFormat="1" applyFont="1" applyFill="1" applyBorder="1" applyAlignment="1">
      <alignment horizontal="center"/>
    </xf>
    <xf numFmtId="170" fontId="3" fillId="26" borderId="3" xfId="2" applyNumberFormat="1" applyFont="1" applyFill="1" applyBorder="1" applyAlignment="1">
      <alignment horizontal="center"/>
    </xf>
    <xf numFmtId="0" fontId="47" fillId="0" borderId="23" xfId="5" applyFont="1" applyFill="1" applyBorder="1" applyAlignment="1"/>
    <xf numFmtId="0" fontId="7" fillId="0" borderId="24" xfId="5" applyFont="1" applyFill="1" applyBorder="1" applyAlignment="1"/>
    <xf numFmtId="0" fontId="47" fillId="0" borderId="24" xfId="5" applyFont="1" applyFill="1" applyBorder="1" applyAlignment="1"/>
    <xf numFmtId="0" fontId="0" fillId="0" borderId="25" xfId="0" applyFill="1" applyBorder="1">
      <alignment vertical="center"/>
    </xf>
    <xf numFmtId="39" fontId="3" fillId="26" borderId="3" xfId="2" applyNumberFormat="1" applyFont="1" applyFill="1" applyBorder="1" applyAlignment="1">
      <alignment horizontal="center"/>
    </xf>
    <xf numFmtId="0" fontId="45" fillId="30" borderId="2" xfId="0" applyFont="1" applyFill="1" applyBorder="1">
      <alignment vertical="center"/>
    </xf>
    <xf numFmtId="0" fontId="45" fillId="28" borderId="2" xfId="0" applyFont="1" applyFill="1" applyBorder="1">
      <alignment vertical="center"/>
    </xf>
    <xf numFmtId="0" fontId="46" fillId="26" borderId="2" xfId="0" applyFont="1" applyFill="1" applyBorder="1">
      <alignment vertical="center"/>
    </xf>
    <xf numFmtId="39" fontId="40" fillId="2" borderId="5" xfId="0" applyNumberFormat="1" applyFont="1" applyFill="1" applyBorder="1">
      <alignment vertical="center"/>
    </xf>
    <xf numFmtId="14" fontId="6" fillId="0" borderId="1" xfId="2" applyNumberFormat="1" applyFont="1" applyBorder="1" applyAlignment="1">
      <alignment horizontal="centerContinuous"/>
    </xf>
    <xf numFmtId="0" fontId="0" fillId="0" borderId="0" xfId="0" applyFill="1" applyBorder="1">
      <alignment vertical="center"/>
    </xf>
    <xf numFmtId="0" fontId="7" fillId="0" borderId="6" xfId="5" applyFont="1" applyFill="1" applyBorder="1" applyAlignment="1"/>
    <xf numFmtId="0" fontId="0" fillId="0" borderId="6" xfId="0" applyFill="1" applyBorder="1">
      <alignment vertical="center"/>
    </xf>
    <xf numFmtId="0" fontId="46" fillId="29" borderId="2" xfId="0" applyFont="1" applyFill="1" applyBorder="1">
      <alignment vertical="center"/>
    </xf>
    <xf numFmtId="168" fontId="3" fillId="0" borderId="29" xfId="2" applyNumberFormat="1" applyFont="1" applyBorder="1" applyAlignment="1">
      <alignment horizontal="right"/>
    </xf>
    <xf numFmtId="168" fontId="13" fillId="0" borderId="30" xfId="1" applyNumberFormat="1" applyFont="1" applyFill="1" applyBorder="1" applyAlignment="1">
      <alignment horizontal="center"/>
    </xf>
    <xf numFmtId="168" fontId="13" fillId="0" borderId="31" xfId="1" applyNumberFormat="1" applyFont="1" applyFill="1" applyBorder="1" applyAlignment="1">
      <alignment horizontal="center"/>
    </xf>
    <xf numFmtId="168" fontId="3" fillId="0" borderId="32" xfId="2" applyNumberFormat="1" applyFont="1" applyFill="1" applyBorder="1"/>
    <xf numFmtId="168" fontId="3" fillId="0" borderId="32" xfId="2" applyNumberFormat="1" applyFont="1" applyBorder="1"/>
    <xf numFmtId="168" fontId="3" fillId="0" borderId="33" xfId="2" applyNumberFormat="1" applyFont="1" applyBorder="1"/>
    <xf numFmtId="0" fontId="45" fillId="31" borderId="2" xfId="0" applyFont="1" applyFill="1" applyBorder="1">
      <alignment vertical="center"/>
    </xf>
    <xf numFmtId="170" fontId="35" fillId="31" borderId="28" xfId="2" applyNumberFormat="1" applyFont="1" applyFill="1" applyBorder="1" applyAlignment="1">
      <alignment horizontal="center"/>
    </xf>
    <xf numFmtId="170" fontId="35" fillId="31" borderId="3" xfId="2" applyNumberFormat="1" applyFont="1" applyFill="1" applyBorder="1" applyAlignment="1">
      <alignment horizontal="center"/>
    </xf>
    <xf numFmtId="39" fontId="35" fillId="31" borderId="3" xfId="2" applyNumberFormat="1" applyFont="1" applyFill="1" applyBorder="1" applyAlignment="1">
      <alignment horizontal="center"/>
    </xf>
    <xf numFmtId="0" fontId="33" fillId="30" borderId="23" xfId="2" applyFont="1" applyFill="1" applyBorder="1" applyAlignment="1">
      <alignment horizontal="center" vertical="center"/>
    </xf>
    <xf numFmtId="0" fontId="33" fillId="30" borderId="24" xfId="2" applyFont="1" applyFill="1" applyBorder="1" applyAlignment="1">
      <alignment horizontal="center" vertical="center"/>
    </xf>
    <xf numFmtId="0" fontId="33" fillId="30" borderId="25" xfId="2" applyFont="1" applyFill="1" applyBorder="1" applyAlignment="1">
      <alignment horizontal="center" vertical="center"/>
    </xf>
    <xf numFmtId="0" fontId="33" fillId="31" borderId="23" xfId="2" applyFont="1" applyFill="1" applyBorder="1" applyAlignment="1">
      <alignment horizontal="center" vertical="center"/>
    </xf>
    <xf numFmtId="0" fontId="33" fillId="31" borderId="24" xfId="2" applyFont="1" applyFill="1" applyBorder="1" applyAlignment="1">
      <alignment horizontal="center" vertical="center"/>
    </xf>
    <xf numFmtId="0" fontId="33" fillId="31" borderId="25" xfId="2" applyFont="1" applyFill="1" applyBorder="1" applyAlignment="1">
      <alignment horizontal="center" vertical="center"/>
    </xf>
    <xf numFmtId="0" fontId="34" fillId="28" borderId="9" xfId="2" applyFont="1" applyFill="1" applyBorder="1" applyAlignment="1">
      <alignment horizontal="center" vertical="center"/>
    </xf>
    <xf numFmtId="0" fontId="34" fillId="28" borderId="12" xfId="2" applyFont="1" applyFill="1" applyBorder="1" applyAlignment="1">
      <alignment horizontal="center" vertical="center"/>
    </xf>
    <xf numFmtId="0" fontId="34" fillId="28" borderId="27" xfId="2" applyFont="1" applyFill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7" fillId="0" borderId="3" xfId="2" applyFont="1" applyBorder="1" applyAlignment="1">
      <alignment horizontal="center"/>
    </xf>
    <xf numFmtId="0" fontId="7" fillId="25" borderId="0" xfId="2" applyFont="1" applyFill="1" applyBorder="1" applyAlignment="1">
      <alignment horizontal="center"/>
    </xf>
    <xf numFmtId="170" fontId="3" fillId="26" borderId="3" xfId="2" applyNumberFormat="1" applyFont="1" applyFill="1" applyBorder="1" applyAlignment="1">
      <alignment horizontal="center"/>
    </xf>
    <xf numFmtId="0" fontId="33" fillId="27" borderId="23" xfId="2" applyFont="1" applyFill="1" applyBorder="1" applyAlignment="1">
      <alignment horizontal="center" vertical="center"/>
    </xf>
    <xf numFmtId="0" fontId="33" fillId="27" borderId="24" xfId="2" applyFont="1" applyFill="1" applyBorder="1" applyAlignment="1">
      <alignment horizontal="center" vertical="center"/>
    </xf>
    <xf numFmtId="0" fontId="33" fillId="27" borderId="25" xfId="2" applyFont="1" applyFill="1" applyBorder="1" applyAlignment="1">
      <alignment horizontal="center" vertical="center"/>
    </xf>
    <xf numFmtId="0" fontId="33" fillId="26" borderId="23" xfId="2" applyFont="1" applyFill="1" applyBorder="1" applyAlignment="1">
      <alignment horizontal="center" vertical="center"/>
    </xf>
    <xf numFmtId="0" fontId="33" fillId="26" borderId="24" xfId="2" applyFont="1" applyFill="1" applyBorder="1" applyAlignment="1">
      <alignment horizontal="center" vertical="center"/>
    </xf>
    <xf numFmtId="0" fontId="33" fillId="26" borderId="25" xfId="2" applyFont="1" applyFill="1" applyBorder="1" applyAlignment="1">
      <alignment horizontal="center" vertical="center"/>
    </xf>
    <xf numFmtId="0" fontId="33" fillId="28" borderId="23" xfId="2" applyFont="1" applyFill="1" applyBorder="1" applyAlignment="1">
      <alignment horizontal="center" vertical="center"/>
    </xf>
    <xf numFmtId="0" fontId="33" fillId="28" borderId="24" xfId="2" applyFont="1" applyFill="1" applyBorder="1" applyAlignment="1">
      <alignment horizontal="center" vertical="center"/>
    </xf>
    <xf numFmtId="0" fontId="33" fillId="28" borderId="25" xfId="2" applyFont="1" applyFill="1" applyBorder="1" applyAlignment="1">
      <alignment horizontal="center" vertical="center"/>
    </xf>
    <xf numFmtId="0" fontId="33" fillId="29" borderId="23" xfId="2" applyFont="1" applyFill="1" applyBorder="1" applyAlignment="1">
      <alignment horizontal="center" vertical="center"/>
    </xf>
    <xf numFmtId="0" fontId="33" fillId="29" borderId="24" xfId="2" applyFont="1" applyFill="1" applyBorder="1" applyAlignment="1">
      <alignment horizontal="center" vertical="center"/>
    </xf>
    <xf numFmtId="0" fontId="33" fillId="29" borderId="25" xfId="2" applyFont="1" applyFill="1" applyBorder="1" applyAlignment="1">
      <alignment horizontal="center" vertical="center"/>
    </xf>
  </cellXfs>
  <cellStyles count="47">
    <cellStyle name="20% - 强调文字颜色 1" xfId="6"/>
    <cellStyle name="20% - 强调文字颜色 2" xfId="7"/>
    <cellStyle name="20% - 强调文字颜色 3" xfId="8"/>
    <cellStyle name="20% - 强调文字颜色 4" xfId="9"/>
    <cellStyle name="20% - 强调文字颜色 5" xfId="10"/>
    <cellStyle name="20% - 强调文字颜色 6" xfId="11"/>
    <cellStyle name="40% - 强调文字颜色 1" xfId="12"/>
    <cellStyle name="40% - 强调文字颜色 2" xfId="13"/>
    <cellStyle name="40% - 强调文字颜色 3" xfId="14"/>
    <cellStyle name="40% - 强调文字颜色 4" xfId="15"/>
    <cellStyle name="40% - 强调文字颜色 5" xfId="16"/>
    <cellStyle name="40% - 强调文字颜色 6" xfId="17"/>
    <cellStyle name="60% - 强调文字颜色 1" xfId="18"/>
    <cellStyle name="60% - 强调文字颜色 2" xfId="19"/>
    <cellStyle name="60% - 强调文字颜色 3" xfId="20"/>
    <cellStyle name="60% - 强调文字颜色 4" xfId="21"/>
    <cellStyle name="60% - 强调文字颜色 5" xfId="22"/>
    <cellStyle name="60% - 强调文字颜色 6" xfId="23"/>
    <cellStyle name="Comma" xfId="1" builtinId="3"/>
    <cellStyle name="Normal" xfId="0" builtinId="0"/>
    <cellStyle name="Normal_INV &amp; PL" xfId="5"/>
    <cellStyle name="一般_Sheet1_T-12178验货PACKING" xfId="2"/>
    <cellStyle name="千分位[0]_Sheet1" xfId="3"/>
    <cellStyle name="千分位[0]_Sheet1 2" xfId="46"/>
    <cellStyle name="差" xfId="24"/>
    <cellStyle name="强调文字颜色 1" xfId="25"/>
    <cellStyle name="强调文字颜色 2" xfId="26"/>
    <cellStyle name="强调文字颜色 3" xfId="27"/>
    <cellStyle name="强调文字颜色 4" xfId="28"/>
    <cellStyle name="强调文字颜色 5" xfId="29"/>
    <cellStyle name="强调文字颜色 6" xfId="30"/>
    <cellStyle name="标题" xfId="31"/>
    <cellStyle name="标题 1" xfId="32"/>
    <cellStyle name="标题 2" xfId="33"/>
    <cellStyle name="标题 3" xfId="34"/>
    <cellStyle name="标题 4" xfId="35"/>
    <cellStyle name="检查单元格" xfId="36"/>
    <cellStyle name="汇总" xfId="37"/>
    <cellStyle name="注释" xfId="38"/>
    <cellStyle name="解释性文本" xfId="39"/>
    <cellStyle name="警告文本" xfId="40"/>
    <cellStyle name="计算" xfId="41"/>
    <cellStyle name="貨幣 [0]_Sheet1" xfId="4"/>
    <cellStyle name="输入" xfId="42"/>
    <cellStyle name="输出" xfId="43"/>
    <cellStyle name="适中" xfId="44"/>
    <cellStyle name="链接单元格" xfId="45"/>
  </cellStyles>
  <dxfs count="0"/>
  <tableStyles count="0" defaultTableStyle="TableStyleMedium2" defaultPivotStyle="PivotStyleLight16"/>
  <colors>
    <mruColors>
      <color rgb="FF66FF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36"/>
  <sheetViews>
    <sheetView tabSelected="1" view="pageBreakPreview" topLeftCell="B70" zoomScale="90" zoomScaleNormal="80" zoomScaleSheetLayoutView="90" workbookViewId="0">
      <selection activeCell="E24" sqref="E24"/>
    </sheetView>
  </sheetViews>
  <sheetFormatPr defaultRowHeight="16.5"/>
  <cols>
    <col min="1" max="1" width="10.375" style="2" hidden="1" customWidth="1"/>
    <col min="2" max="2" width="30.875" style="119" customWidth="1"/>
    <col min="3" max="3" width="12.375" style="2" customWidth="1"/>
    <col min="4" max="4" width="9.625" style="2" customWidth="1"/>
    <col min="5" max="5" width="25.875" style="45" customWidth="1"/>
    <col min="6" max="6" width="8.625" style="2" customWidth="1"/>
    <col min="7" max="7" width="14.125" style="36" customWidth="1"/>
    <col min="8" max="8" width="16.25" style="67" customWidth="1"/>
    <col min="9" max="9" width="17.5" style="67" customWidth="1"/>
    <col min="10" max="10" width="13.875" style="46" customWidth="1"/>
    <col min="11" max="11" width="10" style="83" customWidth="1"/>
    <col min="12" max="255" width="9" style="2"/>
  </cols>
  <sheetData>
    <row r="1" spans="1:24" ht="27.75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8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15" t="s">
        <v>1</v>
      </c>
      <c r="B2" s="215"/>
      <c r="C2" s="215"/>
      <c r="D2" s="215"/>
      <c r="E2" s="215"/>
      <c r="F2" s="215"/>
      <c r="G2" s="215"/>
      <c r="H2" s="215"/>
      <c r="I2" s="215"/>
      <c r="J2" s="215"/>
      <c r="K2" s="8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100000000000001" customHeight="1">
      <c r="A3" s="216" t="s">
        <v>2</v>
      </c>
      <c r="B3" s="216"/>
      <c r="C3" s="216"/>
      <c r="D3" s="216"/>
      <c r="E3" s="216"/>
      <c r="F3" s="216"/>
      <c r="G3" s="216"/>
      <c r="H3" s="216"/>
      <c r="I3" s="216"/>
      <c r="J3" s="216"/>
      <c r="K3" s="8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6.25">
      <c r="A4" s="217" t="s">
        <v>3</v>
      </c>
      <c r="B4" s="217"/>
      <c r="C4" s="217"/>
      <c r="D4" s="217"/>
      <c r="E4" s="217"/>
      <c r="F4" s="217"/>
      <c r="G4" s="217"/>
      <c r="H4" s="217"/>
      <c r="I4" s="217"/>
      <c r="J4" s="217"/>
      <c r="K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>
      <c r="B5" s="112"/>
      <c r="C5" s="3"/>
      <c r="D5" s="3"/>
      <c r="E5" s="4"/>
      <c r="F5" s="3"/>
      <c r="G5" s="5" t="s">
        <v>4</v>
      </c>
      <c r="H5" s="190">
        <v>44048</v>
      </c>
      <c r="I5" s="190"/>
      <c r="J5" s="6"/>
      <c r="K5" s="8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>
      <c r="B6" s="113" t="s">
        <v>5</v>
      </c>
      <c r="C6" s="7"/>
      <c r="E6" s="8"/>
      <c r="F6" s="9"/>
      <c r="G6" s="10"/>
      <c r="H6" s="53"/>
      <c r="I6" s="54"/>
      <c r="J6" s="6"/>
      <c r="K6" s="8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customHeight="1">
      <c r="B7" s="113" t="s">
        <v>6</v>
      </c>
      <c r="C7" s="11"/>
      <c r="D7" s="9"/>
      <c r="E7" s="8"/>
      <c r="F7" s="12"/>
      <c r="G7" s="13"/>
      <c r="H7" s="55"/>
      <c r="I7" s="56"/>
      <c r="J7" s="6"/>
      <c r="K7" s="8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>
      <c r="B8" s="113" t="s">
        <v>7</v>
      </c>
      <c r="C8" s="3"/>
      <c r="D8" s="219" t="s">
        <v>76</v>
      </c>
      <c r="E8" s="219"/>
      <c r="F8" s="219"/>
      <c r="G8" s="68"/>
      <c r="H8" s="55"/>
      <c r="I8" s="56"/>
      <c r="J8" s="6"/>
      <c r="K8" s="8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thickBot="1">
      <c r="B9" s="114"/>
      <c r="C9" s="14"/>
      <c r="D9" s="15"/>
      <c r="E9" s="4"/>
      <c r="F9" s="3"/>
      <c r="G9" s="13"/>
      <c r="H9" s="55"/>
      <c r="I9" s="56"/>
      <c r="J9" s="6"/>
      <c r="K9" s="8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0.45" customHeight="1" thickBot="1">
      <c r="A10" s="16"/>
      <c r="B10" s="120" t="s">
        <v>8</v>
      </c>
      <c r="C10" s="218" t="s">
        <v>9</v>
      </c>
      <c r="D10" s="218"/>
      <c r="E10" s="120" t="s">
        <v>10</v>
      </c>
      <c r="F10" s="121" t="s">
        <v>11</v>
      </c>
      <c r="G10" s="122" t="s">
        <v>12</v>
      </c>
      <c r="H10" s="123" t="s">
        <v>13</v>
      </c>
      <c r="I10" s="124" t="s">
        <v>14</v>
      </c>
      <c r="J10" s="17" t="s">
        <v>15</v>
      </c>
      <c r="K10" s="8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s="88" customFormat="1" ht="18.75" customHeight="1">
      <c r="B11" s="161"/>
      <c r="C11" s="18" t="s">
        <v>37</v>
      </c>
      <c r="D11" s="19"/>
      <c r="E11" s="85" t="s">
        <v>48</v>
      </c>
      <c r="F11" s="20"/>
      <c r="G11" s="21"/>
      <c r="H11" s="57"/>
      <c r="I11" s="58"/>
      <c r="J11" s="74"/>
      <c r="K11" s="224" t="s">
        <v>35</v>
      </c>
    </row>
    <row r="12" spans="1:24" s="88" customFormat="1" ht="18.75" customHeight="1">
      <c r="B12" s="98" t="s">
        <v>49</v>
      </c>
      <c r="C12" s="22"/>
      <c r="D12" s="23">
        <f>G12/F12</f>
        <v>4370</v>
      </c>
      <c r="E12" s="24" t="s">
        <v>43</v>
      </c>
      <c r="F12" s="25">
        <v>4</v>
      </c>
      <c r="G12" s="26">
        <v>17480</v>
      </c>
      <c r="H12" s="59">
        <v>4.1500000000000004</v>
      </c>
      <c r="I12" s="59">
        <v>4.43</v>
      </c>
      <c r="J12" s="40">
        <f>0.29*0.3*0.105</f>
        <v>9.134999999999999E-3</v>
      </c>
      <c r="K12" s="225"/>
    </row>
    <row r="13" spans="1:24" s="88" customFormat="1" ht="18.75" customHeight="1">
      <c r="B13" s="164" t="s">
        <v>77</v>
      </c>
      <c r="C13" s="28">
        <f>D12</f>
        <v>4370</v>
      </c>
      <c r="D13" s="29" t="s">
        <v>17</v>
      </c>
      <c r="E13" s="30" t="s">
        <v>45</v>
      </c>
      <c r="F13" s="25"/>
      <c r="G13" s="26">
        <f>G12</f>
        <v>17480</v>
      </c>
      <c r="H13" s="60">
        <f>H12*D12</f>
        <v>18135.5</v>
      </c>
      <c r="I13" s="59">
        <f>I12*D12</f>
        <v>19359.099999999999</v>
      </c>
      <c r="J13" s="41">
        <f>J12*D12</f>
        <v>39.919949999999993</v>
      </c>
      <c r="K13" s="225"/>
    </row>
    <row r="14" spans="1:24" s="88" customFormat="1" ht="18.75" customHeight="1">
      <c r="B14" s="98" t="s">
        <v>50</v>
      </c>
      <c r="C14" s="32"/>
      <c r="D14" s="33"/>
      <c r="E14" s="96"/>
      <c r="F14" s="99"/>
      <c r="G14" s="34"/>
      <c r="H14" s="61"/>
      <c r="I14" s="62"/>
      <c r="J14" s="42"/>
      <c r="K14" s="225"/>
    </row>
    <row r="15" spans="1:24" s="88" customFormat="1" ht="18.75" customHeight="1">
      <c r="B15" s="100" t="s">
        <v>40</v>
      </c>
      <c r="C15" s="32"/>
      <c r="D15" s="33"/>
      <c r="E15" s="96" t="s">
        <v>47</v>
      </c>
      <c r="F15" s="99"/>
      <c r="G15" s="75"/>
      <c r="H15" s="61"/>
      <c r="I15" s="62"/>
      <c r="J15" s="42"/>
      <c r="K15" s="225"/>
    </row>
    <row r="16" spans="1:24" s="88" customFormat="1" ht="18.75" customHeight="1">
      <c r="B16" s="98" t="s">
        <v>51</v>
      </c>
      <c r="C16" s="37"/>
      <c r="D16" s="33"/>
      <c r="E16" s="33"/>
      <c r="F16" s="99"/>
      <c r="G16" s="34"/>
      <c r="H16" s="61"/>
      <c r="I16" s="62"/>
      <c r="J16" s="42"/>
      <c r="K16" s="225"/>
    </row>
    <row r="17" spans="1:256" s="88" customFormat="1" ht="18.75" customHeight="1" thickBot="1">
      <c r="B17" s="98"/>
      <c r="C17" s="37"/>
      <c r="D17" s="33"/>
      <c r="E17" s="33"/>
      <c r="F17" s="99"/>
      <c r="G17" s="34"/>
      <c r="H17" s="61"/>
      <c r="I17" s="62"/>
      <c r="J17" s="42"/>
      <c r="K17" s="225"/>
    </row>
    <row r="18" spans="1:256" s="77" customFormat="1" ht="18" thickBot="1">
      <c r="B18" s="188" t="s">
        <v>31</v>
      </c>
      <c r="C18" s="147">
        <f>C13</f>
        <v>4370</v>
      </c>
      <c r="D18" s="180" t="s">
        <v>17</v>
      </c>
      <c r="E18" s="220"/>
      <c r="F18" s="220"/>
      <c r="G18" s="180">
        <f>G13</f>
        <v>17480</v>
      </c>
      <c r="H18" s="185">
        <f>H13</f>
        <v>18135.5</v>
      </c>
      <c r="I18" s="185">
        <f>I13</f>
        <v>19359.099999999999</v>
      </c>
      <c r="J18" s="185">
        <f>J13</f>
        <v>39.919949999999993</v>
      </c>
      <c r="K18" s="226"/>
      <c r="IV18" s="80"/>
    </row>
    <row r="19" spans="1:256" s="88" customFormat="1" ht="18.75" customHeight="1">
      <c r="B19" s="161"/>
      <c r="C19" s="18" t="s">
        <v>37</v>
      </c>
      <c r="D19" s="19"/>
      <c r="E19" s="85" t="s">
        <v>48</v>
      </c>
      <c r="F19" s="20"/>
      <c r="G19" s="21"/>
      <c r="H19" s="57"/>
      <c r="I19" s="58"/>
      <c r="J19" s="74"/>
      <c r="K19" s="221" t="s">
        <v>36</v>
      </c>
    </row>
    <row r="20" spans="1:256" s="88" customFormat="1" ht="18.75" customHeight="1">
      <c r="B20" s="98" t="s">
        <v>49</v>
      </c>
      <c r="C20" s="22"/>
      <c r="D20" s="23">
        <f>G20/F20</f>
        <v>1950</v>
      </c>
      <c r="E20" s="24" t="s">
        <v>43</v>
      </c>
      <c r="F20" s="25">
        <v>4</v>
      </c>
      <c r="G20" s="26">
        <v>7800</v>
      </c>
      <c r="H20" s="59">
        <v>4.1500000000000004</v>
      </c>
      <c r="I20" s="59">
        <v>4.43</v>
      </c>
      <c r="J20" s="40">
        <f>0.29*0.3*0.105</f>
        <v>9.134999999999999E-3</v>
      </c>
      <c r="K20" s="222"/>
    </row>
    <row r="21" spans="1:256" s="88" customFormat="1" ht="18.75" customHeight="1">
      <c r="B21" s="164" t="s">
        <v>77</v>
      </c>
      <c r="C21" s="28">
        <f>D20</f>
        <v>1950</v>
      </c>
      <c r="D21" s="29" t="s">
        <v>17</v>
      </c>
      <c r="E21" s="30" t="s">
        <v>45</v>
      </c>
      <c r="F21" s="25"/>
      <c r="G21" s="26">
        <f>G20</f>
        <v>7800</v>
      </c>
      <c r="H21" s="60">
        <f>H20*D20</f>
        <v>8092.5000000000009</v>
      </c>
      <c r="I21" s="59">
        <f>I20*D20</f>
        <v>8638.5</v>
      </c>
      <c r="J21" s="41">
        <f>J20*D20</f>
        <v>17.813249999999996</v>
      </c>
      <c r="K21" s="222"/>
    </row>
    <row r="22" spans="1:256" s="88" customFormat="1" ht="18.75" customHeight="1">
      <c r="B22" s="98" t="s">
        <v>50</v>
      </c>
      <c r="C22" s="32"/>
      <c r="D22" s="33"/>
      <c r="E22" s="96"/>
      <c r="F22" s="99"/>
      <c r="G22" s="34"/>
      <c r="H22" s="61"/>
      <c r="I22" s="62"/>
      <c r="J22" s="42"/>
      <c r="K22" s="222"/>
    </row>
    <row r="23" spans="1:256" s="88" customFormat="1" ht="18.75" customHeight="1">
      <c r="B23" s="100" t="s">
        <v>40</v>
      </c>
      <c r="C23" s="32"/>
      <c r="D23" s="33"/>
      <c r="E23" s="96" t="s">
        <v>47</v>
      </c>
      <c r="F23" s="99"/>
      <c r="G23" s="75"/>
      <c r="H23" s="61"/>
      <c r="I23" s="62"/>
      <c r="J23" s="42"/>
      <c r="K23" s="222"/>
    </row>
    <row r="24" spans="1:256" s="88" customFormat="1" ht="18.75" customHeight="1">
      <c r="B24" s="98" t="s">
        <v>51</v>
      </c>
      <c r="C24" s="37"/>
      <c r="D24" s="33"/>
      <c r="E24" s="33"/>
      <c r="F24" s="99"/>
      <c r="G24" s="34"/>
      <c r="H24" s="61"/>
      <c r="I24" s="62"/>
      <c r="J24" s="42"/>
      <c r="K24" s="222"/>
    </row>
    <row r="25" spans="1:256" s="88" customFormat="1" ht="18.75" customHeight="1" thickBot="1">
      <c r="B25" s="98"/>
      <c r="C25" s="37"/>
      <c r="D25" s="33"/>
      <c r="E25" s="33"/>
      <c r="F25" s="99"/>
      <c r="G25" s="34"/>
      <c r="H25" s="61"/>
      <c r="I25" s="62"/>
      <c r="J25" s="42"/>
      <c r="K25" s="222"/>
    </row>
    <row r="26" spans="1:256" s="90" customFormat="1" ht="20.25" customHeight="1">
      <c r="A26" s="88"/>
      <c r="B26" s="181"/>
      <c r="C26" s="101" t="s">
        <v>74</v>
      </c>
      <c r="D26" s="102"/>
      <c r="E26" s="85" t="s">
        <v>42</v>
      </c>
      <c r="F26" s="103"/>
      <c r="G26" s="21"/>
      <c r="H26" s="104"/>
      <c r="I26" s="105"/>
      <c r="J26" s="74"/>
      <c r="K26" s="222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8"/>
      <c r="EE26" s="88"/>
      <c r="EF26" s="88"/>
      <c r="EG26" s="88"/>
      <c r="EH26" s="88"/>
      <c r="EI26" s="88"/>
      <c r="EJ26" s="88"/>
      <c r="EK26" s="88"/>
      <c r="EL26" s="88"/>
      <c r="EM26" s="88"/>
      <c r="EN26" s="88"/>
      <c r="EO26" s="88"/>
      <c r="EP26" s="88"/>
      <c r="EQ26" s="88"/>
      <c r="ER26" s="88"/>
      <c r="ES26" s="88"/>
      <c r="ET26" s="88"/>
      <c r="EU26" s="88"/>
      <c r="EV26" s="88"/>
      <c r="EW26" s="88"/>
      <c r="EX26" s="88"/>
      <c r="EY26" s="88"/>
      <c r="EZ26" s="88"/>
      <c r="FA26" s="88"/>
      <c r="FB26" s="88"/>
      <c r="FC26" s="88"/>
      <c r="FD26" s="88"/>
      <c r="FE26" s="88"/>
      <c r="FF26" s="88"/>
      <c r="FG26" s="88"/>
      <c r="FH26" s="88"/>
      <c r="FI26" s="88"/>
      <c r="FJ26" s="88"/>
      <c r="FK26" s="88"/>
      <c r="FL26" s="88"/>
      <c r="FM26" s="88"/>
      <c r="FN26" s="88"/>
      <c r="FO26" s="88"/>
      <c r="FP26" s="88"/>
      <c r="FQ26" s="88"/>
      <c r="FR26" s="88"/>
      <c r="FS26" s="88"/>
      <c r="FT26" s="88"/>
      <c r="FU26" s="88"/>
      <c r="FV26" s="88"/>
      <c r="FW26" s="88"/>
      <c r="FX26" s="88"/>
      <c r="FY26" s="88"/>
      <c r="FZ26" s="88"/>
      <c r="GA26" s="88"/>
      <c r="GB26" s="88"/>
      <c r="GC26" s="88"/>
      <c r="GD26" s="88"/>
      <c r="GE26" s="88"/>
      <c r="GF26" s="88"/>
      <c r="GG26" s="88"/>
      <c r="GH26" s="88"/>
      <c r="GI26" s="88"/>
      <c r="GJ26" s="88"/>
      <c r="GK26" s="88"/>
      <c r="GL26" s="88"/>
      <c r="GM26" s="88"/>
      <c r="GN26" s="88"/>
      <c r="GO26" s="88"/>
      <c r="GP26" s="88"/>
      <c r="GQ26" s="88"/>
      <c r="GR26" s="88"/>
      <c r="GS26" s="88"/>
      <c r="GT26" s="88"/>
      <c r="GU26" s="88"/>
      <c r="GV26" s="88"/>
      <c r="GW26" s="88"/>
      <c r="GX26" s="88"/>
      <c r="GY26" s="88"/>
      <c r="GZ26" s="88"/>
      <c r="HA26" s="88"/>
      <c r="HB26" s="88"/>
      <c r="HC26" s="88"/>
      <c r="HD26" s="88"/>
      <c r="HE26" s="88"/>
      <c r="HF26" s="88"/>
      <c r="HG26" s="88"/>
      <c r="HH26" s="88"/>
      <c r="HI26" s="88"/>
      <c r="HJ26" s="88"/>
      <c r="HK26" s="88"/>
      <c r="HL26" s="88"/>
      <c r="HM26" s="88"/>
      <c r="HN26" s="88"/>
      <c r="HO26" s="88"/>
      <c r="HP26" s="88"/>
      <c r="HQ26" s="88"/>
      <c r="HR26" s="88"/>
      <c r="HS26" s="88"/>
      <c r="HT26" s="88"/>
      <c r="HU26" s="88"/>
      <c r="HV26" s="88"/>
      <c r="HW26" s="88"/>
      <c r="HX26" s="88"/>
      <c r="HY26" s="88"/>
      <c r="HZ26" s="88"/>
      <c r="IA26" s="88"/>
      <c r="IB26" s="88"/>
      <c r="IC26" s="88"/>
      <c r="ID26" s="88"/>
      <c r="IE26" s="88"/>
      <c r="IF26" s="88"/>
      <c r="IG26" s="88"/>
      <c r="IH26" s="88"/>
      <c r="II26" s="88"/>
      <c r="IJ26" s="88"/>
      <c r="IK26" s="88"/>
      <c r="IL26" s="88"/>
      <c r="IM26" s="88"/>
      <c r="IN26" s="88"/>
      <c r="IO26" s="88"/>
      <c r="IP26" s="88"/>
      <c r="IQ26" s="88"/>
      <c r="IR26" s="88"/>
      <c r="IS26" s="88"/>
      <c r="IT26" s="88"/>
      <c r="IU26" s="88"/>
    </row>
    <row r="27" spans="1:256" s="90" customFormat="1" ht="20.25" customHeight="1">
      <c r="A27" s="88"/>
      <c r="B27" s="182" t="s">
        <v>44</v>
      </c>
      <c r="C27" s="22"/>
      <c r="D27" s="23">
        <f>G27/F27</f>
        <v>2673</v>
      </c>
      <c r="E27" s="24" t="s">
        <v>43</v>
      </c>
      <c r="F27" s="106">
        <v>12</v>
      </c>
      <c r="G27" s="26">
        <v>32076</v>
      </c>
      <c r="H27" s="107">
        <v>3.89</v>
      </c>
      <c r="I27" s="27">
        <v>4.0199999999999996</v>
      </c>
      <c r="J27" s="40">
        <f>0.262*0.202*0.12</f>
        <v>6.3508800000000006E-3</v>
      </c>
      <c r="K27" s="222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8"/>
      <c r="DS27" s="88"/>
      <c r="DT27" s="88"/>
      <c r="DU27" s="88"/>
      <c r="DV27" s="88"/>
      <c r="DW27" s="88"/>
      <c r="DX27" s="88"/>
      <c r="DY27" s="88"/>
      <c r="DZ27" s="88"/>
      <c r="EA27" s="88"/>
      <c r="EB27" s="88"/>
      <c r="EC27" s="88"/>
      <c r="ED27" s="88"/>
      <c r="EE27" s="88"/>
      <c r="EF27" s="88"/>
      <c r="EG27" s="88"/>
      <c r="EH27" s="88"/>
      <c r="EI27" s="88"/>
      <c r="EJ27" s="88"/>
      <c r="EK27" s="88"/>
      <c r="EL27" s="88"/>
      <c r="EM27" s="88"/>
      <c r="EN27" s="88"/>
      <c r="EO27" s="88"/>
      <c r="EP27" s="88"/>
      <c r="EQ27" s="88"/>
      <c r="ER27" s="88"/>
      <c r="ES27" s="88"/>
      <c r="ET27" s="88"/>
      <c r="EU27" s="88"/>
      <c r="EV27" s="88"/>
      <c r="EW27" s="88"/>
      <c r="EX27" s="88"/>
      <c r="EY27" s="88"/>
      <c r="EZ27" s="88"/>
      <c r="FA27" s="88"/>
      <c r="FB27" s="88"/>
      <c r="FC27" s="88"/>
      <c r="FD27" s="88"/>
      <c r="FE27" s="88"/>
      <c r="FF27" s="88"/>
      <c r="FG27" s="88"/>
      <c r="FH27" s="88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88"/>
      <c r="FU27" s="88"/>
      <c r="FV27" s="88"/>
      <c r="FW27" s="88"/>
      <c r="FX27" s="88"/>
      <c r="FY27" s="88"/>
      <c r="FZ27" s="88"/>
      <c r="GA27" s="88"/>
      <c r="GB27" s="88"/>
      <c r="GC27" s="88"/>
      <c r="GD27" s="88"/>
      <c r="GE27" s="88"/>
      <c r="GF27" s="88"/>
      <c r="GG27" s="88"/>
      <c r="GH27" s="88"/>
      <c r="GI27" s="88"/>
      <c r="GJ27" s="88"/>
      <c r="GK27" s="88"/>
      <c r="GL27" s="88"/>
      <c r="GM27" s="88"/>
      <c r="GN27" s="88"/>
      <c r="GO27" s="88"/>
      <c r="GP27" s="88"/>
      <c r="GQ27" s="88"/>
      <c r="GR27" s="88"/>
      <c r="GS27" s="88"/>
      <c r="GT27" s="88"/>
      <c r="GU27" s="88"/>
      <c r="GV27" s="88"/>
      <c r="GW27" s="88"/>
      <c r="GX27" s="88"/>
      <c r="GY27" s="88"/>
      <c r="GZ27" s="88"/>
      <c r="HA27" s="88"/>
      <c r="HB27" s="88"/>
      <c r="HC27" s="88"/>
      <c r="HD27" s="88"/>
      <c r="HE27" s="88"/>
      <c r="HF27" s="88"/>
      <c r="HG27" s="88"/>
      <c r="HH27" s="88"/>
      <c r="HI27" s="88"/>
      <c r="HJ27" s="88"/>
      <c r="HK27" s="88"/>
      <c r="HL27" s="88"/>
      <c r="HM27" s="88"/>
      <c r="HN27" s="88"/>
      <c r="HO27" s="88"/>
      <c r="HP27" s="88"/>
      <c r="HQ27" s="88"/>
      <c r="HR27" s="88"/>
      <c r="HS27" s="88"/>
      <c r="HT27" s="88"/>
      <c r="HU27" s="88"/>
      <c r="HV27" s="88"/>
      <c r="HW27" s="88"/>
      <c r="HX27" s="88"/>
      <c r="HY27" s="88"/>
      <c r="HZ27" s="88"/>
      <c r="IA27" s="88"/>
      <c r="IB27" s="88"/>
      <c r="IC27" s="88"/>
      <c r="ID27" s="88"/>
      <c r="IE27" s="88"/>
      <c r="IF27" s="88"/>
      <c r="IG27" s="88"/>
      <c r="IH27" s="88"/>
      <c r="II27" s="88"/>
      <c r="IJ27" s="88"/>
      <c r="IK27" s="88"/>
      <c r="IL27" s="88"/>
      <c r="IM27" s="88"/>
      <c r="IN27" s="88"/>
      <c r="IO27" s="88"/>
      <c r="IP27" s="88"/>
      <c r="IQ27" s="88"/>
      <c r="IR27" s="88"/>
      <c r="IS27" s="88"/>
      <c r="IT27" s="88"/>
      <c r="IU27" s="88"/>
    </row>
    <row r="28" spans="1:256" s="90" customFormat="1" ht="20.25" customHeight="1">
      <c r="A28" s="88"/>
      <c r="B28" s="182" t="str">
        <f>B36</f>
        <v>PO #0081-9483559</v>
      </c>
      <c r="C28" s="28">
        <f>D27</f>
        <v>2673</v>
      </c>
      <c r="D28" s="29" t="s">
        <v>17</v>
      </c>
      <c r="E28" s="30" t="s">
        <v>45</v>
      </c>
      <c r="F28" s="106"/>
      <c r="G28" s="26">
        <f>G27</f>
        <v>32076</v>
      </c>
      <c r="H28" s="109">
        <f>H27*D27</f>
        <v>10397.970000000001</v>
      </c>
      <c r="I28" s="27">
        <f>I27*D27</f>
        <v>10745.46</v>
      </c>
      <c r="J28" s="41">
        <f>J27*D27</f>
        <v>16.97590224</v>
      </c>
      <c r="K28" s="222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8"/>
      <c r="EE28" s="88"/>
      <c r="EF28" s="88"/>
      <c r="EG28" s="88"/>
      <c r="EH28" s="88"/>
      <c r="EI28" s="88"/>
      <c r="EJ28" s="88"/>
      <c r="EK28" s="88"/>
      <c r="EL28" s="88"/>
      <c r="EM28" s="88"/>
      <c r="EN28" s="88"/>
      <c r="EO28" s="88"/>
      <c r="EP28" s="88"/>
      <c r="EQ28" s="88"/>
      <c r="ER28" s="88"/>
      <c r="ES28" s="88"/>
      <c r="ET28" s="88"/>
      <c r="EU28" s="88"/>
      <c r="EV28" s="88"/>
      <c r="EW28" s="88"/>
      <c r="EX28" s="88"/>
      <c r="EY28" s="88"/>
      <c r="EZ28" s="88"/>
      <c r="FA28" s="88"/>
      <c r="FB28" s="88"/>
      <c r="FC28" s="88"/>
      <c r="FD28" s="88"/>
      <c r="FE28" s="88"/>
      <c r="FF28" s="88"/>
      <c r="FG28" s="88"/>
      <c r="FH28" s="88"/>
      <c r="FI28" s="88"/>
      <c r="FJ28" s="88"/>
      <c r="FK28" s="88"/>
      <c r="FL28" s="88"/>
      <c r="FM28" s="88"/>
      <c r="FN28" s="88"/>
      <c r="FO28" s="88"/>
      <c r="FP28" s="88"/>
      <c r="FQ28" s="88"/>
      <c r="FR28" s="88"/>
      <c r="FS28" s="88"/>
      <c r="FT28" s="88"/>
      <c r="FU28" s="88"/>
      <c r="FV28" s="88"/>
      <c r="FW28" s="88"/>
      <c r="FX28" s="88"/>
      <c r="FY28" s="88"/>
      <c r="FZ28" s="88"/>
      <c r="GA28" s="88"/>
      <c r="GB28" s="88"/>
      <c r="GC28" s="88"/>
      <c r="GD28" s="88"/>
      <c r="GE28" s="88"/>
      <c r="GF28" s="88"/>
      <c r="GG28" s="88"/>
      <c r="GH28" s="88"/>
      <c r="GI28" s="88"/>
      <c r="GJ28" s="88"/>
      <c r="GK28" s="88"/>
      <c r="GL28" s="88"/>
      <c r="GM28" s="88"/>
      <c r="GN28" s="88"/>
      <c r="GO28" s="88"/>
      <c r="GP28" s="88"/>
      <c r="GQ28" s="88"/>
      <c r="GR28" s="88"/>
      <c r="GS28" s="88"/>
      <c r="GT28" s="88"/>
      <c r="GU28" s="88"/>
      <c r="GV28" s="88"/>
      <c r="GW28" s="88"/>
      <c r="GX28" s="88"/>
      <c r="GY28" s="88"/>
      <c r="GZ28" s="88"/>
      <c r="HA28" s="88"/>
      <c r="HB28" s="88"/>
      <c r="HC28" s="88"/>
      <c r="HD28" s="88"/>
      <c r="HE28" s="88"/>
      <c r="HF28" s="88"/>
      <c r="HG28" s="88"/>
      <c r="HH28" s="88"/>
      <c r="HI28" s="88"/>
      <c r="HJ28" s="88"/>
      <c r="HK28" s="88"/>
      <c r="HL28" s="88"/>
      <c r="HM28" s="88"/>
      <c r="HN28" s="88"/>
      <c r="HO28" s="88"/>
      <c r="HP28" s="88"/>
      <c r="HQ28" s="88"/>
      <c r="HR28" s="88"/>
      <c r="HS28" s="88"/>
      <c r="HT28" s="88"/>
      <c r="HU28" s="88"/>
      <c r="HV28" s="88"/>
      <c r="HW28" s="88"/>
      <c r="HX28" s="88"/>
      <c r="HY28" s="88"/>
      <c r="HZ28" s="88"/>
      <c r="IA28" s="88"/>
      <c r="IB28" s="88"/>
      <c r="IC28" s="88"/>
      <c r="ID28" s="88"/>
      <c r="IE28" s="88"/>
      <c r="IF28" s="88"/>
      <c r="IG28" s="88"/>
      <c r="IH28" s="88"/>
      <c r="II28" s="88"/>
      <c r="IJ28" s="88"/>
      <c r="IK28" s="88"/>
      <c r="IL28" s="88"/>
      <c r="IM28" s="88"/>
      <c r="IN28" s="88"/>
      <c r="IO28" s="88"/>
      <c r="IP28" s="88"/>
      <c r="IQ28" s="88"/>
      <c r="IR28" s="88"/>
      <c r="IS28" s="88"/>
      <c r="IT28" s="88"/>
      <c r="IU28" s="88"/>
    </row>
    <row r="29" spans="1:256" s="90" customFormat="1" ht="20.25" customHeight="1">
      <c r="A29" s="88"/>
      <c r="B29" s="183" t="s">
        <v>22</v>
      </c>
      <c r="C29" s="125"/>
      <c r="D29" s="96"/>
      <c r="E29" s="96"/>
      <c r="F29" s="155"/>
      <c r="G29" s="127"/>
      <c r="H29" s="156"/>
      <c r="I29" s="157"/>
      <c r="J29" s="42"/>
      <c r="K29" s="222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  <c r="CR29" s="88"/>
      <c r="CS29" s="88"/>
      <c r="CT29" s="88"/>
      <c r="CU29" s="88"/>
      <c r="CV29" s="88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8"/>
      <c r="DT29" s="88"/>
      <c r="DU29" s="88"/>
      <c r="DV29" s="88"/>
      <c r="DW29" s="88"/>
      <c r="DX29" s="88"/>
      <c r="DY29" s="88"/>
      <c r="DZ29" s="88"/>
      <c r="EA29" s="88"/>
      <c r="EB29" s="88"/>
      <c r="EC29" s="88"/>
      <c r="ED29" s="88"/>
      <c r="EE29" s="88"/>
      <c r="EF29" s="88"/>
      <c r="EG29" s="88"/>
      <c r="EH29" s="88"/>
      <c r="EI29" s="88"/>
      <c r="EJ29" s="88"/>
      <c r="EK29" s="88"/>
      <c r="EL29" s="88"/>
      <c r="EM29" s="88"/>
      <c r="EN29" s="88"/>
      <c r="EO29" s="88"/>
      <c r="EP29" s="88"/>
      <c r="EQ29" s="88"/>
      <c r="ER29" s="88"/>
      <c r="ES29" s="88"/>
      <c r="ET29" s="88"/>
      <c r="EU29" s="88"/>
      <c r="EV29" s="88"/>
      <c r="EW29" s="88"/>
      <c r="EX29" s="88"/>
      <c r="EY29" s="88"/>
      <c r="EZ29" s="88"/>
      <c r="FA29" s="88"/>
      <c r="FB29" s="88"/>
      <c r="FC29" s="88"/>
      <c r="FD29" s="88"/>
      <c r="FE29" s="88"/>
      <c r="FF29" s="88"/>
      <c r="FG29" s="88"/>
      <c r="FH29" s="88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  <c r="GF29" s="88"/>
      <c r="GG29" s="88"/>
      <c r="GH29" s="88"/>
      <c r="GI29" s="88"/>
      <c r="GJ29" s="88"/>
      <c r="GK29" s="88"/>
      <c r="GL29" s="88"/>
      <c r="GM29" s="88"/>
      <c r="GN29" s="88"/>
      <c r="GO29" s="88"/>
      <c r="GP29" s="88"/>
      <c r="GQ29" s="88"/>
      <c r="GR29" s="88"/>
      <c r="GS29" s="88"/>
      <c r="GT29" s="88"/>
      <c r="GU29" s="88"/>
      <c r="GV29" s="88"/>
      <c r="GW29" s="88"/>
      <c r="GX29" s="88"/>
      <c r="GY29" s="88"/>
      <c r="GZ29" s="88"/>
      <c r="HA29" s="88"/>
      <c r="HB29" s="88"/>
      <c r="HC29" s="88"/>
      <c r="HD29" s="88"/>
      <c r="HE29" s="88"/>
      <c r="HF29" s="88"/>
      <c r="HG29" s="88"/>
      <c r="HH29" s="88"/>
      <c r="HI29" s="88"/>
      <c r="HJ29" s="88"/>
      <c r="HK29" s="88"/>
      <c r="HL29" s="88"/>
      <c r="HM29" s="88"/>
      <c r="HN29" s="88"/>
      <c r="HO29" s="88"/>
      <c r="HP29" s="88"/>
      <c r="HQ29" s="88"/>
      <c r="HR29" s="88"/>
      <c r="HS29" s="88"/>
      <c r="HT29" s="88"/>
      <c r="HU29" s="88"/>
      <c r="HV29" s="88"/>
      <c r="HW29" s="88"/>
      <c r="HX29" s="88"/>
      <c r="HY29" s="88"/>
      <c r="HZ29" s="88"/>
      <c r="IA29" s="88"/>
      <c r="IB29" s="88"/>
      <c r="IC29" s="88"/>
      <c r="ID29" s="88"/>
      <c r="IE29" s="88"/>
      <c r="IF29" s="88"/>
      <c r="IG29" s="88"/>
      <c r="IH29" s="88"/>
      <c r="II29" s="88"/>
      <c r="IJ29" s="88"/>
      <c r="IK29" s="88"/>
      <c r="IL29" s="88"/>
      <c r="IM29" s="88"/>
      <c r="IN29" s="88"/>
      <c r="IO29" s="88"/>
      <c r="IP29" s="88"/>
      <c r="IQ29" s="88"/>
      <c r="IR29" s="88"/>
      <c r="IS29" s="88"/>
      <c r="IT29" s="88"/>
      <c r="IU29" s="88"/>
    </row>
    <row r="30" spans="1:256" s="90" customFormat="1" ht="20.25" customHeight="1">
      <c r="A30" s="88"/>
      <c r="B30" s="183" t="s">
        <v>40</v>
      </c>
      <c r="C30" s="125"/>
      <c r="D30" s="96"/>
      <c r="E30" s="96" t="s">
        <v>47</v>
      </c>
      <c r="F30" s="155"/>
      <c r="G30" s="75"/>
      <c r="H30" s="156"/>
      <c r="I30" s="157"/>
      <c r="J30" s="42"/>
      <c r="K30" s="222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8"/>
      <c r="CX30" s="88"/>
      <c r="CY30" s="88"/>
      <c r="CZ30" s="88"/>
      <c r="DA30" s="88"/>
      <c r="DB30" s="88"/>
      <c r="DC30" s="88"/>
      <c r="DD30" s="88"/>
      <c r="DE30" s="88"/>
      <c r="DF30" s="88"/>
      <c r="DG30" s="88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8"/>
      <c r="DS30" s="88"/>
      <c r="DT30" s="88"/>
      <c r="DU30" s="88"/>
      <c r="DV30" s="88"/>
      <c r="DW30" s="88"/>
      <c r="DX30" s="88"/>
      <c r="DY30" s="88"/>
      <c r="DZ30" s="88"/>
      <c r="EA30" s="88"/>
      <c r="EB30" s="88"/>
      <c r="EC30" s="88"/>
      <c r="ED30" s="88"/>
      <c r="EE30" s="88"/>
      <c r="EF30" s="88"/>
      <c r="EG30" s="88"/>
      <c r="EH30" s="88"/>
      <c r="EI30" s="88"/>
      <c r="EJ30" s="88"/>
      <c r="EK30" s="88"/>
      <c r="EL30" s="88"/>
      <c r="EM30" s="88"/>
      <c r="EN30" s="88"/>
      <c r="EO30" s="88"/>
      <c r="EP30" s="88"/>
      <c r="EQ30" s="88"/>
      <c r="ER30" s="88"/>
      <c r="ES30" s="88"/>
      <c r="ET30" s="88"/>
      <c r="EU30" s="88"/>
      <c r="EV30" s="88"/>
      <c r="EW30" s="88"/>
      <c r="EX30" s="88"/>
      <c r="EY30" s="88"/>
      <c r="EZ30" s="88"/>
      <c r="FA30" s="88"/>
      <c r="FB30" s="88"/>
      <c r="FC30" s="88"/>
      <c r="FD30" s="88"/>
      <c r="FE30" s="88"/>
      <c r="FF30" s="88"/>
      <c r="FG30" s="88"/>
      <c r="FH30" s="88"/>
      <c r="FI30" s="88"/>
      <c r="FJ30" s="88"/>
      <c r="FK30" s="88"/>
      <c r="FL30" s="88"/>
      <c r="FM30" s="88"/>
      <c r="FN30" s="88"/>
      <c r="FO30" s="88"/>
      <c r="FP30" s="88"/>
      <c r="FQ30" s="88"/>
      <c r="FR30" s="88"/>
      <c r="FS30" s="88"/>
      <c r="FT30" s="88"/>
      <c r="FU30" s="88"/>
      <c r="FV30" s="88"/>
      <c r="FW30" s="88"/>
      <c r="FX30" s="88"/>
      <c r="FY30" s="88"/>
      <c r="FZ30" s="88"/>
      <c r="GA30" s="88"/>
      <c r="GB30" s="88"/>
      <c r="GC30" s="88"/>
      <c r="GD30" s="88"/>
      <c r="GE30" s="88"/>
      <c r="GF30" s="88"/>
      <c r="GG30" s="88"/>
      <c r="GH30" s="88"/>
      <c r="GI30" s="88"/>
      <c r="GJ30" s="88"/>
      <c r="GK30" s="88"/>
      <c r="GL30" s="88"/>
      <c r="GM30" s="88"/>
      <c r="GN30" s="88"/>
      <c r="GO30" s="88"/>
      <c r="GP30" s="88"/>
      <c r="GQ30" s="88"/>
      <c r="GR30" s="88"/>
      <c r="GS30" s="88"/>
      <c r="GT30" s="88"/>
      <c r="GU30" s="88"/>
      <c r="GV30" s="88"/>
      <c r="GW30" s="88"/>
      <c r="GX30" s="88"/>
      <c r="GY30" s="88"/>
      <c r="GZ30" s="88"/>
      <c r="HA30" s="88"/>
      <c r="HB30" s="88"/>
      <c r="HC30" s="88"/>
      <c r="HD30" s="88"/>
      <c r="HE30" s="88"/>
      <c r="HF30" s="88"/>
      <c r="HG30" s="88"/>
      <c r="HH30" s="88"/>
      <c r="HI30" s="88"/>
      <c r="HJ30" s="88"/>
      <c r="HK30" s="88"/>
      <c r="HL30" s="88"/>
      <c r="HM30" s="88"/>
      <c r="HN30" s="88"/>
      <c r="HO30" s="88"/>
      <c r="HP30" s="88"/>
      <c r="HQ30" s="88"/>
      <c r="HR30" s="88"/>
      <c r="HS30" s="88"/>
      <c r="HT30" s="88"/>
      <c r="HU30" s="88"/>
      <c r="HV30" s="88"/>
      <c r="HW30" s="88"/>
      <c r="HX30" s="88"/>
      <c r="HY30" s="88"/>
      <c r="HZ30" s="88"/>
      <c r="IA30" s="88"/>
      <c r="IB30" s="88"/>
      <c r="IC30" s="88"/>
      <c r="ID30" s="88"/>
      <c r="IE30" s="88"/>
      <c r="IF30" s="88"/>
      <c r="IG30" s="88"/>
      <c r="IH30" s="88"/>
      <c r="II30" s="88"/>
      <c r="IJ30" s="88"/>
      <c r="IK30" s="88"/>
      <c r="IL30" s="88"/>
      <c r="IM30" s="88"/>
      <c r="IN30" s="88"/>
      <c r="IO30" s="88"/>
      <c r="IP30" s="88"/>
      <c r="IQ30" s="88"/>
      <c r="IR30" s="88"/>
      <c r="IS30" s="88"/>
      <c r="IT30" s="88"/>
      <c r="IU30" s="88"/>
    </row>
    <row r="31" spans="1:256" s="90" customFormat="1" ht="20.25" customHeight="1">
      <c r="A31" s="88"/>
      <c r="B31" s="183" t="s">
        <v>46</v>
      </c>
      <c r="C31" s="146"/>
      <c r="D31" s="96"/>
      <c r="E31" s="96"/>
      <c r="F31" s="155"/>
      <c r="G31" s="127"/>
      <c r="H31" s="156"/>
      <c r="I31" s="157"/>
      <c r="J31" s="42"/>
      <c r="K31" s="222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8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  <c r="FD31" s="88"/>
      <c r="FE31" s="88"/>
      <c r="FF31" s="88"/>
      <c r="FG31" s="88"/>
      <c r="FH31" s="88"/>
      <c r="FI31" s="88"/>
      <c r="FJ31" s="88"/>
      <c r="FK31" s="88"/>
      <c r="FL31" s="88"/>
      <c r="FM31" s="88"/>
      <c r="FN31" s="88"/>
      <c r="FO31" s="88"/>
      <c r="FP31" s="88"/>
      <c r="FQ31" s="88"/>
      <c r="FR31" s="88"/>
      <c r="FS31" s="88"/>
      <c r="FT31" s="88"/>
      <c r="FU31" s="88"/>
      <c r="FV31" s="88"/>
      <c r="FW31" s="88"/>
      <c r="FX31" s="88"/>
      <c r="FY31" s="88"/>
      <c r="FZ31" s="88"/>
      <c r="GA31" s="88"/>
      <c r="GB31" s="88"/>
      <c r="GC31" s="88"/>
      <c r="GD31" s="88"/>
      <c r="GE31" s="88"/>
      <c r="GF31" s="88"/>
      <c r="GG31" s="88"/>
      <c r="GH31" s="88"/>
      <c r="GI31" s="88"/>
      <c r="GJ31" s="88"/>
      <c r="GK31" s="88"/>
      <c r="GL31" s="88"/>
      <c r="GM31" s="88"/>
      <c r="GN31" s="88"/>
      <c r="GO31" s="88"/>
      <c r="GP31" s="88"/>
      <c r="GQ31" s="88"/>
      <c r="GR31" s="88"/>
      <c r="GS31" s="88"/>
      <c r="GT31" s="88"/>
      <c r="GU31" s="88"/>
      <c r="GV31" s="88"/>
      <c r="GW31" s="88"/>
      <c r="GX31" s="88"/>
      <c r="GY31" s="88"/>
      <c r="GZ31" s="88"/>
      <c r="HA31" s="88"/>
      <c r="HB31" s="88"/>
      <c r="HC31" s="88"/>
      <c r="HD31" s="88"/>
      <c r="HE31" s="88"/>
      <c r="HF31" s="88"/>
      <c r="HG31" s="88"/>
      <c r="HH31" s="88"/>
      <c r="HI31" s="88"/>
      <c r="HJ31" s="88"/>
      <c r="HK31" s="88"/>
      <c r="HL31" s="88"/>
      <c r="HM31" s="88"/>
      <c r="HN31" s="88"/>
      <c r="HO31" s="88"/>
      <c r="HP31" s="88"/>
      <c r="HQ31" s="88"/>
      <c r="HR31" s="88"/>
      <c r="HS31" s="88"/>
      <c r="HT31" s="88"/>
      <c r="HU31" s="88"/>
      <c r="HV31" s="88"/>
      <c r="HW31" s="88"/>
      <c r="HX31" s="88"/>
      <c r="HY31" s="88"/>
      <c r="HZ31" s="88"/>
      <c r="IA31" s="88"/>
      <c r="IB31" s="88"/>
      <c r="IC31" s="88"/>
      <c r="ID31" s="88"/>
      <c r="IE31" s="88"/>
      <c r="IF31" s="88"/>
      <c r="IG31" s="88"/>
      <c r="IH31" s="88"/>
      <c r="II31" s="88"/>
      <c r="IJ31" s="88"/>
      <c r="IK31" s="88"/>
      <c r="IL31" s="88"/>
      <c r="IM31" s="88"/>
      <c r="IN31" s="88"/>
      <c r="IO31" s="88"/>
      <c r="IP31" s="88"/>
      <c r="IQ31" s="88"/>
      <c r="IR31" s="88"/>
      <c r="IS31" s="88"/>
      <c r="IT31" s="88"/>
      <c r="IU31" s="88"/>
    </row>
    <row r="32" spans="1:256" s="90" customFormat="1" ht="20.25" customHeight="1" thickBot="1">
      <c r="A32" s="88"/>
      <c r="B32" s="184"/>
      <c r="C32" s="146"/>
      <c r="D32" s="96"/>
      <c r="E32" s="191"/>
      <c r="F32" s="155"/>
      <c r="G32" s="127"/>
      <c r="H32" s="156"/>
      <c r="I32" s="157"/>
      <c r="J32" s="42"/>
      <c r="K32" s="222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X32" s="88"/>
      <c r="DY32" s="88"/>
      <c r="DZ32" s="88"/>
      <c r="EA32" s="88"/>
      <c r="EB32" s="88"/>
      <c r="EC32" s="88"/>
      <c r="ED32" s="88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  <c r="EP32" s="88"/>
      <c r="EQ32" s="88"/>
      <c r="ER32" s="88"/>
      <c r="ES32" s="88"/>
      <c r="ET32" s="88"/>
      <c r="EU32" s="88"/>
      <c r="EV32" s="88"/>
      <c r="EW32" s="88"/>
      <c r="EX32" s="88"/>
      <c r="EY32" s="88"/>
      <c r="EZ32" s="88"/>
      <c r="FA32" s="88"/>
      <c r="FB32" s="88"/>
      <c r="FC32" s="88"/>
      <c r="FD32" s="88"/>
      <c r="FE32" s="88"/>
      <c r="FF32" s="88"/>
      <c r="FG32" s="88"/>
      <c r="FH32" s="88"/>
      <c r="FI32" s="88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  <c r="GJ32" s="88"/>
      <c r="GK32" s="88"/>
      <c r="GL32" s="88"/>
      <c r="GM32" s="88"/>
      <c r="GN32" s="88"/>
      <c r="GO32" s="88"/>
      <c r="GP32" s="88"/>
      <c r="GQ32" s="88"/>
      <c r="GR32" s="88"/>
      <c r="GS32" s="88"/>
      <c r="GT32" s="88"/>
      <c r="GU32" s="88"/>
      <c r="GV32" s="88"/>
      <c r="GW32" s="88"/>
      <c r="GX32" s="88"/>
      <c r="GY32" s="88"/>
      <c r="GZ32" s="88"/>
      <c r="HA32" s="88"/>
      <c r="HB32" s="88"/>
      <c r="HC32" s="88"/>
      <c r="HD32" s="88"/>
      <c r="HE32" s="88"/>
      <c r="HF32" s="88"/>
      <c r="HG32" s="88"/>
      <c r="HH32" s="88"/>
      <c r="HI32" s="88"/>
      <c r="HJ32" s="88"/>
      <c r="HK32" s="88"/>
      <c r="HL32" s="88"/>
      <c r="HM32" s="88"/>
      <c r="HN32" s="88"/>
      <c r="HO32" s="88"/>
      <c r="HP32" s="88"/>
      <c r="HQ32" s="88"/>
      <c r="HR32" s="88"/>
      <c r="HS32" s="88"/>
      <c r="HT32" s="88"/>
      <c r="HU32" s="88"/>
      <c r="HV32" s="88"/>
      <c r="HW32" s="88"/>
      <c r="HX32" s="88"/>
      <c r="HY32" s="88"/>
      <c r="HZ32" s="88"/>
      <c r="IA32" s="88"/>
      <c r="IB32" s="88"/>
      <c r="IC32" s="88"/>
      <c r="ID32" s="88"/>
      <c r="IE32" s="88"/>
      <c r="IF32" s="88"/>
      <c r="IG32" s="88"/>
      <c r="IH32" s="88"/>
      <c r="II32" s="88"/>
      <c r="IJ32" s="88"/>
      <c r="IK32" s="88"/>
      <c r="IL32" s="88"/>
      <c r="IM32" s="88"/>
      <c r="IN32" s="88"/>
      <c r="IO32" s="88"/>
      <c r="IP32" s="88"/>
      <c r="IQ32" s="88"/>
      <c r="IR32" s="88"/>
      <c r="IS32" s="88"/>
      <c r="IT32" s="88"/>
      <c r="IU32" s="88"/>
    </row>
    <row r="33" spans="2:256" s="78" customFormat="1" ht="18" thickBot="1">
      <c r="B33" s="148" t="s">
        <v>32</v>
      </c>
      <c r="C33" s="149">
        <f>C28+C21</f>
        <v>4623</v>
      </c>
      <c r="D33" s="150" t="s">
        <v>17</v>
      </c>
      <c r="E33" s="150"/>
      <c r="F33" s="150"/>
      <c r="G33" s="150">
        <f>G28+G21</f>
        <v>39876</v>
      </c>
      <c r="H33" s="151">
        <f>H28+H21</f>
        <v>18490.47</v>
      </c>
      <c r="I33" s="151">
        <f t="shared" ref="I33:J33" si="0">I28+I21</f>
        <v>19383.96</v>
      </c>
      <c r="J33" s="151">
        <f t="shared" si="0"/>
        <v>34.789152239999993</v>
      </c>
      <c r="K33" s="223"/>
      <c r="IV33" s="79"/>
    </row>
    <row r="34" spans="2:256" s="88" customFormat="1" ht="16.5" customHeight="1">
      <c r="B34" s="97"/>
      <c r="C34" s="18" t="s">
        <v>37</v>
      </c>
      <c r="D34" s="19"/>
      <c r="E34" s="85" t="s">
        <v>61</v>
      </c>
      <c r="F34" s="20"/>
      <c r="G34" s="21"/>
      <c r="H34" s="57"/>
      <c r="I34" s="58"/>
      <c r="J34" s="74"/>
      <c r="K34" s="227" t="s">
        <v>75</v>
      </c>
    </row>
    <row r="35" spans="2:256" s="88" customFormat="1" ht="20.25" customHeight="1">
      <c r="B35" s="98" t="s">
        <v>62</v>
      </c>
      <c r="C35" s="22"/>
      <c r="D35" s="23">
        <f>G35/F35</f>
        <v>2020</v>
      </c>
      <c r="E35" s="24" t="s">
        <v>43</v>
      </c>
      <c r="F35" s="25">
        <v>4</v>
      </c>
      <c r="G35" s="26">
        <v>8080</v>
      </c>
      <c r="H35" s="59">
        <v>3.02</v>
      </c>
      <c r="I35" s="168">
        <v>3.31</v>
      </c>
      <c r="J35" s="40">
        <f>0.29*0.3*0.08</f>
        <v>6.96E-3</v>
      </c>
      <c r="K35" s="228"/>
    </row>
    <row r="36" spans="2:256" s="88" customFormat="1" ht="20.25" customHeight="1">
      <c r="B36" s="164" t="str">
        <f>B106</f>
        <v>PO #0081-9483559</v>
      </c>
      <c r="C36" s="28">
        <f>D35</f>
        <v>2020</v>
      </c>
      <c r="D36" s="29" t="s">
        <v>17</v>
      </c>
      <c r="E36" s="30" t="s">
        <v>45</v>
      </c>
      <c r="F36" s="25"/>
      <c r="G36" s="26">
        <f>G35</f>
        <v>8080</v>
      </c>
      <c r="H36" s="60">
        <f>H35*D35</f>
        <v>6100.4</v>
      </c>
      <c r="I36" s="59">
        <f>I35*D35</f>
        <v>6686.2</v>
      </c>
      <c r="J36" s="41">
        <f>J35*D35</f>
        <v>14.059200000000001</v>
      </c>
      <c r="K36" s="228"/>
    </row>
    <row r="37" spans="2:256" s="88" customFormat="1" ht="20.25" customHeight="1">
      <c r="B37" s="98" t="s">
        <v>50</v>
      </c>
      <c r="C37" s="32"/>
      <c r="D37" s="33"/>
      <c r="E37" s="96"/>
      <c r="F37" s="99"/>
      <c r="G37" s="34"/>
      <c r="H37" s="61"/>
      <c r="I37" s="62"/>
      <c r="J37" s="42"/>
      <c r="K37" s="228"/>
    </row>
    <row r="38" spans="2:256" s="88" customFormat="1" ht="20.25" customHeight="1">
      <c r="B38" s="100" t="s">
        <v>40</v>
      </c>
      <c r="C38" s="32"/>
      <c r="D38" s="33"/>
      <c r="E38" s="96" t="s">
        <v>47</v>
      </c>
      <c r="F38" s="99"/>
      <c r="G38" s="75"/>
      <c r="H38" s="61"/>
      <c r="I38" s="62"/>
      <c r="J38" s="42"/>
      <c r="K38" s="228"/>
    </row>
    <row r="39" spans="2:256" s="88" customFormat="1" ht="20.25" customHeight="1">
      <c r="B39" s="98" t="s">
        <v>63</v>
      </c>
      <c r="C39" s="37"/>
      <c r="D39" s="33"/>
      <c r="E39" s="33"/>
      <c r="F39" s="99"/>
      <c r="G39" s="34"/>
      <c r="H39" s="61"/>
      <c r="I39" s="62"/>
      <c r="J39" s="42"/>
      <c r="K39" s="228"/>
    </row>
    <row r="40" spans="2:256" s="88" customFormat="1" ht="20.25" customHeight="1" thickBot="1">
      <c r="B40" s="84"/>
      <c r="C40" s="37"/>
      <c r="D40" s="33"/>
      <c r="E40" s="33"/>
      <c r="F40" s="99"/>
      <c r="G40" s="34"/>
      <c r="H40" s="61"/>
      <c r="I40" s="62"/>
      <c r="J40" s="42"/>
      <c r="K40" s="228"/>
    </row>
    <row r="41" spans="2:256" s="88" customFormat="1" ht="18.75" customHeight="1">
      <c r="B41" s="161"/>
      <c r="C41" s="18" t="s">
        <v>37</v>
      </c>
      <c r="D41" s="19"/>
      <c r="E41" s="85" t="s">
        <v>57</v>
      </c>
      <c r="F41" s="20"/>
      <c r="G41" s="21"/>
      <c r="H41" s="57"/>
      <c r="I41" s="58"/>
      <c r="J41" s="74"/>
      <c r="K41" s="228"/>
      <c r="IV41" s="90"/>
    </row>
    <row r="42" spans="2:256" s="88" customFormat="1" ht="18.75" customHeight="1">
      <c r="B42" s="98" t="s">
        <v>58</v>
      </c>
      <c r="C42" s="22"/>
      <c r="D42" s="23">
        <f>G42/F42</f>
        <v>3037</v>
      </c>
      <c r="E42" s="24" t="s">
        <v>43</v>
      </c>
      <c r="F42" s="25">
        <v>6</v>
      </c>
      <c r="G42" s="26">
        <v>18222</v>
      </c>
      <c r="H42" s="59">
        <v>3.81</v>
      </c>
      <c r="I42" s="59">
        <v>4.09</v>
      </c>
      <c r="J42" s="40">
        <f>0.29*0.3*0.095</f>
        <v>8.2649999999999998E-3</v>
      </c>
      <c r="K42" s="228"/>
      <c r="IV42" s="90"/>
    </row>
    <row r="43" spans="2:256" s="88" customFormat="1" ht="18.75" customHeight="1">
      <c r="B43" s="164" t="str">
        <f>B65</f>
        <v>PO #0081-9483559</v>
      </c>
      <c r="C43" s="28">
        <f>D42</f>
        <v>3037</v>
      </c>
      <c r="D43" s="29" t="s">
        <v>17</v>
      </c>
      <c r="E43" s="30" t="s">
        <v>45</v>
      </c>
      <c r="F43" s="25"/>
      <c r="G43" s="26">
        <f>G42</f>
        <v>18222</v>
      </c>
      <c r="H43" s="60">
        <f>H42*D42</f>
        <v>11570.97</v>
      </c>
      <c r="I43" s="59">
        <f>I42*D42</f>
        <v>12421.33</v>
      </c>
      <c r="J43" s="41">
        <f>J42*D42</f>
        <v>25.100804999999998</v>
      </c>
      <c r="K43" s="228"/>
      <c r="IV43" s="90"/>
    </row>
    <row r="44" spans="2:256" s="88" customFormat="1" ht="18.75" customHeight="1">
      <c r="B44" s="98" t="s">
        <v>25</v>
      </c>
      <c r="C44" s="32"/>
      <c r="D44" s="33"/>
      <c r="E44" s="96"/>
      <c r="F44" s="99"/>
      <c r="G44" s="34"/>
      <c r="H44" s="61"/>
      <c r="I44" s="62"/>
      <c r="J44" s="42"/>
      <c r="K44" s="228"/>
      <c r="IV44" s="90"/>
    </row>
    <row r="45" spans="2:256" s="88" customFormat="1" ht="18.75" customHeight="1">
      <c r="B45" s="100" t="s">
        <v>40</v>
      </c>
      <c r="C45" s="32"/>
      <c r="D45" s="33"/>
      <c r="E45" s="96" t="s">
        <v>47</v>
      </c>
      <c r="F45" s="99"/>
      <c r="G45" s="75"/>
      <c r="H45" s="61"/>
      <c r="I45" s="62"/>
      <c r="J45" s="42"/>
      <c r="K45" s="228"/>
      <c r="IV45" s="90"/>
    </row>
    <row r="46" spans="2:256" s="88" customFormat="1" ht="18.75" customHeight="1" thickBot="1">
      <c r="B46" s="98" t="s">
        <v>59</v>
      </c>
      <c r="C46" s="37"/>
      <c r="D46" s="33"/>
      <c r="E46" s="33"/>
      <c r="F46" s="99"/>
      <c r="G46" s="34"/>
      <c r="H46" s="61"/>
      <c r="I46" s="62"/>
      <c r="J46" s="42"/>
      <c r="K46" s="228"/>
      <c r="IV46" s="90"/>
    </row>
    <row r="47" spans="2:256" s="86" customFormat="1" ht="18" thickBot="1">
      <c r="B47" s="187" t="s">
        <v>75</v>
      </c>
      <c r="C47" s="165">
        <f>C43+C36</f>
        <v>5057</v>
      </c>
      <c r="D47" s="166"/>
      <c r="E47" s="166"/>
      <c r="F47" s="166"/>
      <c r="G47" s="166">
        <f>G43+G36</f>
        <v>26302</v>
      </c>
      <c r="H47" s="167">
        <f>H43+H36</f>
        <v>17671.37</v>
      </c>
      <c r="I47" s="167">
        <f t="shared" ref="I47:J47" si="1">I43+I36</f>
        <v>19107.53</v>
      </c>
      <c r="J47" s="167">
        <f t="shared" si="1"/>
        <v>39.160004999999998</v>
      </c>
      <c r="K47" s="229"/>
      <c r="IV47" s="87"/>
    </row>
    <row r="48" spans="2:256" s="88" customFormat="1" ht="16.5" customHeight="1">
      <c r="B48" s="97"/>
      <c r="C48" s="18" t="s">
        <v>37</v>
      </c>
      <c r="D48" s="19"/>
      <c r="E48" s="85" t="s">
        <v>61</v>
      </c>
      <c r="F48" s="20"/>
      <c r="G48" s="21"/>
      <c r="H48" s="57"/>
      <c r="I48" s="58"/>
      <c r="J48" s="74"/>
      <c r="K48" s="230" t="s">
        <v>60</v>
      </c>
    </row>
    <row r="49" spans="1:256" s="88" customFormat="1" ht="20.25" customHeight="1">
      <c r="B49" s="98" t="s">
        <v>62</v>
      </c>
      <c r="C49" s="22"/>
      <c r="D49" s="23">
        <f>G49/F49</f>
        <v>3541</v>
      </c>
      <c r="E49" s="24" t="s">
        <v>43</v>
      </c>
      <c r="F49" s="25">
        <v>4</v>
      </c>
      <c r="G49" s="26">
        <v>14164</v>
      </c>
      <c r="H49" s="59">
        <v>3.02</v>
      </c>
      <c r="I49" s="168">
        <v>3.31</v>
      </c>
      <c r="J49" s="40">
        <f>0.29*0.3*0.08</f>
        <v>6.96E-3</v>
      </c>
      <c r="K49" s="231"/>
    </row>
    <row r="50" spans="1:256" s="88" customFormat="1" ht="20.25" customHeight="1">
      <c r="B50" s="164" t="str">
        <f>B43</f>
        <v>PO #0081-9483559</v>
      </c>
      <c r="C50" s="28">
        <f>D49</f>
        <v>3541</v>
      </c>
      <c r="D50" s="29" t="s">
        <v>17</v>
      </c>
      <c r="E50" s="30" t="s">
        <v>45</v>
      </c>
      <c r="F50" s="25"/>
      <c r="G50" s="26">
        <f>G49</f>
        <v>14164</v>
      </c>
      <c r="H50" s="60">
        <f>H49*D49</f>
        <v>10693.82</v>
      </c>
      <c r="I50" s="59">
        <f>I49*D49</f>
        <v>11720.710000000001</v>
      </c>
      <c r="J50" s="41">
        <f>J49*D49</f>
        <v>24.64536</v>
      </c>
      <c r="K50" s="231"/>
    </row>
    <row r="51" spans="1:256" s="88" customFormat="1" ht="20.25" customHeight="1">
      <c r="B51" s="98" t="s">
        <v>50</v>
      </c>
      <c r="C51" s="32"/>
      <c r="D51" s="33"/>
      <c r="E51" s="96"/>
      <c r="F51" s="99"/>
      <c r="G51" s="34"/>
      <c r="H51" s="61"/>
      <c r="I51" s="62"/>
      <c r="J51" s="42"/>
      <c r="K51" s="231"/>
    </row>
    <row r="52" spans="1:256" s="88" customFormat="1" ht="20.25" customHeight="1">
      <c r="B52" s="100" t="s">
        <v>40</v>
      </c>
      <c r="C52" s="32"/>
      <c r="D52" s="33"/>
      <c r="E52" s="96" t="s">
        <v>47</v>
      </c>
      <c r="F52" s="99"/>
      <c r="G52" s="75"/>
      <c r="H52" s="61"/>
      <c r="I52" s="62"/>
      <c r="J52" s="42"/>
      <c r="K52" s="231"/>
    </row>
    <row r="53" spans="1:256" s="88" customFormat="1" ht="20.25" customHeight="1">
      <c r="B53" s="98" t="s">
        <v>63</v>
      </c>
      <c r="C53" s="37"/>
      <c r="D53" s="33"/>
      <c r="E53" s="33"/>
      <c r="F53" s="99"/>
      <c r="G53" s="34"/>
      <c r="H53" s="61"/>
      <c r="I53" s="62"/>
      <c r="J53" s="42"/>
      <c r="K53" s="231"/>
    </row>
    <row r="54" spans="1:256" s="88" customFormat="1" ht="20.25" customHeight="1" thickBot="1">
      <c r="B54" s="84"/>
      <c r="C54" s="37"/>
      <c r="D54" s="33"/>
      <c r="E54" s="33"/>
      <c r="F54" s="99"/>
      <c r="G54" s="34"/>
      <c r="H54" s="61"/>
      <c r="I54" s="62"/>
      <c r="J54" s="42"/>
      <c r="K54" s="231"/>
    </row>
    <row r="55" spans="1:256" s="90" customFormat="1" ht="20.25" customHeight="1">
      <c r="A55" s="88"/>
      <c r="B55" s="169"/>
      <c r="C55" s="18" t="s">
        <v>64</v>
      </c>
      <c r="D55" s="19"/>
      <c r="E55" s="85" t="s">
        <v>65</v>
      </c>
      <c r="F55" s="20"/>
      <c r="G55" s="21"/>
      <c r="H55" s="20"/>
      <c r="I55" s="105"/>
      <c r="J55" s="74"/>
      <c r="K55" s="231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</row>
    <row r="56" spans="1:256" s="90" customFormat="1" ht="20.25" customHeight="1">
      <c r="A56" s="88"/>
      <c r="B56" s="108" t="s">
        <v>66</v>
      </c>
      <c r="C56" s="22"/>
      <c r="D56" s="23">
        <f>G56/F56</f>
        <v>1612</v>
      </c>
      <c r="E56" s="24" t="s">
        <v>43</v>
      </c>
      <c r="F56" s="25">
        <v>12</v>
      </c>
      <c r="G56" s="26">
        <v>19344</v>
      </c>
      <c r="H56" s="107">
        <v>4.3099999999999996</v>
      </c>
      <c r="I56" s="27">
        <v>4.5599999999999996</v>
      </c>
      <c r="J56" s="40">
        <f>0.29*0.24*0.105</f>
        <v>7.3079999999999994E-3</v>
      </c>
      <c r="K56" s="231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</row>
    <row r="57" spans="1:256" s="90" customFormat="1" ht="20.25" customHeight="1">
      <c r="A57" s="88"/>
      <c r="B57" s="192" t="str">
        <f>B36</f>
        <v>PO #0081-9483559</v>
      </c>
      <c r="C57" s="28">
        <f>D56</f>
        <v>1612</v>
      </c>
      <c r="D57" s="29" t="s">
        <v>17</v>
      </c>
      <c r="E57" s="30" t="s">
        <v>45</v>
      </c>
      <c r="F57" s="25"/>
      <c r="G57" s="26">
        <f>G56</f>
        <v>19344</v>
      </c>
      <c r="H57" s="109">
        <f>H56*D56</f>
        <v>6947.7199999999993</v>
      </c>
      <c r="I57" s="27">
        <f>I56*D56</f>
        <v>7350.7199999999993</v>
      </c>
      <c r="J57" s="41">
        <f>J56*D56</f>
        <v>11.780495999999999</v>
      </c>
      <c r="K57" s="231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</row>
    <row r="58" spans="1:256" s="90" customFormat="1" ht="20.25" customHeight="1">
      <c r="A58" s="88"/>
      <c r="B58" s="108" t="s">
        <v>21</v>
      </c>
      <c r="C58" s="32"/>
      <c r="D58" s="33"/>
      <c r="E58" s="96"/>
      <c r="F58" s="99"/>
      <c r="G58" s="34"/>
      <c r="H58" s="110"/>
      <c r="I58" s="111"/>
      <c r="J58" s="42"/>
      <c r="K58" s="231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</row>
    <row r="59" spans="1:256" s="90" customFormat="1" ht="16.5" customHeight="1">
      <c r="A59" s="88"/>
      <c r="B59" s="108" t="s">
        <v>40</v>
      </c>
      <c r="C59" s="32"/>
      <c r="D59" s="33"/>
      <c r="E59" s="96" t="s">
        <v>47</v>
      </c>
      <c r="F59" s="99"/>
      <c r="G59" s="75"/>
      <c r="H59" s="110"/>
      <c r="I59" s="111"/>
      <c r="J59" s="42"/>
      <c r="K59" s="231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</row>
    <row r="60" spans="1:256" s="90" customFormat="1" ht="20.25" customHeight="1">
      <c r="A60" s="88"/>
      <c r="B60" s="108" t="s">
        <v>67</v>
      </c>
      <c r="C60" s="37"/>
      <c r="D60" s="33"/>
      <c r="E60" s="33"/>
      <c r="F60" s="99"/>
      <c r="G60" s="34"/>
      <c r="H60" s="110"/>
      <c r="I60" s="111"/>
      <c r="J60" s="42"/>
      <c r="K60" s="231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</row>
    <row r="61" spans="1:256" s="90" customFormat="1" ht="20.25" customHeight="1" thickBot="1">
      <c r="A61" s="88"/>
      <c r="B61" s="193"/>
      <c r="C61" s="37"/>
      <c r="D61" s="33"/>
      <c r="E61" s="191"/>
      <c r="F61" s="99"/>
      <c r="G61" s="34"/>
      <c r="H61" s="110"/>
      <c r="I61" s="111"/>
      <c r="J61" s="42"/>
      <c r="K61" s="231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</row>
    <row r="62" spans="1:256" s="78" customFormat="1" ht="18" thickBot="1">
      <c r="B62" s="194" t="s">
        <v>60</v>
      </c>
      <c r="C62" s="158">
        <f>C50+C57</f>
        <v>5153</v>
      </c>
      <c r="D62" s="159"/>
      <c r="E62" s="159"/>
      <c r="F62" s="159"/>
      <c r="G62" s="159">
        <f>G50+G57</f>
        <v>33508</v>
      </c>
      <c r="H62" s="160">
        <f>H57+H50</f>
        <v>17641.54</v>
      </c>
      <c r="I62" s="160">
        <f>I57+I50</f>
        <v>19071.43</v>
      </c>
      <c r="J62" s="160">
        <f t="shared" ref="J62" si="2">J57+J50</f>
        <v>36.425855999999996</v>
      </c>
      <c r="K62" s="232"/>
      <c r="IV62" s="79"/>
    </row>
    <row r="63" spans="1:256" s="88" customFormat="1" ht="18.75" customHeight="1">
      <c r="B63" s="162"/>
      <c r="C63" s="18" t="s">
        <v>52</v>
      </c>
      <c r="D63" s="19"/>
      <c r="E63" s="85" t="s">
        <v>53</v>
      </c>
      <c r="F63" s="20"/>
      <c r="G63" s="21"/>
      <c r="H63" s="104"/>
      <c r="I63" s="105"/>
      <c r="J63" s="74"/>
      <c r="K63" s="205" t="s">
        <v>73</v>
      </c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IV63" s="90"/>
    </row>
    <row r="64" spans="1:256" s="90" customFormat="1" ht="18.75" customHeight="1">
      <c r="A64" s="88"/>
      <c r="B64" s="108" t="s">
        <v>55</v>
      </c>
      <c r="C64" s="22"/>
      <c r="D64" s="23">
        <f>G64/F64</f>
        <v>3901</v>
      </c>
      <c r="E64" s="24" t="s">
        <v>54</v>
      </c>
      <c r="F64" s="25">
        <v>12</v>
      </c>
      <c r="G64" s="26">
        <v>46812</v>
      </c>
      <c r="H64" s="107">
        <v>3.89</v>
      </c>
      <c r="I64" s="27">
        <v>4.0199999999999996</v>
      </c>
      <c r="J64" s="40">
        <f>0.262*0.202*0.12</f>
        <v>6.3508800000000006E-3</v>
      </c>
      <c r="K64" s="206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</row>
    <row r="65" spans="1:256" s="90" customFormat="1" ht="18.75" customHeight="1">
      <c r="A65" s="88"/>
      <c r="B65" s="164" t="str">
        <f>B81</f>
        <v>PO #0081-9483559</v>
      </c>
      <c r="C65" s="28">
        <f>D64</f>
        <v>3901</v>
      </c>
      <c r="D65" s="29" t="s">
        <v>17</v>
      </c>
      <c r="E65" s="30" t="s">
        <v>45</v>
      </c>
      <c r="F65" s="25"/>
      <c r="G65" s="26">
        <f>G64</f>
        <v>46812</v>
      </c>
      <c r="H65" s="109">
        <f>H64*D64</f>
        <v>15174.890000000001</v>
      </c>
      <c r="I65" s="31">
        <f>I64*D64</f>
        <v>15682.019999999999</v>
      </c>
      <c r="J65" s="41">
        <f>J64*D64</f>
        <v>24.774782880000004</v>
      </c>
      <c r="K65" s="206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</row>
    <row r="66" spans="1:256" s="90" customFormat="1" ht="18.75" customHeight="1">
      <c r="A66" s="88"/>
      <c r="B66" s="108" t="s">
        <v>22</v>
      </c>
      <c r="C66" s="32"/>
      <c r="D66" s="33"/>
      <c r="E66" s="33"/>
      <c r="F66" s="99"/>
      <c r="G66" s="34"/>
      <c r="H66" s="110"/>
      <c r="I66" s="111"/>
      <c r="J66" s="42"/>
      <c r="K66" s="206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</row>
    <row r="67" spans="1:256" s="90" customFormat="1" ht="18.75" customHeight="1">
      <c r="A67" s="88"/>
      <c r="B67" s="108" t="s">
        <v>40</v>
      </c>
      <c r="C67" s="32"/>
      <c r="D67" s="33"/>
      <c r="E67" s="33" t="s">
        <v>47</v>
      </c>
      <c r="F67" s="99"/>
      <c r="G67" s="75"/>
      <c r="H67" s="110"/>
      <c r="I67" s="111"/>
      <c r="J67" s="42"/>
      <c r="K67" s="206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</row>
    <row r="68" spans="1:256" s="90" customFormat="1" ht="18.75" customHeight="1" thickBot="1">
      <c r="A68" s="88"/>
      <c r="B68" s="108" t="s">
        <v>56</v>
      </c>
      <c r="C68" s="32"/>
      <c r="D68" s="33"/>
      <c r="E68" s="33"/>
      <c r="F68" s="99"/>
      <c r="G68" s="34"/>
      <c r="H68" s="110"/>
      <c r="I68" s="111"/>
      <c r="J68" s="42"/>
      <c r="K68" s="206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</row>
    <row r="69" spans="1:256" s="2" customFormat="1" ht="16.5" customHeight="1">
      <c r="B69" s="89"/>
      <c r="C69" s="19" t="s">
        <v>30</v>
      </c>
      <c r="D69" s="19"/>
      <c r="E69" s="85" t="s">
        <v>26</v>
      </c>
      <c r="F69" s="20"/>
      <c r="G69" s="21"/>
      <c r="H69" s="57"/>
      <c r="I69" s="58"/>
      <c r="J69" s="39"/>
      <c r="K69" s="206"/>
      <c r="IV69"/>
    </row>
    <row r="70" spans="1:256" s="2" customFormat="1" ht="16.5" customHeight="1">
      <c r="B70" s="91" t="s">
        <v>28</v>
      </c>
      <c r="C70" s="25"/>
      <c r="D70" s="23">
        <f>G70/F70</f>
        <v>1406</v>
      </c>
      <c r="E70" s="24" t="s">
        <v>16</v>
      </c>
      <c r="F70" s="25">
        <v>8</v>
      </c>
      <c r="G70" s="26">
        <v>11248</v>
      </c>
      <c r="H70" s="59">
        <v>2.5499999999999998</v>
      </c>
      <c r="I70" s="59">
        <v>2.84</v>
      </c>
      <c r="J70" s="40">
        <f>0.26*0.2*0.09</f>
        <v>4.6800000000000001E-3</v>
      </c>
      <c r="K70" s="206"/>
      <c r="IV70"/>
    </row>
    <row r="71" spans="1:256" s="2" customFormat="1" ht="16.5" customHeight="1">
      <c r="B71" s="174" t="s">
        <v>85</v>
      </c>
      <c r="C71" s="47">
        <f>D70</f>
        <v>1406</v>
      </c>
      <c r="D71" s="29" t="s">
        <v>17</v>
      </c>
      <c r="E71" s="24" t="s">
        <v>54</v>
      </c>
      <c r="F71" s="25"/>
      <c r="G71" s="26">
        <f>G70</f>
        <v>11248</v>
      </c>
      <c r="H71" s="60">
        <f>H70*D70</f>
        <v>3585.2999999999997</v>
      </c>
      <c r="I71" s="59">
        <f>I70*D70</f>
        <v>3993.04</v>
      </c>
      <c r="J71" s="41">
        <f>J70*D70</f>
        <v>6.5800800000000006</v>
      </c>
      <c r="K71" s="206"/>
      <c r="IV71"/>
    </row>
    <row r="72" spans="1:256" s="2" customFormat="1" ht="16.5" customHeight="1">
      <c r="B72" s="91" t="s">
        <v>23</v>
      </c>
      <c r="C72" s="33"/>
      <c r="D72" s="33"/>
      <c r="E72" s="30" t="s">
        <v>45</v>
      </c>
      <c r="F72" s="99"/>
      <c r="G72" s="34"/>
      <c r="H72" s="61"/>
      <c r="I72" s="62"/>
      <c r="J72" s="42"/>
      <c r="K72" s="206"/>
      <c r="IV72"/>
    </row>
    <row r="73" spans="1:256" s="2" customFormat="1" ht="16.5" customHeight="1">
      <c r="B73" s="91" t="s">
        <v>18</v>
      </c>
      <c r="C73" s="35"/>
      <c r="D73" s="35"/>
      <c r="E73" s="33"/>
      <c r="F73" s="175"/>
      <c r="G73" s="43"/>
      <c r="H73" s="63"/>
      <c r="I73" s="64"/>
      <c r="J73" s="44"/>
      <c r="K73" s="206"/>
      <c r="IV73"/>
    </row>
    <row r="74" spans="1:256" s="2" customFormat="1" ht="16.5" customHeight="1">
      <c r="B74" s="91" t="s">
        <v>27</v>
      </c>
      <c r="C74" s="48"/>
      <c r="D74" s="35"/>
      <c r="E74" s="33" t="s">
        <v>47</v>
      </c>
      <c r="F74" s="175"/>
      <c r="G74" s="38"/>
      <c r="H74" s="63"/>
      <c r="I74" s="64"/>
      <c r="J74" s="44"/>
      <c r="K74" s="206"/>
      <c r="IV74"/>
    </row>
    <row r="75" spans="1:256" s="2" customFormat="1" ht="16.5" customHeight="1">
      <c r="B75" s="91"/>
      <c r="C75" s="48"/>
      <c r="D75" s="35"/>
      <c r="E75" s="33"/>
      <c r="F75" s="175"/>
      <c r="G75" s="38"/>
      <c r="H75" s="63"/>
      <c r="I75" s="64"/>
      <c r="J75" s="44"/>
      <c r="K75" s="206"/>
      <c r="IV75"/>
    </row>
    <row r="76" spans="1:256" s="2" customFormat="1" ht="17.25" customHeight="1" thickBot="1">
      <c r="B76" s="92"/>
      <c r="C76" s="52"/>
      <c r="D76" s="49"/>
      <c r="E76" s="71"/>
      <c r="F76" s="176"/>
      <c r="G76" s="50"/>
      <c r="H76" s="65"/>
      <c r="I76" s="66"/>
      <c r="J76" s="51"/>
      <c r="K76" s="206"/>
      <c r="IV76"/>
    </row>
    <row r="77" spans="1:256" s="86" customFormat="1" ht="18" thickBot="1">
      <c r="B77" s="186" t="s">
        <v>33</v>
      </c>
      <c r="C77" s="177">
        <f>C71+C65</f>
        <v>5307</v>
      </c>
      <c r="D77" s="178"/>
      <c r="E77" s="178"/>
      <c r="F77" s="178"/>
      <c r="G77" s="178">
        <f>G71+G65</f>
        <v>58060</v>
      </c>
      <c r="H77" s="179">
        <f>H71+H65</f>
        <v>18760.190000000002</v>
      </c>
      <c r="I77" s="179">
        <f t="shared" ref="I77:J77" si="3">I71+I65</f>
        <v>19675.059999999998</v>
      </c>
      <c r="J77" s="179">
        <f t="shared" si="3"/>
        <v>31.354862880000006</v>
      </c>
      <c r="K77" s="207"/>
      <c r="IV77" s="87"/>
    </row>
    <row r="78" spans="1:256" s="88" customFormat="1" ht="15.75" customHeight="1">
      <c r="B78" s="117"/>
      <c r="C78" s="18" t="s">
        <v>37</v>
      </c>
      <c r="D78" s="19"/>
      <c r="E78" s="85" t="s">
        <v>38</v>
      </c>
      <c r="F78" s="20"/>
      <c r="G78" s="21"/>
      <c r="H78" s="57"/>
      <c r="I78" s="58"/>
      <c r="J78" s="74"/>
      <c r="K78" s="208" t="s">
        <v>87</v>
      </c>
    </row>
    <row r="79" spans="1:256" s="88" customFormat="1" ht="20.25" customHeight="1">
      <c r="B79" s="100"/>
      <c r="C79" s="22"/>
      <c r="D79" s="23">
        <f>G79/F79</f>
        <v>1676</v>
      </c>
      <c r="E79" s="24" t="s">
        <v>43</v>
      </c>
      <c r="F79" s="25">
        <v>6</v>
      </c>
      <c r="G79" s="26">
        <v>10056</v>
      </c>
      <c r="H79" s="59">
        <v>2.99</v>
      </c>
      <c r="I79" s="59">
        <v>3.27</v>
      </c>
      <c r="J79" s="40">
        <f>0.29*0.3*0.075</f>
        <v>6.5249999999999996E-3</v>
      </c>
      <c r="K79" s="209"/>
    </row>
    <row r="80" spans="1:256" s="88" customFormat="1" ht="20.25" customHeight="1">
      <c r="B80" s="98" t="s">
        <v>39</v>
      </c>
      <c r="C80" s="28">
        <f>D79</f>
        <v>1676</v>
      </c>
      <c r="D80" s="29" t="s">
        <v>17</v>
      </c>
      <c r="E80" s="30" t="s">
        <v>45</v>
      </c>
      <c r="F80" s="25"/>
      <c r="G80" s="26">
        <f>G79</f>
        <v>10056</v>
      </c>
      <c r="H80" s="60">
        <f>H79*D79</f>
        <v>5011.2400000000007</v>
      </c>
      <c r="I80" s="59">
        <f>I79*D79</f>
        <v>5480.52</v>
      </c>
      <c r="J80" s="41">
        <f>J79*D79</f>
        <v>10.935899999999998</v>
      </c>
      <c r="K80" s="209"/>
    </row>
    <row r="81" spans="2:256" s="88" customFormat="1" ht="20.25" customHeight="1">
      <c r="B81" s="192" t="s">
        <v>77</v>
      </c>
      <c r="C81" s="125"/>
      <c r="D81" s="96"/>
      <c r="E81" s="96"/>
      <c r="F81" s="152"/>
      <c r="G81" s="127"/>
      <c r="H81" s="128"/>
      <c r="I81" s="129"/>
      <c r="J81" s="42"/>
      <c r="K81" s="209"/>
    </row>
    <row r="82" spans="2:256" s="88" customFormat="1" ht="20.25" customHeight="1">
      <c r="B82" s="98" t="s">
        <v>25</v>
      </c>
      <c r="C82" s="125"/>
      <c r="D82" s="96"/>
      <c r="E82" s="96" t="s">
        <v>47</v>
      </c>
      <c r="F82" s="152"/>
      <c r="G82" s="75"/>
      <c r="H82" s="128"/>
      <c r="I82" s="129"/>
      <c r="J82" s="42"/>
      <c r="K82" s="209"/>
    </row>
    <row r="83" spans="2:256" s="88" customFormat="1" ht="20.25" customHeight="1">
      <c r="B83" s="100" t="s">
        <v>40</v>
      </c>
      <c r="C83" s="146"/>
      <c r="D83" s="96"/>
      <c r="E83" s="96"/>
      <c r="F83" s="152"/>
      <c r="G83" s="127"/>
      <c r="H83" s="128"/>
      <c r="I83" s="129"/>
      <c r="J83" s="42"/>
      <c r="K83" s="209"/>
    </row>
    <row r="84" spans="2:256" s="88" customFormat="1" ht="20.25" customHeight="1">
      <c r="B84" s="98" t="s">
        <v>41</v>
      </c>
      <c r="C84" s="146"/>
      <c r="D84" s="96"/>
      <c r="E84" s="96"/>
      <c r="F84" s="152"/>
      <c r="G84" s="127"/>
      <c r="H84" s="128"/>
      <c r="I84" s="129"/>
      <c r="J84" s="42"/>
      <c r="K84" s="209"/>
    </row>
    <row r="85" spans="2:256" s="88" customFormat="1" ht="21" customHeight="1" thickBot="1">
      <c r="B85" s="100"/>
      <c r="C85" s="153"/>
      <c r="D85" s="138"/>
      <c r="E85" s="138"/>
      <c r="F85" s="154"/>
      <c r="G85" s="143"/>
      <c r="H85" s="144"/>
      <c r="I85" s="145"/>
      <c r="J85" s="76"/>
      <c r="K85" s="209"/>
    </row>
    <row r="86" spans="2:256" s="69" customFormat="1" ht="17.25">
      <c r="B86" s="115"/>
      <c r="C86" s="18" t="s">
        <v>78</v>
      </c>
      <c r="D86" s="19"/>
      <c r="E86" s="85" t="s">
        <v>79</v>
      </c>
      <c r="F86" s="20"/>
      <c r="G86" s="21"/>
      <c r="H86" s="57"/>
      <c r="I86" s="58"/>
      <c r="J86" s="39"/>
      <c r="K86" s="209"/>
      <c r="IV86" s="70"/>
    </row>
    <row r="87" spans="2:256" s="69" customFormat="1" ht="17.25">
      <c r="B87" s="116"/>
      <c r="C87" s="22"/>
      <c r="D87" s="23">
        <f>G87/F87</f>
        <v>1929</v>
      </c>
      <c r="E87" s="24" t="s">
        <v>43</v>
      </c>
      <c r="F87" s="25">
        <v>12</v>
      </c>
      <c r="G87" s="26">
        <v>23148</v>
      </c>
      <c r="H87" s="59">
        <v>3.82</v>
      </c>
      <c r="I87" s="59">
        <v>4.12</v>
      </c>
      <c r="J87" s="40">
        <f>0.26*0.2*0.12</f>
        <v>6.2399999999999999E-3</v>
      </c>
      <c r="K87" s="209"/>
      <c r="IV87" s="70"/>
    </row>
    <row r="88" spans="2:256" s="69" customFormat="1" ht="17.25">
      <c r="B88" s="116" t="s">
        <v>80</v>
      </c>
      <c r="C88" s="28">
        <f>D87</f>
        <v>1929</v>
      </c>
      <c r="D88" s="29" t="s">
        <v>17</v>
      </c>
      <c r="E88" s="30" t="s">
        <v>45</v>
      </c>
      <c r="F88" s="25"/>
      <c r="G88" s="26">
        <f>G87</f>
        <v>23148</v>
      </c>
      <c r="H88" s="60">
        <f>H87*D87</f>
        <v>7368.78</v>
      </c>
      <c r="I88" s="60">
        <f>I87*D87</f>
        <v>7947.4800000000005</v>
      </c>
      <c r="J88" s="41">
        <f>J87*D87</f>
        <v>12.036960000000001</v>
      </c>
      <c r="K88" s="209"/>
      <c r="IV88" s="70"/>
    </row>
    <row r="89" spans="2:256" s="69" customFormat="1" ht="17.25">
      <c r="B89" s="116" t="s">
        <v>86</v>
      </c>
      <c r="C89" s="125"/>
      <c r="D89" s="96"/>
      <c r="E89" s="96"/>
      <c r="F89" s="126"/>
      <c r="G89" s="127"/>
      <c r="H89" s="128"/>
      <c r="I89" s="129"/>
      <c r="J89" s="42"/>
      <c r="K89" s="209"/>
      <c r="IV89" s="70"/>
    </row>
    <row r="90" spans="2:256" s="69" customFormat="1" ht="17.25">
      <c r="B90" s="116" t="s">
        <v>22</v>
      </c>
      <c r="C90" s="130"/>
      <c r="D90" s="4"/>
      <c r="E90" s="96" t="s">
        <v>47</v>
      </c>
      <c r="F90" s="131"/>
      <c r="G90" s="43"/>
      <c r="H90" s="132"/>
      <c r="I90" s="133"/>
      <c r="J90" s="44"/>
      <c r="K90" s="209"/>
      <c r="IV90" s="70"/>
    </row>
    <row r="91" spans="2:256" s="69" customFormat="1" ht="17.25">
      <c r="B91" s="116" t="s">
        <v>18</v>
      </c>
      <c r="C91" s="130"/>
      <c r="D91" s="4"/>
      <c r="E91" s="96"/>
      <c r="F91" s="131"/>
      <c r="G91" s="134"/>
      <c r="H91" s="132"/>
      <c r="I91" s="133"/>
      <c r="J91" s="44"/>
      <c r="K91" s="209"/>
      <c r="IV91" s="70"/>
    </row>
    <row r="92" spans="2:256" s="69" customFormat="1" ht="17.25">
      <c r="B92" s="116" t="s">
        <v>81</v>
      </c>
      <c r="C92" s="130"/>
      <c r="D92" s="4"/>
      <c r="E92" s="96"/>
      <c r="F92" s="131"/>
      <c r="G92" s="134"/>
      <c r="H92" s="132"/>
      <c r="I92" s="133"/>
      <c r="J92" s="44"/>
      <c r="K92" s="209"/>
      <c r="IV92" s="70"/>
    </row>
    <row r="93" spans="2:256" s="69" customFormat="1" ht="18" thickBot="1">
      <c r="B93" s="135"/>
      <c r="C93" s="136"/>
      <c r="D93" s="137"/>
      <c r="E93" s="138"/>
      <c r="F93" s="139"/>
      <c r="G93" s="140"/>
      <c r="H93" s="141"/>
      <c r="I93" s="142"/>
      <c r="J93" s="51"/>
      <c r="K93" s="209"/>
      <c r="IV93" s="70"/>
    </row>
    <row r="94" spans="2:256" s="69" customFormat="1" ht="20.25" customHeight="1">
      <c r="B94" s="115"/>
      <c r="C94" s="18" t="s">
        <v>78</v>
      </c>
      <c r="D94" s="19"/>
      <c r="E94" s="85" t="s">
        <v>82</v>
      </c>
      <c r="F94" s="20"/>
      <c r="G94" s="21"/>
      <c r="H94" s="57"/>
      <c r="I94" s="58"/>
      <c r="J94" s="195"/>
      <c r="K94" s="209"/>
      <c r="IV94" s="70"/>
    </row>
    <row r="95" spans="2:256" s="69" customFormat="1" ht="17.25">
      <c r="B95" s="116"/>
      <c r="C95" s="22"/>
      <c r="D95" s="23">
        <f>G95/F95</f>
        <v>1480</v>
      </c>
      <c r="E95" s="24" t="s">
        <v>43</v>
      </c>
      <c r="F95" s="25">
        <v>12</v>
      </c>
      <c r="G95" s="26">
        <v>17760</v>
      </c>
      <c r="H95" s="59">
        <v>3.82</v>
      </c>
      <c r="I95" s="59">
        <v>4.12</v>
      </c>
      <c r="J95" s="196">
        <f>0.26*0.2*0.12</f>
        <v>6.2399999999999999E-3</v>
      </c>
      <c r="K95" s="209"/>
      <c r="IV95" s="70"/>
    </row>
    <row r="96" spans="2:256" s="69" customFormat="1" ht="17.25">
      <c r="B96" s="116" t="s">
        <v>83</v>
      </c>
      <c r="C96" s="28">
        <f>D95</f>
        <v>1480</v>
      </c>
      <c r="D96" s="29" t="s">
        <v>17</v>
      </c>
      <c r="E96" s="30" t="s">
        <v>45</v>
      </c>
      <c r="F96" s="25"/>
      <c r="G96" s="26">
        <f>G95</f>
        <v>17760</v>
      </c>
      <c r="H96" s="60">
        <f>H95*D95</f>
        <v>5653.5999999999995</v>
      </c>
      <c r="I96" s="60">
        <f>I95*D95</f>
        <v>6097.6</v>
      </c>
      <c r="J96" s="197">
        <f>J95*D95</f>
        <v>9.235199999999999</v>
      </c>
      <c r="K96" s="209"/>
      <c r="IV96" s="70"/>
    </row>
    <row r="97" spans="1:256" s="69" customFormat="1" ht="17.25">
      <c r="B97" s="116" t="str">
        <f>B89</f>
        <v>PO #0081-4680665</v>
      </c>
      <c r="C97" s="125"/>
      <c r="D97" s="96"/>
      <c r="E97" s="96"/>
      <c r="F97" s="126"/>
      <c r="G97" s="127"/>
      <c r="H97" s="128"/>
      <c r="I97" s="129"/>
      <c r="J97" s="198"/>
      <c r="K97" s="209"/>
      <c r="IV97" s="70"/>
    </row>
    <row r="98" spans="1:256" s="69" customFormat="1" ht="17.25">
      <c r="B98" s="116" t="s">
        <v>22</v>
      </c>
      <c r="C98" s="130"/>
      <c r="D98" s="4"/>
      <c r="E98" s="96" t="s">
        <v>47</v>
      </c>
      <c r="F98" s="131"/>
      <c r="G98" s="43"/>
      <c r="H98" s="132"/>
      <c r="I98" s="133"/>
      <c r="J98" s="199"/>
      <c r="K98" s="209"/>
      <c r="IV98" s="70"/>
    </row>
    <row r="99" spans="1:256" s="69" customFormat="1" ht="17.25">
      <c r="B99" s="116" t="s">
        <v>18</v>
      </c>
      <c r="C99" s="130"/>
      <c r="D99" s="4"/>
      <c r="E99" s="96"/>
      <c r="F99" s="131"/>
      <c r="G99" s="134"/>
      <c r="H99" s="132"/>
      <c r="I99" s="133"/>
      <c r="J99" s="199"/>
      <c r="K99" s="209"/>
      <c r="IV99" s="70"/>
    </row>
    <row r="100" spans="1:256" s="69" customFormat="1" ht="17.25">
      <c r="B100" s="116" t="s">
        <v>84</v>
      </c>
      <c r="C100" s="130"/>
      <c r="D100" s="4"/>
      <c r="E100" s="96"/>
      <c r="F100" s="131"/>
      <c r="G100" s="134"/>
      <c r="H100" s="132"/>
      <c r="I100" s="133"/>
      <c r="J100" s="199"/>
      <c r="K100" s="209"/>
      <c r="IV100" s="70"/>
    </row>
    <row r="101" spans="1:256" s="69" customFormat="1" ht="18" thickBot="1">
      <c r="B101" s="135"/>
      <c r="C101" s="136"/>
      <c r="D101" s="137"/>
      <c r="E101" s="138"/>
      <c r="F101" s="139"/>
      <c r="G101" s="140"/>
      <c r="H101" s="141"/>
      <c r="I101" s="142"/>
      <c r="J101" s="200"/>
      <c r="K101" s="209"/>
      <c r="IV101" s="70"/>
    </row>
    <row r="102" spans="1:256" s="86" customFormat="1" ht="18" thickBot="1">
      <c r="B102" s="201" t="s">
        <v>87</v>
      </c>
      <c r="C102" s="202">
        <f>C96+C88+C80</f>
        <v>5085</v>
      </c>
      <c r="D102" s="203"/>
      <c r="E102" s="203"/>
      <c r="F102" s="203"/>
      <c r="G102" s="203">
        <f>G96+G88+G80</f>
        <v>50964</v>
      </c>
      <c r="H102" s="204">
        <f>H96+H88+H80</f>
        <v>18033.62</v>
      </c>
      <c r="I102" s="204">
        <f t="shared" ref="I102:J102" si="4">I96+I88+I80</f>
        <v>19525.600000000002</v>
      </c>
      <c r="J102" s="204">
        <f t="shared" si="4"/>
        <v>32.208059999999996</v>
      </c>
      <c r="K102" s="210"/>
      <c r="IV102" s="87"/>
    </row>
    <row r="103" spans="1:256" s="88" customFormat="1" ht="20.45" customHeight="1">
      <c r="B103" s="170"/>
      <c r="C103" s="18" t="s">
        <v>68</v>
      </c>
      <c r="D103" s="19"/>
      <c r="E103" s="85" t="s">
        <v>69</v>
      </c>
      <c r="F103" s="20"/>
      <c r="G103" s="21"/>
      <c r="H103" s="104"/>
      <c r="I103" s="105"/>
      <c r="J103" s="74"/>
      <c r="K103" s="211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IV103" s="90"/>
    </row>
    <row r="104" spans="1:256" s="90" customFormat="1" ht="20.25" customHeight="1">
      <c r="A104" s="88"/>
      <c r="B104" s="118"/>
      <c r="C104" s="22"/>
      <c r="D104" s="23">
        <f>G104/F104</f>
        <v>1173</v>
      </c>
      <c r="E104" s="24" t="s">
        <v>43</v>
      </c>
      <c r="F104" s="25">
        <v>12</v>
      </c>
      <c r="G104" s="26">
        <v>14076</v>
      </c>
      <c r="H104" s="107">
        <v>3.77</v>
      </c>
      <c r="I104" s="27">
        <v>3.99</v>
      </c>
      <c r="J104" s="171">
        <f>0.26*0.2*0.12</f>
        <v>6.2399999999999999E-3</v>
      </c>
      <c r="K104" s="212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88"/>
      <c r="BI104" s="88"/>
      <c r="BJ104" s="88"/>
      <c r="BK104" s="88"/>
      <c r="BL104" s="88"/>
      <c r="BM104" s="88"/>
      <c r="BN104" s="88"/>
      <c r="BO104" s="88"/>
      <c r="BP104" s="88"/>
      <c r="BQ104" s="88"/>
      <c r="BR104" s="88"/>
      <c r="BS104" s="88"/>
      <c r="BT104" s="88"/>
      <c r="BU104" s="88"/>
      <c r="BV104" s="88"/>
      <c r="BW104" s="88"/>
      <c r="BX104" s="88"/>
      <c r="BY104" s="88"/>
      <c r="BZ104" s="88"/>
      <c r="CA104" s="88"/>
      <c r="CB104" s="88"/>
      <c r="CC104" s="88"/>
      <c r="CD104" s="88"/>
      <c r="CE104" s="88"/>
      <c r="CF104" s="88"/>
      <c r="CG104" s="88"/>
      <c r="CH104" s="88"/>
      <c r="CI104" s="88"/>
      <c r="CJ104" s="88"/>
      <c r="CK104" s="88"/>
      <c r="CL104" s="88"/>
      <c r="CM104" s="88"/>
      <c r="CN104" s="88"/>
      <c r="CO104" s="88"/>
      <c r="CP104" s="88"/>
      <c r="CQ104" s="88"/>
      <c r="CR104" s="88"/>
      <c r="CS104" s="88"/>
      <c r="CT104" s="88"/>
      <c r="CU104" s="88"/>
      <c r="CV104" s="88"/>
      <c r="CW104" s="88"/>
      <c r="CX104" s="88"/>
      <c r="CY104" s="88"/>
      <c r="CZ104" s="88"/>
      <c r="DA104" s="88"/>
      <c r="DB104" s="88"/>
      <c r="DC104" s="88"/>
      <c r="DD104" s="88"/>
      <c r="DE104" s="88"/>
      <c r="DF104" s="88"/>
      <c r="DG104" s="88"/>
      <c r="DH104" s="88"/>
      <c r="DI104" s="88"/>
      <c r="DJ104" s="88"/>
      <c r="DK104" s="88"/>
      <c r="DL104" s="88"/>
      <c r="DM104" s="88"/>
      <c r="DN104" s="88"/>
      <c r="DO104" s="88"/>
      <c r="DP104" s="88"/>
      <c r="DQ104" s="88"/>
      <c r="DR104" s="88"/>
      <c r="DS104" s="88"/>
      <c r="DT104" s="88"/>
      <c r="DU104" s="88"/>
      <c r="DV104" s="88"/>
      <c r="DW104" s="88"/>
      <c r="DX104" s="88"/>
      <c r="DY104" s="88"/>
      <c r="DZ104" s="88"/>
      <c r="EA104" s="88"/>
      <c r="EB104" s="88"/>
      <c r="EC104" s="88"/>
      <c r="ED104" s="88"/>
      <c r="EE104" s="88"/>
      <c r="EF104" s="88"/>
      <c r="EG104" s="88"/>
      <c r="EH104" s="88"/>
      <c r="EI104" s="88"/>
      <c r="EJ104" s="88"/>
      <c r="EK104" s="88"/>
      <c r="EL104" s="88"/>
      <c r="EM104" s="88"/>
      <c r="EN104" s="88"/>
      <c r="EO104" s="88"/>
      <c r="EP104" s="88"/>
      <c r="EQ104" s="88"/>
      <c r="ER104" s="88"/>
      <c r="ES104" s="88"/>
      <c r="ET104" s="88"/>
      <c r="EU104" s="88"/>
      <c r="EV104" s="88"/>
      <c r="EW104" s="88"/>
      <c r="EX104" s="88"/>
      <c r="EY104" s="88"/>
      <c r="EZ104" s="88"/>
      <c r="FA104" s="88"/>
      <c r="FB104" s="88"/>
      <c r="FC104" s="88"/>
      <c r="FD104" s="88"/>
      <c r="FE104" s="88"/>
      <c r="FF104" s="88"/>
      <c r="FG104" s="88"/>
      <c r="FH104" s="88"/>
      <c r="FI104" s="88"/>
      <c r="FJ104" s="88"/>
      <c r="FK104" s="88"/>
      <c r="FL104" s="88"/>
      <c r="FM104" s="88"/>
      <c r="FN104" s="88"/>
      <c r="FO104" s="88"/>
      <c r="FP104" s="88"/>
      <c r="FQ104" s="88"/>
      <c r="FR104" s="88"/>
      <c r="FS104" s="88"/>
      <c r="FT104" s="88"/>
      <c r="FU104" s="88"/>
      <c r="FV104" s="88"/>
      <c r="FW104" s="88"/>
      <c r="FX104" s="88"/>
      <c r="FY104" s="88"/>
      <c r="FZ104" s="88"/>
      <c r="GA104" s="88"/>
      <c r="GB104" s="88"/>
      <c r="GC104" s="88"/>
      <c r="GD104" s="88"/>
      <c r="GE104" s="88"/>
      <c r="GF104" s="88"/>
      <c r="GG104" s="88"/>
      <c r="GH104" s="88"/>
      <c r="GI104" s="88"/>
      <c r="GJ104" s="88"/>
      <c r="GK104" s="88"/>
      <c r="GL104" s="88"/>
      <c r="GM104" s="88"/>
      <c r="GN104" s="88"/>
      <c r="GO104" s="88"/>
      <c r="GP104" s="88"/>
      <c r="GQ104" s="88"/>
      <c r="GR104" s="88"/>
      <c r="GS104" s="88"/>
      <c r="GT104" s="88"/>
      <c r="GU104" s="88"/>
      <c r="GV104" s="88"/>
      <c r="GW104" s="88"/>
      <c r="GX104" s="88"/>
      <c r="GY104" s="88"/>
      <c r="GZ104" s="88"/>
      <c r="HA104" s="88"/>
      <c r="HB104" s="88"/>
      <c r="HC104" s="88"/>
      <c r="HD104" s="88"/>
      <c r="HE104" s="88"/>
      <c r="HF104" s="88"/>
      <c r="HG104" s="88"/>
      <c r="HH104" s="88"/>
      <c r="HI104" s="88"/>
      <c r="HJ104" s="88"/>
      <c r="HK104" s="88"/>
      <c r="HL104" s="88"/>
      <c r="HM104" s="88"/>
      <c r="HN104" s="88"/>
      <c r="HO104" s="88"/>
      <c r="HP104" s="88"/>
      <c r="HQ104" s="88"/>
      <c r="HR104" s="88"/>
      <c r="HS104" s="88"/>
      <c r="HT104" s="88"/>
      <c r="HU104" s="88"/>
      <c r="HV104" s="88"/>
      <c r="HW104" s="88"/>
      <c r="HX104" s="88"/>
      <c r="HY104" s="88"/>
      <c r="HZ104" s="88"/>
      <c r="IA104" s="88"/>
      <c r="IB104" s="88"/>
      <c r="IC104" s="88"/>
      <c r="ID104" s="88"/>
      <c r="IE104" s="88"/>
      <c r="IF104" s="88"/>
      <c r="IG104" s="88"/>
      <c r="IH104" s="88"/>
      <c r="II104" s="88"/>
      <c r="IJ104" s="88"/>
      <c r="IK104" s="88"/>
      <c r="IL104" s="88"/>
      <c r="IM104" s="88"/>
      <c r="IN104" s="88"/>
      <c r="IO104" s="88"/>
      <c r="IP104" s="88"/>
      <c r="IQ104" s="88"/>
      <c r="IR104" s="88"/>
      <c r="IS104" s="88"/>
      <c r="IT104" s="88"/>
      <c r="IU104" s="88"/>
    </row>
    <row r="105" spans="1:256" s="90" customFormat="1" ht="20.25" customHeight="1">
      <c r="A105" s="88"/>
      <c r="B105" s="118" t="s">
        <v>70</v>
      </c>
      <c r="C105" s="28">
        <f>D104</f>
        <v>1173</v>
      </c>
      <c r="D105" s="29" t="s">
        <v>17</v>
      </c>
      <c r="E105" s="30" t="s">
        <v>45</v>
      </c>
      <c r="F105" s="25"/>
      <c r="G105" s="26">
        <f>G104</f>
        <v>14076</v>
      </c>
      <c r="H105" s="109">
        <f>H104*D104</f>
        <v>4422.21</v>
      </c>
      <c r="I105" s="31">
        <f>I104*D104</f>
        <v>4680.2700000000004</v>
      </c>
      <c r="J105" s="41">
        <f>J104*D104</f>
        <v>7.3195199999999998</v>
      </c>
      <c r="K105" s="212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  <c r="BK105" s="88"/>
      <c r="BL105" s="88"/>
      <c r="BM105" s="88"/>
      <c r="BN105" s="88"/>
      <c r="BO105" s="88"/>
      <c r="BP105" s="88"/>
      <c r="BQ105" s="88"/>
      <c r="BR105" s="88"/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88"/>
      <c r="CS105" s="88"/>
      <c r="CT105" s="88"/>
      <c r="CU105" s="88"/>
      <c r="CV105" s="88"/>
      <c r="CW105" s="88"/>
      <c r="CX105" s="88"/>
      <c r="CY105" s="88"/>
      <c r="CZ105" s="88"/>
      <c r="DA105" s="88"/>
      <c r="DB105" s="88"/>
      <c r="DC105" s="88"/>
      <c r="DD105" s="88"/>
      <c r="DE105" s="88"/>
      <c r="DF105" s="88"/>
      <c r="DG105" s="88"/>
      <c r="DH105" s="88"/>
      <c r="DI105" s="88"/>
      <c r="DJ105" s="88"/>
      <c r="DK105" s="88"/>
      <c r="DL105" s="88"/>
      <c r="DM105" s="88"/>
      <c r="DN105" s="88"/>
      <c r="DO105" s="88"/>
      <c r="DP105" s="88"/>
      <c r="DQ105" s="88"/>
      <c r="DR105" s="88"/>
      <c r="DS105" s="88"/>
      <c r="DT105" s="88"/>
      <c r="DU105" s="88"/>
      <c r="DV105" s="88"/>
      <c r="DW105" s="88"/>
      <c r="DX105" s="88"/>
      <c r="DY105" s="88"/>
      <c r="DZ105" s="88"/>
      <c r="EA105" s="88"/>
      <c r="EB105" s="88"/>
      <c r="EC105" s="88"/>
      <c r="ED105" s="88"/>
      <c r="EE105" s="88"/>
      <c r="EF105" s="88"/>
      <c r="EG105" s="88"/>
      <c r="EH105" s="88"/>
      <c r="EI105" s="88"/>
      <c r="EJ105" s="88"/>
      <c r="EK105" s="88"/>
      <c r="EL105" s="88"/>
      <c r="EM105" s="88"/>
      <c r="EN105" s="88"/>
      <c r="EO105" s="88"/>
      <c r="EP105" s="88"/>
      <c r="EQ105" s="88"/>
      <c r="ER105" s="88"/>
      <c r="ES105" s="88"/>
      <c r="ET105" s="88"/>
      <c r="EU105" s="88"/>
      <c r="EV105" s="88"/>
      <c r="EW105" s="88"/>
      <c r="EX105" s="88"/>
      <c r="EY105" s="88"/>
      <c r="EZ105" s="88"/>
      <c r="FA105" s="88"/>
      <c r="FB105" s="88"/>
      <c r="FC105" s="88"/>
      <c r="FD105" s="88"/>
      <c r="FE105" s="88"/>
      <c r="FF105" s="88"/>
      <c r="FG105" s="88"/>
      <c r="FH105" s="88"/>
      <c r="FI105" s="88"/>
      <c r="FJ105" s="88"/>
      <c r="FK105" s="88"/>
      <c r="FL105" s="88"/>
      <c r="FM105" s="88"/>
      <c r="FN105" s="88"/>
      <c r="FO105" s="88"/>
      <c r="FP105" s="88"/>
      <c r="FQ105" s="88"/>
      <c r="FR105" s="88"/>
      <c r="FS105" s="88"/>
      <c r="FT105" s="88"/>
      <c r="FU105" s="88"/>
      <c r="FV105" s="88"/>
      <c r="FW105" s="88"/>
      <c r="FX105" s="88"/>
      <c r="FY105" s="88"/>
      <c r="FZ105" s="88"/>
      <c r="GA105" s="88"/>
      <c r="GB105" s="88"/>
      <c r="GC105" s="88"/>
      <c r="GD105" s="88"/>
      <c r="GE105" s="88"/>
      <c r="GF105" s="88"/>
      <c r="GG105" s="88"/>
      <c r="GH105" s="88"/>
      <c r="GI105" s="88"/>
      <c r="GJ105" s="88"/>
      <c r="GK105" s="88"/>
      <c r="GL105" s="88"/>
      <c r="GM105" s="88"/>
      <c r="GN105" s="88"/>
      <c r="GO105" s="88"/>
      <c r="GP105" s="88"/>
      <c r="GQ105" s="88"/>
      <c r="GR105" s="88"/>
      <c r="GS105" s="88"/>
      <c r="GT105" s="88"/>
      <c r="GU105" s="88"/>
      <c r="GV105" s="88"/>
      <c r="GW105" s="88"/>
      <c r="GX105" s="88"/>
      <c r="GY105" s="88"/>
      <c r="GZ105" s="88"/>
      <c r="HA105" s="88"/>
      <c r="HB105" s="88"/>
      <c r="HC105" s="88"/>
      <c r="HD105" s="88"/>
      <c r="HE105" s="88"/>
      <c r="HF105" s="88"/>
      <c r="HG105" s="88"/>
      <c r="HH105" s="88"/>
      <c r="HI105" s="88"/>
      <c r="HJ105" s="88"/>
      <c r="HK105" s="88"/>
      <c r="HL105" s="88"/>
      <c r="HM105" s="88"/>
      <c r="HN105" s="88"/>
      <c r="HO105" s="88"/>
      <c r="HP105" s="88"/>
      <c r="HQ105" s="88"/>
      <c r="HR105" s="88"/>
      <c r="HS105" s="88"/>
      <c r="HT105" s="88"/>
      <c r="HU105" s="88"/>
      <c r="HV105" s="88"/>
      <c r="HW105" s="88"/>
      <c r="HX105" s="88"/>
      <c r="HY105" s="88"/>
      <c r="HZ105" s="88"/>
      <c r="IA105" s="88"/>
      <c r="IB105" s="88"/>
      <c r="IC105" s="88"/>
      <c r="ID105" s="88"/>
      <c r="IE105" s="88"/>
      <c r="IF105" s="88"/>
      <c r="IG105" s="88"/>
      <c r="IH105" s="88"/>
      <c r="II105" s="88"/>
      <c r="IJ105" s="88"/>
      <c r="IK105" s="88"/>
      <c r="IL105" s="88"/>
      <c r="IM105" s="88"/>
      <c r="IN105" s="88"/>
      <c r="IO105" s="88"/>
      <c r="IP105" s="88"/>
      <c r="IQ105" s="88"/>
      <c r="IR105" s="88"/>
      <c r="IS105" s="88"/>
      <c r="IT105" s="88"/>
      <c r="IU105" s="88"/>
    </row>
    <row r="106" spans="1:256" s="90" customFormat="1" ht="20.25" customHeight="1">
      <c r="A106" s="88"/>
      <c r="B106" s="164" t="str">
        <f>B13</f>
        <v>PO #0081-9483559</v>
      </c>
      <c r="C106" s="32"/>
      <c r="D106" s="33"/>
      <c r="E106" s="96"/>
      <c r="F106" s="99"/>
      <c r="G106" s="34"/>
      <c r="H106" s="110"/>
      <c r="I106" s="111"/>
      <c r="J106" s="42"/>
      <c r="K106" s="212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88"/>
      <c r="CS106" s="88"/>
      <c r="CT106" s="88"/>
      <c r="CU106" s="88"/>
      <c r="CV106" s="88"/>
      <c r="CW106" s="88"/>
      <c r="CX106" s="88"/>
      <c r="CY106" s="88"/>
      <c r="CZ106" s="88"/>
      <c r="DA106" s="88"/>
      <c r="DB106" s="88"/>
      <c r="DC106" s="88"/>
      <c r="DD106" s="88"/>
      <c r="DE106" s="88"/>
      <c r="DF106" s="88"/>
      <c r="DG106" s="88"/>
      <c r="DH106" s="88"/>
      <c r="DI106" s="88"/>
      <c r="DJ106" s="88"/>
      <c r="DK106" s="88"/>
      <c r="DL106" s="88"/>
      <c r="DM106" s="88"/>
      <c r="DN106" s="88"/>
      <c r="DO106" s="88"/>
      <c r="DP106" s="88"/>
      <c r="DQ106" s="88"/>
      <c r="DR106" s="88"/>
      <c r="DS106" s="88"/>
      <c r="DT106" s="88"/>
      <c r="DU106" s="88"/>
      <c r="DV106" s="88"/>
      <c r="DW106" s="88"/>
      <c r="DX106" s="88"/>
      <c r="DY106" s="88"/>
      <c r="DZ106" s="88"/>
      <c r="EA106" s="88"/>
      <c r="EB106" s="88"/>
      <c r="EC106" s="88"/>
      <c r="ED106" s="88"/>
      <c r="EE106" s="88"/>
      <c r="EF106" s="88"/>
      <c r="EG106" s="88"/>
      <c r="EH106" s="88"/>
      <c r="EI106" s="88"/>
      <c r="EJ106" s="88"/>
      <c r="EK106" s="88"/>
      <c r="EL106" s="88"/>
      <c r="EM106" s="88"/>
      <c r="EN106" s="88"/>
      <c r="EO106" s="88"/>
      <c r="EP106" s="88"/>
      <c r="EQ106" s="88"/>
      <c r="ER106" s="88"/>
      <c r="ES106" s="88"/>
      <c r="ET106" s="88"/>
      <c r="EU106" s="88"/>
      <c r="EV106" s="88"/>
      <c r="EW106" s="88"/>
      <c r="EX106" s="88"/>
      <c r="EY106" s="88"/>
      <c r="EZ106" s="88"/>
      <c r="FA106" s="88"/>
      <c r="FB106" s="88"/>
      <c r="FC106" s="88"/>
      <c r="FD106" s="88"/>
      <c r="FE106" s="88"/>
      <c r="FF106" s="88"/>
      <c r="FG106" s="88"/>
      <c r="FH106" s="88"/>
      <c r="FI106" s="88"/>
      <c r="FJ106" s="88"/>
      <c r="FK106" s="88"/>
      <c r="FL106" s="88"/>
      <c r="FM106" s="88"/>
      <c r="FN106" s="88"/>
      <c r="FO106" s="88"/>
      <c r="FP106" s="88"/>
      <c r="FQ106" s="88"/>
      <c r="FR106" s="88"/>
      <c r="FS106" s="88"/>
      <c r="FT106" s="88"/>
      <c r="FU106" s="88"/>
      <c r="FV106" s="88"/>
      <c r="FW106" s="88"/>
      <c r="FX106" s="88"/>
      <c r="FY106" s="88"/>
      <c r="FZ106" s="88"/>
      <c r="GA106" s="88"/>
      <c r="GB106" s="88"/>
      <c r="GC106" s="88"/>
      <c r="GD106" s="88"/>
      <c r="GE106" s="88"/>
      <c r="GF106" s="88"/>
      <c r="GG106" s="88"/>
      <c r="GH106" s="88"/>
      <c r="GI106" s="88"/>
      <c r="GJ106" s="88"/>
      <c r="GK106" s="88"/>
      <c r="GL106" s="88"/>
      <c r="GM106" s="88"/>
      <c r="GN106" s="88"/>
      <c r="GO106" s="88"/>
      <c r="GP106" s="88"/>
      <c r="GQ106" s="88"/>
      <c r="GR106" s="88"/>
      <c r="GS106" s="88"/>
      <c r="GT106" s="88"/>
      <c r="GU106" s="88"/>
      <c r="GV106" s="88"/>
      <c r="GW106" s="88"/>
      <c r="GX106" s="88"/>
      <c r="GY106" s="88"/>
      <c r="GZ106" s="88"/>
      <c r="HA106" s="88"/>
      <c r="HB106" s="88"/>
      <c r="HC106" s="88"/>
      <c r="HD106" s="88"/>
      <c r="HE106" s="88"/>
      <c r="HF106" s="88"/>
      <c r="HG106" s="88"/>
      <c r="HH106" s="88"/>
      <c r="HI106" s="88"/>
      <c r="HJ106" s="88"/>
      <c r="HK106" s="88"/>
      <c r="HL106" s="88"/>
      <c r="HM106" s="88"/>
      <c r="HN106" s="88"/>
      <c r="HO106" s="88"/>
      <c r="HP106" s="88"/>
      <c r="HQ106" s="88"/>
      <c r="HR106" s="88"/>
      <c r="HS106" s="88"/>
      <c r="HT106" s="88"/>
      <c r="HU106" s="88"/>
      <c r="HV106" s="88"/>
      <c r="HW106" s="88"/>
      <c r="HX106" s="88"/>
      <c r="HY106" s="88"/>
      <c r="HZ106" s="88"/>
      <c r="IA106" s="88"/>
      <c r="IB106" s="88"/>
      <c r="IC106" s="88"/>
      <c r="ID106" s="88"/>
      <c r="IE106" s="88"/>
      <c r="IF106" s="88"/>
      <c r="IG106" s="88"/>
      <c r="IH106" s="88"/>
      <c r="II106" s="88"/>
      <c r="IJ106" s="88"/>
      <c r="IK106" s="88"/>
      <c r="IL106" s="88"/>
      <c r="IM106" s="88"/>
      <c r="IN106" s="88"/>
      <c r="IO106" s="88"/>
      <c r="IP106" s="88"/>
      <c r="IQ106" s="88"/>
      <c r="IR106" s="88"/>
      <c r="IS106" s="88"/>
      <c r="IT106" s="88"/>
      <c r="IU106" s="88"/>
    </row>
    <row r="107" spans="1:256" s="90" customFormat="1" ht="20.25" customHeight="1">
      <c r="A107" s="88"/>
      <c r="B107" s="118" t="s">
        <v>71</v>
      </c>
      <c r="C107" s="32"/>
      <c r="D107" s="33"/>
      <c r="E107" s="96" t="s">
        <v>47</v>
      </c>
      <c r="F107" s="99"/>
      <c r="G107" s="75"/>
      <c r="H107" s="172"/>
      <c r="I107" s="111"/>
      <c r="J107" s="42"/>
      <c r="K107" s="212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88"/>
      <c r="BI107" s="88"/>
      <c r="BJ107" s="88"/>
      <c r="BK107" s="88"/>
      <c r="BL107" s="88"/>
      <c r="BM107" s="88"/>
      <c r="BN107" s="88"/>
      <c r="BO107" s="88"/>
      <c r="BP107" s="88"/>
      <c r="BQ107" s="88"/>
      <c r="BR107" s="88"/>
      <c r="BS107" s="88"/>
      <c r="BT107" s="88"/>
      <c r="BU107" s="88"/>
      <c r="BV107" s="88"/>
      <c r="BW107" s="88"/>
      <c r="BX107" s="88"/>
      <c r="BY107" s="88"/>
      <c r="BZ107" s="88"/>
      <c r="CA107" s="88"/>
      <c r="CB107" s="88"/>
      <c r="CC107" s="88"/>
      <c r="CD107" s="88"/>
      <c r="CE107" s="88"/>
      <c r="CF107" s="88"/>
      <c r="CG107" s="88"/>
      <c r="CH107" s="88"/>
      <c r="CI107" s="88"/>
      <c r="CJ107" s="88"/>
      <c r="CK107" s="88"/>
      <c r="CL107" s="88"/>
      <c r="CM107" s="88"/>
      <c r="CN107" s="88"/>
      <c r="CO107" s="88"/>
      <c r="CP107" s="88"/>
      <c r="CQ107" s="88"/>
      <c r="CR107" s="88"/>
      <c r="CS107" s="88"/>
      <c r="CT107" s="88"/>
      <c r="CU107" s="88"/>
      <c r="CV107" s="88"/>
      <c r="CW107" s="88"/>
      <c r="CX107" s="88"/>
      <c r="CY107" s="88"/>
      <c r="CZ107" s="88"/>
      <c r="DA107" s="88"/>
      <c r="DB107" s="88"/>
      <c r="DC107" s="88"/>
      <c r="DD107" s="88"/>
      <c r="DE107" s="88"/>
      <c r="DF107" s="88"/>
      <c r="DG107" s="88"/>
      <c r="DH107" s="88"/>
      <c r="DI107" s="88"/>
      <c r="DJ107" s="88"/>
      <c r="DK107" s="88"/>
      <c r="DL107" s="88"/>
      <c r="DM107" s="88"/>
      <c r="DN107" s="88"/>
      <c r="DO107" s="88"/>
      <c r="DP107" s="88"/>
      <c r="DQ107" s="88"/>
      <c r="DR107" s="88"/>
      <c r="DS107" s="88"/>
      <c r="DT107" s="88"/>
      <c r="DU107" s="88"/>
      <c r="DV107" s="88"/>
      <c r="DW107" s="88"/>
      <c r="DX107" s="88"/>
      <c r="DY107" s="88"/>
      <c r="DZ107" s="88"/>
      <c r="EA107" s="88"/>
      <c r="EB107" s="88"/>
      <c r="EC107" s="88"/>
      <c r="ED107" s="88"/>
      <c r="EE107" s="88"/>
      <c r="EF107" s="88"/>
      <c r="EG107" s="88"/>
      <c r="EH107" s="88"/>
      <c r="EI107" s="88"/>
      <c r="EJ107" s="88"/>
      <c r="EK107" s="88"/>
      <c r="EL107" s="88"/>
      <c r="EM107" s="88"/>
      <c r="EN107" s="88"/>
      <c r="EO107" s="88"/>
      <c r="EP107" s="88"/>
      <c r="EQ107" s="88"/>
      <c r="ER107" s="88"/>
      <c r="ES107" s="88"/>
      <c r="ET107" s="88"/>
      <c r="EU107" s="88"/>
      <c r="EV107" s="88"/>
      <c r="EW107" s="88"/>
      <c r="EX107" s="88"/>
      <c r="EY107" s="88"/>
      <c r="EZ107" s="88"/>
      <c r="FA107" s="88"/>
      <c r="FB107" s="88"/>
      <c r="FC107" s="88"/>
      <c r="FD107" s="88"/>
      <c r="FE107" s="88"/>
      <c r="FF107" s="88"/>
      <c r="FG107" s="88"/>
      <c r="FH107" s="88"/>
      <c r="FI107" s="88"/>
      <c r="FJ107" s="88"/>
      <c r="FK107" s="88"/>
      <c r="FL107" s="88"/>
      <c r="FM107" s="88"/>
      <c r="FN107" s="88"/>
      <c r="FO107" s="88"/>
      <c r="FP107" s="88"/>
      <c r="FQ107" s="88"/>
      <c r="FR107" s="88"/>
      <c r="FS107" s="88"/>
      <c r="FT107" s="88"/>
      <c r="FU107" s="88"/>
      <c r="FV107" s="88"/>
      <c r="FW107" s="88"/>
      <c r="FX107" s="88"/>
      <c r="FY107" s="88"/>
      <c r="FZ107" s="88"/>
      <c r="GA107" s="88"/>
      <c r="GB107" s="88"/>
      <c r="GC107" s="88"/>
      <c r="GD107" s="88"/>
      <c r="GE107" s="88"/>
      <c r="GF107" s="88"/>
      <c r="GG107" s="88"/>
      <c r="GH107" s="88"/>
      <c r="GI107" s="88"/>
      <c r="GJ107" s="88"/>
      <c r="GK107" s="88"/>
      <c r="GL107" s="88"/>
      <c r="GM107" s="88"/>
      <c r="GN107" s="88"/>
      <c r="GO107" s="88"/>
      <c r="GP107" s="88"/>
      <c r="GQ107" s="88"/>
      <c r="GR107" s="88"/>
      <c r="GS107" s="88"/>
      <c r="GT107" s="88"/>
      <c r="GU107" s="88"/>
      <c r="GV107" s="88"/>
      <c r="GW107" s="88"/>
      <c r="GX107" s="88"/>
      <c r="GY107" s="88"/>
      <c r="GZ107" s="88"/>
      <c r="HA107" s="88"/>
      <c r="HB107" s="88"/>
      <c r="HC107" s="88"/>
      <c r="HD107" s="88"/>
      <c r="HE107" s="88"/>
      <c r="HF107" s="88"/>
      <c r="HG107" s="88"/>
      <c r="HH107" s="88"/>
      <c r="HI107" s="88"/>
      <c r="HJ107" s="88"/>
      <c r="HK107" s="88"/>
      <c r="HL107" s="88"/>
      <c r="HM107" s="88"/>
      <c r="HN107" s="88"/>
      <c r="HO107" s="88"/>
      <c r="HP107" s="88"/>
      <c r="HQ107" s="88"/>
      <c r="HR107" s="88"/>
      <c r="HS107" s="88"/>
      <c r="HT107" s="88"/>
      <c r="HU107" s="88"/>
      <c r="HV107" s="88"/>
      <c r="HW107" s="88"/>
      <c r="HX107" s="88"/>
      <c r="HY107" s="88"/>
      <c r="HZ107" s="88"/>
      <c r="IA107" s="88"/>
      <c r="IB107" s="88"/>
      <c r="IC107" s="88"/>
      <c r="ID107" s="88"/>
      <c r="IE107" s="88"/>
      <c r="IF107" s="88"/>
      <c r="IG107" s="88"/>
      <c r="IH107" s="88"/>
      <c r="II107" s="88"/>
      <c r="IJ107" s="88"/>
      <c r="IK107" s="88"/>
      <c r="IL107" s="88"/>
      <c r="IM107" s="88"/>
      <c r="IN107" s="88"/>
      <c r="IO107" s="88"/>
      <c r="IP107" s="88"/>
      <c r="IQ107" s="88"/>
      <c r="IR107" s="88"/>
      <c r="IS107" s="88"/>
      <c r="IT107" s="88"/>
      <c r="IU107" s="88"/>
    </row>
    <row r="108" spans="1:256" s="90" customFormat="1" ht="20.25" customHeight="1">
      <c r="A108" s="88"/>
      <c r="B108" s="118" t="s">
        <v>40</v>
      </c>
      <c r="C108" s="32"/>
      <c r="D108" s="33"/>
      <c r="E108" s="96"/>
      <c r="F108" s="99"/>
      <c r="G108" s="34"/>
      <c r="H108" s="172"/>
      <c r="I108" s="111"/>
      <c r="J108" s="42"/>
      <c r="K108" s="212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8"/>
      <c r="BP108" s="88"/>
      <c r="BQ108" s="88"/>
      <c r="BR108" s="88"/>
      <c r="BS108" s="88"/>
      <c r="BT108" s="88"/>
      <c r="BU108" s="88"/>
      <c r="BV108" s="88"/>
      <c r="BW108" s="88"/>
      <c r="BX108" s="88"/>
      <c r="BY108" s="88"/>
      <c r="BZ108" s="88"/>
      <c r="CA108" s="88"/>
      <c r="CB108" s="88"/>
      <c r="CC108" s="88"/>
      <c r="CD108" s="88"/>
      <c r="CE108" s="88"/>
      <c r="CF108" s="88"/>
      <c r="CG108" s="88"/>
      <c r="CH108" s="88"/>
      <c r="CI108" s="88"/>
      <c r="CJ108" s="88"/>
      <c r="CK108" s="88"/>
      <c r="CL108" s="88"/>
      <c r="CM108" s="88"/>
      <c r="CN108" s="88"/>
      <c r="CO108" s="88"/>
      <c r="CP108" s="88"/>
      <c r="CQ108" s="88"/>
      <c r="CR108" s="88"/>
      <c r="CS108" s="88"/>
      <c r="CT108" s="88"/>
      <c r="CU108" s="88"/>
      <c r="CV108" s="88"/>
      <c r="CW108" s="88"/>
      <c r="CX108" s="88"/>
      <c r="CY108" s="88"/>
      <c r="CZ108" s="88"/>
      <c r="DA108" s="88"/>
      <c r="DB108" s="88"/>
      <c r="DC108" s="88"/>
      <c r="DD108" s="88"/>
      <c r="DE108" s="88"/>
      <c r="DF108" s="88"/>
      <c r="DG108" s="88"/>
      <c r="DH108" s="88"/>
      <c r="DI108" s="88"/>
      <c r="DJ108" s="88"/>
      <c r="DK108" s="88"/>
      <c r="DL108" s="88"/>
      <c r="DM108" s="88"/>
      <c r="DN108" s="88"/>
      <c r="DO108" s="88"/>
      <c r="DP108" s="88"/>
      <c r="DQ108" s="88"/>
      <c r="DR108" s="88"/>
      <c r="DS108" s="88"/>
      <c r="DT108" s="88"/>
      <c r="DU108" s="88"/>
      <c r="DV108" s="88"/>
      <c r="DW108" s="88"/>
      <c r="DX108" s="88"/>
      <c r="DY108" s="88"/>
      <c r="DZ108" s="88"/>
      <c r="EA108" s="88"/>
      <c r="EB108" s="88"/>
      <c r="EC108" s="88"/>
      <c r="ED108" s="88"/>
      <c r="EE108" s="88"/>
      <c r="EF108" s="88"/>
      <c r="EG108" s="88"/>
      <c r="EH108" s="88"/>
      <c r="EI108" s="88"/>
      <c r="EJ108" s="88"/>
      <c r="EK108" s="88"/>
      <c r="EL108" s="88"/>
      <c r="EM108" s="88"/>
      <c r="EN108" s="88"/>
      <c r="EO108" s="88"/>
      <c r="EP108" s="88"/>
      <c r="EQ108" s="88"/>
      <c r="ER108" s="88"/>
      <c r="ES108" s="88"/>
      <c r="ET108" s="88"/>
      <c r="EU108" s="88"/>
      <c r="EV108" s="88"/>
      <c r="EW108" s="88"/>
      <c r="EX108" s="88"/>
      <c r="EY108" s="88"/>
      <c r="EZ108" s="88"/>
      <c r="FA108" s="88"/>
      <c r="FB108" s="88"/>
      <c r="FC108" s="88"/>
      <c r="FD108" s="88"/>
      <c r="FE108" s="88"/>
      <c r="FF108" s="88"/>
      <c r="FG108" s="88"/>
      <c r="FH108" s="88"/>
      <c r="FI108" s="88"/>
      <c r="FJ108" s="88"/>
      <c r="FK108" s="88"/>
      <c r="FL108" s="88"/>
      <c r="FM108" s="88"/>
      <c r="FN108" s="88"/>
      <c r="FO108" s="88"/>
      <c r="FP108" s="88"/>
      <c r="FQ108" s="88"/>
      <c r="FR108" s="88"/>
      <c r="FS108" s="88"/>
      <c r="FT108" s="88"/>
      <c r="FU108" s="88"/>
      <c r="FV108" s="88"/>
      <c r="FW108" s="88"/>
      <c r="FX108" s="88"/>
      <c r="FY108" s="88"/>
      <c r="FZ108" s="88"/>
      <c r="GA108" s="88"/>
      <c r="GB108" s="88"/>
      <c r="GC108" s="88"/>
      <c r="GD108" s="88"/>
      <c r="GE108" s="88"/>
      <c r="GF108" s="88"/>
      <c r="GG108" s="88"/>
      <c r="GH108" s="88"/>
      <c r="GI108" s="88"/>
      <c r="GJ108" s="88"/>
      <c r="GK108" s="88"/>
      <c r="GL108" s="88"/>
      <c r="GM108" s="88"/>
      <c r="GN108" s="88"/>
      <c r="GO108" s="88"/>
      <c r="GP108" s="88"/>
      <c r="GQ108" s="88"/>
      <c r="GR108" s="88"/>
      <c r="GS108" s="88"/>
      <c r="GT108" s="88"/>
      <c r="GU108" s="88"/>
      <c r="GV108" s="88"/>
      <c r="GW108" s="88"/>
      <c r="GX108" s="88"/>
      <c r="GY108" s="88"/>
      <c r="GZ108" s="88"/>
      <c r="HA108" s="88"/>
      <c r="HB108" s="88"/>
      <c r="HC108" s="88"/>
      <c r="HD108" s="88"/>
      <c r="HE108" s="88"/>
      <c r="HF108" s="88"/>
      <c r="HG108" s="88"/>
      <c r="HH108" s="88"/>
      <c r="HI108" s="88"/>
      <c r="HJ108" s="88"/>
      <c r="HK108" s="88"/>
      <c r="HL108" s="88"/>
      <c r="HM108" s="88"/>
      <c r="HN108" s="88"/>
      <c r="HO108" s="88"/>
      <c r="HP108" s="88"/>
      <c r="HQ108" s="88"/>
      <c r="HR108" s="88"/>
      <c r="HS108" s="88"/>
      <c r="HT108" s="88"/>
      <c r="HU108" s="88"/>
      <c r="HV108" s="88"/>
      <c r="HW108" s="88"/>
      <c r="HX108" s="88"/>
      <c r="HY108" s="88"/>
      <c r="HZ108" s="88"/>
      <c r="IA108" s="88"/>
      <c r="IB108" s="88"/>
      <c r="IC108" s="88"/>
      <c r="ID108" s="88"/>
      <c r="IE108" s="88"/>
      <c r="IF108" s="88"/>
      <c r="IG108" s="88"/>
      <c r="IH108" s="88"/>
      <c r="II108" s="88"/>
      <c r="IJ108" s="88"/>
      <c r="IK108" s="88"/>
      <c r="IL108" s="88"/>
      <c r="IM108" s="88"/>
      <c r="IN108" s="88"/>
      <c r="IO108" s="88"/>
      <c r="IP108" s="88"/>
      <c r="IQ108" s="88"/>
      <c r="IR108" s="88"/>
      <c r="IS108" s="88"/>
      <c r="IT108" s="88"/>
      <c r="IU108" s="88"/>
    </row>
    <row r="109" spans="1:256" s="88" customFormat="1" ht="20.25" customHeight="1">
      <c r="B109" s="118" t="s">
        <v>72</v>
      </c>
      <c r="C109" s="32"/>
      <c r="D109" s="33"/>
      <c r="E109" s="33"/>
      <c r="F109" s="99"/>
      <c r="G109" s="34"/>
      <c r="H109" s="172"/>
      <c r="I109" s="111"/>
      <c r="J109" s="42"/>
      <c r="K109" s="212"/>
      <c r="IV109" s="90"/>
    </row>
    <row r="110" spans="1:256" s="88" customFormat="1" ht="22.5" customHeight="1" thickBot="1">
      <c r="B110" s="173"/>
      <c r="C110" s="32"/>
      <c r="D110" s="33"/>
      <c r="E110" s="33"/>
      <c r="F110" s="99"/>
      <c r="G110" s="34"/>
      <c r="H110" s="172"/>
      <c r="I110" s="111"/>
      <c r="J110" s="42"/>
      <c r="K110" s="212"/>
      <c r="IV110" s="90"/>
    </row>
    <row r="111" spans="1:256" ht="16.5" customHeight="1">
      <c r="B111" s="89"/>
      <c r="C111" s="19" t="s">
        <v>29</v>
      </c>
      <c r="D111" s="19"/>
      <c r="E111" s="85" t="s">
        <v>20</v>
      </c>
      <c r="F111" s="20"/>
      <c r="G111" s="21"/>
      <c r="H111" s="57"/>
      <c r="I111" s="58"/>
      <c r="J111" s="39"/>
      <c r="K111" s="212"/>
    </row>
    <row r="112" spans="1:256" ht="16.5" customHeight="1">
      <c r="B112" s="91" t="s">
        <v>19</v>
      </c>
      <c r="C112" s="25"/>
      <c r="D112" s="23">
        <f>G112/F112</f>
        <v>2295</v>
      </c>
      <c r="E112" s="24" t="s">
        <v>43</v>
      </c>
      <c r="F112" s="25">
        <v>6</v>
      </c>
      <c r="G112" s="26">
        <v>13770</v>
      </c>
      <c r="H112" s="59">
        <v>1.91</v>
      </c>
      <c r="I112" s="59">
        <v>2.12</v>
      </c>
      <c r="J112" s="40">
        <f>0.26*0.2*0.07</f>
        <v>3.6400000000000009E-3</v>
      </c>
      <c r="K112" s="212"/>
    </row>
    <row r="113" spans="2:256" ht="16.5" customHeight="1">
      <c r="B113" s="174" t="str">
        <f>B71</f>
        <v>PO #0081-4922320</v>
      </c>
      <c r="C113" s="47">
        <f>D112</f>
        <v>2295</v>
      </c>
      <c r="D113" s="29" t="s">
        <v>17</v>
      </c>
      <c r="E113" s="30" t="s">
        <v>45</v>
      </c>
      <c r="F113" s="25"/>
      <c r="G113" s="26">
        <f>G112</f>
        <v>13770</v>
      </c>
      <c r="H113" s="60">
        <f>H112*D112</f>
        <v>4383.45</v>
      </c>
      <c r="I113" s="59">
        <f>I112*D112</f>
        <v>4865.4000000000005</v>
      </c>
      <c r="J113" s="41">
        <f>J112*D112</f>
        <v>8.3538000000000014</v>
      </c>
      <c r="K113" s="212"/>
    </row>
    <row r="114" spans="2:256" ht="16.5" customHeight="1">
      <c r="B114" s="91" t="s">
        <v>25</v>
      </c>
      <c r="C114" s="33"/>
      <c r="D114" s="33"/>
      <c r="E114" s="96"/>
      <c r="F114" s="99"/>
      <c r="G114" s="34"/>
      <c r="H114" s="61"/>
      <c r="I114" s="62"/>
      <c r="J114" s="42"/>
      <c r="K114" s="212"/>
    </row>
    <row r="115" spans="2:256" ht="16.5" customHeight="1">
      <c r="B115" s="91" t="s">
        <v>18</v>
      </c>
      <c r="C115" s="35"/>
      <c r="D115" s="35"/>
      <c r="E115" s="96" t="s">
        <v>47</v>
      </c>
      <c r="F115" s="175"/>
      <c r="G115" s="43"/>
      <c r="H115" s="63"/>
      <c r="I115" s="64"/>
      <c r="J115" s="44"/>
      <c r="K115" s="212"/>
    </row>
    <row r="116" spans="2:256" ht="16.5" customHeight="1">
      <c r="B116" s="91" t="s">
        <v>24</v>
      </c>
      <c r="C116" s="48"/>
      <c r="D116" s="35"/>
      <c r="E116" s="96"/>
      <c r="F116" s="175"/>
      <c r="G116" s="38"/>
      <c r="H116" s="63"/>
      <c r="I116" s="64"/>
      <c r="J116" s="44"/>
      <c r="K116" s="212"/>
    </row>
    <row r="117" spans="2:256" s="2" customFormat="1" ht="16.5" customHeight="1">
      <c r="B117" s="91"/>
      <c r="C117" s="48"/>
      <c r="D117" s="35"/>
      <c r="E117" s="33"/>
      <c r="F117" s="175"/>
      <c r="G117" s="38"/>
      <c r="H117" s="63"/>
      <c r="I117" s="64"/>
      <c r="J117" s="44"/>
      <c r="K117" s="212"/>
      <c r="IV117"/>
    </row>
    <row r="118" spans="2:256" s="2" customFormat="1" ht="17.25" customHeight="1" thickBot="1">
      <c r="B118" s="92"/>
      <c r="C118" s="52"/>
      <c r="D118" s="49"/>
      <c r="E118" s="71"/>
      <c r="F118" s="176"/>
      <c r="G118" s="50"/>
      <c r="H118" s="65"/>
      <c r="I118" s="66"/>
      <c r="J118" s="51"/>
      <c r="K118" s="212"/>
      <c r="IV118"/>
    </row>
    <row r="119" spans="2:256" s="69" customFormat="1" ht="17.25">
      <c r="B119" s="115"/>
      <c r="C119" s="18" t="s">
        <v>78</v>
      </c>
      <c r="D119" s="19"/>
      <c r="E119" s="85" t="s">
        <v>88</v>
      </c>
      <c r="F119" s="20"/>
      <c r="G119" s="21"/>
      <c r="H119" s="57"/>
      <c r="I119" s="58"/>
      <c r="J119" s="39"/>
      <c r="K119" s="212"/>
      <c r="IV119" s="70"/>
    </row>
    <row r="120" spans="2:256" s="69" customFormat="1" ht="17.25">
      <c r="B120" s="116"/>
      <c r="C120" s="22"/>
      <c r="D120" s="23">
        <f>G120/F120</f>
        <v>1480</v>
      </c>
      <c r="E120" s="24" t="s">
        <v>43</v>
      </c>
      <c r="F120" s="25">
        <v>12</v>
      </c>
      <c r="G120" s="26">
        <v>17760</v>
      </c>
      <c r="H120" s="59">
        <v>3.82</v>
      </c>
      <c r="I120" s="59">
        <v>4.12</v>
      </c>
      <c r="J120" s="40">
        <f>0.26*0.2*0.12</f>
        <v>6.2399999999999999E-3</v>
      </c>
      <c r="K120" s="212"/>
      <c r="IV120" s="70"/>
    </row>
    <row r="121" spans="2:256" s="69" customFormat="1" ht="17.25">
      <c r="B121" s="116" t="s">
        <v>89</v>
      </c>
      <c r="C121" s="28">
        <f>D120</f>
        <v>1480</v>
      </c>
      <c r="D121" s="29" t="s">
        <v>17</v>
      </c>
      <c r="E121" s="30" t="s">
        <v>45</v>
      </c>
      <c r="F121" s="25"/>
      <c r="G121" s="26">
        <f>G120</f>
        <v>17760</v>
      </c>
      <c r="H121" s="60">
        <f>H120*D120</f>
        <v>5653.5999999999995</v>
      </c>
      <c r="I121" s="60">
        <f>I120*D120</f>
        <v>6097.6</v>
      </c>
      <c r="J121" s="41">
        <f>J120*D120</f>
        <v>9.235199999999999</v>
      </c>
      <c r="K121" s="212"/>
      <c r="IV121" s="70"/>
    </row>
    <row r="122" spans="2:256" s="69" customFormat="1" ht="17.25">
      <c r="B122" s="116" t="s">
        <v>91</v>
      </c>
      <c r="C122" s="125"/>
      <c r="D122" s="96"/>
      <c r="E122" s="96"/>
      <c r="F122" s="126"/>
      <c r="G122" s="127"/>
      <c r="H122" s="128"/>
      <c r="I122" s="129"/>
      <c r="J122" s="42"/>
      <c r="K122" s="212"/>
      <c r="IV122" s="70"/>
    </row>
    <row r="123" spans="2:256" s="69" customFormat="1" ht="17.25">
      <c r="B123" s="116" t="s">
        <v>22</v>
      </c>
      <c r="C123" s="130"/>
      <c r="D123" s="4"/>
      <c r="E123" s="96" t="s">
        <v>47</v>
      </c>
      <c r="F123" s="131"/>
      <c r="G123" s="43"/>
      <c r="H123" s="132"/>
      <c r="I123" s="133"/>
      <c r="J123" s="44"/>
      <c r="K123" s="212"/>
      <c r="IV123" s="70"/>
    </row>
    <row r="124" spans="2:256" s="69" customFormat="1" ht="17.25">
      <c r="B124" s="116" t="s">
        <v>18</v>
      </c>
      <c r="C124" s="130"/>
      <c r="D124" s="4"/>
      <c r="E124" s="96"/>
      <c r="F124" s="131"/>
      <c r="G124" s="134"/>
      <c r="H124" s="132"/>
      <c r="I124" s="133"/>
      <c r="J124" s="44"/>
      <c r="K124" s="212"/>
      <c r="IV124" s="70"/>
    </row>
    <row r="125" spans="2:256" s="69" customFormat="1" ht="17.25">
      <c r="B125" s="116" t="s">
        <v>90</v>
      </c>
      <c r="C125" s="130"/>
      <c r="D125" s="4"/>
      <c r="E125" s="96"/>
      <c r="F125" s="131"/>
      <c r="G125" s="134"/>
      <c r="H125" s="132"/>
      <c r="I125" s="133"/>
      <c r="J125" s="44"/>
      <c r="K125" s="212"/>
      <c r="IV125" s="70"/>
    </row>
    <row r="126" spans="2:256" s="69" customFormat="1" ht="18" thickBot="1">
      <c r="B126" s="135"/>
      <c r="C126" s="136"/>
      <c r="D126" s="137"/>
      <c r="E126" s="138"/>
      <c r="F126" s="139"/>
      <c r="G126" s="140"/>
      <c r="H126" s="141"/>
      <c r="I126" s="142"/>
      <c r="J126" s="51"/>
      <c r="K126" s="212"/>
      <c r="IV126" s="70"/>
    </row>
    <row r="127" spans="2:256" s="69" customFormat="1" ht="17.25">
      <c r="B127" s="115"/>
      <c r="C127" s="18" t="s">
        <v>78</v>
      </c>
      <c r="D127" s="19"/>
      <c r="E127" s="85" t="s">
        <v>92</v>
      </c>
      <c r="F127" s="20"/>
      <c r="G127" s="21"/>
      <c r="H127" s="57"/>
      <c r="I127" s="58"/>
      <c r="J127" s="39"/>
      <c r="K127" s="212"/>
      <c r="IV127" s="70"/>
    </row>
    <row r="128" spans="2:256" s="69" customFormat="1" ht="17.25">
      <c r="B128" s="116"/>
      <c r="C128" s="22"/>
      <c r="D128" s="23">
        <f>G128/F128</f>
        <v>821</v>
      </c>
      <c r="E128" s="24" t="s">
        <v>43</v>
      </c>
      <c r="F128" s="25">
        <v>12</v>
      </c>
      <c r="G128" s="26">
        <v>9852</v>
      </c>
      <c r="H128" s="59">
        <v>3.82</v>
      </c>
      <c r="I128" s="59">
        <v>4.12</v>
      </c>
      <c r="J128" s="40">
        <f>0.26*0.2*0.12</f>
        <v>6.2399999999999999E-3</v>
      </c>
      <c r="K128" s="212"/>
      <c r="IV128" s="70"/>
    </row>
    <row r="129" spans="2:256" s="69" customFormat="1" ht="17.25">
      <c r="B129" s="116" t="s">
        <v>93</v>
      </c>
      <c r="C129" s="28">
        <f>D128</f>
        <v>821</v>
      </c>
      <c r="D129" s="29" t="s">
        <v>17</v>
      </c>
      <c r="E129" s="30" t="s">
        <v>45</v>
      </c>
      <c r="F129" s="25"/>
      <c r="G129" s="26">
        <f>G128</f>
        <v>9852</v>
      </c>
      <c r="H129" s="60">
        <f>H128*D128</f>
        <v>3136.22</v>
      </c>
      <c r="I129" s="60">
        <f>I128*D128</f>
        <v>3382.52</v>
      </c>
      <c r="J129" s="41">
        <f>J128*D128</f>
        <v>5.1230399999999996</v>
      </c>
      <c r="K129" s="212"/>
      <c r="IV129" s="70"/>
    </row>
    <row r="130" spans="2:256" s="69" customFormat="1" ht="17.25">
      <c r="B130" s="116" t="s">
        <v>95</v>
      </c>
      <c r="C130" s="125"/>
      <c r="D130" s="96"/>
      <c r="E130" s="96"/>
      <c r="F130" s="126"/>
      <c r="G130" s="127"/>
      <c r="H130" s="128"/>
      <c r="I130" s="129"/>
      <c r="J130" s="42"/>
      <c r="K130" s="212"/>
      <c r="IV130" s="70"/>
    </row>
    <row r="131" spans="2:256" s="69" customFormat="1" ht="17.25">
      <c r="B131" s="116" t="s">
        <v>22</v>
      </c>
      <c r="C131" s="130"/>
      <c r="D131" s="4"/>
      <c r="E131" s="96" t="s">
        <v>47</v>
      </c>
      <c r="F131" s="131"/>
      <c r="G131" s="43"/>
      <c r="H131" s="132"/>
      <c r="I131" s="133"/>
      <c r="J131" s="44"/>
      <c r="K131" s="212"/>
      <c r="IV131" s="70"/>
    </row>
    <row r="132" spans="2:256" s="69" customFormat="1" ht="17.25">
      <c r="B132" s="116" t="s">
        <v>18</v>
      </c>
      <c r="C132" s="130"/>
      <c r="D132" s="4"/>
      <c r="E132" s="96"/>
      <c r="F132" s="131"/>
      <c r="G132" s="134"/>
      <c r="H132" s="132"/>
      <c r="I132" s="133"/>
      <c r="J132" s="44"/>
      <c r="K132" s="212"/>
      <c r="IV132" s="70"/>
    </row>
    <row r="133" spans="2:256" s="69" customFormat="1" ht="17.25">
      <c r="B133" s="116" t="s">
        <v>94</v>
      </c>
      <c r="C133" s="130"/>
      <c r="D133" s="4"/>
      <c r="E133" s="96"/>
      <c r="F133" s="131"/>
      <c r="G133" s="134"/>
      <c r="H133" s="132"/>
      <c r="I133" s="133"/>
      <c r="J133" s="44"/>
      <c r="K133" s="212"/>
      <c r="IV133" s="70"/>
    </row>
    <row r="134" spans="2:256" s="69" customFormat="1" ht="18" thickBot="1">
      <c r="B134" s="135"/>
      <c r="C134" s="136"/>
      <c r="D134" s="137"/>
      <c r="E134" s="138"/>
      <c r="F134" s="139"/>
      <c r="G134" s="140"/>
      <c r="H134" s="141"/>
      <c r="I134" s="142"/>
      <c r="J134" s="51"/>
      <c r="K134" s="212"/>
      <c r="IV134" s="70"/>
    </row>
    <row r="135" spans="2:256" s="86" customFormat="1" ht="18" thickBot="1">
      <c r="B135" s="187" t="s">
        <v>96</v>
      </c>
      <c r="C135" s="165">
        <f>C129+C121+C113+C105</f>
        <v>5769</v>
      </c>
      <c r="D135" s="166"/>
      <c r="E135" s="166"/>
      <c r="F135" s="166"/>
      <c r="G135" s="166">
        <f>G129+G121+G113+G105</f>
        <v>55458</v>
      </c>
      <c r="H135" s="167">
        <f>H129+H121+H113+H105</f>
        <v>17595.48</v>
      </c>
      <c r="I135" s="167">
        <f>I129+I121+I113+I105</f>
        <v>19025.79</v>
      </c>
      <c r="J135" s="167">
        <f t="shared" ref="J135" si="5">J129+J121+J113+J105</f>
        <v>30.031560000000002</v>
      </c>
      <c r="K135" s="213"/>
      <c r="IV135" s="87"/>
    </row>
    <row r="136" spans="2:256" s="72" customFormat="1" ht="26.25">
      <c r="B136" s="94" t="s">
        <v>34</v>
      </c>
      <c r="C136" s="95">
        <f>C135+C102+C77+C62+C47+C33+C18</f>
        <v>35364</v>
      </c>
      <c r="D136" s="95"/>
      <c r="E136" s="95"/>
      <c r="F136" s="95"/>
      <c r="G136" s="95">
        <f>G135+G102+G77+G62+G47+G33+G18</f>
        <v>281648</v>
      </c>
      <c r="H136" s="189">
        <f>H135+H102+H77+H62+H47+H33+H18</f>
        <v>126328.17</v>
      </c>
      <c r="I136" s="189">
        <f t="shared" ref="I136:J136" si="6">I135+I102+I77+I62+I47+I33+I18</f>
        <v>135148.47</v>
      </c>
      <c r="J136" s="189">
        <f t="shared" si="6"/>
        <v>243.88944612</v>
      </c>
      <c r="K136" s="93"/>
      <c r="IV136" s="73"/>
    </row>
  </sheetData>
  <mergeCells count="14">
    <mergeCell ref="K63:K77"/>
    <mergeCell ref="K78:K102"/>
    <mergeCell ref="K103:K135"/>
    <mergeCell ref="A1:J1"/>
    <mergeCell ref="A2:J2"/>
    <mergeCell ref="A3:J3"/>
    <mergeCell ref="A4:J4"/>
    <mergeCell ref="C10:D10"/>
    <mergeCell ref="D8:F8"/>
    <mergeCell ref="E18:F18"/>
    <mergeCell ref="K19:K33"/>
    <mergeCell ref="K11:K18"/>
    <mergeCell ref="K34:K47"/>
    <mergeCell ref="K48:K62"/>
  </mergeCells>
  <phoneticPr fontId="32" type="noConversion"/>
  <printOptions horizontalCentered="1"/>
  <pageMargins left="0" right="0" top="0.59055118110236227" bottom="0.39370078740157483" header="0" footer="0"/>
  <pageSetup paperSize="9" scale="55" fitToHeight="2" orientation="portrait" r:id="rId1"/>
  <headerFooter alignWithMargins="0">
    <oddHeader>&amp;L&amp;D</oddHeader>
    <oddFooter>&amp;R&amp;F</oddFooter>
  </headerFooter>
  <rowBreaks count="2" manualBreakCount="2">
    <brk id="77" max="10" man="1"/>
    <brk id="3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</vt:lpstr>
      <vt:lpstr>CY!Print_Area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2020-05-27T04:12:33Z</cp:lastPrinted>
  <dcterms:created xsi:type="dcterms:W3CDTF">2019-03-14T01:36:15Z</dcterms:created>
  <dcterms:modified xsi:type="dcterms:W3CDTF">2020-06-01T08:43:39Z</dcterms:modified>
</cp:coreProperties>
</file>