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pivotTables/pivotTable5.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mc:AlternateContent xmlns:mc="http://schemas.openxmlformats.org/markup-compatibility/2006">
    <mc:Choice Requires="x15">
      <x15ac:absPath xmlns:x15ac="http://schemas.microsoft.com/office/spreadsheetml/2010/11/ac" url="C:\Users\44773\OneDrive\Desktop\"/>
    </mc:Choice>
  </mc:AlternateContent>
  <xr:revisionPtr revIDLastSave="0" documentId="13_ncr:1_{69430F15-21F8-4896-9748-E8D2BC9118E3}" xr6:coauthVersionLast="45" xr6:coauthVersionMax="45" xr10:uidLastSave="{00000000-0000-0000-0000-000000000000}"/>
  <bookViews>
    <workbookView xWindow="-108" yWindow="-108" windowWidth="23256" windowHeight="12576" tabRatio="772" activeTab="6" xr2:uid="{00000000-000D-0000-FFFF-FFFF00000000}"/>
  </bookViews>
  <sheets>
    <sheet name="raw_data" sheetId="1" r:id="rId1"/>
    <sheet name="data" sheetId="2" r:id="rId2"/>
    <sheet name="F1_previous_purchase" sheetId="25" r:id="rId3"/>
    <sheet name="F2_repeat_purchase" sheetId="9" r:id="rId4"/>
    <sheet name="F3_age" sheetId="27" r:id="rId5"/>
    <sheet name="general" sheetId="8" r:id="rId6"/>
    <sheet name="tickets" sheetId="16" r:id="rId7"/>
    <sheet name="age_dist" sheetId="15" r:id="rId8"/>
    <sheet name="sales_per_month" sheetId="19" r:id="rId9"/>
  </sheets>
  <definedNames>
    <definedName name="_xlnm._FilterDatabase" localSheetId="1" hidden="1">data!$A$1:$S$601</definedName>
    <definedName name="_xlnm._FilterDatabase" localSheetId="0" hidden="1">raw_data!$A$1:$P$1</definedName>
    <definedName name="_xlcn.WorksheetConnection_3Analysis.xlsxTable11" hidden="1">Table1</definedName>
    <definedName name="Slicer_ticket_level">#N/A</definedName>
    <definedName name="Slicer_ticket_type">#N/A</definedName>
  </definedNames>
  <calcPr calcId="191029" concurrentCalc="0"/>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defaultImageDpi="32767"/>
    </ext>
    <ext xmlns:x15="http://schemas.microsoft.com/office/spreadsheetml/2010/11/main" uri="{FCE2AD5D-F65C-4FA6-A056-5C36A1767C68}">
      <x15:dataModel>
        <x15:modelTables>
          <x15:modelTable id="Table1" name="Table1" connection="WorksheetConnection_3Analysi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8" l="1"/>
  <c r="G4" i="8"/>
  <c r="G6" i="8"/>
  <c r="D4" i="8"/>
  <c r="F4" i="8"/>
  <c r="D5" i="8"/>
  <c r="F5" i="8"/>
  <c r="D6" i="8"/>
  <c r="F6" i="8"/>
  <c r="G7" i="8"/>
  <c r="E5" i="8"/>
  <c r="E6" i="8"/>
  <c r="D7" i="8"/>
  <c r="B5" i="8"/>
  <c r="B4" i="8"/>
  <c r="C5" i="8"/>
  <c r="B6" i="8"/>
  <c r="C6" i="8"/>
  <c r="B7" i="8"/>
  <c r="B13" i="16"/>
  <c r="D5" i="16"/>
  <c r="D6" i="16"/>
  <c r="D7" i="16"/>
  <c r="B5" i="16"/>
  <c r="B6" i="16"/>
  <c r="B7" i="16"/>
  <c r="F34" i="16"/>
  <c r="F33" i="16"/>
  <c r="F32" i="16"/>
  <c r="E34" i="16"/>
  <c r="E33" i="16"/>
  <c r="E32" i="16"/>
  <c r="D34" i="16"/>
  <c r="D33" i="16"/>
  <c r="D32" i="16"/>
  <c r="C34" i="16"/>
  <c r="C33" i="16"/>
  <c r="C32" i="16"/>
  <c r="B33" i="16"/>
  <c r="B34" i="16"/>
  <c r="B32" i="16"/>
  <c r="F14" i="19"/>
  <c r="F13" i="19"/>
  <c r="F12" i="19"/>
  <c r="F11" i="19"/>
  <c r="F10" i="19"/>
  <c r="F9" i="19"/>
  <c r="F8" i="19"/>
  <c r="F7" i="19"/>
  <c r="F6" i="19"/>
  <c r="F24" i="16" a="1"/>
  <c r="F24" i="16"/>
  <c r="F23" i="16" a="1"/>
  <c r="F23" i="16"/>
  <c r="F22" i="16" a="1"/>
  <c r="F22" i="16"/>
  <c r="D24" i="16" a="1"/>
  <c r="D24" i="16"/>
  <c r="D23" i="16" a="1"/>
  <c r="D23" i="16"/>
  <c r="D22" i="16" a="1"/>
  <c r="D22" i="16"/>
  <c r="C24" i="16" a="1"/>
  <c r="C24" i="16"/>
  <c r="C23" i="16" a="1"/>
  <c r="C23" i="16"/>
  <c r="C22" i="16" a="1"/>
  <c r="C22" i="16"/>
  <c r="H8" i="9"/>
  <c r="H7" i="9"/>
  <c r="E22" i="25" a="1"/>
  <c r="E22" i="25"/>
  <c r="E21" i="25" a="1"/>
  <c r="E21" i="25"/>
  <c r="E20" i="25" a="1"/>
  <c r="E20" i="25"/>
  <c r="D21" i="25" a="1"/>
  <c r="D21" i="25"/>
  <c r="D20" i="25" a="1"/>
  <c r="D20" i="25"/>
  <c r="C20" i="25" a="1"/>
  <c r="C20" i="25"/>
  <c r="H4" i="25" a="1"/>
  <c r="H4" i="25"/>
  <c r="B13" i="25" a="1"/>
  <c r="B13" i="25"/>
  <c r="B14" i="25" a="1"/>
  <c r="B14" i="25"/>
  <c r="B11" i="25" a="1"/>
  <c r="B11" i="25"/>
  <c r="B12" i="25" a="1"/>
  <c r="B12" i="25"/>
  <c r="B5" i="25" a="1"/>
  <c r="B5" i="25"/>
  <c r="C14" i="25"/>
  <c r="C13" i="25"/>
  <c r="C12" i="25"/>
  <c r="C11" i="25"/>
  <c r="C5" i="25"/>
  <c r="Q17" i="2"/>
  <c r="Q147" i="2"/>
  <c r="Q157" i="2"/>
  <c r="Q215" i="2"/>
  <c r="Q2" i="2"/>
  <c r="Q3" i="2"/>
  <c r="Q4" i="2"/>
  <c r="Q5" i="2"/>
  <c r="Q6" i="2"/>
  <c r="Q7" i="2"/>
  <c r="Q8" i="2"/>
  <c r="Q9" i="2"/>
  <c r="Q10" i="2"/>
  <c r="Q11" i="2"/>
  <c r="Q12" i="2"/>
  <c r="Q13" i="2"/>
  <c r="Q14" i="2"/>
  <c r="Q15" i="2"/>
  <c r="Q16"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8" i="2"/>
  <c r="Q149" i="2"/>
  <c r="Q150" i="2"/>
  <c r="Q151" i="2"/>
  <c r="Q152" i="2"/>
  <c r="Q153" i="2"/>
  <c r="Q154" i="2"/>
  <c r="Q155" i="2"/>
  <c r="Q156"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B10" i="8" a="1"/>
  <c r="B10" i="8"/>
  <c r="S413" i="2"/>
  <c r="S204" i="2"/>
  <c r="S79" i="2"/>
  <c r="S420" i="2"/>
  <c r="E24" i="16" a="1"/>
  <c r="E24" i="16"/>
  <c r="S253" i="2"/>
  <c r="E23" i="16" a="1"/>
  <c r="E23" i="16"/>
  <c r="S89" i="2"/>
  <c r="E22" i="16" a="1"/>
  <c r="E22" i="16"/>
  <c r="S423" i="2"/>
  <c r="S218" i="2"/>
  <c r="S2" i="2"/>
  <c r="S402" i="2"/>
  <c r="S202" i="2"/>
  <c r="S49" i="2"/>
  <c r="S465" i="2"/>
  <c r="B24" i="16" a="1"/>
  <c r="B24" i="16"/>
  <c r="S230" i="2"/>
  <c r="B23" i="16" a="1"/>
  <c r="B23" i="16"/>
  <c r="S72" i="2"/>
  <c r="B22" i="16" a="1"/>
  <c r="B22" i="16"/>
  <c r="D15" i="16"/>
  <c r="D14" i="16"/>
  <c r="D13" i="16"/>
  <c r="B15" i="16"/>
  <c r="B14" i="16"/>
  <c r="C6" i="16"/>
  <c r="E6" i="16"/>
  <c r="C7" i="16"/>
  <c r="E7" i="16"/>
  <c r="E15" i="16"/>
  <c r="E14" i="16"/>
  <c r="C15" i="16"/>
  <c r="C14" i="16"/>
  <c r="G34" i="16"/>
  <c r="G33" i="16"/>
  <c r="G32" i="16"/>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50" i="2"/>
  <c r="S51" i="2"/>
  <c r="S52" i="2"/>
  <c r="S53" i="2"/>
  <c r="S54" i="2"/>
  <c r="S55" i="2"/>
  <c r="S56" i="2"/>
  <c r="S57" i="2"/>
  <c r="S58" i="2"/>
  <c r="S59" i="2"/>
  <c r="S60" i="2"/>
  <c r="S61" i="2"/>
  <c r="S62" i="2"/>
  <c r="S63" i="2"/>
  <c r="S64" i="2"/>
  <c r="S65" i="2"/>
  <c r="S66" i="2"/>
  <c r="S67" i="2"/>
  <c r="S68" i="2"/>
  <c r="S69" i="2"/>
  <c r="S70" i="2"/>
  <c r="S71" i="2"/>
  <c r="S73" i="2"/>
  <c r="S74" i="2"/>
  <c r="S75" i="2"/>
  <c r="S76" i="2"/>
  <c r="S77" i="2"/>
  <c r="S78" i="2"/>
  <c r="S80" i="2"/>
  <c r="S81" i="2"/>
  <c r="S82" i="2"/>
  <c r="S83" i="2"/>
  <c r="S84" i="2"/>
  <c r="S85" i="2"/>
  <c r="S86" i="2"/>
  <c r="S87" i="2"/>
  <c r="S88"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3" i="2"/>
  <c r="S205" i="2"/>
  <c r="S206" i="2"/>
  <c r="S207" i="2"/>
  <c r="S208" i="2"/>
  <c r="S209" i="2"/>
  <c r="S210" i="2"/>
  <c r="S211" i="2"/>
  <c r="S212" i="2"/>
  <c r="S213" i="2"/>
  <c r="S214" i="2"/>
  <c r="S215" i="2"/>
  <c r="S216" i="2"/>
  <c r="S217" i="2"/>
  <c r="S219" i="2"/>
  <c r="S220" i="2"/>
  <c r="S221" i="2"/>
  <c r="S222" i="2"/>
  <c r="S223" i="2"/>
  <c r="S224" i="2"/>
  <c r="S225" i="2"/>
  <c r="S226" i="2"/>
  <c r="S227" i="2"/>
  <c r="S228" i="2"/>
  <c r="S229" i="2"/>
  <c r="S231" i="2"/>
  <c r="S232" i="2"/>
  <c r="S233" i="2"/>
  <c r="S234" i="2"/>
  <c r="S235" i="2"/>
  <c r="S236" i="2"/>
  <c r="S237" i="2"/>
  <c r="S238" i="2"/>
  <c r="S239" i="2"/>
  <c r="S240" i="2"/>
  <c r="S241" i="2"/>
  <c r="S242" i="2"/>
  <c r="S243" i="2"/>
  <c r="S244" i="2"/>
  <c r="S245" i="2"/>
  <c r="S246" i="2"/>
  <c r="S247" i="2"/>
  <c r="S248" i="2"/>
  <c r="S249" i="2"/>
  <c r="S250" i="2"/>
  <c r="S251" i="2"/>
  <c r="S252"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3" i="2"/>
  <c r="S404" i="2"/>
  <c r="S405" i="2"/>
  <c r="S406" i="2"/>
  <c r="S407" i="2"/>
  <c r="S408" i="2"/>
  <c r="S409" i="2"/>
  <c r="S410" i="2"/>
  <c r="S411" i="2"/>
  <c r="S412" i="2"/>
  <c r="S414" i="2"/>
  <c r="S415" i="2"/>
  <c r="S416" i="2"/>
  <c r="S417" i="2"/>
  <c r="S418" i="2"/>
  <c r="S419" i="2"/>
  <c r="S421" i="2"/>
  <c r="S422"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R238" i="2" a="1"/>
  <c r="R238" i="2"/>
  <c r="R3" i="2" a="1"/>
  <c r="R3" i="2"/>
  <c r="R4" i="2" a="1"/>
  <c r="R4" i="2"/>
  <c r="R5" i="2" a="1"/>
  <c r="R5" i="2"/>
  <c r="R6" i="2" a="1"/>
  <c r="R6" i="2"/>
  <c r="R7" i="2" a="1"/>
  <c r="R7" i="2"/>
  <c r="R8" i="2" a="1"/>
  <c r="R8" i="2"/>
  <c r="R9" i="2" a="1"/>
  <c r="R9" i="2"/>
  <c r="R10" i="2" a="1"/>
  <c r="R10" i="2"/>
  <c r="R11" i="2" a="1"/>
  <c r="R11" i="2"/>
  <c r="R12" i="2" a="1"/>
  <c r="R12" i="2"/>
  <c r="R13" i="2" a="1"/>
  <c r="R13" i="2"/>
  <c r="R14" i="2" a="1"/>
  <c r="R14" i="2"/>
  <c r="R15" i="2" a="1"/>
  <c r="R15" i="2"/>
  <c r="R16" i="2" a="1"/>
  <c r="R16" i="2"/>
  <c r="R17" i="2" a="1"/>
  <c r="R17" i="2"/>
  <c r="R18" i="2" a="1"/>
  <c r="R18" i="2"/>
  <c r="R19" i="2" a="1"/>
  <c r="R19" i="2"/>
  <c r="R20" i="2" a="1"/>
  <c r="R20" i="2"/>
  <c r="R21" i="2" a="1"/>
  <c r="R21" i="2"/>
  <c r="R22" i="2" a="1"/>
  <c r="R22" i="2"/>
  <c r="R23" i="2" a="1"/>
  <c r="R23" i="2"/>
  <c r="R24" i="2" a="1"/>
  <c r="R24" i="2"/>
  <c r="R25" i="2" a="1"/>
  <c r="R25" i="2"/>
  <c r="R26" i="2" a="1"/>
  <c r="R26" i="2"/>
  <c r="R27" i="2" a="1"/>
  <c r="R27" i="2"/>
  <c r="R28" i="2" a="1"/>
  <c r="R28" i="2"/>
  <c r="R29" i="2" a="1"/>
  <c r="R29" i="2"/>
  <c r="R30" i="2" a="1"/>
  <c r="R30" i="2"/>
  <c r="R31" i="2" a="1"/>
  <c r="R31" i="2"/>
  <c r="R32" i="2" a="1"/>
  <c r="R32" i="2"/>
  <c r="R33" i="2" a="1"/>
  <c r="R33" i="2"/>
  <c r="R34" i="2" a="1"/>
  <c r="R34" i="2"/>
  <c r="R35" i="2" a="1"/>
  <c r="R35" i="2"/>
  <c r="R36" i="2" a="1"/>
  <c r="R36" i="2"/>
  <c r="R37" i="2" a="1"/>
  <c r="R37" i="2"/>
  <c r="R38" i="2" a="1"/>
  <c r="R38" i="2"/>
  <c r="R39" i="2" a="1"/>
  <c r="R39" i="2"/>
  <c r="R40" i="2" a="1"/>
  <c r="R40" i="2"/>
  <c r="R41" i="2" a="1"/>
  <c r="R41" i="2"/>
  <c r="R42" i="2" a="1"/>
  <c r="R42" i="2"/>
  <c r="R43" i="2" a="1"/>
  <c r="R43" i="2"/>
  <c r="R44" i="2" a="1"/>
  <c r="R44" i="2"/>
  <c r="R45" i="2" a="1"/>
  <c r="R45" i="2"/>
  <c r="R46" i="2" a="1"/>
  <c r="R46" i="2"/>
  <c r="R47" i="2" a="1"/>
  <c r="R47" i="2"/>
  <c r="R48" i="2" a="1"/>
  <c r="R48" i="2"/>
  <c r="R49" i="2" a="1"/>
  <c r="R49" i="2"/>
  <c r="R50" i="2" a="1"/>
  <c r="R50" i="2"/>
  <c r="R51" i="2" a="1"/>
  <c r="R51" i="2"/>
  <c r="R52" i="2" a="1"/>
  <c r="R52" i="2"/>
  <c r="R53" i="2" a="1"/>
  <c r="R53" i="2"/>
  <c r="R54" i="2" a="1"/>
  <c r="R54" i="2"/>
  <c r="R55" i="2" a="1"/>
  <c r="R55" i="2"/>
  <c r="R56" i="2" a="1"/>
  <c r="R56" i="2"/>
  <c r="R57" i="2" a="1"/>
  <c r="R57" i="2"/>
  <c r="R58" i="2" a="1"/>
  <c r="R58" i="2"/>
  <c r="R59" i="2" a="1"/>
  <c r="R59" i="2"/>
  <c r="R60" i="2" a="1"/>
  <c r="R60" i="2"/>
  <c r="R61" i="2" a="1"/>
  <c r="R61" i="2"/>
  <c r="R62" i="2" a="1"/>
  <c r="R62" i="2"/>
  <c r="R63" i="2" a="1"/>
  <c r="R63" i="2"/>
  <c r="R64" i="2" a="1"/>
  <c r="R64" i="2"/>
  <c r="R65" i="2" a="1"/>
  <c r="R65" i="2"/>
  <c r="R66" i="2" a="1"/>
  <c r="R66" i="2"/>
  <c r="R67" i="2" a="1"/>
  <c r="R67" i="2"/>
  <c r="R68" i="2" a="1"/>
  <c r="R68" i="2"/>
  <c r="R69" i="2" a="1"/>
  <c r="R69" i="2"/>
  <c r="R70" i="2" a="1"/>
  <c r="R70" i="2"/>
  <c r="R71" i="2" a="1"/>
  <c r="R71" i="2"/>
  <c r="R72" i="2" a="1"/>
  <c r="R72" i="2"/>
  <c r="R73" i="2" a="1"/>
  <c r="R73" i="2"/>
  <c r="R74" i="2" a="1"/>
  <c r="R74" i="2"/>
  <c r="R75" i="2" a="1"/>
  <c r="R75" i="2"/>
  <c r="R76" i="2" a="1"/>
  <c r="R76" i="2"/>
  <c r="R77" i="2" a="1"/>
  <c r="R77" i="2"/>
  <c r="R78" i="2" a="1"/>
  <c r="R78" i="2"/>
  <c r="R79" i="2" a="1"/>
  <c r="R79" i="2"/>
  <c r="R80" i="2" a="1"/>
  <c r="R80" i="2"/>
  <c r="R81" i="2" a="1"/>
  <c r="R81" i="2"/>
  <c r="R82" i="2" a="1"/>
  <c r="R82" i="2"/>
  <c r="R83" i="2" a="1"/>
  <c r="R83" i="2"/>
  <c r="R84" i="2" a="1"/>
  <c r="R84" i="2"/>
  <c r="R85" i="2" a="1"/>
  <c r="R85" i="2"/>
  <c r="R86" i="2" a="1"/>
  <c r="R86" i="2"/>
  <c r="R87" i="2" a="1"/>
  <c r="R87" i="2"/>
  <c r="R88" i="2" a="1"/>
  <c r="R88" i="2"/>
  <c r="R89" i="2" a="1"/>
  <c r="R89" i="2"/>
  <c r="R90" i="2" a="1"/>
  <c r="R90" i="2"/>
  <c r="R91" i="2" a="1"/>
  <c r="R91" i="2"/>
  <c r="R92" i="2" a="1"/>
  <c r="R92" i="2"/>
  <c r="R93" i="2" a="1"/>
  <c r="R93" i="2"/>
  <c r="R94" i="2" a="1"/>
  <c r="R94" i="2"/>
  <c r="R95" i="2" a="1"/>
  <c r="R95" i="2"/>
  <c r="R96" i="2" a="1"/>
  <c r="R96" i="2"/>
  <c r="R97" i="2" a="1"/>
  <c r="R97" i="2"/>
  <c r="R98" i="2" a="1"/>
  <c r="R98" i="2"/>
  <c r="R99" i="2" a="1"/>
  <c r="R99" i="2"/>
  <c r="R100" i="2" a="1"/>
  <c r="R100" i="2"/>
  <c r="R101" i="2" a="1"/>
  <c r="R101" i="2"/>
  <c r="R102" i="2" a="1"/>
  <c r="R102" i="2"/>
  <c r="R103" i="2" a="1"/>
  <c r="R103" i="2"/>
  <c r="R104" i="2" a="1"/>
  <c r="R104" i="2"/>
  <c r="R105" i="2" a="1"/>
  <c r="R105" i="2"/>
  <c r="R106" i="2" a="1"/>
  <c r="R106" i="2"/>
  <c r="R107" i="2" a="1"/>
  <c r="R107" i="2"/>
  <c r="R108" i="2" a="1"/>
  <c r="R108" i="2"/>
  <c r="R109" i="2" a="1"/>
  <c r="R109" i="2"/>
  <c r="R110" i="2" a="1"/>
  <c r="R110" i="2"/>
  <c r="R111" i="2" a="1"/>
  <c r="R111" i="2"/>
  <c r="R112" i="2" a="1"/>
  <c r="R112" i="2"/>
  <c r="R113" i="2" a="1"/>
  <c r="R113" i="2"/>
  <c r="R114" i="2" a="1"/>
  <c r="R114" i="2"/>
  <c r="R115" i="2" a="1"/>
  <c r="R115" i="2"/>
  <c r="R116" i="2" a="1"/>
  <c r="R116" i="2"/>
  <c r="R117" i="2" a="1"/>
  <c r="R117" i="2"/>
  <c r="R118" i="2" a="1"/>
  <c r="R118" i="2"/>
  <c r="R119" i="2" a="1"/>
  <c r="R119" i="2"/>
  <c r="R120" i="2" a="1"/>
  <c r="R120" i="2"/>
  <c r="R121" i="2" a="1"/>
  <c r="R121" i="2"/>
  <c r="R122" i="2" a="1"/>
  <c r="R122" i="2"/>
  <c r="R123" i="2" a="1"/>
  <c r="R123" i="2"/>
  <c r="R124" i="2" a="1"/>
  <c r="R124" i="2"/>
  <c r="R125" i="2" a="1"/>
  <c r="R125" i="2"/>
  <c r="R126" i="2" a="1"/>
  <c r="R126" i="2"/>
  <c r="R127" i="2" a="1"/>
  <c r="R127" i="2"/>
  <c r="R128" i="2" a="1"/>
  <c r="R128" i="2"/>
  <c r="R129" i="2" a="1"/>
  <c r="R129" i="2"/>
  <c r="R130" i="2" a="1"/>
  <c r="R130" i="2"/>
  <c r="R131" i="2" a="1"/>
  <c r="R131" i="2"/>
  <c r="R132" i="2" a="1"/>
  <c r="R132" i="2"/>
  <c r="R133" i="2" a="1"/>
  <c r="R133" i="2"/>
  <c r="R134" i="2" a="1"/>
  <c r="R134" i="2"/>
  <c r="R135" i="2" a="1"/>
  <c r="R135" i="2"/>
  <c r="R136" i="2" a="1"/>
  <c r="R136" i="2"/>
  <c r="R137" i="2" a="1"/>
  <c r="R137" i="2"/>
  <c r="R138" i="2" a="1"/>
  <c r="R138" i="2"/>
  <c r="R139" i="2" a="1"/>
  <c r="R139" i="2"/>
  <c r="R140" i="2" a="1"/>
  <c r="R140" i="2"/>
  <c r="R141" i="2" a="1"/>
  <c r="R141" i="2"/>
  <c r="R142" i="2" a="1"/>
  <c r="R142" i="2"/>
  <c r="R143" i="2" a="1"/>
  <c r="R143" i="2"/>
  <c r="R144" i="2" a="1"/>
  <c r="R144" i="2"/>
  <c r="R145" i="2" a="1"/>
  <c r="R145" i="2"/>
  <c r="R146" i="2" a="1"/>
  <c r="R146" i="2"/>
  <c r="R147" i="2" a="1"/>
  <c r="R147" i="2"/>
  <c r="R148" i="2" a="1"/>
  <c r="R148" i="2"/>
  <c r="R149" i="2" a="1"/>
  <c r="R149" i="2"/>
  <c r="R150" i="2" a="1"/>
  <c r="R150" i="2"/>
  <c r="R151" i="2" a="1"/>
  <c r="R151" i="2"/>
  <c r="R152" i="2" a="1"/>
  <c r="R152" i="2"/>
  <c r="R153" i="2" a="1"/>
  <c r="R153" i="2"/>
  <c r="R154" i="2" a="1"/>
  <c r="R154" i="2"/>
  <c r="R155" i="2" a="1"/>
  <c r="R155" i="2"/>
  <c r="R156" i="2" a="1"/>
  <c r="R156" i="2"/>
  <c r="R157" i="2" a="1"/>
  <c r="R157" i="2"/>
  <c r="R158" i="2" a="1"/>
  <c r="R158" i="2"/>
  <c r="R159" i="2" a="1"/>
  <c r="R159" i="2"/>
  <c r="R160" i="2" a="1"/>
  <c r="R160" i="2"/>
  <c r="R161" i="2" a="1"/>
  <c r="R161" i="2"/>
  <c r="R162" i="2" a="1"/>
  <c r="R162" i="2"/>
  <c r="R163" i="2" a="1"/>
  <c r="R163" i="2"/>
  <c r="R164" i="2" a="1"/>
  <c r="R164" i="2"/>
  <c r="R165" i="2" a="1"/>
  <c r="R165" i="2"/>
  <c r="R166" i="2" a="1"/>
  <c r="R166" i="2"/>
  <c r="R167" i="2" a="1"/>
  <c r="R167" i="2"/>
  <c r="R168" i="2" a="1"/>
  <c r="R168" i="2"/>
  <c r="R169" i="2" a="1"/>
  <c r="R169" i="2"/>
  <c r="R170" i="2" a="1"/>
  <c r="R170" i="2"/>
  <c r="R171" i="2" a="1"/>
  <c r="R171" i="2"/>
  <c r="R172" i="2" a="1"/>
  <c r="R172" i="2"/>
  <c r="R173" i="2" a="1"/>
  <c r="R173" i="2"/>
  <c r="R174" i="2" a="1"/>
  <c r="R174" i="2"/>
  <c r="R175" i="2" a="1"/>
  <c r="R175" i="2"/>
  <c r="R176" i="2" a="1"/>
  <c r="R176" i="2"/>
  <c r="R177" i="2" a="1"/>
  <c r="R177" i="2"/>
  <c r="R178" i="2" a="1"/>
  <c r="R178" i="2"/>
  <c r="R179" i="2" a="1"/>
  <c r="R179" i="2"/>
  <c r="R180" i="2" a="1"/>
  <c r="R180" i="2"/>
  <c r="R181" i="2" a="1"/>
  <c r="R181" i="2"/>
  <c r="R182" i="2" a="1"/>
  <c r="R182" i="2"/>
  <c r="R183" i="2" a="1"/>
  <c r="R183" i="2"/>
  <c r="R184" i="2" a="1"/>
  <c r="R184" i="2"/>
  <c r="R185" i="2" a="1"/>
  <c r="R185" i="2"/>
  <c r="R186" i="2" a="1"/>
  <c r="R186" i="2"/>
  <c r="R187" i="2" a="1"/>
  <c r="R187" i="2"/>
  <c r="R188" i="2" a="1"/>
  <c r="R188" i="2"/>
  <c r="R189" i="2" a="1"/>
  <c r="R189" i="2"/>
  <c r="R190" i="2" a="1"/>
  <c r="R190" i="2"/>
  <c r="R191" i="2" a="1"/>
  <c r="R191" i="2"/>
  <c r="R192" i="2" a="1"/>
  <c r="R192" i="2"/>
  <c r="R193" i="2" a="1"/>
  <c r="R193" i="2"/>
  <c r="R194" i="2" a="1"/>
  <c r="R194" i="2"/>
  <c r="R195" i="2" a="1"/>
  <c r="R195" i="2"/>
  <c r="R196" i="2" a="1"/>
  <c r="R196" i="2"/>
  <c r="R197" i="2" a="1"/>
  <c r="R197" i="2"/>
  <c r="R198" i="2" a="1"/>
  <c r="R198" i="2"/>
  <c r="R199" i="2" a="1"/>
  <c r="R199" i="2"/>
  <c r="R200" i="2" a="1"/>
  <c r="R200" i="2"/>
  <c r="R201" i="2" a="1"/>
  <c r="R201" i="2"/>
  <c r="R202" i="2" a="1"/>
  <c r="R202" i="2"/>
  <c r="R203" i="2" a="1"/>
  <c r="R203" i="2"/>
  <c r="R204" i="2" a="1"/>
  <c r="R204" i="2"/>
  <c r="R205" i="2" a="1"/>
  <c r="R205" i="2"/>
  <c r="R206" i="2" a="1"/>
  <c r="R206" i="2"/>
  <c r="R207" i="2" a="1"/>
  <c r="R207" i="2"/>
  <c r="R208" i="2" a="1"/>
  <c r="R208" i="2"/>
  <c r="R209" i="2" a="1"/>
  <c r="R209" i="2"/>
  <c r="R210" i="2" a="1"/>
  <c r="R210" i="2"/>
  <c r="R211" i="2" a="1"/>
  <c r="R211" i="2"/>
  <c r="R212" i="2" a="1"/>
  <c r="R212" i="2"/>
  <c r="R213" i="2" a="1"/>
  <c r="R213" i="2"/>
  <c r="R214" i="2" a="1"/>
  <c r="R214" i="2"/>
  <c r="R215" i="2" a="1"/>
  <c r="R215" i="2"/>
  <c r="R216" i="2" a="1"/>
  <c r="R216" i="2"/>
  <c r="R217" i="2" a="1"/>
  <c r="R217" i="2"/>
  <c r="R218" i="2" a="1"/>
  <c r="R218" i="2"/>
  <c r="R219" i="2" a="1"/>
  <c r="R219" i="2"/>
  <c r="R220" i="2" a="1"/>
  <c r="R220" i="2"/>
  <c r="R221" i="2" a="1"/>
  <c r="R221" i="2"/>
  <c r="R222" i="2" a="1"/>
  <c r="R222" i="2"/>
  <c r="R223" i="2" a="1"/>
  <c r="R223" i="2"/>
  <c r="R224" i="2" a="1"/>
  <c r="R224" i="2"/>
  <c r="R225" i="2" a="1"/>
  <c r="R225" i="2"/>
  <c r="R226" i="2" a="1"/>
  <c r="R226" i="2"/>
  <c r="R227" i="2" a="1"/>
  <c r="R227" i="2"/>
  <c r="R228" i="2" a="1"/>
  <c r="R228" i="2"/>
  <c r="R229" i="2" a="1"/>
  <c r="R229" i="2"/>
  <c r="R230" i="2" a="1"/>
  <c r="R230" i="2"/>
  <c r="R231" i="2" a="1"/>
  <c r="R231" i="2"/>
  <c r="R232" i="2" a="1"/>
  <c r="R232" i="2"/>
  <c r="R233" i="2" a="1"/>
  <c r="R233" i="2"/>
  <c r="R234" i="2" a="1"/>
  <c r="R234" i="2"/>
  <c r="R235" i="2" a="1"/>
  <c r="R235" i="2"/>
  <c r="R236" i="2" a="1"/>
  <c r="R236" i="2"/>
  <c r="R237" i="2" a="1"/>
  <c r="R237" i="2"/>
  <c r="R239" i="2" a="1"/>
  <c r="R239" i="2"/>
  <c r="R240" i="2" a="1"/>
  <c r="R240" i="2"/>
  <c r="R241" i="2" a="1"/>
  <c r="R241" i="2"/>
  <c r="R242" i="2" a="1"/>
  <c r="R242" i="2"/>
  <c r="R243" i="2" a="1"/>
  <c r="R243" i="2"/>
  <c r="R244" i="2" a="1"/>
  <c r="R244" i="2"/>
  <c r="R245" i="2" a="1"/>
  <c r="R245" i="2"/>
  <c r="R246" i="2" a="1"/>
  <c r="R246" i="2"/>
  <c r="R247" i="2" a="1"/>
  <c r="R247" i="2"/>
  <c r="R248" i="2" a="1"/>
  <c r="R248" i="2"/>
  <c r="R249" i="2" a="1"/>
  <c r="R249" i="2"/>
  <c r="R250" i="2" a="1"/>
  <c r="R250" i="2"/>
  <c r="R251" i="2" a="1"/>
  <c r="R251" i="2"/>
  <c r="R252" i="2" a="1"/>
  <c r="R252" i="2"/>
  <c r="R253" i="2" a="1"/>
  <c r="R253" i="2"/>
  <c r="R254" i="2" a="1"/>
  <c r="R254" i="2"/>
  <c r="R255" i="2" a="1"/>
  <c r="R255" i="2"/>
  <c r="R256" i="2" a="1"/>
  <c r="R256" i="2"/>
  <c r="R257" i="2" a="1"/>
  <c r="R257" i="2"/>
  <c r="R258" i="2" a="1"/>
  <c r="R258" i="2"/>
  <c r="R259" i="2" a="1"/>
  <c r="R259" i="2"/>
  <c r="R260" i="2" a="1"/>
  <c r="R260" i="2"/>
  <c r="R261" i="2" a="1"/>
  <c r="R261" i="2"/>
  <c r="R262" i="2" a="1"/>
  <c r="R262" i="2"/>
  <c r="R263" i="2" a="1"/>
  <c r="R263" i="2"/>
  <c r="R264" i="2" a="1"/>
  <c r="R264" i="2"/>
  <c r="R265" i="2" a="1"/>
  <c r="R265" i="2"/>
  <c r="R266" i="2" a="1"/>
  <c r="R266" i="2"/>
  <c r="R267" i="2" a="1"/>
  <c r="R267" i="2"/>
  <c r="R268" i="2" a="1"/>
  <c r="R268" i="2"/>
  <c r="R269" i="2" a="1"/>
  <c r="R269" i="2"/>
  <c r="R270" i="2" a="1"/>
  <c r="R270" i="2"/>
  <c r="R271" i="2" a="1"/>
  <c r="R271" i="2"/>
  <c r="R272" i="2" a="1"/>
  <c r="R272" i="2"/>
  <c r="R273" i="2" a="1"/>
  <c r="R273" i="2"/>
  <c r="R274" i="2" a="1"/>
  <c r="R274" i="2"/>
  <c r="R275" i="2" a="1"/>
  <c r="R275" i="2"/>
  <c r="R276" i="2" a="1"/>
  <c r="R276" i="2"/>
  <c r="R277" i="2" a="1"/>
  <c r="R277" i="2"/>
  <c r="R278" i="2" a="1"/>
  <c r="R278" i="2"/>
  <c r="R279" i="2" a="1"/>
  <c r="R279" i="2"/>
  <c r="R280" i="2" a="1"/>
  <c r="R280" i="2"/>
  <c r="R281" i="2" a="1"/>
  <c r="R281" i="2"/>
  <c r="R282" i="2" a="1"/>
  <c r="R282" i="2"/>
  <c r="R283" i="2" a="1"/>
  <c r="R283" i="2"/>
  <c r="R284" i="2" a="1"/>
  <c r="R284" i="2"/>
  <c r="R285" i="2" a="1"/>
  <c r="R285" i="2"/>
  <c r="R286" i="2" a="1"/>
  <c r="R286" i="2"/>
  <c r="R287" i="2" a="1"/>
  <c r="R287" i="2"/>
  <c r="R288" i="2" a="1"/>
  <c r="R288" i="2"/>
  <c r="R289" i="2" a="1"/>
  <c r="R289" i="2"/>
  <c r="R290" i="2" a="1"/>
  <c r="R290" i="2"/>
  <c r="R291" i="2" a="1"/>
  <c r="R291" i="2"/>
  <c r="R292" i="2" a="1"/>
  <c r="R292" i="2"/>
  <c r="R293" i="2" a="1"/>
  <c r="R293" i="2"/>
  <c r="R294" i="2" a="1"/>
  <c r="R294" i="2"/>
  <c r="R295" i="2" a="1"/>
  <c r="R295" i="2"/>
  <c r="R296" i="2" a="1"/>
  <c r="R296" i="2"/>
  <c r="R297" i="2" a="1"/>
  <c r="R297" i="2"/>
  <c r="R298" i="2" a="1"/>
  <c r="R298" i="2"/>
  <c r="R299" i="2" a="1"/>
  <c r="R299" i="2"/>
  <c r="R300" i="2" a="1"/>
  <c r="R300" i="2"/>
  <c r="R301" i="2" a="1"/>
  <c r="R301" i="2"/>
  <c r="R302" i="2" a="1"/>
  <c r="R302" i="2"/>
  <c r="R303" i="2" a="1"/>
  <c r="R303" i="2"/>
  <c r="R304" i="2" a="1"/>
  <c r="R304" i="2"/>
  <c r="R305" i="2" a="1"/>
  <c r="R305" i="2"/>
  <c r="R306" i="2" a="1"/>
  <c r="R306" i="2"/>
  <c r="R307" i="2" a="1"/>
  <c r="R307" i="2"/>
  <c r="R308" i="2" a="1"/>
  <c r="R308" i="2"/>
  <c r="R309" i="2" a="1"/>
  <c r="R309" i="2"/>
  <c r="R310" i="2" a="1"/>
  <c r="R310" i="2"/>
  <c r="R311" i="2" a="1"/>
  <c r="R311" i="2"/>
  <c r="R312" i="2" a="1"/>
  <c r="R312" i="2"/>
  <c r="R313" i="2" a="1"/>
  <c r="R313" i="2"/>
  <c r="R314" i="2" a="1"/>
  <c r="R314" i="2"/>
  <c r="R315" i="2" a="1"/>
  <c r="R315" i="2"/>
  <c r="R316" i="2" a="1"/>
  <c r="R316" i="2"/>
  <c r="R317" i="2" a="1"/>
  <c r="R317" i="2"/>
  <c r="R318" i="2" a="1"/>
  <c r="R318" i="2"/>
  <c r="R319" i="2" a="1"/>
  <c r="R319" i="2"/>
  <c r="R320" i="2" a="1"/>
  <c r="R320" i="2"/>
  <c r="R321" i="2" a="1"/>
  <c r="R321" i="2"/>
  <c r="R322" i="2" a="1"/>
  <c r="R322" i="2"/>
  <c r="R323" i="2" a="1"/>
  <c r="R323" i="2"/>
  <c r="R324" i="2" a="1"/>
  <c r="R324" i="2"/>
  <c r="R325" i="2" a="1"/>
  <c r="R325" i="2"/>
  <c r="R326" i="2" a="1"/>
  <c r="R326" i="2"/>
  <c r="R327" i="2" a="1"/>
  <c r="R327" i="2"/>
  <c r="R328" i="2" a="1"/>
  <c r="R328" i="2"/>
  <c r="R329" i="2" a="1"/>
  <c r="R329" i="2"/>
  <c r="R330" i="2" a="1"/>
  <c r="R330" i="2"/>
  <c r="R331" i="2" a="1"/>
  <c r="R331" i="2"/>
  <c r="R332" i="2" a="1"/>
  <c r="R332" i="2"/>
  <c r="R333" i="2" a="1"/>
  <c r="R333" i="2"/>
  <c r="R334" i="2" a="1"/>
  <c r="R334" i="2"/>
  <c r="R335" i="2" a="1"/>
  <c r="R335" i="2"/>
  <c r="R336" i="2" a="1"/>
  <c r="R336" i="2"/>
  <c r="R337" i="2" a="1"/>
  <c r="R337" i="2"/>
  <c r="R338" i="2" a="1"/>
  <c r="R338" i="2"/>
  <c r="R339" i="2" a="1"/>
  <c r="R339" i="2"/>
  <c r="R340" i="2" a="1"/>
  <c r="R340" i="2"/>
  <c r="R341" i="2" a="1"/>
  <c r="R341" i="2"/>
  <c r="R342" i="2" a="1"/>
  <c r="R342" i="2"/>
  <c r="R343" i="2" a="1"/>
  <c r="R343" i="2"/>
  <c r="R344" i="2" a="1"/>
  <c r="R344" i="2"/>
  <c r="R345" i="2" a="1"/>
  <c r="R345" i="2"/>
  <c r="R346" i="2" a="1"/>
  <c r="R346" i="2"/>
  <c r="R347" i="2" a="1"/>
  <c r="R347" i="2"/>
  <c r="R348" i="2" a="1"/>
  <c r="R348" i="2"/>
  <c r="R349" i="2" a="1"/>
  <c r="R349" i="2"/>
  <c r="R350" i="2" a="1"/>
  <c r="R350" i="2"/>
  <c r="R351" i="2" a="1"/>
  <c r="R351" i="2"/>
  <c r="R352" i="2" a="1"/>
  <c r="R352" i="2"/>
  <c r="R353" i="2" a="1"/>
  <c r="R353" i="2"/>
  <c r="R354" i="2" a="1"/>
  <c r="R354" i="2"/>
  <c r="R355" i="2" a="1"/>
  <c r="R355" i="2"/>
  <c r="R356" i="2" a="1"/>
  <c r="R356" i="2"/>
  <c r="R357" i="2" a="1"/>
  <c r="R357" i="2"/>
  <c r="R358" i="2" a="1"/>
  <c r="R358" i="2"/>
  <c r="R359" i="2" a="1"/>
  <c r="R359" i="2"/>
  <c r="R360" i="2" a="1"/>
  <c r="R360" i="2"/>
  <c r="R361" i="2" a="1"/>
  <c r="R361" i="2"/>
  <c r="R362" i="2" a="1"/>
  <c r="R362" i="2"/>
  <c r="R363" i="2" a="1"/>
  <c r="R363" i="2"/>
  <c r="R364" i="2" a="1"/>
  <c r="R364" i="2"/>
  <c r="R365" i="2" a="1"/>
  <c r="R365" i="2"/>
  <c r="R366" i="2" a="1"/>
  <c r="R366" i="2"/>
  <c r="R367" i="2" a="1"/>
  <c r="R367" i="2"/>
  <c r="R368" i="2" a="1"/>
  <c r="R368" i="2"/>
  <c r="R369" i="2" a="1"/>
  <c r="R369" i="2"/>
  <c r="R370" i="2" a="1"/>
  <c r="R370" i="2"/>
  <c r="R371" i="2" a="1"/>
  <c r="R371" i="2"/>
  <c r="R372" i="2" a="1"/>
  <c r="R372" i="2"/>
  <c r="R373" i="2" a="1"/>
  <c r="R373" i="2"/>
  <c r="R374" i="2" a="1"/>
  <c r="R374" i="2"/>
  <c r="R375" i="2" a="1"/>
  <c r="R375" i="2"/>
  <c r="R376" i="2" a="1"/>
  <c r="R376" i="2"/>
  <c r="R377" i="2" a="1"/>
  <c r="R377" i="2"/>
  <c r="R378" i="2" a="1"/>
  <c r="R378" i="2"/>
  <c r="R379" i="2" a="1"/>
  <c r="R379" i="2"/>
  <c r="R380" i="2" a="1"/>
  <c r="R380" i="2"/>
  <c r="R381" i="2" a="1"/>
  <c r="R381" i="2"/>
  <c r="R382" i="2" a="1"/>
  <c r="R382" i="2"/>
  <c r="R383" i="2" a="1"/>
  <c r="R383" i="2"/>
  <c r="R384" i="2" a="1"/>
  <c r="R384" i="2"/>
  <c r="R385" i="2" a="1"/>
  <c r="R385" i="2"/>
  <c r="R386" i="2" a="1"/>
  <c r="R386" i="2"/>
  <c r="R387" i="2" a="1"/>
  <c r="R387" i="2"/>
  <c r="R388" i="2" a="1"/>
  <c r="R388" i="2"/>
  <c r="R389" i="2" a="1"/>
  <c r="R389" i="2"/>
  <c r="R390" i="2" a="1"/>
  <c r="R390" i="2"/>
  <c r="R391" i="2" a="1"/>
  <c r="R391" i="2"/>
  <c r="R392" i="2" a="1"/>
  <c r="R392" i="2"/>
  <c r="R393" i="2" a="1"/>
  <c r="R393" i="2"/>
  <c r="R394" i="2" a="1"/>
  <c r="R394" i="2"/>
  <c r="R395" i="2" a="1"/>
  <c r="R395" i="2"/>
  <c r="R396" i="2" a="1"/>
  <c r="R396" i="2"/>
  <c r="R397" i="2" a="1"/>
  <c r="R397" i="2"/>
  <c r="R398" i="2" a="1"/>
  <c r="R398" i="2"/>
  <c r="R399" i="2" a="1"/>
  <c r="R399" i="2"/>
  <c r="R400" i="2" a="1"/>
  <c r="R400" i="2"/>
  <c r="R401" i="2" a="1"/>
  <c r="R401" i="2"/>
  <c r="R402" i="2" a="1"/>
  <c r="R402" i="2"/>
  <c r="R403" i="2" a="1"/>
  <c r="R403" i="2"/>
  <c r="R404" i="2" a="1"/>
  <c r="R404" i="2"/>
  <c r="R405" i="2" a="1"/>
  <c r="R405" i="2"/>
  <c r="R406" i="2" a="1"/>
  <c r="R406" i="2"/>
  <c r="R407" i="2" a="1"/>
  <c r="R407" i="2"/>
  <c r="R408" i="2" a="1"/>
  <c r="R408" i="2"/>
  <c r="R409" i="2" a="1"/>
  <c r="R409" i="2"/>
  <c r="R410" i="2" a="1"/>
  <c r="R410" i="2"/>
  <c r="R411" i="2" a="1"/>
  <c r="R411" i="2"/>
  <c r="R412" i="2" a="1"/>
  <c r="R412" i="2"/>
  <c r="R413" i="2" a="1"/>
  <c r="R413" i="2"/>
  <c r="R414" i="2" a="1"/>
  <c r="R414" i="2"/>
  <c r="R415" i="2" a="1"/>
  <c r="R415" i="2"/>
  <c r="R416" i="2" a="1"/>
  <c r="R416" i="2"/>
  <c r="R417" i="2" a="1"/>
  <c r="R417" i="2"/>
  <c r="R418" i="2" a="1"/>
  <c r="R418" i="2"/>
  <c r="R419" i="2" a="1"/>
  <c r="R419" i="2"/>
  <c r="R420" i="2" a="1"/>
  <c r="R420" i="2"/>
  <c r="R421" i="2" a="1"/>
  <c r="R421" i="2"/>
  <c r="R422" i="2" a="1"/>
  <c r="R422" i="2"/>
  <c r="R423" i="2" a="1"/>
  <c r="R423" i="2"/>
  <c r="R424" i="2" a="1"/>
  <c r="R424" i="2"/>
  <c r="R425" i="2" a="1"/>
  <c r="R425" i="2"/>
  <c r="R426" i="2" a="1"/>
  <c r="R426" i="2"/>
  <c r="R427" i="2" a="1"/>
  <c r="R427" i="2"/>
  <c r="R428" i="2" a="1"/>
  <c r="R428" i="2"/>
  <c r="R429" i="2" a="1"/>
  <c r="R429" i="2"/>
  <c r="R430" i="2" a="1"/>
  <c r="R430" i="2"/>
  <c r="R431" i="2" a="1"/>
  <c r="R431" i="2"/>
  <c r="R432" i="2" a="1"/>
  <c r="R432" i="2"/>
  <c r="R433" i="2" a="1"/>
  <c r="R433" i="2"/>
  <c r="R434" i="2" a="1"/>
  <c r="R434" i="2"/>
  <c r="R435" i="2" a="1"/>
  <c r="R435" i="2"/>
  <c r="R436" i="2" a="1"/>
  <c r="R436" i="2"/>
  <c r="R437" i="2" a="1"/>
  <c r="R437" i="2"/>
  <c r="R438" i="2" a="1"/>
  <c r="R438" i="2"/>
  <c r="R439" i="2" a="1"/>
  <c r="R439" i="2"/>
  <c r="R440" i="2" a="1"/>
  <c r="R440" i="2"/>
  <c r="R441" i="2" a="1"/>
  <c r="R441" i="2"/>
  <c r="R442" i="2" a="1"/>
  <c r="R442" i="2"/>
  <c r="R443" i="2" a="1"/>
  <c r="R443" i="2"/>
  <c r="R444" i="2" a="1"/>
  <c r="R444" i="2"/>
  <c r="R445" i="2" a="1"/>
  <c r="R445" i="2"/>
  <c r="R446" i="2" a="1"/>
  <c r="R446" i="2"/>
  <c r="R447" i="2" a="1"/>
  <c r="R447" i="2"/>
  <c r="R448" i="2" a="1"/>
  <c r="R448" i="2"/>
  <c r="R449" i="2" a="1"/>
  <c r="R449" i="2"/>
  <c r="R450" i="2" a="1"/>
  <c r="R450" i="2"/>
  <c r="R451" i="2" a="1"/>
  <c r="R451" i="2"/>
  <c r="R452" i="2" a="1"/>
  <c r="R452" i="2"/>
  <c r="R453" i="2" a="1"/>
  <c r="R453" i="2"/>
  <c r="R454" i="2" a="1"/>
  <c r="R454" i="2"/>
  <c r="R455" i="2" a="1"/>
  <c r="R455" i="2"/>
  <c r="R456" i="2" a="1"/>
  <c r="R456" i="2"/>
  <c r="R457" i="2" a="1"/>
  <c r="R457" i="2"/>
  <c r="R458" i="2" a="1"/>
  <c r="R458" i="2"/>
  <c r="R459" i="2" a="1"/>
  <c r="R459" i="2"/>
  <c r="R460" i="2" a="1"/>
  <c r="R460" i="2"/>
  <c r="R461" i="2" a="1"/>
  <c r="R461" i="2"/>
  <c r="R462" i="2" a="1"/>
  <c r="R462" i="2"/>
  <c r="R463" i="2" a="1"/>
  <c r="R463" i="2"/>
  <c r="R464" i="2" a="1"/>
  <c r="R464" i="2"/>
  <c r="R465" i="2" a="1"/>
  <c r="R465" i="2"/>
  <c r="R466" i="2" a="1"/>
  <c r="R466" i="2"/>
  <c r="R467" i="2" a="1"/>
  <c r="R467" i="2"/>
  <c r="R468" i="2" a="1"/>
  <c r="R468" i="2"/>
  <c r="R469" i="2" a="1"/>
  <c r="R469" i="2"/>
  <c r="R470" i="2" a="1"/>
  <c r="R470" i="2"/>
  <c r="R471" i="2" a="1"/>
  <c r="R471" i="2"/>
  <c r="R472" i="2" a="1"/>
  <c r="R472" i="2"/>
  <c r="R473" i="2" a="1"/>
  <c r="R473" i="2"/>
  <c r="R474" i="2" a="1"/>
  <c r="R474" i="2"/>
  <c r="R475" i="2" a="1"/>
  <c r="R475" i="2"/>
  <c r="R476" i="2" a="1"/>
  <c r="R476" i="2"/>
  <c r="R477" i="2" a="1"/>
  <c r="R477" i="2"/>
  <c r="R478" i="2" a="1"/>
  <c r="R478" i="2"/>
  <c r="R479" i="2" a="1"/>
  <c r="R479" i="2"/>
  <c r="R480" i="2" a="1"/>
  <c r="R480" i="2"/>
  <c r="R481" i="2" a="1"/>
  <c r="R481" i="2"/>
  <c r="R482" i="2" a="1"/>
  <c r="R482" i="2"/>
  <c r="R483" i="2" a="1"/>
  <c r="R483" i="2"/>
  <c r="R484" i="2" a="1"/>
  <c r="R484" i="2"/>
  <c r="R485" i="2" a="1"/>
  <c r="R485" i="2"/>
  <c r="R486" i="2" a="1"/>
  <c r="R486" i="2"/>
  <c r="R487" i="2" a="1"/>
  <c r="R487" i="2"/>
  <c r="R488" i="2" a="1"/>
  <c r="R488" i="2"/>
  <c r="R489" i="2" a="1"/>
  <c r="R489" i="2"/>
  <c r="R490" i="2" a="1"/>
  <c r="R490" i="2"/>
  <c r="R491" i="2" a="1"/>
  <c r="R491" i="2"/>
  <c r="R492" i="2" a="1"/>
  <c r="R492" i="2"/>
  <c r="R493" i="2" a="1"/>
  <c r="R493" i="2"/>
  <c r="R494" i="2" a="1"/>
  <c r="R494" i="2"/>
  <c r="R495" i="2" a="1"/>
  <c r="R495" i="2"/>
  <c r="R496" i="2" a="1"/>
  <c r="R496" i="2"/>
  <c r="R497" i="2" a="1"/>
  <c r="R497" i="2"/>
  <c r="R498" i="2" a="1"/>
  <c r="R498" i="2"/>
  <c r="R499" i="2" a="1"/>
  <c r="R499" i="2"/>
  <c r="R500" i="2" a="1"/>
  <c r="R500" i="2"/>
  <c r="R501" i="2" a="1"/>
  <c r="R501" i="2"/>
  <c r="R502" i="2" a="1"/>
  <c r="R502" i="2"/>
  <c r="R503" i="2" a="1"/>
  <c r="R503" i="2"/>
  <c r="R504" i="2" a="1"/>
  <c r="R504" i="2"/>
  <c r="R505" i="2" a="1"/>
  <c r="R505" i="2"/>
  <c r="R506" i="2" a="1"/>
  <c r="R506" i="2"/>
  <c r="R507" i="2" a="1"/>
  <c r="R507" i="2"/>
  <c r="R508" i="2" a="1"/>
  <c r="R508" i="2"/>
  <c r="R509" i="2" a="1"/>
  <c r="R509" i="2"/>
  <c r="R510" i="2" a="1"/>
  <c r="R510" i="2"/>
  <c r="R511" i="2" a="1"/>
  <c r="R511" i="2"/>
  <c r="R512" i="2" a="1"/>
  <c r="R512" i="2"/>
  <c r="R513" i="2" a="1"/>
  <c r="R513" i="2"/>
  <c r="R514" i="2" a="1"/>
  <c r="R514" i="2"/>
  <c r="R515" i="2" a="1"/>
  <c r="R515" i="2"/>
  <c r="R516" i="2" a="1"/>
  <c r="R516" i="2"/>
  <c r="R517" i="2" a="1"/>
  <c r="R517" i="2"/>
  <c r="R518" i="2" a="1"/>
  <c r="R518" i="2"/>
  <c r="R519" i="2" a="1"/>
  <c r="R519" i="2"/>
  <c r="R520" i="2" a="1"/>
  <c r="R520" i="2"/>
  <c r="R521" i="2" a="1"/>
  <c r="R521" i="2"/>
  <c r="R522" i="2" a="1"/>
  <c r="R522" i="2"/>
  <c r="R523" i="2" a="1"/>
  <c r="R523" i="2"/>
  <c r="R524" i="2" a="1"/>
  <c r="R524" i="2"/>
  <c r="R525" i="2" a="1"/>
  <c r="R525" i="2"/>
  <c r="R526" i="2" a="1"/>
  <c r="R526" i="2"/>
  <c r="R527" i="2" a="1"/>
  <c r="R527" i="2"/>
  <c r="R528" i="2" a="1"/>
  <c r="R528" i="2"/>
  <c r="R529" i="2" a="1"/>
  <c r="R529" i="2"/>
  <c r="R530" i="2" a="1"/>
  <c r="R530" i="2"/>
  <c r="R531" i="2" a="1"/>
  <c r="R531" i="2"/>
  <c r="R532" i="2" a="1"/>
  <c r="R532" i="2"/>
  <c r="R533" i="2" a="1"/>
  <c r="R533" i="2"/>
  <c r="R534" i="2" a="1"/>
  <c r="R534" i="2"/>
  <c r="R535" i="2" a="1"/>
  <c r="R535" i="2"/>
  <c r="R536" i="2" a="1"/>
  <c r="R536" i="2"/>
  <c r="R537" i="2" a="1"/>
  <c r="R537" i="2"/>
  <c r="R538" i="2" a="1"/>
  <c r="R538" i="2"/>
  <c r="R539" i="2" a="1"/>
  <c r="R539" i="2"/>
  <c r="R540" i="2" a="1"/>
  <c r="R540" i="2"/>
  <c r="R541" i="2" a="1"/>
  <c r="R541" i="2"/>
  <c r="R542" i="2" a="1"/>
  <c r="R542" i="2"/>
  <c r="R543" i="2" a="1"/>
  <c r="R543" i="2"/>
  <c r="R544" i="2" a="1"/>
  <c r="R544" i="2"/>
  <c r="R545" i="2" a="1"/>
  <c r="R545" i="2"/>
  <c r="R546" i="2" a="1"/>
  <c r="R546" i="2"/>
  <c r="R547" i="2" a="1"/>
  <c r="R547" i="2"/>
  <c r="R548" i="2" a="1"/>
  <c r="R548" i="2"/>
  <c r="R549" i="2" a="1"/>
  <c r="R549" i="2"/>
  <c r="R550" i="2" a="1"/>
  <c r="R550" i="2"/>
  <c r="R551" i="2" a="1"/>
  <c r="R551" i="2"/>
  <c r="R552" i="2" a="1"/>
  <c r="R552" i="2"/>
  <c r="R553" i="2" a="1"/>
  <c r="R553" i="2"/>
  <c r="R554" i="2" a="1"/>
  <c r="R554" i="2"/>
  <c r="R555" i="2" a="1"/>
  <c r="R555" i="2"/>
  <c r="R556" i="2" a="1"/>
  <c r="R556" i="2"/>
  <c r="R557" i="2" a="1"/>
  <c r="R557" i="2"/>
  <c r="R558" i="2" a="1"/>
  <c r="R558" i="2"/>
  <c r="R559" i="2" a="1"/>
  <c r="R559" i="2"/>
  <c r="R560" i="2" a="1"/>
  <c r="R560" i="2"/>
  <c r="R561" i="2" a="1"/>
  <c r="R561" i="2"/>
  <c r="R562" i="2" a="1"/>
  <c r="R562" i="2"/>
  <c r="R563" i="2" a="1"/>
  <c r="R563" i="2"/>
  <c r="R564" i="2" a="1"/>
  <c r="R564" i="2"/>
  <c r="R565" i="2" a="1"/>
  <c r="R565" i="2"/>
  <c r="R566" i="2" a="1"/>
  <c r="R566" i="2"/>
  <c r="R567" i="2" a="1"/>
  <c r="R567" i="2"/>
  <c r="R568" i="2" a="1"/>
  <c r="R568" i="2"/>
  <c r="R569" i="2" a="1"/>
  <c r="R569" i="2"/>
  <c r="R570" i="2" a="1"/>
  <c r="R570" i="2"/>
  <c r="R571" i="2" a="1"/>
  <c r="R571" i="2"/>
  <c r="R572" i="2" a="1"/>
  <c r="R572" i="2"/>
  <c r="R573" i="2" a="1"/>
  <c r="R573" i="2"/>
  <c r="R574" i="2" a="1"/>
  <c r="R574" i="2"/>
  <c r="R575" i="2" a="1"/>
  <c r="R575" i="2"/>
  <c r="R576" i="2" a="1"/>
  <c r="R576" i="2"/>
  <c r="R577" i="2" a="1"/>
  <c r="R577" i="2"/>
  <c r="R578" i="2" a="1"/>
  <c r="R578" i="2"/>
  <c r="R579" i="2" a="1"/>
  <c r="R579" i="2"/>
  <c r="R580" i="2" a="1"/>
  <c r="R580" i="2"/>
  <c r="R581" i="2" a="1"/>
  <c r="R581" i="2"/>
  <c r="R582" i="2" a="1"/>
  <c r="R582" i="2"/>
  <c r="R583" i="2" a="1"/>
  <c r="R583" i="2"/>
  <c r="R584" i="2" a="1"/>
  <c r="R584" i="2"/>
  <c r="R585" i="2" a="1"/>
  <c r="R585" i="2"/>
  <c r="R586" i="2" a="1"/>
  <c r="R586" i="2"/>
  <c r="R587" i="2" a="1"/>
  <c r="R587" i="2"/>
  <c r="R588" i="2" a="1"/>
  <c r="R588" i="2"/>
  <c r="R589" i="2" a="1"/>
  <c r="R589" i="2"/>
  <c r="R590" i="2" a="1"/>
  <c r="R590" i="2"/>
  <c r="R591" i="2" a="1"/>
  <c r="R591" i="2"/>
  <c r="R592" i="2" a="1"/>
  <c r="R592" i="2"/>
  <c r="R593" i="2" a="1"/>
  <c r="R593" i="2"/>
  <c r="R594" i="2" a="1"/>
  <c r="R594" i="2"/>
  <c r="R595" i="2" a="1"/>
  <c r="R595" i="2"/>
  <c r="R596" i="2" a="1"/>
  <c r="R596" i="2"/>
  <c r="R597" i="2" a="1"/>
  <c r="R597" i="2"/>
  <c r="R598" i="2" a="1"/>
  <c r="R598" i="2"/>
  <c r="R599" i="2" a="1"/>
  <c r="R599" i="2"/>
  <c r="R600" i="2" a="1"/>
  <c r="R600" i="2"/>
  <c r="R601" i="2" a="1"/>
  <c r="R601" i="2"/>
  <c r="R2" i="2" a="1"/>
  <c r="R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15BAA-68E0-49A4-9513-B507A496A6A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225C3B-2910-4189-BDB8-64A786658984}" name="WorksheetConnection_3Analysis.xlsx!Table1" type="102" refreshedVersion="6" minRefreshableVersion="5">
    <extLst>
      <ext xmlns:x15="http://schemas.microsoft.com/office/spreadsheetml/2010/11/main" uri="{DE250136-89BD-433C-8126-D09CA5730AF9}">
        <x15:connection id="Table1">
          <x15:rangePr sourceName="_xlcn.WorksheetConnection_3Analysis.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<sst xmlns="http://schemas.openxmlformats.org/spreadsheetml/2006/main" count="5581" uniqueCount="148">
  <si>
    <t>order_id</t>
  </si>
  <si>
    <t>customer_id</t>
  </si>
  <si>
    <t>event_onsale_date</t>
  </si>
  <si>
    <t>order_date</t>
  </si>
  <si>
    <t>ticket_type</t>
  </si>
  <si>
    <t>ticket_level</t>
  </si>
  <si>
    <t>payment_type</t>
  </si>
  <si>
    <t>customer_age_band</t>
  </si>
  <si>
    <t>ticket_qty</t>
  </si>
  <si>
    <t>ticket_value</t>
  </si>
  <si>
    <t>customer_previous_purchase_flag</t>
  </si>
  <si>
    <t>customer_previous_purchase_festival_flag</t>
  </si>
  <si>
    <t>customer_previous_purchase_music_flag</t>
  </si>
  <si>
    <t>customer_previous_purchase_theatre_flag</t>
  </si>
  <si>
    <t>customer_previous_purchase_sport_flag</t>
  </si>
  <si>
    <t>seq</t>
  </si>
  <si>
    <t>Camping</t>
  </si>
  <si>
    <t>P2</t>
  </si>
  <si>
    <t>Installment</t>
  </si>
  <si>
    <t>15-20</t>
  </si>
  <si>
    <t>78.75</t>
  </si>
  <si>
    <t>Full</t>
  </si>
  <si>
    <t>40-50</t>
  </si>
  <si>
    <t>157.5</t>
  </si>
  <si>
    <t>20-30</t>
  </si>
  <si>
    <t>315.0</t>
  </si>
  <si>
    <t>30-40</t>
  </si>
  <si>
    <t>unknown</t>
  </si>
  <si>
    <t>551.25</t>
  </si>
  <si>
    <t>472.5</t>
  </si>
  <si>
    <t>60-70</t>
  </si>
  <si>
    <t>393.75</t>
  </si>
  <si>
    <t>P1</t>
  </si>
  <si>
    <t>420.0</t>
  </si>
  <si>
    <t>105.0</t>
  </si>
  <si>
    <t>210.0</t>
  </si>
  <si>
    <t>525.0</t>
  </si>
  <si>
    <t>VIP</t>
  </si>
  <si>
    <t>350.0</t>
  </si>
  <si>
    <t>175.0</t>
  </si>
  <si>
    <t>700.0</t>
  </si>
  <si>
    <t>875.0</t>
  </si>
  <si>
    <t>Day</t>
  </si>
  <si>
    <t>120.0</t>
  </si>
  <si>
    <t>180.0</t>
  </si>
  <si>
    <t>60.0</t>
  </si>
  <si>
    <t>100.0</t>
  </si>
  <si>
    <t>200.0</t>
  </si>
  <si>
    <t>735.0</t>
  </si>
  <si>
    <t>1050.0</t>
  </si>
  <si>
    <t>300.0</t>
  </si>
  <si>
    <t>240.0</t>
  </si>
  <si>
    <t>50-60</t>
  </si>
  <si>
    <t>600.0</t>
  </si>
  <si>
    <t>630.0</t>
  </si>
  <si>
    <t>455.0</t>
  </si>
  <si>
    <t>227.5</t>
  </si>
  <si>
    <t>260.0</t>
  </si>
  <si>
    <t>682.5</t>
  </si>
  <si>
    <t>568.75</t>
  </si>
  <si>
    <t>130.0</t>
  </si>
  <si>
    <t>341.25</t>
  </si>
  <si>
    <t>113.75</t>
  </si>
  <si>
    <t>65.0</t>
  </si>
  <si>
    <t>195.0</t>
  </si>
  <si>
    <t>400.0</t>
  </si>
  <si>
    <t>325.0</t>
  </si>
  <si>
    <t>1225.0</t>
  </si>
  <si>
    <t>1000.0</t>
  </si>
  <si>
    <t>787.5</t>
  </si>
  <si>
    <t>390.0</t>
  </si>
  <si>
    <t>122.5</t>
  </si>
  <si>
    <t>612.5</t>
  </si>
  <si>
    <t>245.0</t>
  </si>
  <si>
    <t>367.5</t>
  </si>
  <si>
    <t>140.0</t>
  </si>
  <si>
    <t>857.5</t>
  </si>
  <si>
    <t>220.0</t>
  </si>
  <si>
    <t>70.0</t>
  </si>
  <si>
    <t>280.0</t>
  </si>
  <si>
    <t>770.0</t>
  </si>
  <si>
    <t>330.0</t>
  </si>
  <si>
    <t>490.0</t>
  </si>
  <si>
    <t>110.0</t>
  </si>
  <si>
    <t>440.0</t>
  </si>
  <si>
    <t>192.5</t>
  </si>
  <si>
    <t>385.0</t>
  </si>
  <si>
    <t>577.5</t>
  </si>
  <si>
    <t>70+</t>
  </si>
  <si>
    <t>festival_year</t>
  </si>
  <si>
    <t>first_attended_year</t>
  </si>
  <si>
    <t>Festival Year</t>
  </si>
  <si>
    <t>YoY</t>
  </si>
  <si>
    <t>Age Band</t>
  </si>
  <si>
    <t>unit_price</t>
  </si>
  <si>
    <t>Changes in unit ticket prices</t>
  </si>
  <si>
    <t>Total</t>
  </si>
  <si>
    <t>Jan</t>
  </si>
  <si>
    <t>Feb</t>
  </si>
  <si>
    <t>Mar</t>
  </si>
  <si>
    <t>May</t>
  </si>
  <si>
    <t>Jun</t>
  </si>
  <si>
    <t>Jul</t>
  </si>
  <si>
    <t>Aug</t>
  </si>
  <si>
    <t>Sep</t>
  </si>
  <si>
    <t>Apr</t>
  </si>
  <si>
    <t>Month</t>
  </si>
  <si>
    <t>Repeat Purchase Rate</t>
  </si>
  <si>
    <t>Revenue</t>
  </si>
  <si>
    <t>Transaction Value</t>
  </si>
  <si>
    <t>Unique Customers</t>
  </si>
  <si>
    <t>YoY2</t>
  </si>
  <si>
    <t>Revenue based on the first purchase year of the customers</t>
  </si>
  <si>
    <t>Music</t>
  </si>
  <si>
    <t>Theatre</t>
  </si>
  <si>
    <t>Sport</t>
  </si>
  <si>
    <t>Festival</t>
  </si>
  <si>
    <t>Events</t>
  </si>
  <si>
    <t>Previous Purchase</t>
  </si>
  <si>
    <t>All Years</t>
  </si>
  <si>
    <t>TRUE</t>
  </si>
  <si>
    <t>FALSE</t>
  </si>
  <si>
    <t>If they've purchased, which event?</t>
  </si>
  <si>
    <t>Age Dist</t>
  </si>
  <si>
    <t>3 Years Sparkline</t>
  </si>
  <si>
    <t>Have customers purchase ticket(s) for another event before this festival?</t>
  </si>
  <si>
    <t>Percentage of customers who've purchased ticket(s) for both events and went to this festival too</t>
  </si>
  <si>
    <t>What year did customers purchase ticket(s) for the first time?</t>
  </si>
  <si>
    <t>Customers (%)</t>
  </si>
  <si>
    <t>Revenue (%)</t>
  </si>
  <si>
    <t>Age distribution of customers by year</t>
  </si>
  <si>
    <t>Ticket Qty Per Month</t>
  </si>
  <si>
    <t>Ticket sold per month</t>
  </si>
  <si>
    <t>also could be filtered by ticket types and/or levels</t>
  </si>
  <si>
    <t>First Purchased Year</t>
  </si>
  <si>
    <t>Total Revenue</t>
  </si>
  <si>
    <t>Years</t>
  </si>
  <si>
    <t xml:space="preserve">Age distribution of customers -based on first purchased year </t>
  </si>
  <si>
    <t>2019 (%)</t>
  </si>
  <si>
    <t>Types &amp; Levels</t>
  </si>
  <si>
    <t>Revenue based on ticket types and levels</t>
  </si>
  <si>
    <t>Percentage of tickets purchased based on ticket types and levels</t>
  </si>
  <si>
    <t>Percentage of ticket purchased based on ticket types</t>
  </si>
  <si>
    <t>Percentage of payment types</t>
  </si>
  <si>
    <t>FA_YoY</t>
  </si>
  <si>
    <t>R_YoY</t>
  </si>
  <si>
    <t>Ticket Order</t>
  </si>
  <si>
    <t>Festival Attendees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</si>
</sst>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9"/>
      <color theme="1"/>
      <name val="Calibri"/>
      <family val="2"/>
      <scheme val="minor"/>
    </font>
    <font>
      <i/>
      <sz val="11"/>
      <color theme="1"/>
      <name val="Calibri"/>
      <family val="2"/>
      <scheme val="minor"/>
    </font>
    <font>
      <i/>
      <sz val="10"/>
      <color theme="1"/>
      <name val="Calibri"/>
      <family val="2"/>
      <scheme val="minor"/>
    </font>
    <font>
      <i/>
      <sz val="9"/>
      <color theme="1"/>
      <name val="Calibri"/>
      <family val="2"/>
      <scheme val="minor"/>
    </font>
    <font>
      <b/>
      <sz val="12"/>
      <color theme="0"/>
      <name val="Calibri"/>
      <family val="2"/>
      <scheme val="minor"/>
    </font>
    <font>
      <sz val="8"/>
      <color theme="1"/>
      <name val="Calibri"/>
      <family val="2"/>
      <scheme val="minor"/>
    </font>
    <font>
      <sz val="12"/>
      <name val="Calibri"/>
      <family val="2"/>
      <scheme val="minor"/>
    </font>
    <font>
      <i/>
      <sz val="7"/>
      <color rgb="FF222222"/>
      <name val="Arial"/>
      <family val="2"/>
    </font>
    <font>
      <sz val="12"/>
      <color theme="0"/>
      <name val="Calibri"/>
      <family val="2"/>
      <scheme val="minor"/>
    </font>
    <font>
      <b/>
      <sz val="11"/>
      <color theme="0"/>
      <name val="Calibri"/>
      <family val="2"/>
      <scheme val="minor"/>
    </font>
    <font>
      <sz val="8"/>
      <name val="Calibri"/>
      <family val="2"/>
      <scheme val="minor"/>
    </font>
  </fonts>
  <fills count="10">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theme="1"/>
      </left>
      <right/>
      <top style="thin">
        <color theme="1"/>
      </top>
      <bottom style="thin">
        <color theme="1"/>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96">
    <xf numFmtId="0" fontId="0" fillId="0" borderId="0" xfId="0"/>
    <xf numFmtId="14" fontId="0" fillId="0" borderId="0" xfId="0" applyNumberFormat="1"/>
    <xf numFmtId="2" fontId="0" fillId="0" borderId="0" xfId="0" applyNumberFormat="1"/>
    <xf numFmtId="1"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1" xfId="0" applyFont="1" applyBorder="1" applyAlignment="1">
      <alignment horizontal="center" vertical="center"/>
    </xf>
    <xf numFmtId="0" fontId="5" fillId="0" borderId="0" xfId="0" applyFont="1"/>
    <xf numFmtId="164" fontId="0" fillId="0" borderId="0" xfId="0" applyNumberFormat="1"/>
    <xf numFmtId="0" fontId="6" fillId="0" borderId="0" xfId="0" pivotButton="1" applyFont="1"/>
    <xf numFmtId="0" fontId="7" fillId="0" borderId="0" xfId="0" applyFont="1"/>
    <xf numFmtId="0" fontId="8" fillId="0" borderId="0" xfId="0" applyFont="1"/>
    <xf numFmtId="0" fontId="5" fillId="0" borderId="0" xfId="0" applyFont="1" applyAlignment="1"/>
    <xf numFmtId="0" fontId="0" fillId="0" borderId="0" xfId="0" applyFont="1" applyAlignment="1">
      <alignment vertical="center"/>
    </xf>
    <xf numFmtId="0" fontId="5" fillId="0" borderId="0" xfId="0" applyFont="1" applyAlignment="1">
      <alignment vertical="center"/>
    </xf>
    <xf numFmtId="0" fontId="4" fillId="0" borderId="0" xfId="0" applyFont="1" applyAlignment="1">
      <alignment horizontal="center" vertical="center"/>
    </xf>
    <xf numFmtId="1" fontId="0" fillId="0" borderId="2" xfId="0" applyNumberFormat="1" applyFont="1" applyBorder="1" applyAlignment="1">
      <alignment horizontal="center" vertical="center"/>
    </xf>
    <xf numFmtId="9" fontId="0" fillId="0" borderId="3" xfId="2" applyFont="1" applyBorder="1" applyAlignment="1">
      <alignment vertical="center"/>
    </xf>
    <xf numFmtId="9" fontId="0" fillId="0" borderId="0" xfId="2" applyFont="1" applyAlignment="1">
      <alignment vertical="center"/>
    </xf>
    <xf numFmtId="9" fontId="0" fillId="0" borderId="0" xfId="0" applyNumberFormat="1" applyFont="1" applyAlignment="1">
      <alignment vertical="center"/>
    </xf>
    <xf numFmtId="9" fontId="4" fillId="0" borderId="3" xfId="2" applyFont="1" applyBorder="1" applyAlignment="1">
      <alignment vertical="center"/>
    </xf>
    <xf numFmtId="2" fontId="0" fillId="0" borderId="0" xfId="1" applyNumberFormat="1" applyFont="1"/>
    <xf numFmtId="1" fontId="0" fillId="0" borderId="0" xfId="0" applyNumberFormat="1" applyFont="1" applyBorder="1" applyAlignment="1">
      <alignment horizontal="center" vertical="center"/>
    </xf>
    <xf numFmtId="164" fontId="4" fillId="0" borderId="0" xfId="2" applyNumberFormat="1" applyFont="1" applyBorder="1" applyAlignment="1">
      <alignment vertical="center"/>
    </xf>
    <xf numFmtId="164" fontId="0" fillId="0" borderId="0" xfId="2" applyNumberFormat="1" applyFont="1" applyBorder="1" applyAlignment="1">
      <alignment vertical="center"/>
    </xf>
    <xf numFmtId="0" fontId="0" fillId="0" borderId="0" xfId="0" applyNumberFormat="1"/>
    <xf numFmtId="0" fontId="11" fillId="0" borderId="0" xfId="0" applyFont="1"/>
    <xf numFmtId="14" fontId="0" fillId="0" borderId="0" xfId="0" applyNumberFormat="1" applyAlignment="1">
      <alignment horizontal="left"/>
    </xf>
    <xf numFmtId="0" fontId="0" fillId="2" borderId="0" xfId="0" applyFill="1"/>
    <xf numFmtId="0" fontId="7" fillId="0" borderId="0" xfId="0" applyFont="1" applyAlignment="1"/>
    <xf numFmtId="9" fontId="0" fillId="0" borderId="0" xfId="2" applyFont="1"/>
    <xf numFmtId="0" fontId="7" fillId="0" borderId="0" xfId="0" applyFont="1" applyAlignment="1">
      <alignment vertical="center"/>
    </xf>
    <xf numFmtId="1" fontId="0" fillId="0" borderId="7" xfId="0" applyNumberFormat="1" applyFont="1" applyBorder="1" applyAlignment="1">
      <alignment horizontal="center" vertical="center"/>
    </xf>
    <xf numFmtId="1" fontId="0" fillId="0" borderId="6" xfId="0" applyNumberFormat="1" applyFont="1" applyBorder="1" applyAlignment="1">
      <alignment horizontal="center" vertical="center"/>
    </xf>
    <xf numFmtId="0" fontId="0" fillId="0" borderId="2" xfId="0" applyFont="1" applyBorder="1" applyAlignment="1">
      <alignment horizontal="center" vertical="center"/>
    </xf>
    <xf numFmtId="0" fontId="13" fillId="0" borderId="0" xfId="0" applyFont="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9" fontId="0" fillId="0" borderId="0" xfId="2" applyNumberFormat="1" applyFont="1" applyBorder="1"/>
    <xf numFmtId="9" fontId="0" fillId="0" borderId="0" xfId="2" applyNumberFormat="1" applyFont="1"/>
    <xf numFmtId="9" fontId="4" fillId="0" borderId="0" xfId="0" applyNumberFormat="1" applyFont="1"/>
    <xf numFmtId="9" fontId="12" fillId="0" borderId="0" xfId="0" applyNumberFormat="1" applyFont="1"/>
    <xf numFmtId="9" fontId="0" fillId="0" borderId="0" xfId="0" applyNumberFormat="1"/>
    <xf numFmtId="9" fontId="0" fillId="2" borderId="0" xfId="0" applyNumberFormat="1" applyFill="1"/>
    <xf numFmtId="9" fontId="0" fillId="0" borderId="1" xfId="2" applyNumberFormat="1" applyFont="1" applyBorder="1" applyAlignment="1">
      <alignment horizontal="center" vertical="center"/>
    </xf>
    <xf numFmtId="9" fontId="4" fillId="0" borderId="3" xfId="2" applyNumberFormat="1" applyFont="1" applyBorder="1" applyAlignment="1">
      <alignment vertical="center"/>
    </xf>
    <xf numFmtId="9" fontId="0" fillId="0" borderId="3" xfId="2" applyNumberFormat="1" applyFont="1" applyBorder="1" applyAlignment="1">
      <alignment vertical="center"/>
    </xf>
    <xf numFmtId="9" fontId="0" fillId="0" borderId="1" xfId="0" applyNumberFormat="1" applyFont="1" applyBorder="1" applyAlignment="1">
      <alignment horizontal="center" vertical="center"/>
    </xf>
    <xf numFmtId="9" fontId="0" fillId="0" borderId="2" xfId="0" applyNumberFormat="1" applyFont="1" applyBorder="1" applyAlignment="1">
      <alignment horizontal="center" vertical="center"/>
    </xf>
    <xf numFmtId="9" fontId="0" fillId="0" borderId="2" xfId="2" applyNumberFormat="1" applyFont="1" applyBorder="1" applyAlignment="1">
      <alignment horizontal="center" vertical="center"/>
    </xf>
    <xf numFmtId="9" fontId="4" fillId="0" borderId="2" xfId="2" applyNumberFormat="1" applyFont="1" applyBorder="1" applyAlignment="1">
      <alignment horizontal="center" vertical="center"/>
    </xf>
    <xf numFmtId="9" fontId="5" fillId="0" borderId="0" xfId="0" applyNumberFormat="1" applyFont="1"/>
    <xf numFmtId="0" fontId="10" fillId="4" borderId="1" xfId="0" applyFont="1" applyFill="1" applyBorder="1"/>
    <xf numFmtId="0" fontId="0" fillId="0" borderId="1" xfId="0" applyBorder="1"/>
    <xf numFmtId="9" fontId="0" fillId="0" borderId="1" xfId="2" applyFont="1" applyBorder="1"/>
    <xf numFmtId="9" fontId="0" fillId="0" borderId="1" xfId="0" applyNumberFormat="1" applyBorder="1"/>
    <xf numFmtId="0" fontId="0" fillId="4" borderId="0" xfId="0" applyFill="1"/>
    <xf numFmtId="0" fontId="0" fillId="4" borderId="8" xfId="0" applyFill="1" applyBorder="1"/>
    <xf numFmtId="0" fontId="0" fillId="0" borderId="11" xfId="0" applyBorder="1"/>
    <xf numFmtId="9" fontId="0" fillId="0" borderId="4" xfId="2" applyFont="1" applyBorder="1"/>
    <xf numFmtId="9" fontId="0" fillId="0" borderId="5" xfId="2" applyFont="1" applyBorder="1"/>
    <xf numFmtId="0" fontId="0" fillId="4" borderId="9" xfId="0" applyFill="1" applyBorder="1" applyAlignment="1">
      <alignment horizontal="left"/>
    </xf>
    <xf numFmtId="0" fontId="0" fillId="4" borderId="10" xfId="0" applyFill="1" applyBorder="1" applyAlignment="1">
      <alignment horizontal="left"/>
    </xf>
    <xf numFmtId="0" fontId="10" fillId="4" borderId="1" xfId="0" applyFont="1" applyFill="1" applyBorder="1" applyAlignment="1">
      <alignment horizontal="left"/>
    </xf>
    <xf numFmtId="0" fontId="0" fillId="5" borderId="0" xfId="0" applyFill="1" applyAlignment="1">
      <alignment horizontal="right"/>
    </xf>
    <xf numFmtId="0" fontId="0" fillId="5" borderId="0" xfId="0" applyFill="1" applyAlignment="1">
      <alignment horizontal="center"/>
    </xf>
    <xf numFmtId="0" fontId="9" fillId="4" borderId="0" xfId="0" applyFont="1" applyFill="1"/>
    <xf numFmtId="0" fontId="5" fillId="4" borderId="0" xfId="0" applyFont="1" applyFill="1" applyAlignment="1">
      <alignment horizontal="center"/>
    </xf>
    <xf numFmtId="0" fontId="0" fillId="4" borderId="6" xfId="0" applyFont="1" applyFill="1" applyBorder="1" applyAlignment="1">
      <alignment horizontal="left" vertical="center" wrapText="1"/>
    </xf>
    <xf numFmtId="0" fontId="2" fillId="0" borderId="0" xfId="0" applyFont="1"/>
    <xf numFmtId="0" fontId="0" fillId="6" borderId="0" xfId="0" applyFill="1"/>
    <xf numFmtId="9" fontId="0" fillId="6" borderId="1" xfId="2" applyFont="1" applyFill="1" applyBorder="1"/>
    <xf numFmtId="0" fontId="0" fillId="0" borderId="0" xfId="0" applyAlignment="1"/>
    <xf numFmtId="0" fontId="0" fillId="7" borderId="1" xfId="0" applyFill="1" applyBorder="1"/>
    <xf numFmtId="9" fontId="0" fillId="8" borderId="1" xfId="2" applyFont="1" applyFill="1" applyBorder="1"/>
    <xf numFmtId="1" fontId="0" fillId="0" borderId="1" xfId="0" applyNumberFormat="1" applyFont="1" applyBorder="1" applyAlignment="1">
      <alignment horizontal="center" vertical="center"/>
    </xf>
    <xf numFmtId="2" fontId="0" fillId="0" borderId="1" xfId="0" applyNumberFormat="1" applyFont="1" applyBorder="1" applyAlignment="1">
      <alignment vertical="center"/>
    </xf>
    <xf numFmtId="0" fontId="10" fillId="4" borderId="1" xfId="0" applyFont="1" applyFill="1" applyBorder="1" applyAlignment="1">
      <alignment vertical="center"/>
    </xf>
    <xf numFmtId="0" fontId="10" fillId="4" borderId="1" xfId="0" applyFont="1" applyFill="1" applyBorder="1" applyAlignment="1">
      <alignment horizontal="center" vertical="center"/>
    </xf>
    <xf numFmtId="0" fontId="10" fillId="4" borderId="1" xfId="0" applyFont="1" applyFill="1" applyBorder="1" applyAlignment="1">
      <alignment horizontal="lef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14" fillId="4" borderId="6" xfId="0" applyFont="1" applyFill="1" applyBorder="1" applyAlignment="1">
      <alignment horizontal="left" vertical="center" wrapText="1"/>
    </xf>
    <xf numFmtId="0" fontId="4" fillId="4" borderId="3" xfId="0" applyFont="1" applyFill="1" applyBorder="1" applyAlignment="1">
      <alignment horizontal="left" vertical="center"/>
    </xf>
    <xf numFmtId="0" fontId="0" fillId="4" borderId="3" xfId="0" applyFont="1" applyFill="1" applyBorder="1" applyAlignment="1">
      <alignment horizontal="left" vertical="center"/>
    </xf>
    <xf numFmtId="10" fontId="0" fillId="0" borderId="0" xfId="0" applyNumberFormat="1"/>
    <xf numFmtId="0" fontId="0" fillId="4" borderId="0" xfId="0" applyFont="1" applyFill="1"/>
    <xf numFmtId="9" fontId="0" fillId="9" borderId="0" xfId="0" applyNumberFormat="1" applyFill="1"/>
    <xf numFmtId="0" fontId="0" fillId="0" borderId="0" xfId="0" applyFill="1"/>
    <xf numFmtId="0" fontId="15" fillId="4" borderId="1" xfId="0" applyFont="1" applyFill="1" applyBorder="1" applyAlignment="1">
      <alignment horizontal="left"/>
    </xf>
    <xf numFmtId="9" fontId="0" fillId="0" borderId="12" xfId="2" applyFont="1" applyBorder="1" applyAlignment="1">
      <alignment vertical="center"/>
    </xf>
    <xf numFmtId="9" fontId="0" fillId="0" borderId="1" xfId="0" applyNumberFormat="1" applyFont="1" applyBorder="1" applyAlignment="1">
      <alignment vertical="center"/>
    </xf>
    <xf numFmtId="0" fontId="1" fillId="0" borderId="0" xfId="0" pivotButton="1" applyFont="1"/>
    <xf numFmtId="43" fontId="0" fillId="0" borderId="0" xfId="0" applyNumberFormat="1" applyFont="1" applyAlignment="1">
      <alignment vertical="center"/>
    </xf>
    <xf numFmtId="1" fontId="0" fillId="0" borderId="0" xfId="0" applyNumberFormat="1" applyFont="1" applyAlignment="1">
      <alignment vertical="center"/>
    </xf>
  </cellXfs>
  <cellStyles count="3">
    <cellStyle name="Comma" xfId="1" builtinId="3"/>
    <cellStyle name="Normal" xfId="0" builtinId="0"/>
    <cellStyle name="Percent" xfId="2" builtinId="5"/>
  </cellStyles>
  <dxfs count="91">
    <dxf>
      <font>
        <b val="0"/>
        <i val="0"/>
        <strike val="0"/>
        <condense val="0"/>
        <extend val="0"/>
        <outline val="0"/>
        <shadow val="0"/>
        <u val="none"/>
        <vertAlign val="baseline"/>
        <sz val="12"/>
        <color theme="1"/>
        <name val="Calibri"/>
        <family val="2"/>
        <scheme val="minor"/>
      </font>
      <numFmt numFmtId="35" formatCode="_-* #,##0.00_-;\-* #,##0.00_-;_-* &quot;-&quot;??_-;_-@_-"/>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5" formatCode="_-* #,##0.00_-;\-* #,##0.00_-;_-* &quot;-&quot;??_-;_-@_-"/>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5" formatCode="_-* #,##0.00_-;\-* #,##0.00_-;_-* &quot;-&quot;??_-;_-@_-"/>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5" formatCode="_-* #,##0.00_-;\-* #,##0.00_-;_-* &quot;-&quot;??_-;_-@_-"/>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numFmt numFmtId="13" formatCode="0%"/>
    </dxf>
    <dxf>
      <numFmt numFmtId="14" formatCode="0.00%"/>
    </dxf>
    <dxf>
      <font>
        <i/>
      </font>
    </dxf>
    <dxf>
      <font>
        <i/>
      </font>
    </dxf>
    <dxf>
      <alignment horizontal="center"/>
    </dxf>
    <dxf>
      <font>
        <i/>
      </font>
    </dxf>
    <dxf>
      <font>
        <sz val="9"/>
      </font>
    </dxf>
    <dxf>
      <numFmt numFmtId="13" formatCode="0%"/>
    </dxf>
    <dxf>
      <font>
        <b val="0"/>
        <i val="0"/>
        <strike val="0"/>
        <condense val="0"/>
        <extend val="0"/>
        <outline val="0"/>
        <shadow val="0"/>
        <u val="none"/>
        <vertAlign val="baseline"/>
        <sz val="12"/>
        <color theme="1"/>
        <name val="Calibri"/>
        <family val="2"/>
        <scheme val="minor"/>
      </font>
      <numFmt numFmtId="13" formatCode="0%"/>
      <alignment horizontal="general" vertical="center" textRotation="0" wrapText="0" indent="0" justifyLastLine="0" shrinkToFit="0" readingOrder="0"/>
      <border diagonalUp="0" diagonalDown="0">
        <left style="thin">
          <color theme="1"/>
        </left>
        <right style="thin">
          <color theme="1"/>
        </right>
        <top style="thin">
          <color theme="1"/>
        </top>
        <bottom style="thin">
          <color theme="1"/>
        </bottom>
      </border>
    </dxf>
    <dxf>
      <numFmt numFmtId="13" formatCode="0%"/>
    </dxf>
    <dxf>
      <font>
        <b/>
        <i val="0"/>
        <strike val="0"/>
        <condense val="0"/>
        <extend val="0"/>
        <outline val="0"/>
        <shadow val="0"/>
        <u val="none"/>
        <vertAlign val="baseline"/>
        <sz val="12"/>
        <color theme="1"/>
        <name val="Calibri"/>
        <family val="2"/>
        <scheme val="minor"/>
      </font>
      <numFmt numFmtId="13" formatCode="0%"/>
      <alignment horizontal="general" vertical="center" textRotation="0" wrapText="0" indent="0" justifyLastLine="0" shrinkToFit="0" readingOrder="0"/>
      <border diagonalUp="0" diagonalDown="0">
        <left style="thin">
          <color theme="1"/>
        </left>
        <right style="thin">
          <color theme="1"/>
        </right>
        <top style="thin">
          <color theme="1"/>
        </top>
        <bottom style="thin">
          <color theme="1"/>
        </bottom>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rder>
    </dxf>
    <dxf>
      <font>
        <b val="0"/>
        <strike val="0"/>
        <outline val="0"/>
        <shadow val="0"/>
        <u val="none"/>
        <vertAlign val="baseline"/>
        <sz val="12"/>
        <color theme="0"/>
        <name val="Calibri"/>
        <family val="2"/>
        <scheme val="minor"/>
      </font>
      <fill>
        <patternFill patternType="solid">
          <fgColor indexed="64"/>
          <bgColor theme="0" tint="-0.499984740745262"/>
        </patternFill>
      </fill>
    </dxf>
    <dxf>
      <font>
        <b val="0"/>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left style="thin">
          <color indexed="64"/>
        </left>
        <right style="thin">
          <color indexed="64"/>
        </right>
      </border>
    </dxf>
    <dxf>
      <fill>
        <patternFill patternType="solid">
          <fgColor indexed="64"/>
          <bgColor theme="0" tint="-0.499984740745262"/>
        </patternFill>
      </fill>
    </dxf>
    <dxf>
      <font>
        <sz val="11"/>
      </font>
    </dxf>
    <dxf>
      <numFmt numFmtId="14" formatCode="0.00%"/>
    </dxf>
    <dxf>
      <numFmt numFmtId="35" formatCode="_-* #,##0.00_-;\-* #,##0.00_-;_-* &quot;-&quot;??_-;_-@_-"/>
    </dxf>
    <dxf>
      <numFmt numFmtId="13" formatCode="0%"/>
    </dxf>
    <dxf>
      <font>
        <color auto="1"/>
      </font>
    </dxf>
    <dxf>
      <font>
        <color auto="1"/>
      </font>
    </dxf>
    <dxf>
      <font>
        <b/>
      </font>
    </dxf>
    <dxf>
      <font>
        <b/>
      </font>
    </dxf>
    <dxf>
      <font>
        <sz val="9"/>
      </font>
    </dxf>
    <dxf>
      <font>
        <b/>
      </font>
    </dxf>
    <dxf>
      <numFmt numFmtId="13" formatCode="0%"/>
    </dxf>
    <dxf>
      <font>
        <b/>
      </font>
    </dxf>
    <dxf>
      <font>
        <b/>
      </font>
    </dxf>
    <dxf>
      <font>
        <b/>
      </font>
    </dxf>
    <dxf>
      <numFmt numFmtId="14" formatCode="0.00%"/>
    </dxf>
    <dxf>
      <font>
        <sz val="9"/>
      </font>
    </dxf>
    <dxf>
      <fill>
        <patternFill patternType="none">
          <bgColor auto="1"/>
        </patternFill>
      </fill>
    </dxf>
    <dxf>
      <numFmt numFmtId="13" formatCode="0%"/>
    </dxf>
    <dxf>
      <fill>
        <patternFill patternType="solid">
          <bgColor theme="2" tint="-9.9978637043366805E-2"/>
        </patternFill>
      </fill>
    </dxf>
    <dxf>
      <font>
        <i val="0"/>
      </font>
    </dxf>
    <dxf>
      <font>
        <sz val="12"/>
      </font>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numFmt numFmtId="13" formatCode="0%"/>
    </dxf>
    <dxf>
      <numFmt numFmtId="14" formatCode="0.00%"/>
    </dxf>
    <dxf>
      <font>
        <i/>
      </font>
    </dxf>
    <dxf>
      <font>
        <i/>
      </font>
    </dxf>
    <dxf>
      <alignment horizontal="center"/>
    </dxf>
    <dxf>
      <font>
        <i/>
      </font>
    </dxf>
    <dxf>
      <font>
        <sz val="9"/>
      </font>
    </dxf>
    <dxf>
      <font>
        <b val="0"/>
        <i val="0"/>
        <strike val="0"/>
        <condense val="0"/>
        <extend val="0"/>
        <outline val="0"/>
        <shadow val="0"/>
        <u val="none"/>
        <vertAlign val="baseline"/>
        <sz val="12"/>
        <color theme="1"/>
        <name val="Calibri"/>
        <family val="2"/>
        <scheme val="minor"/>
      </font>
      <numFmt numFmtId="13" formatCode="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dxf>
    <dxf>
      <border>
        <bottom style="thin">
          <color indexed="64"/>
        </bottom>
      </border>
    </dxf>
    <dxf>
      <fill>
        <patternFill patternType="solid">
          <fgColor indexed="64"/>
          <bgColor theme="0" tint="-0.499984740745262"/>
        </patternFill>
      </fill>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heetMetadata" Target="metadata.xml"/><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5" Type="http://schemas.openxmlformats.org/officeDocument/2006/relationships/customXml" Target="../customXml/item5.xml"/><Relationship Id="rId33"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4.xml"/><Relationship Id="rId32"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[3Analysis.xlsx]F2_repeat_purchase!PivotTable2</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2303218103444"/>
          <c:y val="0.11747911282082106"/>
          <c:w val="0.63414562480923331"/>
          <c:h val="0.71848350063112343"/>
        </c:manualLayout>
      </c:layout>
      <c:barChart>
        <c:barDir val="col"/>
        <c:grouping val="percentStacked"/>
        <c:varyColors val="0"/>
        <c:ser>
          <c:idx val="0"/>
          <c:order val="0"/>
          <c:tx>
            <c:strRef>
              <c:f>F2_repeat_purchase!$B$4:$B$5</c:f>
              <c:strCache>
                <c:ptCount val="1"/>
                <c:pt idx="0">
                  <c:v>1997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F2_repeat_purchase!$A$6:$A$8</c:f>
              <c:strCache>
                <c:ptCount val="3"/>
                <c:pt idx="0">
                  <c:v>1997</c:v>
                </c:pt>
                <c:pt idx="1">
                  <c:v>1998</c:v>
                </c:pt>
                <c:pt idx="2">
                  <c:v>1999</c:v>
                </c:pt>
              </c:strCache>
            </c:strRef>
          </c:cat>
          <c:val>
            <c:numRef>
              <c:f>F2_repeat_purchase!$B$6:$B$8</c:f>
              <c:numCache>
                <c:formatCode>0%</c:formatCode>
                <c:ptCount val="3"/>
                <c:pt idx="0">
                  <c:v>1</c:v>
                </c:pt>
                <c:pt idx="1">
                  <c:v>0.35499999999999998</c:v>
                </c:pt>
                <c:pt idx="2">
                  <c:v>0.28999999999999998</c:v>
                </c:pt>
              </c:numCache>
            </c:numRef>
          </c:val>
          <c:extLst>
            <c:ext xmlns:c16="http://schemas.microsoft.com/office/drawing/2014/chart" uri="{C3380CC4-5D6E-409C-BE32-E72D297353CC}">
              <c16:uniqueId val="{00000000-31E2-4AB6-B993-86EFA851E163}"/>
            </c:ext>
          </c:extLst>
        </c:ser>
        <c:ser>
          <c:idx val="1"/>
          <c:order val="1"/>
          <c:tx>
            <c:strRef>
              <c:f>F2_repeat_purchase!$C$4:$C$5</c:f>
              <c:strCache>
                <c:ptCount val="1"/>
                <c:pt idx="0">
                  <c:v>1998</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5-31E2-4AB6-B993-86EFA851E163}"/>
              </c:ext>
            </c:extLst>
          </c:dPt>
          <c:dLbls>
            <c:dLbl>
              <c:idx val="0"/>
              <c:delete val="1"/>
              <c:extLst>
                <c:ext xmlns:c15="http://schemas.microsoft.com/office/drawing/2012/chart" uri="{CE6537A1-D6FC-4f65-9D91-7224C49458BB}"/>
                <c:ext xmlns:c16="http://schemas.microsoft.com/office/drawing/2014/chart" uri="{C3380CC4-5D6E-409C-BE32-E72D297353CC}">
                  <c16:uniqueId val="{00000005-31E2-4AB6-B993-86EFA851E163}"/>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F2_repeat_purchase!$A$6:$A$8</c:f>
              <c:strCache>
                <c:ptCount val="3"/>
                <c:pt idx="0">
                  <c:v>1997</c:v>
                </c:pt>
                <c:pt idx="1">
                  <c:v>1998</c:v>
                </c:pt>
                <c:pt idx="2">
                  <c:v>1999</c:v>
                </c:pt>
              </c:strCache>
            </c:strRef>
          </c:cat>
          <c:val>
            <c:numRef>
              <c:f>F2_repeat_purchase!$C$6:$C$8</c:f>
              <c:numCache>
                <c:formatCode>0%</c:formatCode>
                <c:ptCount val="3"/>
                <c:pt idx="0">
                  <c:v>0</c:v>
                </c:pt>
                <c:pt idx="1">
                  <c:v>0.64500000000000002</c:v>
                </c:pt>
                <c:pt idx="2">
                  <c:v>0.19</c:v>
                </c:pt>
              </c:numCache>
            </c:numRef>
          </c:val>
          <c:extLst>
            <c:ext xmlns:c16="http://schemas.microsoft.com/office/drawing/2014/chart" uri="{C3380CC4-5D6E-409C-BE32-E72D297353CC}">
              <c16:uniqueId val="{00000001-31E2-4AB6-B993-86EFA851E163}"/>
            </c:ext>
          </c:extLst>
        </c:ser>
        <c:ser>
          <c:idx val="2"/>
          <c:order val="2"/>
          <c:tx>
            <c:strRef>
              <c:f>F2_repeat_purchase!$D$4:$D$5</c:f>
              <c:strCache>
                <c:ptCount val="1"/>
                <c:pt idx="0">
                  <c:v>1999</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4-31E2-4AB6-B993-86EFA851E163}"/>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6-31E2-4AB6-B993-86EFA851E163}"/>
              </c:ext>
            </c:extLst>
          </c:dPt>
          <c:dLbls>
            <c:dLbl>
              <c:idx val="0"/>
              <c:delete val="1"/>
              <c:extLst>
                <c:ext xmlns:c15="http://schemas.microsoft.com/office/drawing/2012/chart" uri="{CE6537A1-D6FC-4f65-9D91-7224C49458BB}"/>
                <c:ext xmlns:c16="http://schemas.microsoft.com/office/drawing/2014/chart" uri="{C3380CC4-5D6E-409C-BE32-E72D297353CC}">
                  <c16:uniqueId val="{00000004-31E2-4AB6-B993-86EFA851E163}"/>
                </c:ext>
              </c:extLst>
            </c:dLbl>
            <c:dLbl>
              <c:idx val="1"/>
              <c:delete val="1"/>
              <c:extLst>
                <c:ext xmlns:c15="http://schemas.microsoft.com/office/drawing/2012/chart" uri="{CE6537A1-D6FC-4f65-9D91-7224C49458BB}"/>
                <c:ext xmlns:c16="http://schemas.microsoft.com/office/drawing/2014/chart" uri="{C3380CC4-5D6E-409C-BE32-E72D297353CC}">
                  <c16:uniqueId val="{00000006-31E2-4AB6-B993-86EFA851E163}"/>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F2_repeat_purchase!$A$6:$A$8</c:f>
              <c:strCache>
                <c:ptCount val="3"/>
                <c:pt idx="0">
                  <c:v>1997</c:v>
                </c:pt>
                <c:pt idx="1">
                  <c:v>1998</c:v>
                </c:pt>
                <c:pt idx="2">
                  <c:v>1999</c:v>
                </c:pt>
              </c:strCache>
            </c:strRef>
          </c:cat>
          <c:val>
            <c:numRef>
              <c:f>F2_repeat_purchase!$D$6:$D$8</c:f>
              <c:numCache>
                <c:formatCode>0%</c:formatCode>
                <c:ptCount val="3"/>
                <c:pt idx="0">
                  <c:v>0</c:v>
                </c:pt>
                <c:pt idx="1">
                  <c:v>0</c:v>
                </c:pt>
                <c:pt idx="2">
                  <c:v>0.52</c:v>
                </c:pt>
              </c:numCache>
            </c:numRef>
          </c:val>
          <c:extLst>
            <c:ext xmlns:c16="http://schemas.microsoft.com/office/drawing/2014/chart" uri="{C3380CC4-5D6E-409C-BE32-E72D297353CC}">
              <c16:uniqueId val="{00000002-31E2-4AB6-B993-86EFA851E163}"/>
            </c:ext>
          </c:extLst>
        </c:ser>
        <c:dLbls>
          <c:dLblPos val="ctr"/>
          <c:showLegendKey val="0"/>
          <c:showVal val="1"/>
          <c:showCatName val="0"/>
          <c:showSerName val="0"/>
          <c:showPercent val="0"/>
          <c:showBubbleSize val="0"/>
        </c:dLbls>
        <c:gapWidth val="150"/>
        <c:overlap val="100"/>
        <c:axId val="1631552847"/>
        <c:axId val="1371464719"/>
      </c:barChart>
      <c:catAx>
        <c:axId val="163155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464719"/>
        <c:crosses val="autoZero"/>
        <c:auto val="1"/>
        <c:lblAlgn val="ctr"/>
        <c:lblOffset val="100"/>
        <c:noMultiLvlLbl val="0"/>
      </c:catAx>
      <c:valAx>
        <c:axId val="1371464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52847"/>
        <c:crosses val="autoZero"/>
        <c:crossBetween val="between"/>
        <c:majorUnit val="0.5"/>
      </c:valAx>
      <c:spPr>
        <a:noFill/>
        <a:ln>
          <a:noFill/>
        </a:ln>
        <a:effectLst/>
      </c:spPr>
    </c:plotArea>
    <c:legend>
      <c:legendPos val="r"/>
      <c:layout>
        <c:manualLayout>
          <c:xMode val="edge"/>
          <c:yMode val="edge"/>
          <c:x val="0.77315777941860009"/>
          <c:y val="0.3658574464235807"/>
          <c:w val="0.18137506306961729"/>
          <c:h val="0.301225956347757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[3Analysis.xlsx]F2_repeat_purchase!PivotTable6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22682169142133E-2"/>
          <c:y val="0.14249781277340332"/>
          <c:w val="0.62637643324468417"/>
          <c:h val="0.65853091280256637"/>
        </c:manualLayout>
      </c:layout>
      <c:barChart>
        <c:barDir val="col"/>
        <c:grouping val="percentStacked"/>
        <c:varyColors val="0"/>
        <c:ser>
          <c:idx val="0"/>
          <c:order val="0"/>
          <c:tx>
            <c:strRef>
              <c:f>F2_repeat_purchase!$B$29:$B$30</c:f>
              <c:strCache>
                <c:ptCount val="1"/>
                <c:pt idx="0">
                  <c:v>1997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F2_repeat_purchase!$A$31:$A$33</c:f>
              <c:strCache>
                <c:ptCount val="3"/>
                <c:pt idx="0">
                  <c:v>1997</c:v>
                </c:pt>
                <c:pt idx="1">
                  <c:v>1998</c:v>
                </c:pt>
                <c:pt idx="2">
                  <c:v>1999</c:v>
                </c:pt>
              </c:strCache>
            </c:strRef>
          </c:cat>
          <c:val>
            <c:numRef>
              <c:f>F2_repeat_purchase!$B$31:$B$33</c:f>
              <c:numCache>
                <c:formatCode>0%</c:formatCode>
                <c:ptCount val="3"/>
                <c:pt idx="0">
                  <c:v>1</c:v>
                </c:pt>
                <c:pt idx="1">
                  <c:v>0.62114908774505806</c:v>
                </c:pt>
                <c:pt idx="2">
                  <c:v>0.32686067734739405</c:v>
                </c:pt>
              </c:numCache>
            </c:numRef>
          </c:val>
          <c:extLst>
            <c:ext xmlns:c16="http://schemas.microsoft.com/office/drawing/2014/chart" uri="{C3380CC4-5D6E-409C-BE32-E72D297353CC}">
              <c16:uniqueId val="{00000000-DBFF-4841-93EA-8601AA949FA1}"/>
            </c:ext>
          </c:extLst>
        </c:ser>
        <c:ser>
          <c:idx val="1"/>
          <c:order val="1"/>
          <c:tx>
            <c:strRef>
              <c:f>F2_repeat_purchase!$C$29:$C$30</c:f>
              <c:strCache>
                <c:ptCount val="1"/>
                <c:pt idx="0">
                  <c:v>1998</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5-DBFF-4841-93EA-8601AA949FA1}"/>
              </c:ext>
            </c:extLst>
          </c:dPt>
          <c:dLbls>
            <c:dLbl>
              <c:idx val="0"/>
              <c:delete val="1"/>
              <c:extLst>
                <c:ext xmlns:c15="http://schemas.microsoft.com/office/drawing/2012/chart" uri="{CE6537A1-D6FC-4f65-9D91-7224C49458BB}"/>
                <c:ext xmlns:c16="http://schemas.microsoft.com/office/drawing/2014/chart" uri="{C3380CC4-5D6E-409C-BE32-E72D297353CC}">
                  <c16:uniqueId val="{00000005-DBFF-4841-93EA-8601AA949FA1}"/>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F2_repeat_purchase!$A$31:$A$33</c:f>
              <c:strCache>
                <c:ptCount val="3"/>
                <c:pt idx="0">
                  <c:v>1997</c:v>
                </c:pt>
                <c:pt idx="1">
                  <c:v>1998</c:v>
                </c:pt>
                <c:pt idx="2">
                  <c:v>1999</c:v>
                </c:pt>
              </c:strCache>
            </c:strRef>
          </c:cat>
          <c:val>
            <c:numRef>
              <c:f>F2_repeat_purchase!$C$31:$C$33</c:f>
              <c:numCache>
                <c:formatCode>0%</c:formatCode>
                <c:ptCount val="3"/>
                <c:pt idx="0">
                  <c:v>0</c:v>
                </c:pt>
                <c:pt idx="1">
                  <c:v>0.37885091225494194</c:v>
                </c:pt>
                <c:pt idx="2">
                  <c:v>0.23991076860677346</c:v>
                </c:pt>
              </c:numCache>
            </c:numRef>
          </c:val>
          <c:extLst>
            <c:ext xmlns:c16="http://schemas.microsoft.com/office/drawing/2014/chart" uri="{C3380CC4-5D6E-409C-BE32-E72D297353CC}">
              <c16:uniqueId val="{00000001-DBFF-4841-93EA-8601AA949FA1}"/>
            </c:ext>
          </c:extLst>
        </c:ser>
        <c:ser>
          <c:idx val="2"/>
          <c:order val="2"/>
          <c:tx>
            <c:strRef>
              <c:f>F2_repeat_purchase!$D$29:$D$30</c:f>
              <c:strCache>
                <c:ptCount val="1"/>
                <c:pt idx="0">
                  <c:v>1999</c:v>
                </c:pt>
              </c:strCache>
            </c:strRef>
          </c:tx>
          <c:spPr>
            <a:solidFill>
              <a:schemeClr val="accent3"/>
            </a:solidFill>
            <a:ln>
              <a:noFill/>
            </a:ln>
            <a:effectLst/>
          </c:spPr>
          <c:invertIfNegative val="0"/>
          <c:dPt>
            <c:idx val="0"/>
            <c:invertIfNegative val="0"/>
            <c:bubble3D val="0"/>
            <c:extLst>
              <c:ext xmlns:c16="http://schemas.microsoft.com/office/drawing/2014/chart" uri="{C3380CC4-5D6E-409C-BE32-E72D297353CC}">
                <c16:uniqueId val="{00000004-DBFF-4841-93EA-8601AA949FA1}"/>
              </c:ext>
            </c:extLst>
          </c:dPt>
          <c:dPt>
            <c:idx val="1"/>
            <c:invertIfNegative val="0"/>
            <c:bubble3D val="0"/>
            <c:extLst>
              <c:ext xmlns:c16="http://schemas.microsoft.com/office/drawing/2014/chart" uri="{C3380CC4-5D6E-409C-BE32-E72D297353CC}">
                <c16:uniqueId val="{00000006-DBFF-4841-93EA-8601AA949FA1}"/>
              </c:ext>
            </c:extLst>
          </c:dPt>
          <c:dLbls>
            <c:dLbl>
              <c:idx val="0"/>
              <c:delete val="1"/>
              <c:extLst>
                <c:ext xmlns:c15="http://schemas.microsoft.com/office/drawing/2012/chart" uri="{CE6537A1-D6FC-4f65-9D91-7224C49458BB}"/>
                <c:ext xmlns:c16="http://schemas.microsoft.com/office/drawing/2014/chart" uri="{C3380CC4-5D6E-409C-BE32-E72D297353CC}">
                  <c16:uniqueId val="{00000004-DBFF-4841-93EA-8601AA949FA1}"/>
                </c:ext>
              </c:extLst>
            </c:dLbl>
            <c:dLbl>
              <c:idx val="1"/>
              <c:delete val="1"/>
              <c:extLst>
                <c:ext xmlns:c15="http://schemas.microsoft.com/office/drawing/2012/chart" uri="{CE6537A1-D6FC-4f65-9D91-7224C49458BB}"/>
                <c:ext xmlns:c16="http://schemas.microsoft.com/office/drawing/2014/chart" uri="{C3380CC4-5D6E-409C-BE32-E72D297353CC}">
                  <c16:uniqueId val="{00000006-DBFF-4841-93EA-8601AA949FA1}"/>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F2_repeat_purchase!$A$31:$A$33</c:f>
              <c:strCache>
                <c:ptCount val="3"/>
                <c:pt idx="0">
                  <c:v>1997</c:v>
                </c:pt>
                <c:pt idx="1">
                  <c:v>1998</c:v>
                </c:pt>
                <c:pt idx="2">
                  <c:v>1999</c:v>
                </c:pt>
              </c:strCache>
            </c:strRef>
          </c:cat>
          <c:val>
            <c:numRef>
              <c:f>F2_repeat_purchase!$D$31:$D$33</c:f>
              <c:numCache>
                <c:formatCode>0%</c:formatCode>
                <c:ptCount val="3"/>
                <c:pt idx="0">
                  <c:v>0</c:v>
                </c:pt>
                <c:pt idx="1">
                  <c:v>0</c:v>
                </c:pt>
                <c:pt idx="2">
                  <c:v>0.43322855404583249</c:v>
                </c:pt>
              </c:numCache>
            </c:numRef>
          </c:val>
          <c:extLst>
            <c:ext xmlns:c16="http://schemas.microsoft.com/office/drawing/2014/chart" uri="{C3380CC4-5D6E-409C-BE32-E72D297353CC}">
              <c16:uniqueId val="{00000002-DBFF-4841-93EA-8601AA949FA1}"/>
            </c:ext>
          </c:extLst>
        </c:ser>
        <c:dLbls>
          <c:dLblPos val="ctr"/>
          <c:showLegendKey val="0"/>
          <c:showVal val="1"/>
          <c:showCatName val="0"/>
          <c:showSerName val="0"/>
          <c:showPercent val="0"/>
          <c:showBubbleSize val="0"/>
        </c:dLbls>
        <c:gapWidth val="150"/>
        <c:overlap val="100"/>
        <c:axId val="407221584"/>
        <c:axId val="146594448"/>
      </c:barChart>
      <c:catAx>
        <c:axId val="40722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94448"/>
        <c:crosses val="autoZero"/>
        <c:auto val="1"/>
        <c:lblAlgn val="ctr"/>
        <c:lblOffset val="100"/>
        <c:noMultiLvlLbl val="0"/>
      </c:catAx>
      <c:valAx>
        <c:axId val="146594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221584"/>
        <c:crosses val="autoZero"/>
        <c:crossBetween val="between"/>
        <c:minorUnit val="0.5"/>
      </c:valAx>
      <c:spPr>
        <a:noFill/>
        <a:ln>
          <a:noFill/>
        </a:ln>
        <a:effectLst/>
      </c:spPr>
    </c:plotArea>
    <c:legend>
      <c:legendPos val="b"/>
      <c:layout>
        <c:manualLayout>
          <c:xMode val="edge"/>
          <c:yMode val="edge"/>
          <c:x val="0.77200528740642271"/>
          <c:y val="0.42507327209098861"/>
          <c:w val="0.13959861338613005"/>
          <c:h val="0.300347769028871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[3Analysis.xlsx]age_dist!PivotTable5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age_dist!$B$5:$B$6</c:f>
              <c:strCache>
                <c:ptCount val="1"/>
                <c:pt idx="0">
                  <c:v>1997</c:v>
                </c:pt>
              </c:strCache>
            </c:strRef>
          </c:tx>
          <c:spPr>
            <a:solidFill>
              <a:schemeClr val="accent1"/>
            </a:solidFill>
            <a:ln>
              <a:noFill/>
            </a:ln>
            <a:effectLst/>
          </c:spPr>
          <c:invertIfNegative val="0"/>
          <c:cat>
            <c:strRef>
              <c:f>age_dist!$A$7:$A$14</c:f>
              <c:strCache>
                <c:ptCount val="8"/>
                <c:pt idx="0">
                  <c:v>15-20</c:v>
                </c:pt>
                <c:pt idx="1">
                  <c:v>20-30</c:v>
                </c:pt>
                <c:pt idx="2">
                  <c:v>30-40</c:v>
                </c:pt>
                <c:pt idx="3">
                  <c:v>40-50</c:v>
                </c:pt>
                <c:pt idx="4">
                  <c:v>50-60</c:v>
                </c:pt>
                <c:pt idx="5">
                  <c:v>60-70</c:v>
                </c:pt>
                <c:pt idx="6">
                  <c:v>70+</c:v>
                </c:pt>
                <c:pt idx="7">
                  <c:v>unknown</c:v>
                </c:pt>
              </c:strCache>
            </c:strRef>
          </c:cat>
          <c:val>
            <c:numRef>
              <c:f>age_dist!$B$7:$B$14</c:f>
              <c:numCache>
                <c:formatCode>0%</c:formatCode>
                <c:ptCount val="8"/>
                <c:pt idx="0">
                  <c:v>0.35</c:v>
                </c:pt>
                <c:pt idx="1">
                  <c:v>0.155</c:v>
                </c:pt>
                <c:pt idx="2">
                  <c:v>0.14000000000000001</c:v>
                </c:pt>
                <c:pt idx="3">
                  <c:v>0.255</c:v>
                </c:pt>
                <c:pt idx="4">
                  <c:v>5.0000000000000001E-3</c:v>
                </c:pt>
                <c:pt idx="5">
                  <c:v>0.03</c:v>
                </c:pt>
                <c:pt idx="6">
                  <c:v>0</c:v>
                </c:pt>
                <c:pt idx="7">
                  <c:v>6.5000000000000002E-2</c:v>
                </c:pt>
              </c:numCache>
            </c:numRef>
          </c:val>
          <c:extLst>
            <c:ext xmlns:c16="http://schemas.microsoft.com/office/drawing/2014/chart" uri="{C3380CC4-5D6E-409C-BE32-E72D297353CC}">
              <c16:uniqueId val="{00000006-2343-4CA5-95B7-6DDBED1AA383}"/>
            </c:ext>
          </c:extLst>
        </c:ser>
        <c:ser>
          <c:idx val="1"/>
          <c:order val="1"/>
          <c:tx>
            <c:strRef>
              <c:f>age_dist!$C$5:$C$6</c:f>
              <c:strCache>
                <c:ptCount val="1"/>
                <c:pt idx="0">
                  <c:v>1998</c:v>
                </c:pt>
              </c:strCache>
            </c:strRef>
          </c:tx>
          <c:spPr>
            <a:solidFill>
              <a:schemeClr val="accent2"/>
            </a:solidFill>
            <a:ln>
              <a:noFill/>
            </a:ln>
            <a:effectLst/>
          </c:spPr>
          <c:invertIfNegative val="0"/>
          <c:cat>
            <c:strRef>
              <c:f>age_dist!$A$7:$A$14</c:f>
              <c:strCache>
                <c:ptCount val="8"/>
                <c:pt idx="0">
                  <c:v>15-20</c:v>
                </c:pt>
                <c:pt idx="1">
                  <c:v>20-30</c:v>
                </c:pt>
                <c:pt idx="2">
                  <c:v>30-40</c:v>
                </c:pt>
                <c:pt idx="3">
                  <c:v>40-50</c:v>
                </c:pt>
                <c:pt idx="4">
                  <c:v>50-60</c:v>
                </c:pt>
                <c:pt idx="5">
                  <c:v>60-70</c:v>
                </c:pt>
                <c:pt idx="6">
                  <c:v>70+</c:v>
                </c:pt>
                <c:pt idx="7">
                  <c:v>unknown</c:v>
                </c:pt>
              </c:strCache>
            </c:strRef>
          </c:cat>
          <c:val>
            <c:numRef>
              <c:f>age_dist!$C$7:$C$14</c:f>
              <c:numCache>
                <c:formatCode>0%</c:formatCode>
                <c:ptCount val="8"/>
                <c:pt idx="0">
                  <c:v>0.14000000000000001</c:v>
                </c:pt>
                <c:pt idx="1">
                  <c:v>0.255</c:v>
                </c:pt>
                <c:pt idx="2">
                  <c:v>0.33500000000000002</c:v>
                </c:pt>
                <c:pt idx="3">
                  <c:v>0.15</c:v>
                </c:pt>
                <c:pt idx="4">
                  <c:v>2.5000000000000001E-2</c:v>
                </c:pt>
                <c:pt idx="5">
                  <c:v>5.0000000000000001E-3</c:v>
                </c:pt>
                <c:pt idx="6">
                  <c:v>0</c:v>
                </c:pt>
                <c:pt idx="7">
                  <c:v>0.09</c:v>
                </c:pt>
              </c:numCache>
            </c:numRef>
          </c:val>
          <c:extLst>
            <c:ext xmlns:c16="http://schemas.microsoft.com/office/drawing/2014/chart" uri="{C3380CC4-5D6E-409C-BE32-E72D297353CC}">
              <c16:uniqueId val="{00000007-2343-4CA5-95B7-6DDBED1AA383}"/>
            </c:ext>
          </c:extLst>
        </c:ser>
        <c:ser>
          <c:idx val="2"/>
          <c:order val="2"/>
          <c:tx>
            <c:strRef>
              <c:f>age_dist!$D$5:$D$6</c:f>
              <c:strCache>
                <c:ptCount val="1"/>
                <c:pt idx="0">
                  <c:v>1999</c:v>
                </c:pt>
              </c:strCache>
            </c:strRef>
          </c:tx>
          <c:spPr>
            <a:solidFill>
              <a:schemeClr val="accent3"/>
            </a:solidFill>
            <a:ln>
              <a:noFill/>
            </a:ln>
            <a:effectLst/>
          </c:spPr>
          <c:invertIfNegative val="0"/>
          <c:cat>
            <c:strRef>
              <c:f>age_dist!$A$7:$A$14</c:f>
              <c:strCache>
                <c:ptCount val="8"/>
                <c:pt idx="0">
                  <c:v>15-20</c:v>
                </c:pt>
                <c:pt idx="1">
                  <c:v>20-30</c:v>
                </c:pt>
                <c:pt idx="2">
                  <c:v>30-40</c:v>
                </c:pt>
                <c:pt idx="3">
                  <c:v>40-50</c:v>
                </c:pt>
                <c:pt idx="4">
                  <c:v>50-60</c:v>
                </c:pt>
                <c:pt idx="5">
                  <c:v>60-70</c:v>
                </c:pt>
                <c:pt idx="6">
                  <c:v>70+</c:v>
                </c:pt>
                <c:pt idx="7">
                  <c:v>unknown</c:v>
                </c:pt>
              </c:strCache>
            </c:strRef>
          </c:cat>
          <c:val>
            <c:numRef>
              <c:f>age_dist!$D$7:$D$14</c:f>
              <c:numCache>
                <c:formatCode>0%</c:formatCode>
                <c:ptCount val="8"/>
                <c:pt idx="0">
                  <c:v>0.16500000000000001</c:v>
                </c:pt>
                <c:pt idx="1">
                  <c:v>0.28999999999999998</c:v>
                </c:pt>
                <c:pt idx="2">
                  <c:v>0.32</c:v>
                </c:pt>
                <c:pt idx="3">
                  <c:v>0.115</c:v>
                </c:pt>
                <c:pt idx="4">
                  <c:v>1.4999999999999999E-2</c:v>
                </c:pt>
                <c:pt idx="5">
                  <c:v>5.0000000000000001E-3</c:v>
                </c:pt>
                <c:pt idx="6">
                  <c:v>0.01</c:v>
                </c:pt>
                <c:pt idx="7">
                  <c:v>0.08</c:v>
                </c:pt>
              </c:numCache>
            </c:numRef>
          </c:val>
          <c:extLst>
            <c:ext xmlns:c16="http://schemas.microsoft.com/office/drawing/2014/chart" uri="{C3380CC4-5D6E-409C-BE32-E72D297353CC}">
              <c16:uniqueId val="{00000008-2343-4CA5-95B7-6DDBED1AA383}"/>
            </c:ext>
          </c:extLst>
        </c:ser>
        <c:dLbls>
          <c:showLegendKey val="0"/>
          <c:showVal val="0"/>
          <c:showCatName val="0"/>
          <c:showSerName val="0"/>
          <c:showPercent val="0"/>
          <c:showBubbleSize val="0"/>
        </c:dLbls>
        <c:gapWidth val="150"/>
        <c:axId val="808872656"/>
        <c:axId val="2072198912"/>
      </c:barChart>
      <c:catAx>
        <c:axId val="80887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98912"/>
        <c:crosses val="autoZero"/>
        <c:auto val="1"/>
        <c:lblAlgn val="ctr"/>
        <c:lblOffset val="100"/>
        <c:noMultiLvlLbl val="0"/>
      </c:catAx>
      <c:valAx>
        <c:axId val="2072198912"/>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72656"/>
        <c:crosses val="autoZero"/>
        <c:crossBetween val="between"/>
        <c:minorUnit val="0.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[3Analysis.xlsx]sales_per_month!Ticket Sales</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9839419839419815E-2"/>
              <c:y val="-4.2236382524951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layout>
            <c:manualLayout>
              <c:x val="-7.0810670810670828E-2"/>
              <c:y val="-3.1211024200806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7"/>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9"/>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sales_per_month!$B$4:$B$5</c:f>
              <c:strCache>
                <c:ptCount val="1"/>
                <c:pt idx="0">
                  <c:v>1997</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A-34BF-4622-A51E-6232BC2C58E8}"/>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3-34BF-4622-A51E-6232BC2C58E8}"/>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2-34BF-4622-A51E-6232BC2C58E8}"/>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4-34BF-4622-A51E-6232BC2C58E8}"/>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5-34BF-4622-A51E-6232BC2C58E8}"/>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7-34BF-4622-A51E-6232BC2C58E8}"/>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A-34BF-4622-A51E-6232BC2C58E8}"/>
              </c:ext>
            </c:extLst>
          </c:dPt>
          <c:dLbls>
            <c:dLbl>
              <c:idx val="0"/>
              <c:layout>
                <c:manualLayout>
                  <c:x val="1.9839419839419815E-2"/>
                  <c:y val="-4.22363825249517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4BF-4622-A51E-6232BC2C58E8}"/>
                </c:ext>
              </c:extLst>
            </c:dLbl>
            <c:dLbl>
              <c:idx val="1"/>
              <c:delete val="1"/>
              <c:extLst>
                <c:ext xmlns:c15="http://schemas.microsoft.com/office/drawing/2012/chart" uri="{CE6537A1-D6FC-4f65-9D91-7224C49458BB}"/>
                <c:ext xmlns:c16="http://schemas.microsoft.com/office/drawing/2014/chart" uri="{C3380CC4-5D6E-409C-BE32-E72D297353CC}">
                  <c16:uniqueId val="{00000013-34BF-4622-A51E-6232BC2C58E8}"/>
                </c:ext>
              </c:extLst>
            </c:dLbl>
            <c:dLbl>
              <c:idx val="2"/>
              <c:delete val="1"/>
              <c:extLst>
                <c:ext xmlns:c15="http://schemas.microsoft.com/office/drawing/2012/chart" uri="{CE6537A1-D6FC-4f65-9D91-7224C49458BB}"/>
                <c:ext xmlns:c16="http://schemas.microsoft.com/office/drawing/2014/chart" uri="{C3380CC4-5D6E-409C-BE32-E72D297353CC}">
                  <c16:uniqueId val="{00000012-34BF-4622-A51E-6232BC2C58E8}"/>
                </c:ext>
              </c:extLst>
            </c:dLbl>
            <c:dLbl>
              <c:idx val="4"/>
              <c:delete val="1"/>
              <c:extLst>
                <c:ext xmlns:c15="http://schemas.microsoft.com/office/drawing/2012/chart" uri="{CE6537A1-D6FC-4f65-9D91-7224C49458BB}"/>
                <c:ext xmlns:c16="http://schemas.microsoft.com/office/drawing/2014/chart" uri="{C3380CC4-5D6E-409C-BE32-E72D297353CC}">
                  <c16:uniqueId val="{00000014-34BF-4622-A51E-6232BC2C58E8}"/>
                </c:ext>
              </c:extLst>
            </c:dLbl>
            <c:dLbl>
              <c:idx val="5"/>
              <c:delete val="1"/>
              <c:extLst>
                <c:ext xmlns:c15="http://schemas.microsoft.com/office/drawing/2012/chart" uri="{CE6537A1-D6FC-4f65-9D91-7224C49458BB}"/>
                <c:ext xmlns:c16="http://schemas.microsoft.com/office/drawing/2014/chart" uri="{C3380CC4-5D6E-409C-BE32-E72D297353CC}">
                  <c16:uniqueId val="{00000015-34BF-4622-A51E-6232BC2C58E8}"/>
                </c:ext>
              </c:extLst>
            </c:dLbl>
            <c:dLbl>
              <c:idx val="6"/>
              <c:delete val="1"/>
              <c:extLst>
                <c:ext xmlns:c15="http://schemas.microsoft.com/office/drawing/2012/chart" uri="{CE6537A1-D6FC-4f65-9D91-7224C49458BB}"/>
                <c:ext xmlns:c16="http://schemas.microsoft.com/office/drawing/2014/chart" uri="{C3380CC4-5D6E-409C-BE32-E72D297353CC}">
                  <c16:uniqueId val="{00000017-34BF-4622-A51E-6232BC2C58E8}"/>
                </c:ext>
              </c:extLst>
            </c:dLbl>
            <c:dLbl>
              <c:idx val="7"/>
              <c:delete val="1"/>
              <c:extLst>
                <c:ext xmlns:c15="http://schemas.microsoft.com/office/drawing/2012/chart" uri="{CE6537A1-D6FC-4f65-9D91-7224C49458BB}"/>
                <c:ext xmlns:c16="http://schemas.microsoft.com/office/drawing/2014/chart" uri="{C3380CC4-5D6E-409C-BE32-E72D297353CC}">
                  <c16:uniqueId val="{0000001A-34BF-4622-A51E-6232BC2C58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sales_per_month!$A$6:$A$15</c:f>
              <c:strCache>
                <c:ptCount val="9"/>
                <c:pt idx="0">
                  <c:v>Jan</c:v>
                </c:pt>
                <c:pt idx="1">
                  <c:v>Feb</c:v>
                </c:pt>
                <c:pt idx="2">
                  <c:v>Mar</c:v>
                </c:pt>
                <c:pt idx="3">
                  <c:v>Apr</c:v>
                </c:pt>
                <c:pt idx="4">
                  <c:v>May</c:v>
                </c:pt>
                <c:pt idx="5">
                  <c:v>Jun</c:v>
                </c:pt>
                <c:pt idx="6">
                  <c:v>Jul</c:v>
                </c:pt>
                <c:pt idx="7">
                  <c:v>Aug</c:v>
                </c:pt>
                <c:pt idx="8">
                  <c:v>Sep</c:v>
                </c:pt>
              </c:strCache>
            </c:strRef>
          </c:cat>
          <c:val>
            <c:numRef>
              <c:f>sales_per_month!$B$6:$B$15</c:f>
              <c:numCache>
                <c:formatCode>General</c:formatCode>
                <c:ptCount val="9"/>
                <c:pt idx="0">
                  <c:v>222</c:v>
                </c:pt>
                <c:pt idx="1">
                  <c:v>7</c:v>
                </c:pt>
                <c:pt idx="2">
                  <c:v>13</c:v>
                </c:pt>
                <c:pt idx="3">
                  <c:v>0</c:v>
                </c:pt>
                <c:pt idx="4">
                  <c:v>9</c:v>
                </c:pt>
                <c:pt idx="5">
                  <c:v>7</c:v>
                </c:pt>
                <c:pt idx="6">
                  <c:v>56</c:v>
                </c:pt>
                <c:pt idx="7">
                  <c:v>9</c:v>
                </c:pt>
                <c:pt idx="8">
                  <c:v>109</c:v>
                </c:pt>
              </c:numCache>
            </c:numRef>
          </c:val>
          <c:smooth val="0"/>
          <c:extLst>
            <c:ext xmlns:c16="http://schemas.microsoft.com/office/drawing/2014/chart" uri="{C3380CC4-5D6E-409C-BE32-E72D297353CC}">
              <c16:uniqueId val="{00000000-34BF-4622-A51E-6232BC2C58E8}"/>
            </c:ext>
          </c:extLst>
        </c:ser>
        <c:ser>
          <c:idx val="1"/>
          <c:order val="1"/>
          <c:tx>
            <c:strRef>
              <c:f>sales_per_month!$C$4:$C$5</c:f>
              <c:strCache>
                <c:ptCount val="1"/>
                <c:pt idx="0">
                  <c:v>1998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1B-34BF-4622-A51E-6232BC2C58E8}"/>
              </c:ext>
            </c:extLst>
          </c:dPt>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34BF-4622-A51E-6232BC2C58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sales_per_month!$A$6:$A$15</c:f>
              <c:strCache>
                <c:ptCount val="9"/>
                <c:pt idx="0">
                  <c:v>Jan</c:v>
                </c:pt>
                <c:pt idx="1">
                  <c:v>Feb</c:v>
                </c:pt>
                <c:pt idx="2">
                  <c:v>Mar</c:v>
                </c:pt>
                <c:pt idx="3">
                  <c:v>Apr</c:v>
                </c:pt>
                <c:pt idx="4">
                  <c:v>May</c:v>
                </c:pt>
                <c:pt idx="5">
                  <c:v>Jun</c:v>
                </c:pt>
                <c:pt idx="6">
                  <c:v>Jul</c:v>
                </c:pt>
                <c:pt idx="7">
                  <c:v>Aug</c:v>
                </c:pt>
                <c:pt idx="8">
                  <c:v>Sep</c:v>
                </c:pt>
              </c:strCache>
            </c:strRef>
          </c:cat>
          <c:val>
            <c:numRef>
              <c:f>sales_per_month!$C$6:$C$15</c:f>
              <c:numCache>
                <c:formatCode>General</c:formatCode>
                <c:ptCount val="9"/>
                <c:pt idx="0">
                  <c:v>247</c:v>
                </c:pt>
                <c:pt idx="1">
                  <c:v>11</c:v>
                </c:pt>
                <c:pt idx="2">
                  <c:v>17</c:v>
                </c:pt>
                <c:pt idx="3">
                  <c:v>2</c:v>
                </c:pt>
                <c:pt idx="4">
                  <c:v>8</c:v>
                </c:pt>
                <c:pt idx="5">
                  <c:v>33</c:v>
                </c:pt>
                <c:pt idx="6">
                  <c:v>38</c:v>
                </c:pt>
                <c:pt idx="7">
                  <c:v>30</c:v>
                </c:pt>
                <c:pt idx="8">
                  <c:v>68</c:v>
                </c:pt>
              </c:numCache>
            </c:numRef>
          </c:val>
          <c:smooth val="0"/>
          <c:extLst>
            <c:ext xmlns:c16="http://schemas.microsoft.com/office/drawing/2014/chart" uri="{C3380CC4-5D6E-409C-BE32-E72D297353CC}">
              <c16:uniqueId val="{00000001-34BF-4622-A51E-6232BC2C58E8}"/>
            </c:ext>
          </c:extLst>
        </c:ser>
        <c:ser>
          <c:idx val="2"/>
          <c:order val="2"/>
          <c:tx>
            <c:strRef>
              <c:f>sales_per_month!$D$4:$D$5</c:f>
              <c:strCache>
                <c:ptCount val="1"/>
                <c:pt idx="0">
                  <c:v>1999</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Pt>
            <c:idx val="0"/>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B-34BF-4622-A51E-6232BC2C58E8}"/>
              </c:ext>
            </c:extLst>
          </c:dPt>
          <c:dPt>
            <c:idx val="1"/>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C-34BF-4622-A51E-6232BC2C58E8}"/>
              </c:ext>
            </c:extLst>
          </c:dPt>
          <c:dPt>
            <c:idx val="2"/>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D-34BF-4622-A51E-6232BC2C58E8}"/>
              </c:ext>
            </c:extLst>
          </c:dPt>
          <c:dPt>
            <c:idx val="3"/>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0F-34BF-4622-A51E-6232BC2C58E8}"/>
              </c:ext>
            </c:extLst>
          </c:dPt>
          <c:dPt>
            <c:idx val="4"/>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11-34BF-4622-A51E-6232BC2C58E8}"/>
              </c:ext>
            </c:extLst>
          </c:dPt>
          <c:dPt>
            <c:idx val="5"/>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16-34BF-4622-A51E-6232BC2C58E8}"/>
              </c:ext>
            </c:extLst>
          </c:dPt>
          <c:dPt>
            <c:idx val="7"/>
            <c:marker>
              <c:symbol val="circle"/>
              <c:size val="5"/>
              <c:spPr>
                <a:solidFill>
                  <a:schemeClr val="accent3"/>
                </a:solidFill>
                <a:ln w="9525">
                  <a:solidFill>
                    <a:schemeClr val="accent3"/>
                  </a:solidFill>
                </a:ln>
                <a:effectLst/>
              </c:spPr>
            </c:marker>
            <c:bubble3D val="0"/>
            <c:spPr>
              <a:ln w="28575" cap="rnd">
                <a:solidFill>
                  <a:schemeClr val="accent3"/>
                </a:solidFill>
                <a:round/>
              </a:ln>
              <a:effectLst/>
            </c:spPr>
            <c:extLst>
              <c:ext xmlns:c16="http://schemas.microsoft.com/office/drawing/2014/chart" uri="{C3380CC4-5D6E-409C-BE32-E72D297353CC}">
                <c16:uniqueId val="{00000018-34BF-4622-A51E-6232BC2C58E8}"/>
              </c:ext>
            </c:extLst>
          </c:dPt>
          <c:dLbls>
            <c:dLbl>
              <c:idx val="0"/>
              <c:layout>
                <c:manualLayout>
                  <c:x val="-7.0810670810670828E-2"/>
                  <c:y val="-3.12110242008062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4BF-4622-A51E-6232BC2C58E8}"/>
                </c:ext>
              </c:extLst>
            </c:dLbl>
            <c:dLbl>
              <c:idx val="1"/>
              <c:delete val="1"/>
              <c:extLst>
                <c:ext xmlns:c15="http://schemas.microsoft.com/office/drawing/2012/chart" uri="{CE6537A1-D6FC-4f65-9D91-7224C49458BB}"/>
                <c:ext xmlns:c16="http://schemas.microsoft.com/office/drawing/2014/chart" uri="{C3380CC4-5D6E-409C-BE32-E72D297353CC}">
                  <c16:uniqueId val="{0000000C-34BF-4622-A51E-6232BC2C58E8}"/>
                </c:ext>
              </c:extLst>
            </c:dLbl>
            <c:dLbl>
              <c:idx val="2"/>
              <c:delete val="1"/>
              <c:extLst>
                <c:ext xmlns:c15="http://schemas.microsoft.com/office/drawing/2012/chart" uri="{CE6537A1-D6FC-4f65-9D91-7224C49458BB}"/>
                <c:ext xmlns:c16="http://schemas.microsoft.com/office/drawing/2014/chart" uri="{C3380CC4-5D6E-409C-BE32-E72D297353CC}">
                  <c16:uniqueId val="{0000000D-34BF-4622-A51E-6232BC2C58E8}"/>
                </c:ext>
              </c:extLst>
            </c:dLbl>
            <c:dLbl>
              <c:idx val="3"/>
              <c:delete val="1"/>
              <c:extLst>
                <c:ext xmlns:c15="http://schemas.microsoft.com/office/drawing/2012/chart" uri="{CE6537A1-D6FC-4f65-9D91-7224C49458BB}"/>
                <c:ext xmlns:c16="http://schemas.microsoft.com/office/drawing/2014/chart" uri="{C3380CC4-5D6E-409C-BE32-E72D297353CC}">
                  <c16:uniqueId val="{0000000F-34BF-4622-A51E-6232BC2C58E8}"/>
                </c:ext>
              </c:extLst>
            </c:dLbl>
            <c:dLbl>
              <c:idx val="4"/>
              <c:delete val="1"/>
              <c:extLst>
                <c:ext xmlns:c15="http://schemas.microsoft.com/office/drawing/2012/chart" uri="{CE6537A1-D6FC-4f65-9D91-7224C49458BB}"/>
                <c:ext xmlns:c16="http://schemas.microsoft.com/office/drawing/2014/chart" uri="{C3380CC4-5D6E-409C-BE32-E72D297353CC}">
                  <c16:uniqueId val="{00000011-34BF-4622-A51E-6232BC2C58E8}"/>
                </c:ext>
              </c:extLst>
            </c:dLbl>
            <c:dLbl>
              <c:idx val="5"/>
              <c:delete val="1"/>
              <c:extLst>
                <c:ext xmlns:c15="http://schemas.microsoft.com/office/drawing/2012/chart" uri="{CE6537A1-D6FC-4f65-9D91-7224C49458BB}"/>
                <c:ext xmlns:c16="http://schemas.microsoft.com/office/drawing/2014/chart" uri="{C3380CC4-5D6E-409C-BE32-E72D297353CC}">
                  <c16:uniqueId val="{00000016-34BF-4622-A51E-6232BC2C58E8}"/>
                </c:ext>
              </c:extLst>
            </c:dLbl>
            <c:dLbl>
              <c:idx val="7"/>
              <c:delete val="1"/>
              <c:extLst>
                <c:ext xmlns:c15="http://schemas.microsoft.com/office/drawing/2012/chart" uri="{CE6537A1-D6FC-4f65-9D91-7224C49458BB}"/>
                <c:ext xmlns:c16="http://schemas.microsoft.com/office/drawing/2014/chart" uri="{C3380CC4-5D6E-409C-BE32-E72D297353CC}">
                  <c16:uniqueId val="{00000018-34BF-4622-A51E-6232BC2C58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sales_per_month!$A$6:$A$15</c:f>
              <c:strCache>
                <c:ptCount val="9"/>
                <c:pt idx="0">
                  <c:v>Jan</c:v>
                </c:pt>
                <c:pt idx="1">
                  <c:v>Feb</c:v>
                </c:pt>
                <c:pt idx="2">
                  <c:v>Mar</c:v>
                </c:pt>
                <c:pt idx="3">
                  <c:v>Apr</c:v>
                </c:pt>
                <c:pt idx="4">
                  <c:v>May</c:v>
                </c:pt>
                <c:pt idx="5">
                  <c:v>Jun</c:v>
                </c:pt>
                <c:pt idx="6">
                  <c:v>Jul</c:v>
                </c:pt>
                <c:pt idx="7">
                  <c:v>Aug</c:v>
                </c:pt>
                <c:pt idx="8">
                  <c:v>Sep</c:v>
                </c:pt>
              </c:strCache>
            </c:strRef>
          </c:cat>
          <c:val>
            <c:numRef>
              <c:f>sales_per_month!$D$6:$D$15</c:f>
              <c:numCache>
                <c:formatCode>General</c:formatCode>
                <c:ptCount val="9"/>
                <c:pt idx="0">
                  <c:v>191</c:v>
                </c:pt>
                <c:pt idx="1">
                  <c:v>17</c:v>
                </c:pt>
                <c:pt idx="2">
                  <c:v>8</c:v>
                </c:pt>
                <c:pt idx="3">
                  <c:v>6</c:v>
                </c:pt>
                <c:pt idx="4">
                  <c:v>8</c:v>
                </c:pt>
                <c:pt idx="5">
                  <c:v>43</c:v>
                </c:pt>
                <c:pt idx="6">
                  <c:v>52</c:v>
                </c:pt>
                <c:pt idx="7">
                  <c:v>55</c:v>
                </c:pt>
                <c:pt idx="8">
                  <c:v>67</c:v>
                </c:pt>
              </c:numCache>
            </c:numRef>
          </c:val>
          <c:smooth val="0"/>
          <c:extLst>
            <c:ext xmlns:c16="http://schemas.microsoft.com/office/drawing/2014/chart" uri="{C3380CC4-5D6E-409C-BE32-E72D297353CC}">
              <c16:uniqueId val="{00000002-34BF-4622-A51E-6232BC2C58E8}"/>
            </c:ext>
          </c:extLst>
        </c:ser>
        <c:dLbls>
          <c:dLblPos val="t"/>
          <c:showLegendKey val="0"/>
          <c:showVal val="1"/>
          <c:showCatName val="0"/>
          <c:showSerName val="0"/>
          <c:showPercent val="0"/>
          <c:showBubbleSize val="0"/>
        </c:dLbls>
        <c:marker val="1"/>
        <c:smooth val="0"/>
        <c:axId val="1630164591"/>
        <c:axId val="1625635135"/>
      </c:lineChart>
      <c:catAx>
        <c:axId val="163016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635135"/>
        <c:crosses val="autoZero"/>
        <c:auto val="1"/>
        <c:lblAlgn val="ctr"/>
        <c:lblOffset val="100"/>
        <c:noMultiLvlLbl val="0"/>
      </c:catAx>
      <c:valAx>
        <c:axId val="162563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164591"/>
        <c:crosses val="autoZero"/>
        <c:crossBetween val="between"/>
      </c:valAx>
      <c:spPr>
        <a:noFill/>
        <a:ln>
          <a:noFill/>
        </a:ln>
        <a:effectLst/>
      </c:spPr>
    </c:plotArea>
    <c:legend>
      <c:legendPos val="r"/>
      <c:layout>
        <c:manualLayout>
          <c:xMode val="edge"/>
          <c:yMode val="edge"/>
          <c:x val="0.83057324840764346"/>
          <c:y val="0.30866797900262471"/>
          <c:w val="0.15873015873015872"/>
          <c:h val="0.239451973134008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217715</xdr:colOff>
      <xdr:row>9</xdr:row>
      <xdr:rowOff>50800</xdr:rowOff>
    </xdr:from>
    <xdr:to>
      <xdr:col>4</xdr:col>
      <xdr:colOff>537029</xdr:colOff>
      <xdr:row>25</xdr:row>
      <xdr:rowOff>1</xdr:rowOff>
    </xdr:to>
    <xdr:graphicFrame macro="">
      <xdr:nvGraphicFramePr>
        <xdr:cNvPr id="3" name="Chart 2">
          <a:extLst>
            <a:ext uri="{FF2B5EF4-FFF2-40B4-BE49-F238E27FC236}">
              <a16:creationId xmlns:a16="http://schemas.microsoft.com/office/drawing/2014/main" id="{D031B6D7-351F-4A79-90A4-DBC4B8265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435427</xdr:colOff>
      <xdr:row>35</xdr:row>
      <xdr:rowOff>83458</xdr:rowOff>
    </xdr:from>
    <xdr:to>
      <xdr:col>4</xdr:col>
      <xdr:colOff>674915</xdr:colOff>
      <xdr:row>49</xdr:row>
      <xdr:rowOff>83458</xdr:rowOff>
    </xdr:to>
    <xdr:graphicFrame macro="">
      <xdr:nvGraphicFramePr>
        <xdr:cNvPr id="2" name="Chart 1">
          <a:extLst>
            <a:ext uri="{FF2B5EF4-FFF2-40B4-BE49-F238E27FC236}">
              <a16:creationId xmlns:a16="http://schemas.microsoft.com/office/drawing/2014/main" id="{088CD2CD-5BFD-478A-96F6-4405310EA8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205740</xdr:colOff>
      <xdr:row>3</xdr:row>
      <xdr:rowOff>22860</xdr:rowOff>
    </xdr:from>
    <xdr:to>
      <xdr:col>8</xdr:col>
      <xdr:colOff>388620</xdr:colOff>
      <xdr:row>8</xdr:row>
      <xdr:rowOff>60960</xdr:rowOff>
    </xdr:to>
    <mc:AlternateContent xmlns:mc="http://schemas.openxmlformats.org/markup-compatibility/2006" xmlns:a14="http://schemas.microsoft.com/office/drawing/2010/main">
      <mc:Choice Requires="a14">
        <xdr:graphicFrame macro="">
          <xdr:nvGraphicFramePr>
            <xdr:cNvPr id="5" name="ticket_type">
              <a:extLst>
                <a:ext uri="{FF2B5EF4-FFF2-40B4-BE49-F238E27FC236}">
                  <a16:creationId xmlns:a16="http://schemas.microsoft.com/office/drawing/2014/main" id="{CF0C6E06-CD39-443F-A537-4C75E86BEC31}"/>
                </a:ext>
              </a:extLst>
            </xdr:cNvPr>
            <xdr:cNvGraphicFramePr/>
          </xdr:nvGraphicFramePr>
          <xdr:xfrm>
            <a:off x="0" y="0"/>
            <a:ext cx="0" cy="0"/>
          </xdr:xfrm>
          <a:graphic>
            <a:graphicData uri="http://schemas.microsoft.com/office/drawing/2010/slicer">
              <sle:slicer xmlns:sle="http://schemas.microsoft.com/office/drawing/2010/slicer" name="ticket_type"/>
            </a:graphicData>
          </a:graphic>
        </xdr:graphicFrame>
      </mc:Choice>
      <mc:Fallback xmlns="">
        <xdr:sp macro="" textlink="">
          <xdr:nvSpPr>
            <xdr:cNvPr id="0" name=""/>
            <xdr:cNvSpPr>
              <a:spLocks noTextEdit="1"/>
            </xdr:cNvSpPr>
          </xdr:nvSpPr>
          <xdr:spPr>
            <a:xfrm>
              <a:off x="6362700" y="617220"/>
              <a:ext cx="1828800" cy="1028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205740</xdr:colOff>
      <xdr:row>8</xdr:row>
      <xdr:rowOff>91441</xdr:rowOff>
    </xdr:from>
    <xdr:to>
      <xdr:col>8</xdr:col>
      <xdr:colOff>388620</xdr:colOff>
      <xdr:row>15</xdr:row>
      <xdr:rowOff>83821</xdr:rowOff>
    </xdr:to>
    <mc:AlternateContent xmlns:mc="http://schemas.openxmlformats.org/markup-compatibility/2006" xmlns:a14="http://schemas.microsoft.com/office/drawing/2010/main">
      <mc:Choice Requires="a14">
        <xdr:graphicFrame macro="">
          <xdr:nvGraphicFramePr>
            <xdr:cNvPr id="6" name="ticket_level">
              <a:extLst>
                <a:ext uri="{FF2B5EF4-FFF2-40B4-BE49-F238E27FC236}">
                  <a16:creationId xmlns:a16="http://schemas.microsoft.com/office/drawing/2014/main" id="{9987F123-C0B6-4243-B63A-51C2F087C8B8}"/>
                </a:ext>
              </a:extLst>
            </xdr:cNvPr>
            <xdr:cNvGraphicFramePr/>
          </xdr:nvGraphicFramePr>
          <xdr:xfrm>
            <a:off x="0" y="0"/>
            <a:ext cx="0" cy="0"/>
          </xdr:xfrm>
          <a:graphic>
            <a:graphicData uri="http://schemas.microsoft.com/office/drawing/2010/slicer">
              <sle:slicer xmlns:sle="http://schemas.microsoft.com/office/drawing/2010/slicer" name="ticket_level"/>
            </a:graphicData>
          </a:graphic>
        </xdr:graphicFrame>
      </mc:Choice>
      <mc:Fallback xmlns="">
        <xdr:sp macro="" textlink="">
          <xdr:nvSpPr>
            <xdr:cNvPr id="0" name=""/>
            <xdr:cNvSpPr>
              <a:spLocks noTextEdit="1"/>
            </xdr:cNvSpPr>
          </xdr:nvSpPr>
          <xdr:spPr>
            <a:xfrm>
              <a:off x="6362700" y="1676401"/>
              <a:ext cx="1828800" cy="13792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182880</xdr:colOff>
      <xdr:row>17</xdr:row>
      <xdr:rowOff>68580</xdr:rowOff>
    </xdr:from>
    <xdr:to>
      <xdr:col>7</xdr:col>
      <xdr:colOff>708660</xdr:colOff>
      <xdr:row>34</xdr:row>
      <xdr:rowOff>182880</xdr:rowOff>
    </xdr:to>
    <xdr:graphicFrame macro="">
      <xdr:nvGraphicFramePr>
        <xdr:cNvPr id="7" name="Chart 6">
          <a:extLst>
            <a:ext uri="{FF2B5EF4-FFF2-40B4-BE49-F238E27FC236}">
              <a16:creationId xmlns:a16="http://schemas.microsoft.com/office/drawing/2014/main" id="{6BE46CD4-2A61-466F-A813-1135C0D07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346710</xdr:colOff>
      <xdr:row>18</xdr:row>
      <xdr:rowOff>41910</xdr:rowOff>
    </xdr:from>
    <xdr:to>
      <xdr:col>9</xdr:col>
      <xdr:colOff>175260</xdr:colOff>
      <xdr:row>35</xdr:row>
      <xdr:rowOff>129540</xdr:rowOff>
    </xdr:to>
    <xdr:graphicFrame macro="">
      <xdr:nvGraphicFramePr>
        <xdr:cNvPr id="2" name="Chart 1">
          <a:extLst>
            <a:ext uri="{FF2B5EF4-FFF2-40B4-BE49-F238E27FC236}">
              <a16:creationId xmlns:a16="http://schemas.microsoft.com/office/drawing/2014/main" id="{79BCCA06-B0D9-46C3-A235-D1C1E63832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RT Umit" refreshedDate="44234.592979629633" createdVersion="6" refreshedVersion="6" minRefreshableVersion="3" recordCount="600" xr:uid="{5EDCCCE2-4BFB-4EA1-9315-11A5FBB3707B}">
  <cacheSource type="worksheet">
    <worksheetSource ref="A1:R601" sheet="data"/>
  </cacheSource>
  <cacheFields count="18">
    <cacheField name="order_id" numFmtId="1">
      <sharedItems containsSemiMixedTypes="0" containsString="0" containsNumber="1" containsInteger="1" minValue="1" maxValue="600"/>
    </cacheField>
    <cacheField name="customer_id" numFmtId="1">
      <sharedItems containsSemiMixedTypes="0" containsString="0" containsNumber="1" containsInteger="1" minValue="1001" maxValue="1434" count="433">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sharedItems>
    </cacheField>
    <cacheField name="event_onsale_date" numFmtId="14">
      <sharedItems containsSemiMixedTypes="0" containsNonDate="0" containsDate="1" containsString="0" minDate="1997-01-01T00:00:00" maxDate="1999-01-02T00:00:00" count="3">
        <d v="1997-01-01T00:00:00"/>
        <d v="1998-01-01T00:00:00"/>
        <d v="1999-01-01T00:00:00"/>
      </sharedItems>
    </cacheField>
    <cacheField name="order_date" numFmtId="14">
      <sharedItems containsSemiMixedTypes="0" containsNonDate="0" containsDate="1" containsString="0" minDate="1997-01-01T00:00:00" maxDate="1999-09-09T00:00:00"/>
    </cacheField>
    <cacheField name="ticket_type" numFmtId="49">
      <sharedItems count="2">
        <s v="Camping"/>
        <s v="Day"/>
      </sharedItems>
    </cacheField>
    <cacheField name="ticket_level" numFmtId="49">
      <sharedItems count="3">
        <s v="P2"/>
        <s v="P1"/>
        <s v="VIP"/>
      </sharedItems>
    </cacheField>
    <cacheField name="payment_type" numFmtId="49">
      <sharedItems/>
    </cacheField>
    <cacheField name="customer_age_band" numFmtId="0">
      <sharedItems count="8">
        <s v="15-20"/>
        <s v="40-50"/>
        <s v="20-30"/>
        <s v="30-40"/>
        <s v="unknown"/>
        <s v="60-70"/>
        <s v="50-60"/>
        <s v="70+"/>
      </sharedItems>
    </cacheField>
    <cacheField name="ticket_qty" numFmtId="1">
      <sharedItems containsSemiMixedTypes="0" containsString="0" containsNumber="1" containsInteger="1" minValue="1" maxValue="10" count="8">
        <n v="1"/>
        <n v="2"/>
        <n v="4"/>
        <n v="7"/>
        <n v="6"/>
        <n v="5"/>
        <n v="3"/>
        <n v="10"/>
      </sharedItems>
    </cacheField>
    <cacheField name="ticket_value" numFmtId="2">
      <sharedItems count="58">
        <s v="78,75"/>
        <s v="157,5"/>
        <s v="315,0"/>
        <s v="551,25"/>
        <s v="472,5"/>
        <s v="393,75"/>
        <s v="420,0"/>
        <s v="105,0"/>
        <s v="210,0"/>
        <s v="525,0"/>
        <s v="350,0"/>
        <s v="175,0"/>
        <s v="700,0"/>
        <s v="875,0"/>
        <s v="120,0"/>
        <s v="180,0"/>
        <s v="60,0"/>
        <s v="100,0"/>
        <s v="200,0"/>
        <s v="735,0"/>
        <s v="1050,0"/>
        <s v="300,0"/>
        <s v="240,0"/>
        <s v="600,0"/>
        <s v="630,0"/>
        <s v="455,0"/>
        <s v="227,5"/>
        <s v="260,0"/>
        <s v="682,5"/>
        <s v="568,75"/>
        <s v="130,0"/>
        <s v="341,25"/>
        <s v="113,75"/>
        <s v="65,0"/>
        <s v="195,0"/>
        <s v="400,0"/>
        <s v="325,0"/>
        <s v="1225,0"/>
        <s v="1000,0"/>
        <s v="787,5"/>
        <s v="390,0"/>
        <s v="122,5"/>
        <s v="612,5"/>
        <s v="245,0"/>
        <s v="367,5"/>
        <s v="140,0"/>
        <s v="857,5"/>
        <s v="220,0"/>
        <s v="70,0"/>
        <s v="280,0"/>
        <s v="770,0"/>
        <s v="330,0"/>
        <s v="490,0"/>
        <s v="110,0"/>
        <s v="440,0"/>
        <s v="192,5"/>
        <s v="385,0"/>
        <s v="577,5"/>
      </sharedItems>
    </cacheField>
    <cacheField name="customer_previous_purchase_flag" numFmtId="1">
      <sharedItems containsSemiMixedTypes="0" containsString="0" containsNumber="1" containsInteger="1" minValue="0" maxValue="1" count="2">
        <n v="1"/>
        <n v="0"/>
      </sharedItems>
    </cacheField>
    <cacheField name="customer_previous_purchase_festival_flag" numFmtId="1">
      <sharedItems containsSemiMixedTypes="0" containsString="0" containsNumber="1" containsInteger="1" minValue="0" maxValue="1" count="2">
        <n v="1"/>
        <n v="0"/>
      </sharedItems>
    </cacheField>
    <cacheField name="customer_previous_purchase_music_flag" numFmtId="1">
      <sharedItems containsSemiMixedTypes="0" containsString="0" containsNumber="1" containsInteger="1" minValue="0" maxValue="1" count="2">
        <n v="1"/>
        <n v="0"/>
      </sharedItems>
    </cacheField>
    <cacheField name="customer_previous_purchase_theatre_flag" numFmtId="1">
      <sharedItems containsSemiMixedTypes="0" containsString="0" containsNumber="1" containsInteger="1" minValue="0" maxValue="1"/>
    </cacheField>
    <cacheField name="customer_previous_purchase_sport_flag" numFmtId="1">
      <sharedItems containsSemiMixedTypes="0" containsString="0" containsNumber="1" containsInteger="1" minValue="0" maxValue="1" count="2">
        <n v="0"/>
        <n v="1"/>
      </sharedItems>
    </cacheField>
    <cacheField name="seq" numFmtId="0">
      <sharedItems containsSemiMixedTypes="0" containsString="0" containsNumber="1" containsInteger="1" minValue="1" maxValue="1"/>
    </cacheField>
    <cacheField name="festival_year" numFmtId="0">
      <sharedItems containsSemiMixedTypes="0" containsString="0" containsNumber="1" containsInteger="1" minValue="1997" maxValue="1999" count="3">
        <n v="1997"/>
        <n v="1998"/>
        <n v="1999"/>
      </sharedItems>
    </cacheField>
    <cacheField name="first_attended_year" numFmtId="1">
      <sharedItems containsSemiMixedTypes="0" containsString="0" containsNumber="1" containsInteger="1" minValue="1997" maxValue="1999" count="3">
        <n v="1997"/>
        <n v="1998"/>
        <n v="1999"/>
      </sharedItems>
    </cacheField>
  </cacheFields>
  <extLst>
    <ext xmlns:x14="http://schemas.microsoft.com/office/spreadsheetml/2009/9/main" uri="{725AE2AE-9491-48be-B2B4-4EB974FC3084}">
      <x14:pivotCacheDefinition pivotCacheId="1842985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235.471430671299" createdVersion="6" refreshedVersion="6" minRefreshableVersion="3" recordCount="600" xr:uid="{C121E013-AC70-4770-8B31-87BB59785348}">
  <cacheSource type="worksheet">
    <worksheetSource ref="A1:S601" sheet="data"/>
  </cacheSource>
  <cacheFields count="21">
    <cacheField name="order_id" numFmtId="1">
      <sharedItems containsSemiMixedTypes="0" containsString="0" containsNumber="1" containsInteger="1" minValue="1" maxValue="600"/>
    </cacheField>
    <cacheField name="customer_id" numFmtId="1">
      <sharedItems containsSemiMixedTypes="0" containsString="0" containsNumber="1" containsInteger="1" minValue="1001" maxValue="1434" count="433">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sharedItems>
    </cacheField>
    <cacheField name="event_onsale_date" numFmtId="14">
      <sharedItems containsSemiMixedTypes="0" containsNonDate="0" containsDate="1" containsString="0" minDate="1997-01-01T00:00:00" maxDate="1999-01-02T00:00:00" count="3">
        <d v="1997-01-01T00:00:00"/>
        <d v="1998-01-01T00:00:00"/>
        <d v="1999-01-01T00:00:00"/>
      </sharedItems>
    </cacheField>
    <cacheField name="order_date" numFmtId="14">
      <sharedItems containsSemiMixedTypes="0" containsNonDate="0" containsDate="1" containsString="0" minDate="1997-01-01T00:00:00" maxDate="1999-09-09T00:00:00" count="126">
        <d v="1997-01-01T00:00:00"/>
        <d v="1997-01-02T00:00:00"/>
        <d v="1997-01-03T00:00:00"/>
        <d v="1997-01-04T00:00:00"/>
        <d v="1997-01-05T00:00:00"/>
        <d v="1997-01-06T00:00:00"/>
        <d v="1997-01-21T00:00:00"/>
        <d v="1997-02-04T00:00:00"/>
        <d v="1997-03-07T00:00:00"/>
        <d v="1997-03-18T00:00:00"/>
        <d v="1997-03-23T00:00:00"/>
        <d v="1997-05-11T00:00:00"/>
        <d v="1997-05-16T00:00:00"/>
        <d v="1997-05-31T00:00:00"/>
        <d v="1997-06-06T00:00:00"/>
        <d v="1997-06-13T00:00:00"/>
        <d v="1997-06-15T00:00:00"/>
        <d v="1997-06-23T00:00:00"/>
        <d v="1997-06-25T00:00:00"/>
        <d v="1997-06-28T00:00:00"/>
        <d v="1997-07-03T00:00:00"/>
        <d v="1997-07-05T00:00:00"/>
        <d v="1997-07-06T00:00:00"/>
        <d v="1997-07-10T00:00:00"/>
        <d v="1997-07-13T00:00:00"/>
        <d v="1997-07-15T00:00:00"/>
        <d v="1997-07-16T00:00:00"/>
        <d v="1997-07-21T00:00:00"/>
        <d v="1997-07-22T00:00:00"/>
        <d v="1997-07-23T00:00:00"/>
        <d v="1997-07-24T00:00:00"/>
        <d v="1997-07-25T00:00:00"/>
        <d v="1997-07-27T00:00:00"/>
        <d v="1997-07-28T00:00:00"/>
        <d v="1997-07-29T00:00:00"/>
        <d v="1997-07-30T00:00:00"/>
        <d v="1997-08-19T00:00:00"/>
        <d v="1997-08-23T00:00:00"/>
        <d v="1997-08-24T00:00:00"/>
        <d v="1997-08-25T00:00:00"/>
        <d v="1997-08-26T00:00:00"/>
        <d v="1997-08-29T00:00:00"/>
        <d v="1997-09-02T00:00:00"/>
        <d v="1997-09-03T00:00:00"/>
        <d v="1997-09-04T00:00:00"/>
        <d v="1997-09-05T00:00:00"/>
        <d v="1997-09-06T00:00:00"/>
        <d v="1997-09-07T00:00:00"/>
        <d v="1997-09-08T00:00:00"/>
        <d v="1998-01-01T00:00:00"/>
        <d v="1998-08-09T00:00:00"/>
        <d v="1998-09-08T00:00:00"/>
        <d v="1998-07-10T00:00:00"/>
        <d v="1998-06-20T00:00:00"/>
        <d v="1998-01-09T00:00:00"/>
        <d v="1998-01-21T00:00:00"/>
        <d v="1998-01-07T00:00:00"/>
        <d v="1998-01-03T00:00:00"/>
        <d v="1998-01-15T00:00:00"/>
        <d v="1998-01-06T00:00:00"/>
        <d v="1998-03-02T00:00:00"/>
        <d v="1998-01-11T00:00:00"/>
        <d v="1998-06-10T00:00:00"/>
        <d v="1998-02-13T00:00:00"/>
        <d v="1998-05-31T00:00:00"/>
        <d v="1998-04-11T00:00:00"/>
        <d v="1998-03-20T00:00:00"/>
        <d v="1998-02-10T00:00:00"/>
        <d v="1998-01-02T00:00:00"/>
        <d v="1998-01-04T00:00:00"/>
        <d v="1998-07-15T00:00:00"/>
        <d v="1998-05-16T00:00:00"/>
        <d v="1998-09-06T00:00:00"/>
        <d v="1998-03-23T00:00:00"/>
        <d v="1998-09-07T00:00:00"/>
        <d v="1998-03-07T00:00:00"/>
        <d v="1998-04-01T00:00:00"/>
        <d v="1998-09-05T00:00:00"/>
        <d v="1998-02-14T00:00:00"/>
        <d v="1998-03-12T00:00:00"/>
        <d v="1998-07-29T00:00:00"/>
        <d v="1998-08-07T00:00:00"/>
        <d v="1998-01-08T00:00:00"/>
        <d v="1998-05-21T00:00:00"/>
        <d v="1998-02-19T00:00:00"/>
        <d v="1998-02-23T00:00:00"/>
        <d v="1998-03-21T00:00:00"/>
        <d v="1999-01-01T00:00:00"/>
        <d v="1999-09-08T00:00:00"/>
        <d v="1999-07-10T00:00:00"/>
        <d v="1999-01-09T00:00:00"/>
        <d v="1999-06-20T00:00:00"/>
        <d v="1999-08-10T00:00:00"/>
        <d v="1999-01-02T00:00:00"/>
        <d v="1999-05-16T00:00:00"/>
        <d v="1999-07-15T00:00:00"/>
        <d v="1999-01-11T00:00:00"/>
        <d v="1999-02-10T00:00:00"/>
        <d v="1999-08-09T00:00:00"/>
        <d v="1999-09-06T00:00:00"/>
        <d v="1999-06-10T00:00:00"/>
        <d v="1999-08-13T00:00:00"/>
        <d v="1999-02-13T00:00:00"/>
        <d v="1999-04-11T00:00:00"/>
        <d v="1999-03-20T00:00:00"/>
        <d v="1999-01-06T00:00:00"/>
        <d v="1999-01-21T00:00:00"/>
        <d v="1999-01-03T00:00:00"/>
        <d v="1999-03-02T00:00:00"/>
        <d v="1999-01-15T00:00:00"/>
        <d v="1999-05-31T00:00:00"/>
        <d v="1999-03-07T00:00:00"/>
        <d v="1999-04-01T00:00:00"/>
        <d v="1999-03-23T00:00:00"/>
        <d v="1999-01-04T00:00:00"/>
        <d v="1999-09-07T00:00:00"/>
        <d v="1999-09-05T00:00:00"/>
        <d v="1999-07-29T00:00:00"/>
        <d v="1999-01-08T00:00:00"/>
        <d v="1999-05-21T00:00:00"/>
        <d v="1999-08-07T00:00:00"/>
        <d v="1999-02-14T00:00:00"/>
        <d v="1999-03-12T00:00:00"/>
        <d v="1999-02-19T00:00:00"/>
        <d v="1999-03-21T00:00:00"/>
        <d v="1999-02-23T00:00:00"/>
      </sharedItems>
      <fieldGroup par="20" base="3">
        <rangePr groupBy="months" startDate="1997-01-01T00:00:00" endDate="1999-09-09T00:00:00"/>
        <groupItems count="14">
          <s v="&lt;01/01/1997"/>
          <s v="Jan"/>
          <s v="Feb"/>
          <s v="Mar"/>
          <s v="Apr"/>
          <s v="May"/>
          <s v="Jun"/>
          <s v="Jul"/>
          <s v="Aug"/>
          <s v="Sep"/>
          <s v="Oct"/>
          <s v="Nov"/>
          <s v="Dec"/>
          <s v="&gt;09/09/1999"/>
        </groupItems>
      </fieldGroup>
    </cacheField>
    <cacheField name="ticket_type" numFmtId="49">
      <sharedItems count="2">
        <s v="Camping"/>
        <s v="Day"/>
      </sharedItems>
    </cacheField>
    <cacheField name="ticket_level" numFmtId="49">
      <sharedItems count="3">
        <s v="P2"/>
        <s v="P1"/>
        <s v="VIP"/>
      </sharedItems>
    </cacheField>
    <cacheField name="payment_type" numFmtId="49">
      <sharedItems count="2">
        <s v="Installment"/>
        <s v="Full"/>
      </sharedItems>
    </cacheField>
    <cacheField name="customer_age_band" numFmtId="0">
      <sharedItems count="8">
        <s v="15-20"/>
        <s v="40-50"/>
        <s v="20-30"/>
        <s v="30-40"/>
        <s v="unknown"/>
        <s v="60-70"/>
        <s v="50-60"/>
        <s v="70+"/>
      </sharedItems>
    </cacheField>
    <cacheField name="ticket_qty" numFmtId="2">
      <sharedItems containsSemiMixedTypes="0" containsString="0" containsNumber="1" containsInteger="1" minValue="1" maxValue="10" count="8">
        <n v="1"/>
        <n v="2"/>
        <n v="4"/>
        <n v="7"/>
        <n v="6"/>
        <n v="5"/>
        <n v="3"/>
        <n v="10"/>
      </sharedItems>
    </cacheField>
    <cacheField name="ticket_value" numFmtId="2">
      <sharedItems containsSemiMixedTypes="0" containsString="0" containsNumber="1" minValue="60" maxValue="1225" count="58">
        <n v="78.75"/>
        <n v="157.5"/>
        <n v="315"/>
        <n v="551.25"/>
        <n v="472.5"/>
        <n v="393.75"/>
        <n v="420"/>
        <n v="105"/>
        <n v="210"/>
        <n v="525"/>
        <n v="350"/>
        <n v="175"/>
        <n v="700"/>
        <n v="875"/>
        <n v="120"/>
        <n v="180"/>
        <n v="60"/>
        <n v="100"/>
        <n v="200"/>
        <n v="735"/>
        <n v="1050"/>
        <n v="300"/>
        <n v="240"/>
        <n v="600"/>
        <n v="630"/>
        <n v="455"/>
        <n v="227.5"/>
        <n v="260"/>
        <n v="682.5"/>
        <n v="568.75"/>
        <n v="130"/>
        <n v="341.25"/>
        <n v="113.75"/>
        <n v="65"/>
        <n v="195"/>
        <n v="400"/>
        <n v="325"/>
        <n v="1225"/>
        <n v="1000"/>
        <n v="787.5"/>
        <n v="390"/>
        <n v="122.5"/>
        <n v="612.5"/>
        <n v="245"/>
        <n v="367.5"/>
        <n v="140"/>
        <n v="857.5"/>
        <n v="220"/>
        <n v="70"/>
        <n v="280"/>
        <n v="770"/>
        <n v="330"/>
        <n v="490"/>
        <n v="110"/>
        <n v="440"/>
        <n v="192.5"/>
        <n v="385"/>
        <n v="577.5"/>
      </sharedItems>
    </cacheField>
    <cacheField name="customer_previous_purchase_flag" numFmtId="1">
      <sharedItems containsSemiMixedTypes="0" containsString="0" containsNumber="1" containsInteger="1" minValue="0" maxValue="1" count="2">
        <n v="1"/>
        <n v="0"/>
      </sharedItems>
    </cacheField>
    <cacheField name="customer_previous_purchase_festival_flag" numFmtId="1">
      <sharedItems containsSemiMixedTypes="0" containsString="0" containsNumber="1" containsInteger="1" minValue="0" maxValue="1" count="2">
        <n v="1"/>
        <n v="0"/>
      </sharedItems>
    </cacheField>
    <cacheField name="customer_previous_purchase_music_flag" numFmtId="1">
      <sharedItems containsSemiMixedTypes="0" containsString="0" containsNumber="1" containsInteger="1" minValue="0" maxValue="1" count="2">
        <n v="1"/>
        <n v="0"/>
      </sharedItems>
    </cacheField>
    <cacheField name="customer_previous_purchase_theatre_flag" numFmtId="1">
      <sharedItems containsSemiMixedTypes="0" containsString="0" containsNumber="1" containsInteger="1" minValue="0" maxValue="1" count="2">
        <n v="0"/>
        <n v="1"/>
      </sharedItems>
    </cacheField>
    <cacheField name="customer_previous_purchase_sport_flag" numFmtId="1">
      <sharedItems containsSemiMixedTypes="0" containsString="0" containsNumber="1" containsInteger="1" minValue="0" maxValue="1" count="2">
        <n v="0"/>
        <n v="1"/>
      </sharedItems>
    </cacheField>
    <cacheField name="seq" numFmtId="0">
      <sharedItems containsSemiMixedTypes="0" containsString="0" containsNumber="1" containsInteger="1" minValue="1" maxValue="1" count="1">
        <n v="1"/>
      </sharedItems>
    </cacheField>
    <cacheField name="festival_year" numFmtId="0">
      <sharedItems containsSemiMixedTypes="0" containsString="0" containsNumber="1" containsInteger="1" minValue="1997" maxValue="1999" count="3">
        <n v="1997"/>
        <n v="1998"/>
        <n v="1999"/>
      </sharedItems>
    </cacheField>
    <cacheField name="first_attended_year" numFmtId="1">
      <sharedItems containsSemiMixedTypes="0" containsString="0" containsNumber="1" containsInteger="1" minValue="1997" maxValue="1999" count="3">
        <n v="1997"/>
        <n v="1998"/>
        <n v="1999"/>
      </sharedItems>
    </cacheField>
    <cacheField name="unit_price" numFmtId="2">
      <sharedItems containsSemiMixedTypes="0" containsString="0" containsNumber="1" minValue="60" maxValue="192.5"/>
    </cacheField>
    <cacheField name="Quarters" numFmtId="0" databaseField="0">
      <fieldGroup base="3">
        <rangePr groupBy="quarters" startDate="1997-01-01T00:00:00" endDate="1999-09-09T00:00:00"/>
        <groupItems count="6">
          <s v="&lt;01/01/1997"/>
          <s v="Qtr1"/>
          <s v="Qtr2"/>
          <s v="Qtr3"/>
          <s v="Qtr4"/>
          <s v="&gt;09/09/1999"/>
        </groupItems>
      </fieldGroup>
    </cacheField>
    <cacheField name="Years" numFmtId="0" databaseField="0">
      <fieldGroup base="3">
        <rangePr groupBy="years" startDate="1997-01-01T00:00:00" endDate="1999-09-09T00:00:00"/>
        <groupItems count="5">
          <s v="&lt;01/01/1997"/>
          <s v="1997"/>
          <s v="1998"/>
          <s v="1999"/>
          <s v="&gt;09/0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1"/>
    <x v="0"/>
    <x v="0"/>
    <d v="1997-01-01T00:00:00"/>
    <x v="0"/>
    <x v="0"/>
    <s v="Installment"/>
    <x v="0"/>
    <x v="0"/>
    <x v="0"/>
    <x v="0"/>
    <x v="0"/>
    <x v="0"/>
    <n v="0"/>
    <x v="0"/>
    <n v="1"/>
    <x v="0"/>
    <x v="0"/>
  </r>
  <r>
    <n v="2"/>
    <x v="1"/>
    <x v="0"/>
    <d v="1997-01-01T00:00:00"/>
    <x v="0"/>
    <x v="0"/>
    <s v="Full"/>
    <x v="1"/>
    <x v="0"/>
    <x v="0"/>
    <x v="0"/>
    <x v="0"/>
    <x v="0"/>
    <n v="0"/>
    <x v="0"/>
    <n v="1"/>
    <x v="0"/>
    <x v="0"/>
  </r>
  <r>
    <n v="3"/>
    <x v="2"/>
    <x v="0"/>
    <d v="1997-01-01T00:00:00"/>
    <x v="0"/>
    <x v="0"/>
    <s v="Full"/>
    <x v="0"/>
    <x v="1"/>
    <x v="1"/>
    <x v="0"/>
    <x v="0"/>
    <x v="1"/>
    <n v="0"/>
    <x v="0"/>
    <n v="1"/>
    <x v="0"/>
    <x v="0"/>
  </r>
  <r>
    <n v="4"/>
    <x v="3"/>
    <x v="0"/>
    <d v="1997-01-01T00:00:00"/>
    <x v="0"/>
    <x v="0"/>
    <s v="Full"/>
    <x v="2"/>
    <x v="1"/>
    <x v="1"/>
    <x v="0"/>
    <x v="0"/>
    <x v="1"/>
    <n v="0"/>
    <x v="0"/>
    <n v="1"/>
    <x v="0"/>
    <x v="0"/>
  </r>
  <r>
    <n v="5"/>
    <x v="4"/>
    <x v="0"/>
    <d v="1997-01-01T00:00:00"/>
    <x v="0"/>
    <x v="0"/>
    <s v="Installment"/>
    <x v="2"/>
    <x v="0"/>
    <x v="0"/>
    <x v="0"/>
    <x v="0"/>
    <x v="1"/>
    <n v="0"/>
    <x v="0"/>
    <n v="1"/>
    <x v="0"/>
    <x v="0"/>
  </r>
  <r>
    <n v="6"/>
    <x v="5"/>
    <x v="0"/>
    <d v="1997-01-01T00:00:00"/>
    <x v="0"/>
    <x v="0"/>
    <s v="Full"/>
    <x v="2"/>
    <x v="2"/>
    <x v="2"/>
    <x v="1"/>
    <x v="1"/>
    <x v="1"/>
    <n v="0"/>
    <x v="0"/>
    <n v="1"/>
    <x v="0"/>
    <x v="0"/>
  </r>
  <r>
    <n v="7"/>
    <x v="6"/>
    <x v="0"/>
    <d v="1997-01-01T00:00:00"/>
    <x v="0"/>
    <x v="0"/>
    <s v="Installment"/>
    <x v="2"/>
    <x v="1"/>
    <x v="1"/>
    <x v="0"/>
    <x v="0"/>
    <x v="1"/>
    <n v="0"/>
    <x v="0"/>
    <n v="1"/>
    <x v="0"/>
    <x v="0"/>
  </r>
  <r>
    <n v="8"/>
    <x v="7"/>
    <x v="0"/>
    <d v="1997-01-01T00:00:00"/>
    <x v="0"/>
    <x v="0"/>
    <s v="Full"/>
    <x v="1"/>
    <x v="0"/>
    <x v="0"/>
    <x v="0"/>
    <x v="0"/>
    <x v="0"/>
    <n v="0"/>
    <x v="0"/>
    <n v="1"/>
    <x v="0"/>
    <x v="0"/>
  </r>
  <r>
    <n v="9"/>
    <x v="8"/>
    <x v="0"/>
    <d v="1997-01-01T00:00:00"/>
    <x v="0"/>
    <x v="0"/>
    <s v="Full"/>
    <x v="1"/>
    <x v="1"/>
    <x v="1"/>
    <x v="0"/>
    <x v="0"/>
    <x v="1"/>
    <n v="0"/>
    <x v="0"/>
    <n v="1"/>
    <x v="0"/>
    <x v="0"/>
  </r>
  <r>
    <n v="10"/>
    <x v="9"/>
    <x v="0"/>
    <d v="1997-01-01T00:00:00"/>
    <x v="0"/>
    <x v="0"/>
    <s v="Full"/>
    <x v="0"/>
    <x v="0"/>
    <x v="0"/>
    <x v="0"/>
    <x v="1"/>
    <x v="0"/>
    <n v="0"/>
    <x v="0"/>
    <n v="1"/>
    <x v="0"/>
    <x v="0"/>
  </r>
  <r>
    <n v="11"/>
    <x v="10"/>
    <x v="0"/>
    <d v="1997-01-01T00:00:00"/>
    <x v="0"/>
    <x v="0"/>
    <s v="Full"/>
    <x v="2"/>
    <x v="0"/>
    <x v="0"/>
    <x v="1"/>
    <x v="1"/>
    <x v="1"/>
    <n v="0"/>
    <x v="0"/>
    <n v="1"/>
    <x v="0"/>
    <x v="0"/>
  </r>
  <r>
    <n v="12"/>
    <x v="11"/>
    <x v="0"/>
    <d v="1997-01-01T00:00:00"/>
    <x v="0"/>
    <x v="0"/>
    <s v="Full"/>
    <x v="3"/>
    <x v="1"/>
    <x v="1"/>
    <x v="0"/>
    <x v="0"/>
    <x v="0"/>
    <n v="0"/>
    <x v="0"/>
    <n v="1"/>
    <x v="0"/>
    <x v="0"/>
  </r>
  <r>
    <n v="13"/>
    <x v="12"/>
    <x v="0"/>
    <d v="1997-01-01T00:00:00"/>
    <x v="0"/>
    <x v="0"/>
    <s v="Full"/>
    <x v="2"/>
    <x v="0"/>
    <x v="0"/>
    <x v="0"/>
    <x v="0"/>
    <x v="1"/>
    <n v="0"/>
    <x v="0"/>
    <n v="1"/>
    <x v="0"/>
    <x v="0"/>
  </r>
  <r>
    <n v="14"/>
    <x v="13"/>
    <x v="0"/>
    <d v="1997-01-01T00:00:00"/>
    <x v="0"/>
    <x v="0"/>
    <s v="Installment"/>
    <x v="2"/>
    <x v="0"/>
    <x v="0"/>
    <x v="0"/>
    <x v="0"/>
    <x v="0"/>
    <n v="0"/>
    <x v="0"/>
    <n v="1"/>
    <x v="0"/>
    <x v="0"/>
  </r>
  <r>
    <n v="15"/>
    <x v="14"/>
    <x v="0"/>
    <d v="1997-01-01T00:00:00"/>
    <x v="0"/>
    <x v="0"/>
    <s v="Full"/>
    <x v="0"/>
    <x v="0"/>
    <x v="0"/>
    <x v="0"/>
    <x v="0"/>
    <x v="1"/>
    <n v="0"/>
    <x v="0"/>
    <n v="1"/>
    <x v="0"/>
    <x v="0"/>
  </r>
  <r>
    <n v="16"/>
    <x v="15"/>
    <x v="0"/>
    <d v="1997-01-01T00:00:00"/>
    <x v="0"/>
    <x v="0"/>
    <s v="Full"/>
    <x v="1"/>
    <x v="0"/>
    <x v="0"/>
    <x v="0"/>
    <x v="0"/>
    <x v="0"/>
    <n v="1"/>
    <x v="0"/>
    <n v="1"/>
    <x v="0"/>
    <x v="0"/>
  </r>
  <r>
    <n v="17"/>
    <x v="16"/>
    <x v="0"/>
    <d v="1997-01-01T00:00:00"/>
    <x v="0"/>
    <x v="0"/>
    <s v="Full"/>
    <x v="4"/>
    <x v="3"/>
    <x v="3"/>
    <x v="0"/>
    <x v="0"/>
    <x v="1"/>
    <n v="0"/>
    <x v="0"/>
    <n v="1"/>
    <x v="0"/>
    <x v="0"/>
  </r>
  <r>
    <n v="18"/>
    <x v="17"/>
    <x v="0"/>
    <d v="1997-01-01T00:00:00"/>
    <x v="0"/>
    <x v="0"/>
    <s v="Full"/>
    <x v="3"/>
    <x v="1"/>
    <x v="1"/>
    <x v="0"/>
    <x v="0"/>
    <x v="1"/>
    <n v="0"/>
    <x v="0"/>
    <n v="1"/>
    <x v="0"/>
    <x v="0"/>
  </r>
  <r>
    <n v="19"/>
    <x v="18"/>
    <x v="0"/>
    <d v="1997-01-01T00:00:00"/>
    <x v="0"/>
    <x v="0"/>
    <s v="Full"/>
    <x v="2"/>
    <x v="0"/>
    <x v="0"/>
    <x v="0"/>
    <x v="0"/>
    <x v="0"/>
    <n v="0"/>
    <x v="0"/>
    <n v="1"/>
    <x v="0"/>
    <x v="0"/>
  </r>
  <r>
    <n v="20"/>
    <x v="19"/>
    <x v="0"/>
    <d v="1997-01-01T00:00:00"/>
    <x v="0"/>
    <x v="0"/>
    <s v="Full"/>
    <x v="4"/>
    <x v="4"/>
    <x v="4"/>
    <x v="0"/>
    <x v="0"/>
    <x v="1"/>
    <n v="0"/>
    <x v="0"/>
    <n v="1"/>
    <x v="0"/>
    <x v="0"/>
  </r>
  <r>
    <n v="21"/>
    <x v="20"/>
    <x v="0"/>
    <d v="1997-01-01T00:00:00"/>
    <x v="0"/>
    <x v="0"/>
    <s v="Full"/>
    <x v="4"/>
    <x v="1"/>
    <x v="1"/>
    <x v="0"/>
    <x v="1"/>
    <x v="1"/>
    <n v="0"/>
    <x v="1"/>
    <n v="1"/>
    <x v="0"/>
    <x v="0"/>
  </r>
  <r>
    <n v="22"/>
    <x v="21"/>
    <x v="0"/>
    <d v="1997-01-01T00:00:00"/>
    <x v="0"/>
    <x v="0"/>
    <s v="Installment"/>
    <x v="0"/>
    <x v="1"/>
    <x v="1"/>
    <x v="0"/>
    <x v="0"/>
    <x v="0"/>
    <n v="0"/>
    <x v="0"/>
    <n v="1"/>
    <x v="0"/>
    <x v="0"/>
  </r>
  <r>
    <n v="23"/>
    <x v="22"/>
    <x v="0"/>
    <d v="1997-01-01T00:00:00"/>
    <x v="0"/>
    <x v="0"/>
    <s v="Full"/>
    <x v="2"/>
    <x v="0"/>
    <x v="0"/>
    <x v="0"/>
    <x v="0"/>
    <x v="0"/>
    <n v="0"/>
    <x v="0"/>
    <n v="1"/>
    <x v="0"/>
    <x v="0"/>
  </r>
  <r>
    <n v="24"/>
    <x v="23"/>
    <x v="0"/>
    <d v="1997-01-01T00:00:00"/>
    <x v="0"/>
    <x v="0"/>
    <s v="Full"/>
    <x v="3"/>
    <x v="1"/>
    <x v="1"/>
    <x v="0"/>
    <x v="0"/>
    <x v="0"/>
    <n v="0"/>
    <x v="1"/>
    <n v="1"/>
    <x v="0"/>
    <x v="0"/>
  </r>
  <r>
    <n v="25"/>
    <x v="24"/>
    <x v="0"/>
    <d v="1997-01-01T00:00:00"/>
    <x v="0"/>
    <x v="0"/>
    <s v="Full"/>
    <x v="4"/>
    <x v="0"/>
    <x v="0"/>
    <x v="0"/>
    <x v="0"/>
    <x v="0"/>
    <n v="0"/>
    <x v="0"/>
    <n v="1"/>
    <x v="0"/>
    <x v="0"/>
  </r>
  <r>
    <n v="26"/>
    <x v="25"/>
    <x v="0"/>
    <d v="1997-01-01T00:00:00"/>
    <x v="0"/>
    <x v="0"/>
    <s v="Full"/>
    <x v="2"/>
    <x v="0"/>
    <x v="0"/>
    <x v="0"/>
    <x v="0"/>
    <x v="1"/>
    <n v="0"/>
    <x v="0"/>
    <n v="1"/>
    <x v="0"/>
    <x v="0"/>
  </r>
  <r>
    <n v="27"/>
    <x v="26"/>
    <x v="0"/>
    <d v="1997-01-01T00:00:00"/>
    <x v="0"/>
    <x v="0"/>
    <s v="Full"/>
    <x v="0"/>
    <x v="4"/>
    <x v="4"/>
    <x v="0"/>
    <x v="0"/>
    <x v="1"/>
    <n v="0"/>
    <x v="0"/>
    <n v="1"/>
    <x v="0"/>
    <x v="0"/>
  </r>
  <r>
    <n v="28"/>
    <x v="27"/>
    <x v="0"/>
    <d v="1997-01-01T00:00:00"/>
    <x v="0"/>
    <x v="0"/>
    <s v="Installment"/>
    <x v="2"/>
    <x v="2"/>
    <x v="2"/>
    <x v="0"/>
    <x v="0"/>
    <x v="0"/>
    <n v="0"/>
    <x v="0"/>
    <n v="1"/>
    <x v="0"/>
    <x v="0"/>
  </r>
  <r>
    <n v="29"/>
    <x v="28"/>
    <x v="0"/>
    <d v="1997-01-01T00:00:00"/>
    <x v="0"/>
    <x v="0"/>
    <s v="Full"/>
    <x v="1"/>
    <x v="0"/>
    <x v="0"/>
    <x v="1"/>
    <x v="1"/>
    <x v="1"/>
    <n v="0"/>
    <x v="0"/>
    <n v="1"/>
    <x v="0"/>
    <x v="0"/>
  </r>
  <r>
    <n v="30"/>
    <x v="29"/>
    <x v="0"/>
    <d v="1997-01-01T00:00:00"/>
    <x v="0"/>
    <x v="0"/>
    <s v="Full"/>
    <x v="5"/>
    <x v="0"/>
    <x v="0"/>
    <x v="0"/>
    <x v="0"/>
    <x v="0"/>
    <n v="0"/>
    <x v="0"/>
    <n v="1"/>
    <x v="0"/>
    <x v="0"/>
  </r>
  <r>
    <n v="31"/>
    <x v="30"/>
    <x v="0"/>
    <d v="1997-01-01T00:00:00"/>
    <x v="0"/>
    <x v="0"/>
    <s v="Full"/>
    <x v="1"/>
    <x v="1"/>
    <x v="1"/>
    <x v="0"/>
    <x v="0"/>
    <x v="1"/>
    <n v="0"/>
    <x v="0"/>
    <n v="1"/>
    <x v="0"/>
    <x v="0"/>
  </r>
  <r>
    <n v="32"/>
    <x v="31"/>
    <x v="0"/>
    <d v="1997-01-01T00:00:00"/>
    <x v="0"/>
    <x v="0"/>
    <s v="Installment"/>
    <x v="0"/>
    <x v="0"/>
    <x v="0"/>
    <x v="0"/>
    <x v="0"/>
    <x v="1"/>
    <n v="0"/>
    <x v="0"/>
    <n v="1"/>
    <x v="0"/>
    <x v="0"/>
  </r>
  <r>
    <n v="33"/>
    <x v="32"/>
    <x v="0"/>
    <d v="1997-01-01T00:00:00"/>
    <x v="0"/>
    <x v="0"/>
    <s v="Full"/>
    <x v="0"/>
    <x v="1"/>
    <x v="1"/>
    <x v="0"/>
    <x v="0"/>
    <x v="0"/>
    <n v="0"/>
    <x v="0"/>
    <n v="1"/>
    <x v="0"/>
    <x v="0"/>
  </r>
  <r>
    <n v="34"/>
    <x v="33"/>
    <x v="0"/>
    <d v="1997-01-01T00:00:00"/>
    <x v="0"/>
    <x v="0"/>
    <s v="Full"/>
    <x v="1"/>
    <x v="1"/>
    <x v="1"/>
    <x v="0"/>
    <x v="0"/>
    <x v="1"/>
    <n v="0"/>
    <x v="0"/>
    <n v="1"/>
    <x v="0"/>
    <x v="0"/>
  </r>
  <r>
    <n v="35"/>
    <x v="34"/>
    <x v="0"/>
    <d v="1997-01-01T00:00:00"/>
    <x v="0"/>
    <x v="0"/>
    <s v="Full"/>
    <x v="2"/>
    <x v="0"/>
    <x v="0"/>
    <x v="1"/>
    <x v="1"/>
    <x v="1"/>
    <n v="0"/>
    <x v="0"/>
    <n v="1"/>
    <x v="0"/>
    <x v="0"/>
  </r>
  <r>
    <n v="36"/>
    <x v="35"/>
    <x v="0"/>
    <d v="1997-01-01T00:00:00"/>
    <x v="0"/>
    <x v="0"/>
    <s v="Installment"/>
    <x v="0"/>
    <x v="5"/>
    <x v="5"/>
    <x v="0"/>
    <x v="0"/>
    <x v="0"/>
    <n v="0"/>
    <x v="0"/>
    <n v="1"/>
    <x v="0"/>
    <x v="0"/>
  </r>
  <r>
    <n v="37"/>
    <x v="36"/>
    <x v="0"/>
    <d v="1997-01-01T00:00:00"/>
    <x v="0"/>
    <x v="0"/>
    <s v="Full"/>
    <x v="5"/>
    <x v="0"/>
    <x v="0"/>
    <x v="0"/>
    <x v="0"/>
    <x v="1"/>
    <n v="0"/>
    <x v="0"/>
    <n v="1"/>
    <x v="0"/>
    <x v="0"/>
  </r>
  <r>
    <n v="38"/>
    <x v="37"/>
    <x v="0"/>
    <d v="1997-01-01T00:00:00"/>
    <x v="0"/>
    <x v="0"/>
    <s v="Installment"/>
    <x v="0"/>
    <x v="1"/>
    <x v="1"/>
    <x v="0"/>
    <x v="0"/>
    <x v="0"/>
    <n v="0"/>
    <x v="0"/>
    <n v="1"/>
    <x v="0"/>
    <x v="0"/>
  </r>
  <r>
    <n v="39"/>
    <x v="38"/>
    <x v="0"/>
    <d v="1997-01-01T00:00:00"/>
    <x v="0"/>
    <x v="0"/>
    <s v="Full"/>
    <x v="3"/>
    <x v="0"/>
    <x v="0"/>
    <x v="0"/>
    <x v="1"/>
    <x v="0"/>
    <n v="0"/>
    <x v="0"/>
    <n v="1"/>
    <x v="0"/>
    <x v="0"/>
  </r>
  <r>
    <n v="40"/>
    <x v="39"/>
    <x v="0"/>
    <d v="1997-01-01T00:00:00"/>
    <x v="0"/>
    <x v="0"/>
    <s v="Installment"/>
    <x v="0"/>
    <x v="0"/>
    <x v="0"/>
    <x v="0"/>
    <x v="0"/>
    <x v="0"/>
    <n v="0"/>
    <x v="0"/>
    <n v="1"/>
    <x v="0"/>
    <x v="0"/>
  </r>
  <r>
    <n v="41"/>
    <x v="40"/>
    <x v="0"/>
    <d v="1997-01-01T00:00:00"/>
    <x v="0"/>
    <x v="0"/>
    <s v="Full"/>
    <x v="1"/>
    <x v="3"/>
    <x v="3"/>
    <x v="0"/>
    <x v="1"/>
    <x v="1"/>
    <n v="0"/>
    <x v="1"/>
    <n v="1"/>
    <x v="0"/>
    <x v="0"/>
  </r>
  <r>
    <n v="42"/>
    <x v="41"/>
    <x v="0"/>
    <d v="1997-01-01T00:00:00"/>
    <x v="0"/>
    <x v="0"/>
    <s v="Full"/>
    <x v="3"/>
    <x v="1"/>
    <x v="1"/>
    <x v="0"/>
    <x v="0"/>
    <x v="0"/>
    <n v="0"/>
    <x v="0"/>
    <n v="1"/>
    <x v="0"/>
    <x v="0"/>
  </r>
  <r>
    <n v="43"/>
    <x v="42"/>
    <x v="0"/>
    <d v="1997-01-01T00:00:00"/>
    <x v="0"/>
    <x v="0"/>
    <s v="Full"/>
    <x v="3"/>
    <x v="0"/>
    <x v="0"/>
    <x v="0"/>
    <x v="0"/>
    <x v="0"/>
    <n v="0"/>
    <x v="0"/>
    <n v="1"/>
    <x v="0"/>
    <x v="0"/>
  </r>
  <r>
    <n v="44"/>
    <x v="43"/>
    <x v="0"/>
    <d v="1997-01-01T00:00:00"/>
    <x v="0"/>
    <x v="0"/>
    <s v="Full"/>
    <x v="3"/>
    <x v="3"/>
    <x v="3"/>
    <x v="0"/>
    <x v="0"/>
    <x v="1"/>
    <n v="0"/>
    <x v="0"/>
    <n v="1"/>
    <x v="0"/>
    <x v="0"/>
  </r>
  <r>
    <n v="45"/>
    <x v="44"/>
    <x v="0"/>
    <d v="1997-01-01T00:00:00"/>
    <x v="0"/>
    <x v="0"/>
    <s v="Full"/>
    <x v="1"/>
    <x v="1"/>
    <x v="1"/>
    <x v="0"/>
    <x v="0"/>
    <x v="0"/>
    <n v="0"/>
    <x v="0"/>
    <n v="1"/>
    <x v="0"/>
    <x v="0"/>
  </r>
  <r>
    <n v="46"/>
    <x v="45"/>
    <x v="0"/>
    <d v="1997-01-01T00:00:00"/>
    <x v="0"/>
    <x v="0"/>
    <s v="Installment"/>
    <x v="1"/>
    <x v="1"/>
    <x v="1"/>
    <x v="0"/>
    <x v="0"/>
    <x v="0"/>
    <n v="0"/>
    <x v="0"/>
    <n v="1"/>
    <x v="0"/>
    <x v="0"/>
  </r>
  <r>
    <n v="47"/>
    <x v="46"/>
    <x v="0"/>
    <d v="1997-01-01T00:00:00"/>
    <x v="0"/>
    <x v="0"/>
    <s v="Full"/>
    <x v="0"/>
    <x v="2"/>
    <x v="2"/>
    <x v="0"/>
    <x v="1"/>
    <x v="0"/>
    <n v="0"/>
    <x v="1"/>
    <n v="1"/>
    <x v="0"/>
    <x v="0"/>
  </r>
  <r>
    <n v="48"/>
    <x v="47"/>
    <x v="0"/>
    <d v="1997-01-01T00:00:00"/>
    <x v="0"/>
    <x v="1"/>
    <s v="Full"/>
    <x v="0"/>
    <x v="2"/>
    <x v="6"/>
    <x v="0"/>
    <x v="0"/>
    <x v="1"/>
    <n v="0"/>
    <x v="0"/>
    <n v="1"/>
    <x v="0"/>
    <x v="0"/>
  </r>
  <r>
    <n v="49"/>
    <x v="48"/>
    <x v="0"/>
    <d v="1997-01-01T00:00:00"/>
    <x v="0"/>
    <x v="1"/>
    <s v="Full"/>
    <x v="1"/>
    <x v="0"/>
    <x v="7"/>
    <x v="0"/>
    <x v="0"/>
    <x v="1"/>
    <n v="0"/>
    <x v="0"/>
    <n v="1"/>
    <x v="0"/>
    <x v="0"/>
  </r>
  <r>
    <n v="50"/>
    <x v="49"/>
    <x v="0"/>
    <d v="1997-01-01T00:00:00"/>
    <x v="0"/>
    <x v="1"/>
    <s v="Installment"/>
    <x v="0"/>
    <x v="6"/>
    <x v="2"/>
    <x v="0"/>
    <x v="0"/>
    <x v="1"/>
    <n v="0"/>
    <x v="0"/>
    <n v="1"/>
    <x v="0"/>
    <x v="0"/>
  </r>
  <r>
    <n v="51"/>
    <x v="50"/>
    <x v="0"/>
    <d v="1997-01-01T00:00:00"/>
    <x v="0"/>
    <x v="1"/>
    <s v="Full"/>
    <x v="0"/>
    <x v="1"/>
    <x v="8"/>
    <x v="0"/>
    <x v="0"/>
    <x v="0"/>
    <n v="0"/>
    <x v="0"/>
    <n v="1"/>
    <x v="0"/>
    <x v="0"/>
  </r>
  <r>
    <n v="52"/>
    <x v="51"/>
    <x v="0"/>
    <d v="1997-01-01T00:00:00"/>
    <x v="0"/>
    <x v="1"/>
    <s v="Full"/>
    <x v="0"/>
    <x v="0"/>
    <x v="7"/>
    <x v="0"/>
    <x v="0"/>
    <x v="0"/>
    <n v="0"/>
    <x v="0"/>
    <n v="1"/>
    <x v="0"/>
    <x v="0"/>
  </r>
  <r>
    <n v="53"/>
    <x v="52"/>
    <x v="0"/>
    <d v="1997-01-01T00:00:00"/>
    <x v="0"/>
    <x v="1"/>
    <s v="Full"/>
    <x v="2"/>
    <x v="0"/>
    <x v="7"/>
    <x v="0"/>
    <x v="0"/>
    <x v="1"/>
    <n v="0"/>
    <x v="0"/>
    <n v="1"/>
    <x v="0"/>
    <x v="0"/>
  </r>
  <r>
    <n v="54"/>
    <x v="53"/>
    <x v="0"/>
    <d v="1997-01-01T00:00:00"/>
    <x v="0"/>
    <x v="1"/>
    <s v="Installment"/>
    <x v="0"/>
    <x v="1"/>
    <x v="8"/>
    <x v="0"/>
    <x v="0"/>
    <x v="1"/>
    <n v="0"/>
    <x v="0"/>
    <n v="1"/>
    <x v="0"/>
    <x v="0"/>
  </r>
  <r>
    <n v="55"/>
    <x v="54"/>
    <x v="0"/>
    <d v="1997-01-01T00:00:00"/>
    <x v="0"/>
    <x v="1"/>
    <s v="Installment"/>
    <x v="0"/>
    <x v="1"/>
    <x v="8"/>
    <x v="0"/>
    <x v="0"/>
    <x v="1"/>
    <n v="0"/>
    <x v="0"/>
    <n v="1"/>
    <x v="0"/>
    <x v="0"/>
  </r>
  <r>
    <n v="56"/>
    <x v="55"/>
    <x v="0"/>
    <d v="1997-01-01T00:00:00"/>
    <x v="0"/>
    <x v="1"/>
    <s v="Full"/>
    <x v="3"/>
    <x v="1"/>
    <x v="8"/>
    <x v="1"/>
    <x v="1"/>
    <x v="1"/>
    <n v="0"/>
    <x v="0"/>
    <n v="1"/>
    <x v="0"/>
    <x v="0"/>
  </r>
  <r>
    <n v="57"/>
    <x v="56"/>
    <x v="0"/>
    <d v="1997-01-01T00:00:00"/>
    <x v="0"/>
    <x v="1"/>
    <s v="Full"/>
    <x v="2"/>
    <x v="1"/>
    <x v="8"/>
    <x v="0"/>
    <x v="0"/>
    <x v="1"/>
    <n v="0"/>
    <x v="0"/>
    <n v="1"/>
    <x v="0"/>
    <x v="0"/>
  </r>
  <r>
    <n v="58"/>
    <x v="57"/>
    <x v="0"/>
    <d v="1997-01-01T00:00:00"/>
    <x v="0"/>
    <x v="1"/>
    <s v="Full"/>
    <x v="1"/>
    <x v="0"/>
    <x v="7"/>
    <x v="0"/>
    <x v="0"/>
    <x v="1"/>
    <n v="0"/>
    <x v="0"/>
    <n v="1"/>
    <x v="0"/>
    <x v="0"/>
  </r>
  <r>
    <n v="59"/>
    <x v="58"/>
    <x v="0"/>
    <d v="1997-01-01T00:00:00"/>
    <x v="0"/>
    <x v="1"/>
    <s v="Full"/>
    <x v="3"/>
    <x v="0"/>
    <x v="7"/>
    <x v="0"/>
    <x v="0"/>
    <x v="1"/>
    <n v="0"/>
    <x v="0"/>
    <n v="1"/>
    <x v="0"/>
    <x v="0"/>
  </r>
  <r>
    <n v="60"/>
    <x v="59"/>
    <x v="0"/>
    <d v="1997-01-01T00:00:00"/>
    <x v="0"/>
    <x v="1"/>
    <s v="Full"/>
    <x v="4"/>
    <x v="0"/>
    <x v="7"/>
    <x v="0"/>
    <x v="0"/>
    <x v="1"/>
    <n v="0"/>
    <x v="0"/>
    <n v="1"/>
    <x v="0"/>
    <x v="0"/>
  </r>
  <r>
    <n v="61"/>
    <x v="60"/>
    <x v="0"/>
    <d v="1997-01-01T00:00:00"/>
    <x v="0"/>
    <x v="1"/>
    <s v="Full"/>
    <x v="2"/>
    <x v="5"/>
    <x v="9"/>
    <x v="0"/>
    <x v="0"/>
    <x v="0"/>
    <n v="0"/>
    <x v="0"/>
    <n v="1"/>
    <x v="0"/>
    <x v="0"/>
  </r>
  <r>
    <n v="62"/>
    <x v="61"/>
    <x v="0"/>
    <d v="1997-01-01T00:00:00"/>
    <x v="0"/>
    <x v="1"/>
    <s v="Installment"/>
    <x v="0"/>
    <x v="0"/>
    <x v="7"/>
    <x v="0"/>
    <x v="0"/>
    <x v="1"/>
    <n v="0"/>
    <x v="0"/>
    <n v="1"/>
    <x v="0"/>
    <x v="0"/>
  </r>
  <r>
    <n v="63"/>
    <x v="62"/>
    <x v="0"/>
    <d v="1997-01-01T00:00:00"/>
    <x v="0"/>
    <x v="1"/>
    <s v="Installment"/>
    <x v="0"/>
    <x v="0"/>
    <x v="7"/>
    <x v="0"/>
    <x v="0"/>
    <x v="1"/>
    <n v="0"/>
    <x v="0"/>
    <n v="1"/>
    <x v="0"/>
    <x v="0"/>
  </r>
  <r>
    <n v="64"/>
    <x v="63"/>
    <x v="0"/>
    <d v="1997-01-01T00:00:00"/>
    <x v="0"/>
    <x v="1"/>
    <s v="Full"/>
    <x v="2"/>
    <x v="1"/>
    <x v="8"/>
    <x v="0"/>
    <x v="0"/>
    <x v="1"/>
    <n v="0"/>
    <x v="0"/>
    <n v="1"/>
    <x v="0"/>
    <x v="0"/>
  </r>
  <r>
    <n v="65"/>
    <x v="64"/>
    <x v="0"/>
    <d v="1997-01-01T00:00:00"/>
    <x v="0"/>
    <x v="1"/>
    <s v="Full"/>
    <x v="2"/>
    <x v="0"/>
    <x v="7"/>
    <x v="0"/>
    <x v="0"/>
    <x v="0"/>
    <n v="0"/>
    <x v="0"/>
    <n v="1"/>
    <x v="0"/>
    <x v="0"/>
  </r>
  <r>
    <n v="66"/>
    <x v="65"/>
    <x v="0"/>
    <d v="1997-01-01T00:00:00"/>
    <x v="0"/>
    <x v="1"/>
    <s v="Full"/>
    <x v="4"/>
    <x v="1"/>
    <x v="8"/>
    <x v="0"/>
    <x v="0"/>
    <x v="1"/>
    <n v="0"/>
    <x v="0"/>
    <n v="1"/>
    <x v="0"/>
    <x v="0"/>
  </r>
  <r>
    <n v="67"/>
    <x v="66"/>
    <x v="0"/>
    <d v="1997-01-01T00:00:00"/>
    <x v="0"/>
    <x v="1"/>
    <s v="Installment"/>
    <x v="0"/>
    <x v="1"/>
    <x v="8"/>
    <x v="0"/>
    <x v="0"/>
    <x v="1"/>
    <n v="0"/>
    <x v="0"/>
    <n v="1"/>
    <x v="0"/>
    <x v="0"/>
  </r>
  <r>
    <n v="68"/>
    <x v="67"/>
    <x v="0"/>
    <d v="1997-01-01T00:00:00"/>
    <x v="0"/>
    <x v="1"/>
    <s v="Full"/>
    <x v="0"/>
    <x v="0"/>
    <x v="7"/>
    <x v="1"/>
    <x v="1"/>
    <x v="1"/>
    <n v="0"/>
    <x v="0"/>
    <n v="1"/>
    <x v="0"/>
    <x v="0"/>
  </r>
  <r>
    <n v="69"/>
    <x v="68"/>
    <x v="0"/>
    <d v="1997-01-01T00:00:00"/>
    <x v="0"/>
    <x v="1"/>
    <s v="Full"/>
    <x v="1"/>
    <x v="1"/>
    <x v="8"/>
    <x v="0"/>
    <x v="0"/>
    <x v="1"/>
    <n v="0"/>
    <x v="0"/>
    <n v="1"/>
    <x v="0"/>
    <x v="0"/>
  </r>
  <r>
    <n v="70"/>
    <x v="69"/>
    <x v="0"/>
    <d v="1997-01-01T00:00:00"/>
    <x v="0"/>
    <x v="1"/>
    <s v="Full"/>
    <x v="1"/>
    <x v="6"/>
    <x v="2"/>
    <x v="0"/>
    <x v="0"/>
    <x v="0"/>
    <n v="0"/>
    <x v="0"/>
    <n v="1"/>
    <x v="0"/>
    <x v="0"/>
  </r>
  <r>
    <n v="71"/>
    <x v="70"/>
    <x v="0"/>
    <d v="1997-01-01T00:00:00"/>
    <x v="0"/>
    <x v="2"/>
    <s v="Full"/>
    <x v="2"/>
    <x v="1"/>
    <x v="10"/>
    <x v="0"/>
    <x v="0"/>
    <x v="1"/>
    <n v="0"/>
    <x v="0"/>
    <n v="1"/>
    <x v="0"/>
    <x v="0"/>
  </r>
  <r>
    <n v="72"/>
    <x v="71"/>
    <x v="0"/>
    <d v="1997-01-01T00:00:00"/>
    <x v="0"/>
    <x v="2"/>
    <s v="Full"/>
    <x v="1"/>
    <x v="0"/>
    <x v="11"/>
    <x v="0"/>
    <x v="0"/>
    <x v="1"/>
    <n v="0"/>
    <x v="0"/>
    <n v="1"/>
    <x v="0"/>
    <x v="0"/>
  </r>
  <r>
    <n v="73"/>
    <x v="72"/>
    <x v="0"/>
    <d v="1997-01-01T00:00:00"/>
    <x v="0"/>
    <x v="2"/>
    <s v="Full"/>
    <x v="0"/>
    <x v="2"/>
    <x v="12"/>
    <x v="0"/>
    <x v="0"/>
    <x v="1"/>
    <n v="0"/>
    <x v="0"/>
    <n v="1"/>
    <x v="0"/>
    <x v="0"/>
  </r>
  <r>
    <n v="74"/>
    <x v="73"/>
    <x v="0"/>
    <d v="1997-01-01T00:00:00"/>
    <x v="0"/>
    <x v="2"/>
    <s v="Installment"/>
    <x v="0"/>
    <x v="1"/>
    <x v="10"/>
    <x v="0"/>
    <x v="0"/>
    <x v="0"/>
    <n v="0"/>
    <x v="0"/>
    <n v="1"/>
    <x v="0"/>
    <x v="0"/>
  </r>
  <r>
    <n v="75"/>
    <x v="74"/>
    <x v="0"/>
    <d v="1997-01-01T00:00:00"/>
    <x v="0"/>
    <x v="2"/>
    <s v="Full"/>
    <x v="2"/>
    <x v="1"/>
    <x v="10"/>
    <x v="0"/>
    <x v="0"/>
    <x v="0"/>
    <n v="0"/>
    <x v="0"/>
    <n v="1"/>
    <x v="0"/>
    <x v="0"/>
  </r>
  <r>
    <n v="76"/>
    <x v="75"/>
    <x v="0"/>
    <d v="1997-01-01T00:00:00"/>
    <x v="0"/>
    <x v="2"/>
    <s v="Full"/>
    <x v="0"/>
    <x v="1"/>
    <x v="10"/>
    <x v="0"/>
    <x v="0"/>
    <x v="0"/>
    <n v="0"/>
    <x v="0"/>
    <n v="1"/>
    <x v="0"/>
    <x v="0"/>
  </r>
  <r>
    <n v="77"/>
    <x v="76"/>
    <x v="0"/>
    <d v="1997-01-01T00:00:00"/>
    <x v="0"/>
    <x v="2"/>
    <s v="Full"/>
    <x v="0"/>
    <x v="5"/>
    <x v="13"/>
    <x v="0"/>
    <x v="0"/>
    <x v="1"/>
    <n v="0"/>
    <x v="0"/>
    <n v="1"/>
    <x v="0"/>
    <x v="0"/>
  </r>
  <r>
    <n v="78"/>
    <x v="77"/>
    <x v="0"/>
    <d v="1997-01-01T00:00:00"/>
    <x v="1"/>
    <x v="1"/>
    <s v="Full"/>
    <x v="0"/>
    <x v="1"/>
    <x v="14"/>
    <x v="1"/>
    <x v="1"/>
    <x v="1"/>
    <n v="0"/>
    <x v="0"/>
    <n v="1"/>
    <x v="0"/>
    <x v="0"/>
  </r>
  <r>
    <n v="79"/>
    <x v="78"/>
    <x v="0"/>
    <d v="1997-01-01T00:00:00"/>
    <x v="1"/>
    <x v="1"/>
    <s v="Full"/>
    <x v="2"/>
    <x v="1"/>
    <x v="14"/>
    <x v="0"/>
    <x v="0"/>
    <x v="0"/>
    <n v="0"/>
    <x v="0"/>
    <n v="1"/>
    <x v="0"/>
    <x v="0"/>
  </r>
  <r>
    <n v="80"/>
    <x v="79"/>
    <x v="0"/>
    <d v="1997-01-01T00:00:00"/>
    <x v="1"/>
    <x v="1"/>
    <s v="Full"/>
    <x v="4"/>
    <x v="1"/>
    <x v="14"/>
    <x v="0"/>
    <x v="0"/>
    <x v="1"/>
    <n v="0"/>
    <x v="0"/>
    <n v="1"/>
    <x v="0"/>
    <x v="0"/>
  </r>
  <r>
    <n v="81"/>
    <x v="80"/>
    <x v="0"/>
    <d v="1997-01-01T00:00:00"/>
    <x v="1"/>
    <x v="1"/>
    <s v="Installment"/>
    <x v="0"/>
    <x v="1"/>
    <x v="14"/>
    <x v="1"/>
    <x v="1"/>
    <x v="1"/>
    <n v="0"/>
    <x v="0"/>
    <n v="1"/>
    <x v="0"/>
    <x v="0"/>
  </r>
  <r>
    <n v="82"/>
    <x v="81"/>
    <x v="0"/>
    <d v="1997-01-01T00:00:00"/>
    <x v="1"/>
    <x v="1"/>
    <s v="Installment"/>
    <x v="2"/>
    <x v="6"/>
    <x v="15"/>
    <x v="0"/>
    <x v="0"/>
    <x v="1"/>
    <n v="0"/>
    <x v="0"/>
    <n v="1"/>
    <x v="0"/>
    <x v="0"/>
  </r>
  <r>
    <n v="83"/>
    <x v="82"/>
    <x v="0"/>
    <d v="1997-01-01T00:00:00"/>
    <x v="1"/>
    <x v="1"/>
    <s v="Full"/>
    <x v="1"/>
    <x v="1"/>
    <x v="14"/>
    <x v="0"/>
    <x v="1"/>
    <x v="0"/>
    <n v="0"/>
    <x v="0"/>
    <n v="1"/>
    <x v="0"/>
    <x v="0"/>
  </r>
  <r>
    <n v="84"/>
    <x v="83"/>
    <x v="0"/>
    <d v="1997-01-01T00:00:00"/>
    <x v="1"/>
    <x v="1"/>
    <s v="Full"/>
    <x v="4"/>
    <x v="0"/>
    <x v="16"/>
    <x v="0"/>
    <x v="0"/>
    <x v="1"/>
    <n v="0"/>
    <x v="0"/>
    <n v="1"/>
    <x v="0"/>
    <x v="0"/>
  </r>
  <r>
    <n v="85"/>
    <x v="84"/>
    <x v="0"/>
    <d v="1997-01-01T00:00:00"/>
    <x v="1"/>
    <x v="1"/>
    <s v="Full"/>
    <x v="4"/>
    <x v="0"/>
    <x v="16"/>
    <x v="0"/>
    <x v="0"/>
    <x v="0"/>
    <n v="0"/>
    <x v="0"/>
    <n v="1"/>
    <x v="0"/>
    <x v="0"/>
  </r>
  <r>
    <n v="86"/>
    <x v="85"/>
    <x v="0"/>
    <d v="1997-01-01T00:00:00"/>
    <x v="1"/>
    <x v="1"/>
    <s v="Full"/>
    <x v="3"/>
    <x v="1"/>
    <x v="14"/>
    <x v="0"/>
    <x v="0"/>
    <x v="1"/>
    <n v="0"/>
    <x v="0"/>
    <n v="1"/>
    <x v="0"/>
    <x v="0"/>
  </r>
  <r>
    <n v="87"/>
    <x v="86"/>
    <x v="0"/>
    <d v="1997-01-01T00:00:00"/>
    <x v="1"/>
    <x v="1"/>
    <s v="Installment"/>
    <x v="0"/>
    <x v="0"/>
    <x v="16"/>
    <x v="0"/>
    <x v="0"/>
    <x v="1"/>
    <n v="0"/>
    <x v="0"/>
    <n v="1"/>
    <x v="0"/>
    <x v="0"/>
  </r>
  <r>
    <n v="88"/>
    <x v="87"/>
    <x v="0"/>
    <d v="1997-01-01T00:00:00"/>
    <x v="1"/>
    <x v="2"/>
    <s v="Full"/>
    <x v="2"/>
    <x v="0"/>
    <x v="17"/>
    <x v="0"/>
    <x v="0"/>
    <x v="1"/>
    <n v="0"/>
    <x v="0"/>
    <n v="1"/>
    <x v="0"/>
    <x v="0"/>
  </r>
  <r>
    <n v="89"/>
    <x v="88"/>
    <x v="0"/>
    <d v="1997-01-01T00:00:00"/>
    <x v="1"/>
    <x v="2"/>
    <s v="Full"/>
    <x v="1"/>
    <x v="1"/>
    <x v="18"/>
    <x v="1"/>
    <x v="1"/>
    <x v="1"/>
    <n v="0"/>
    <x v="0"/>
    <n v="1"/>
    <x v="0"/>
    <x v="0"/>
  </r>
  <r>
    <n v="90"/>
    <x v="89"/>
    <x v="0"/>
    <d v="1997-01-02T00:00:00"/>
    <x v="0"/>
    <x v="0"/>
    <s v="Full"/>
    <x v="3"/>
    <x v="0"/>
    <x v="0"/>
    <x v="0"/>
    <x v="0"/>
    <x v="0"/>
    <n v="0"/>
    <x v="0"/>
    <n v="1"/>
    <x v="0"/>
    <x v="0"/>
  </r>
  <r>
    <n v="91"/>
    <x v="90"/>
    <x v="0"/>
    <d v="1997-01-02T00:00:00"/>
    <x v="0"/>
    <x v="0"/>
    <s v="Full"/>
    <x v="3"/>
    <x v="0"/>
    <x v="0"/>
    <x v="0"/>
    <x v="0"/>
    <x v="1"/>
    <n v="0"/>
    <x v="0"/>
    <n v="1"/>
    <x v="0"/>
    <x v="0"/>
  </r>
  <r>
    <n v="92"/>
    <x v="91"/>
    <x v="0"/>
    <d v="1997-01-02T00:00:00"/>
    <x v="0"/>
    <x v="0"/>
    <s v="Full"/>
    <x v="1"/>
    <x v="1"/>
    <x v="1"/>
    <x v="0"/>
    <x v="0"/>
    <x v="1"/>
    <n v="0"/>
    <x v="0"/>
    <n v="1"/>
    <x v="0"/>
    <x v="0"/>
  </r>
  <r>
    <n v="93"/>
    <x v="92"/>
    <x v="0"/>
    <d v="1997-01-02T00:00:00"/>
    <x v="0"/>
    <x v="0"/>
    <s v="Full"/>
    <x v="3"/>
    <x v="3"/>
    <x v="3"/>
    <x v="1"/>
    <x v="1"/>
    <x v="1"/>
    <n v="0"/>
    <x v="0"/>
    <n v="1"/>
    <x v="0"/>
    <x v="0"/>
  </r>
  <r>
    <n v="94"/>
    <x v="93"/>
    <x v="0"/>
    <d v="1997-01-02T00:00:00"/>
    <x v="0"/>
    <x v="0"/>
    <s v="Full"/>
    <x v="3"/>
    <x v="0"/>
    <x v="0"/>
    <x v="0"/>
    <x v="0"/>
    <x v="0"/>
    <n v="0"/>
    <x v="0"/>
    <n v="1"/>
    <x v="0"/>
    <x v="0"/>
  </r>
  <r>
    <n v="95"/>
    <x v="94"/>
    <x v="0"/>
    <d v="1997-01-02T00:00:00"/>
    <x v="0"/>
    <x v="0"/>
    <s v="Full"/>
    <x v="1"/>
    <x v="0"/>
    <x v="0"/>
    <x v="0"/>
    <x v="1"/>
    <x v="0"/>
    <n v="0"/>
    <x v="1"/>
    <n v="1"/>
    <x v="0"/>
    <x v="0"/>
  </r>
  <r>
    <n v="96"/>
    <x v="95"/>
    <x v="0"/>
    <d v="1997-01-03T00:00:00"/>
    <x v="0"/>
    <x v="0"/>
    <s v="Installment"/>
    <x v="2"/>
    <x v="0"/>
    <x v="0"/>
    <x v="0"/>
    <x v="1"/>
    <x v="0"/>
    <n v="0"/>
    <x v="0"/>
    <n v="1"/>
    <x v="0"/>
    <x v="0"/>
  </r>
  <r>
    <n v="97"/>
    <x v="96"/>
    <x v="0"/>
    <d v="1997-01-03T00:00:00"/>
    <x v="0"/>
    <x v="0"/>
    <s v="Full"/>
    <x v="1"/>
    <x v="3"/>
    <x v="3"/>
    <x v="0"/>
    <x v="0"/>
    <x v="1"/>
    <n v="0"/>
    <x v="0"/>
    <n v="1"/>
    <x v="0"/>
    <x v="0"/>
  </r>
  <r>
    <n v="98"/>
    <x v="97"/>
    <x v="0"/>
    <d v="1997-01-03T00:00:00"/>
    <x v="0"/>
    <x v="1"/>
    <s v="Full"/>
    <x v="3"/>
    <x v="0"/>
    <x v="7"/>
    <x v="0"/>
    <x v="0"/>
    <x v="1"/>
    <n v="0"/>
    <x v="0"/>
    <n v="1"/>
    <x v="0"/>
    <x v="0"/>
  </r>
  <r>
    <n v="99"/>
    <x v="98"/>
    <x v="0"/>
    <d v="1997-01-04T00:00:00"/>
    <x v="0"/>
    <x v="1"/>
    <s v="Full"/>
    <x v="0"/>
    <x v="1"/>
    <x v="8"/>
    <x v="0"/>
    <x v="0"/>
    <x v="1"/>
    <n v="0"/>
    <x v="0"/>
    <n v="1"/>
    <x v="0"/>
    <x v="0"/>
  </r>
  <r>
    <n v="100"/>
    <x v="99"/>
    <x v="0"/>
    <d v="1997-01-04T00:00:00"/>
    <x v="0"/>
    <x v="1"/>
    <s v="Full"/>
    <x v="3"/>
    <x v="6"/>
    <x v="2"/>
    <x v="0"/>
    <x v="0"/>
    <x v="1"/>
    <n v="0"/>
    <x v="0"/>
    <n v="1"/>
    <x v="0"/>
    <x v="0"/>
  </r>
  <r>
    <n v="101"/>
    <x v="100"/>
    <x v="0"/>
    <d v="1997-01-04T00:00:00"/>
    <x v="0"/>
    <x v="1"/>
    <s v="Installment"/>
    <x v="1"/>
    <x v="1"/>
    <x v="8"/>
    <x v="0"/>
    <x v="0"/>
    <x v="0"/>
    <n v="0"/>
    <x v="1"/>
    <n v="1"/>
    <x v="0"/>
    <x v="0"/>
  </r>
  <r>
    <n v="102"/>
    <x v="101"/>
    <x v="0"/>
    <d v="1997-01-05T00:00:00"/>
    <x v="0"/>
    <x v="1"/>
    <s v="Full"/>
    <x v="1"/>
    <x v="0"/>
    <x v="7"/>
    <x v="0"/>
    <x v="0"/>
    <x v="1"/>
    <n v="0"/>
    <x v="0"/>
    <n v="1"/>
    <x v="0"/>
    <x v="0"/>
  </r>
  <r>
    <n v="103"/>
    <x v="102"/>
    <x v="0"/>
    <d v="1997-01-05T00:00:00"/>
    <x v="1"/>
    <x v="1"/>
    <s v="Installment"/>
    <x v="1"/>
    <x v="0"/>
    <x v="16"/>
    <x v="0"/>
    <x v="0"/>
    <x v="1"/>
    <n v="0"/>
    <x v="0"/>
    <n v="1"/>
    <x v="0"/>
    <x v="0"/>
  </r>
  <r>
    <n v="104"/>
    <x v="103"/>
    <x v="0"/>
    <d v="1997-01-06T00:00:00"/>
    <x v="1"/>
    <x v="1"/>
    <s v="Full"/>
    <x v="4"/>
    <x v="0"/>
    <x v="16"/>
    <x v="0"/>
    <x v="0"/>
    <x v="1"/>
    <n v="0"/>
    <x v="0"/>
    <n v="1"/>
    <x v="0"/>
    <x v="0"/>
  </r>
  <r>
    <n v="105"/>
    <x v="104"/>
    <x v="0"/>
    <d v="1997-01-06T00:00:00"/>
    <x v="1"/>
    <x v="1"/>
    <s v="Full"/>
    <x v="2"/>
    <x v="1"/>
    <x v="14"/>
    <x v="0"/>
    <x v="0"/>
    <x v="0"/>
    <n v="0"/>
    <x v="0"/>
    <n v="1"/>
    <x v="0"/>
    <x v="0"/>
  </r>
  <r>
    <n v="106"/>
    <x v="105"/>
    <x v="0"/>
    <d v="1997-01-21T00:00:00"/>
    <x v="1"/>
    <x v="1"/>
    <s v="Full"/>
    <x v="2"/>
    <x v="1"/>
    <x v="14"/>
    <x v="0"/>
    <x v="0"/>
    <x v="0"/>
    <n v="0"/>
    <x v="0"/>
    <n v="1"/>
    <x v="0"/>
    <x v="0"/>
  </r>
  <r>
    <n v="107"/>
    <x v="106"/>
    <x v="0"/>
    <d v="1997-02-04T00:00:00"/>
    <x v="0"/>
    <x v="1"/>
    <s v="Installment"/>
    <x v="0"/>
    <x v="3"/>
    <x v="19"/>
    <x v="0"/>
    <x v="0"/>
    <x v="1"/>
    <n v="0"/>
    <x v="0"/>
    <n v="1"/>
    <x v="0"/>
    <x v="0"/>
  </r>
  <r>
    <n v="108"/>
    <x v="107"/>
    <x v="0"/>
    <d v="1997-03-07T00:00:00"/>
    <x v="0"/>
    <x v="1"/>
    <s v="Full"/>
    <x v="1"/>
    <x v="0"/>
    <x v="7"/>
    <x v="0"/>
    <x v="0"/>
    <x v="1"/>
    <n v="0"/>
    <x v="0"/>
    <n v="1"/>
    <x v="0"/>
    <x v="0"/>
  </r>
  <r>
    <n v="109"/>
    <x v="108"/>
    <x v="0"/>
    <d v="1997-03-18T00:00:00"/>
    <x v="0"/>
    <x v="1"/>
    <s v="Full"/>
    <x v="0"/>
    <x v="7"/>
    <x v="20"/>
    <x v="0"/>
    <x v="0"/>
    <x v="0"/>
    <n v="0"/>
    <x v="0"/>
    <n v="1"/>
    <x v="0"/>
    <x v="0"/>
  </r>
  <r>
    <n v="110"/>
    <x v="109"/>
    <x v="0"/>
    <d v="1997-03-23T00:00:00"/>
    <x v="0"/>
    <x v="1"/>
    <s v="Full"/>
    <x v="0"/>
    <x v="0"/>
    <x v="7"/>
    <x v="0"/>
    <x v="0"/>
    <x v="0"/>
    <n v="0"/>
    <x v="0"/>
    <n v="1"/>
    <x v="0"/>
    <x v="0"/>
  </r>
  <r>
    <n v="111"/>
    <x v="110"/>
    <x v="0"/>
    <d v="1997-03-23T00:00:00"/>
    <x v="0"/>
    <x v="1"/>
    <s v="Full"/>
    <x v="3"/>
    <x v="0"/>
    <x v="7"/>
    <x v="0"/>
    <x v="0"/>
    <x v="0"/>
    <n v="0"/>
    <x v="0"/>
    <n v="1"/>
    <x v="0"/>
    <x v="0"/>
  </r>
  <r>
    <n v="112"/>
    <x v="111"/>
    <x v="0"/>
    <d v="1997-05-11T00:00:00"/>
    <x v="0"/>
    <x v="1"/>
    <s v="Full"/>
    <x v="0"/>
    <x v="3"/>
    <x v="19"/>
    <x v="0"/>
    <x v="0"/>
    <x v="0"/>
    <n v="0"/>
    <x v="0"/>
    <n v="1"/>
    <x v="0"/>
    <x v="0"/>
  </r>
  <r>
    <n v="113"/>
    <x v="112"/>
    <x v="0"/>
    <d v="1997-05-16T00:00:00"/>
    <x v="0"/>
    <x v="1"/>
    <s v="Full"/>
    <x v="3"/>
    <x v="0"/>
    <x v="7"/>
    <x v="0"/>
    <x v="0"/>
    <x v="0"/>
    <n v="0"/>
    <x v="0"/>
    <n v="1"/>
    <x v="0"/>
    <x v="0"/>
  </r>
  <r>
    <n v="114"/>
    <x v="113"/>
    <x v="0"/>
    <d v="1997-05-31T00:00:00"/>
    <x v="0"/>
    <x v="1"/>
    <s v="Installment"/>
    <x v="0"/>
    <x v="0"/>
    <x v="7"/>
    <x v="0"/>
    <x v="0"/>
    <x v="0"/>
    <n v="0"/>
    <x v="0"/>
    <n v="1"/>
    <x v="0"/>
    <x v="0"/>
  </r>
  <r>
    <n v="115"/>
    <x v="114"/>
    <x v="0"/>
    <d v="1997-06-06T00:00:00"/>
    <x v="1"/>
    <x v="1"/>
    <s v="Installment"/>
    <x v="1"/>
    <x v="0"/>
    <x v="16"/>
    <x v="0"/>
    <x v="0"/>
    <x v="1"/>
    <n v="0"/>
    <x v="0"/>
    <n v="1"/>
    <x v="0"/>
    <x v="0"/>
  </r>
  <r>
    <n v="116"/>
    <x v="115"/>
    <x v="0"/>
    <d v="1997-06-13T00:00:00"/>
    <x v="1"/>
    <x v="1"/>
    <s v="Full"/>
    <x v="1"/>
    <x v="0"/>
    <x v="16"/>
    <x v="0"/>
    <x v="0"/>
    <x v="0"/>
    <n v="0"/>
    <x v="0"/>
    <n v="1"/>
    <x v="0"/>
    <x v="0"/>
  </r>
  <r>
    <n v="117"/>
    <x v="116"/>
    <x v="0"/>
    <d v="1997-06-15T00:00:00"/>
    <x v="1"/>
    <x v="1"/>
    <s v="Installment"/>
    <x v="0"/>
    <x v="0"/>
    <x v="16"/>
    <x v="0"/>
    <x v="0"/>
    <x v="1"/>
    <n v="0"/>
    <x v="0"/>
    <n v="1"/>
    <x v="0"/>
    <x v="0"/>
  </r>
  <r>
    <n v="118"/>
    <x v="117"/>
    <x v="0"/>
    <d v="1997-06-23T00:00:00"/>
    <x v="0"/>
    <x v="1"/>
    <s v="Full"/>
    <x v="1"/>
    <x v="1"/>
    <x v="8"/>
    <x v="0"/>
    <x v="1"/>
    <x v="0"/>
    <n v="0"/>
    <x v="0"/>
    <n v="1"/>
    <x v="0"/>
    <x v="0"/>
  </r>
  <r>
    <n v="119"/>
    <x v="118"/>
    <x v="0"/>
    <d v="1997-06-25T00:00:00"/>
    <x v="0"/>
    <x v="2"/>
    <s v="Installment"/>
    <x v="0"/>
    <x v="0"/>
    <x v="11"/>
    <x v="0"/>
    <x v="0"/>
    <x v="1"/>
    <n v="0"/>
    <x v="0"/>
    <n v="1"/>
    <x v="0"/>
    <x v="0"/>
  </r>
  <r>
    <n v="120"/>
    <x v="119"/>
    <x v="0"/>
    <d v="1997-06-28T00:00:00"/>
    <x v="1"/>
    <x v="1"/>
    <s v="Installment"/>
    <x v="0"/>
    <x v="0"/>
    <x v="16"/>
    <x v="0"/>
    <x v="0"/>
    <x v="0"/>
    <n v="0"/>
    <x v="0"/>
    <n v="1"/>
    <x v="0"/>
    <x v="0"/>
  </r>
  <r>
    <n v="121"/>
    <x v="120"/>
    <x v="0"/>
    <d v="1997-07-03T00:00:00"/>
    <x v="1"/>
    <x v="1"/>
    <s v="Full"/>
    <x v="5"/>
    <x v="1"/>
    <x v="14"/>
    <x v="1"/>
    <x v="1"/>
    <x v="1"/>
    <n v="0"/>
    <x v="0"/>
    <n v="1"/>
    <x v="0"/>
    <x v="0"/>
  </r>
  <r>
    <n v="122"/>
    <x v="121"/>
    <x v="0"/>
    <d v="1997-07-03T00:00:00"/>
    <x v="1"/>
    <x v="1"/>
    <s v="Installment"/>
    <x v="0"/>
    <x v="1"/>
    <x v="14"/>
    <x v="0"/>
    <x v="0"/>
    <x v="0"/>
    <n v="0"/>
    <x v="0"/>
    <n v="1"/>
    <x v="0"/>
    <x v="0"/>
  </r>
  <r>
    <n v="123"/>
    <x v="122"/>
    <x v="0"/>
    <d v="1997-07-05T00:00:00"/>
    <x v="1"/>
    <x v="2"/>
    <s v="Full"/>
    <x v="0"/>
    <x v="1"/>
    <x v="18"/>
    <x v="0"/>
    <x v="0"/>
    <x v="1"/>
    <n v="0"/>
    <x v="0"/>
    <n v="1"/>
    <x v="0"/>
    <x v="0"/>
  </r>
  <r>
    <n v="124"/>
    <x v="123"/>
    <x v="0"/>
    <d v="1997-07-06T00:00:00"/>
    <x v="1"/>
    <x v="2"/>
    <s v="Full"/>
    <x v="1"/>
    <x v="0"/>
    <x v="17"/>
    <x v="0"/>
    <x v="0"/>
    <x v="0"/>
    <n v="0"/>
    <x v="1"/>
    <n v="1"/>
    <x v="0"/>
    <x v="0"/>
  </r>
  <r>
    <n v="125"/>
    <x v="124"/>
    <x v="0"/>
    <d v="1997-07-06T00:00:00"/>
    <x v="1"/>
    <x v="1"/>
    <s v="Full"/>
    <x v="0"/>
    <x v="5"/>
    <x v="21"/>
    <x v="0"/>
    <x v="0"/>
    <x v="1"/>
    <n v="0"/>
    <x v="0"/>
    <n v="1"/>
    <x v="0"/>
    <x v="0"/>
  </r>
  <r>
    <n v="126"/>
    <x v="125"/>
    <x v="0"/>
    <d v="1997-07-10T00:00:00"/>
    <x v="1"/>
    <x v="1"/>
    <s v="Installment"/>
    <x v="0"/>
    <x v="1"/>
    <x v="14"/>
    <x v="0"/>
    <x v="0"/>
    <x v="0"/>
    <n v="0"/>
    <x v="0"/>
    <n v="1"/>
    <x v="0"/>
    <x v="0"/>
  </r>
  <r>
    <n v="127"/>
    <x v="126"/>
    <x v="0"/>
    <d v="1997-07-13T00:00:00"/>
    <x v="1"/>
    <x v="1"/>
    <s v="Full"/>
    <x v="1"/>
    <x v="2"/>
    <x v="22"/>
    <x v="0"/>
    <x v="0"/>
    <x v="0"/>
    <n v="0"/>
    <x v="0"/>
    <n v="1"/>
    <x v="0"/>
    <x v="0"/>
  </r>
  <r>
    <n v="128"/>
    <x v="127"/>
    <x v="0"/>
    <d v="1997-07-15T00:00:00"/>
    <x v="0"/>
    <x v="1"/>
    <s v="Full"/>
    <x v="3"/>
    <x v="1"/>
    <x v="8"/>
    <x v="0"/>
    <x v="0"/>
    <x v="1"/>
    <n v="0"/>
    <x v="0"/>
    <n v="1"/>
    <x v="0"/>
    <x v="0"/>
  </r>
  <r>
    <n v="129"/>
    <x v="128"/>
    <x v="0"/>
    <d v="1997-07-15T00:00:00"/>
    <x v="0"/>
    <x v="1"/>
    <s v="Full"/>
    <x v="1"/>
    <x v="0"/>
    <x v="7"/>
    <x v="0"/>
    <x v="0"/>
    <x v="0"/>
    <n v="0"/>
    <x v="0"/>
    <n v="1"/>
    <x v="0"/>
    <x v="0"/>
  </r>
  <r>
    <n v="130"/>
    <x v="129"/>
    <x v="0"/>
    <d v="1997-07-16T00:00:00"/>
    <x v="0"/>
    <x v="1"/>
    <s v="Full"/>
    <x v="0"/>
    <x v="0"/>
    <x v="7"/>
    <x v="0"/>
    <x v="0"/>
    <x v="1"/>
    <n v="0"/>
    <x v="0"/>
    <n v="1"/>
    <x v="0"/>
    <x v="0"/>
  </r>
  <r>
    <n v="131"/>
    <x v="130"/>
    <x v="0"/>
    <d v="1997-07-21T00:00:00"/>
    <x v="1"/>
    <x v="1"/>
    <s v="Full"/>
    <x v="0"/>
    <x v="0"/>
    <x v="16"/>
    <x v="0"/>
    <x v="0"/>
    <x v="1"/>
    <n v="0"/>
    <x v="0"/>
    <n v="1"/>
    <x v="0"/>
    <x v="0"/>
  </r>
  <r>
    <n v="132"/>
    <x v="131"/>
    <x v="0"/>
    <d v="1997-07-21T00:00:00"/>
    <x v="1"/>
    <x v="1"/>
    <s v="Full"/>
    <x v="0"/>
    <x v="0"/>
    <x v="16"/>
    <x v="1"/>
    <x v="1"/>
    <x v="1"/>
    <n v="0"/>
    <x v="0"/>
    <n v="1"/>
    <x v="0"/>
    <x v="0"/>
  </r>
  <r>
    <n v="133"/>
    <x v="132"/>
    <x v="0"/>
    <d v="1997-07-22T00:00:00"/>
    <x v="1"/>
    <x v="1"/>
    <s v="Full"/>
    <x v="1"/>
    <x v="0"/>
    <x v="16"/>
    <x v="0"/>
    <x v="0"/>
    <x v="1"/>
    <n v="0"/>
    <x v="0"/>
    <n v="1"/>
    <x v="0"/>
    <x v="0"/>
  </r>
  <r>
    <n v="134"/>
    <x v="133"/>
    <x v="0"/>
    <d v="1997-07-23T00:00:00"/>
    <x v="1"/>
    <x v="1"/>
    <s v="Installment"/>
    <x v="0"/>
    <x v="0"/>
    <x v="16"/>
    <x v="0"/>
    <x v="0"/>
    <x v="0"/>
    <n v="0"/>
    <x v="0"/>
    <n v="1"/>
    <x v="0"/>
    <x v="0"/>
  </r>
  <r>
    <n v="135"/>
    <x v="134"/>
    <x v="0"/>
    <d v="1997-07-24T00:00:00"/>
    <x v="1"/>
    <x v="1"/>
    <s v="Installment"/>
    <x v="0"/>
    <x v="1"/>
    <x v="14"/>
    <x v="0"/>
    <x v="0"/>
    <x v="1"/>
    <n v="0"/>
    <x v="0"/>
    <n v="1"/>
    <x v="0"/>
    <x v="0"/>
  </r>
  <r>
    <n v="136"/>
    <x v="135"/>
    <x v="0"/>
    <d v="1997-07-24T00:00:00"/>
    <x v="1"/>
    <x v="1"/>
    <s v="Full"/>
    <x v="5"/>
    <x v="1"/>
    <x v="14"/>
    <x v="0"/>
    <x v="0"/>
    <x v="0"/>
    <n v="0"/>
    <x v="0"/>
    <n v="1"/>
    <x v="0"/>
    <x v="0"/>
  </r>
  <r>
    <n v="137"/>
    <x v="136"/>
    <x v="0"/>
    <d v="1997-07-25T00:00:00"/>
    <x v="1"/>
    <x v="1"/>
    <s v="Full"/>
    <x v="0"/>
    <x v="2"/>
    <x v="22"/>
    <x v="0"/>
    <x v="0"/>
    <x v="1"/>
    <n v="0"/>
    <x v="0"/>
    <n v="1"/>
    <x v="0"/>
    <x v="0"/>
  </r>
  <r>
    <n v="138"/>
    <x v="137"/>
    <x v="0"/>
    <d v="1997-07-27T00:00:00"/>
    <x v="1"/>
    <x v="1"/>
    <s v="Full"/>
    <x v="3"/>
    <x v="1"/>
    <x v="14"/>
    <x v="0"/>
    <x v="0"/>
    <x v="0"/>
    <n v="0"/>
    <x v="0"/>
    <n v="1"/>
    <x v="0"/>
    <x v="0"/>
  </r>
  <r>
    <n v="139"/>
    <x v="138"/>
    <x v="0"/>
    <d v="1997-07-27T00:00:00"/>
    <x v="1"/>
    <x v="1"/>
    <s v="Full"/>
    <x v="0"/>
    <x v="1"/>
    <x v="14"/>
    <x v="0"/>
    <x v="1"/>
    <x v="0"/>
    <n v="0"/>
    <x v="0"/>
    <n v="1"/>
    <x v="0"/>
    <x v="0"/>
  </r>
  <r>
    <n v="140"/>
    <x v="139"/>
    <x v="0"/>
    <d v="1997-07-27T00:00:00"/>
    <x v="1"/>
    <x v="1"/>
    <s v="Full"/>
    <x v="1"/>
    <x v="6"/>
    <x v="15"/>
    <x v="0"/>
    <x v="0"/>
    <x v="0"/>
    <n v="0"/>
    <x v="0"/>
    <n v="1"/>
    <x v="0"/>
    <x v="0"/>
  </r>
  <r>
    <n v="141"/>
    <x v="140"/>
    <x v="0"/>
    <d v="1997-07-28T00:00:00"/>
    <x v="0"/>
    <x v="1"/>
    <s v="Full"/>
    <x v="1"/>
    <x v="1"/>
    <x v="8"/>
    <x v="0"/>
    <x v="0"/>
    <x v="0"/>
    <n v="0"/>
    <x v="0"/>
    <n v="1"/>
    <x v="0"/>
    <x v="0"/>
  </r>
  <r>
    <n v="142"/>
    <x v="141"/>
    <x v="0"/>
    <d v="1997-07-28T00:00:00"/>
    <x v="0"/>
    <x v="1"/>
    <s v="Full"/>
    <x v="6"/>
    <x v="0"/>
    <x v="7"/>
    <x v="0"/>
    <x v="0"/>
    <x v="0"/>
    <n v="0"/>
    <x v="0"/>
    <n v="1"/>
    <x v="0"/>
    <x v="0"/>
  </r>
  <r>
    <n v="143"/>
    <x v="142"/>
    <x v="0"/>
    <d v="1997-07-29T00:00:00"/>
    <x v="0"/>
    <x v="1"/>
    <s v="Installment"/>
    <x v="0"/>
    <x v="3"/>
    <x v="19"/>
    <x v="0"/>
    <x v="0"/>
    <x v="1"/>
    <n v="0"/>
    <x v="0"/>
    <n v="1"/>
    <x v="0"/>
    <x v="0"/>
  </r>
  <r>
    <n v="144"/>
    <x v="143"/>
    <x v="0"/>
    <d v="1997-07-29T00:00:00"/>
    <x v="0"/>
    <x v="2"/>
    <s v="Installment"/>
    <x v="2"/>
    <x v="1"/>
    <x v="10"/>
    <x v="0"/>
    <x v="0"/>
    <x v="1"/>
    <n v="0"/>
    <x v="0"/>
    <n v="1"/>
    <x v="0"/>
    <x v="0"/>
  </r>
  <r>
    <n v="145"/>
    <x v="144"/>
    <x v="0"/>
    <d v="1997-07-29T00:00:00"/>
    <x v="0"/>
    <x v="2"/>
    <s v="Full"/>
    <x v="1"/>
    <x v="1"/>
    <x v="10"/>
    <x v="0"/>
    <x v="0"/>
    <x v="1"/>
    <n v="0"/>
    <x v="0"/>
    <n v="1"/>
    <x v="0"/>
    <x v="0"/>
  </r>
  <r>
    <n v="146"/>
    <x v="145"/>
    <x v="0"/>
    <d v="1997-07-30T00:00:00"/>
    <x v="0"/>
    <x v="2"/>
    <s v="Installment"/>
    <x v="0"/>
    <x v="0"/>
    <x v="11"/>
    <x v="0"/>
    <x v="0"/>
    <x v="0"/>
    <n v="1"/>
    <x v="0"/>
    <n v="1"/>
    <x v="0"/>
    <x v="0"/>
  </r>
  <r>
    <n v="147"/>
    <x v="146"/>
    <x v="0"/>
    <d v="1997-08-19T00:00:00"/>
    <x v="1"/>
    <x v="1"/>
    <s v="Full"/>
    <x v="1"/>
    <x v="0"/>
    <x v="16"/>
    <x v="0"/>
    <x v="0"/>
    <x v="0"/>
    <n v="0"/>
    <x v="0"/>
    <n v="1"/>
    <x v="0"/>
    <x v="0"/>
  </r>
  <r>
    <n v="148"/>
    <x v="147"/>
    <x v="0"/>
    <d v="1997-08-23T00:00:00"/>
    <x v="1"/>
    <x v="1"/>
    <s v="Installment"/>
    <x v="2"/>
    <x v="1"/>
    <x v="14"/>
    <x v="0"/>
    <x v="1"/>
    <x v="1"/>
    <n v="0"/>
    <x v="1"/>
    <n v="1"/>
    <x v="0"/>
    <x v="0"/>
  </r>
  <r>
    <n v="149"/>
    <x v="148"/>
    <x v="0"/>
    <d v="1997-08-24T00:00:00"/>
    <x v="1"/>
    <x v="1"/>
    <s v="Full"/>
    <x v="0"/>
    <x v="1"/>
    <x v="14"/>
    <x v="0"/>
    <x v="0"/>
    <x v="1"/>
    <n v="0"/>
    <x v="0"/>
    <n v="1"/>
    <x v="0"/>
    <x v="0"/>
  </r>
  <r>
    <n v="150"/>
    <x v="149"/>
    <x v="0"/>
    <d v="1997-08-24T00:00:00"/>
    <x v="1"/>
    <x v="1"/>
    <s v="Full"/>
    <x v="0"/>
    <x v="0"/>
    <x v="16"/>
    <x v="0"/>
    <x v="1"/>
    <x v="0"/>
    <n v="0"/>
    <x v="0"/>
    <n v="1"/>
    <x v="0"/>
    <x v="0"/>
  </r>
  <r>
    <n v="151"/>
    <x v="150"/>
    <x v="0"/>
    <d v="1997-08-25T00:00:00"/>
    <x v="1"/>
    <x v="1"/>
    <s v="Installment"/>
    <x v="0"/>
    <x v="0"/>
    <x v="16"/>
    <x v="0"/>
    <x v="0"/>
    <x v="0"/>
    <n v="0"/>
    <x v="0"/>
    <n v="1"/>
    <x v="0"/>
    <x v="0"/>
  </r>
  <r>
    <n v="152"/>
    <x v="151"/>
    <x v="0"/>
    <d v="1997-08-26T00:00:00"/>
    <x v="1"/>
    <x v="2"/>
    <s v="Full"/>
    <x v="1"/>
    <x v="0"/>
    <x v="17"/>
    <x v="0"/>
    <x v="0"/>
    <x v="0"/>
    <n v="0"/>
    <x v="0"/>
    <n v="1"/>
    <x v="0"/>
    <x v="0"/>
  </r>
  <r>
    <n v="153"/>
    <x v="152"/>
    <x v="0"/>
    <d v="1997-08-29T00:00:00"/>
    <x v="1"/>
    <x v="2"/>
    <s v="Full"/>
    <x v="2"/>
    <x v="0"/>
    <x v="17"/>
    <x v="0"/>
    <x v="0"/>
    <x v="0"/>
    <n v="0"/>
    <x v="0"/>
    <n v="1"/>
    <x v="0"/>
    <x v="0"/>
  </r>
  <r>
    <n v="154"/>
    <x v="153"/>
    <x v="0"/>
    <d v="1997-09-02T00:00:00"/>
    <x v="1"/>
    <x v="2"/>
    <s v="Full"/>
    <x v="4"/>
    <x v="0"/>
    <x v="17"/>
    <x v="0"/>
    <x v="0"/>
    <x v="1"/>
    <n v="0"/>
    <x v="0"/>
    <n v="1"/>
    <x v="0"/>
    <x v="0"/>
  </r>
  <r>
    <n v="155"/>
    <x v="154"/>
    <x v="0"/>
    <d v="1997-09-03T00:00:00"/>
    <x v="1"/>
    <x v="1"/>
    <s v="Installment"/>
    <x v="4"/>
    <x v="1"/>
    <x v="14"/>
    <x v="1"/>
    <x v="1"/>
    <x v="1"/>
    <n v="0"/>
    <x v="0"/>
    <n v="1"/>
    <x v="0"/>
    <x v="0"/>
  </r>
  <r>
    <n v="156"/>
    <x v="155"/>
    <x v="0"/>
    <d v="1997-09-03T00:00:00"/>
    <x v="1"/>
    <x v="1"/>
    <s v="Full"/>
    <x v="1"/>
    <x v="1"/>
    <x v="14"/>
    <x v="0"/>
    <x v="0"/>
    <x v="0"/>
    <n v="1"/>
    <x v="0"/>
    <n v="1"/>
    <x v="0"/>
    <x v="0"/>
  </r>
  <r>
    <n v="157"/>
    <x v="156"/>
    <x v="0"/>
    <d v="1997-09-03T00:00:00"/>
    <x v="1"/>
    <x v="1"/>
    <s v="Full"/>
    <x v="1"/>
    <x v="0"/>
    <x v="16"/>
    <x v="0"/>
    <x v="0"/>
    <x v="0"/>
    <n v="0"/>
    <x v="0"/>
    <n v="1"/>
    <x v="0"/>
    <x v="0"/>
  </r>
  <r>
    <n v="158"/>
    <x v="157"/>
    <x v="0"/>
    <d v="1997-09-04T00:00:00"/>
    <x v="1"/>
    <x v="1"/>
    <s v="Full"/>
    <x v="0"/>
    <x v="1"/>
    <x v="14"/>
    <x v="0"/>
    <x v="0"/>
    <x v="0"/>
    <n v="0"/>
    <x v="0"/>
    <n v="1"/>
    <x v="0"/>
    <x v="0"/>
  </r>
  <r>
    <n v="159"/>
    <x v="158"/>
    <x v="0"/>
    <d v="1997-09-05T00:00:00"/>
    <x v="1"/>
    <x v="1"/>
    <s v="Full"/>
    <x v="0"/>
    <x v="1"/>
    <x v="14"/>
    <x v="0"/>
    <x v="0"/>
    <x v="0"/>
    <n v="0"/>
    <x v="0"/>
    <n v="1"/>
    <x v="0"/>
    <x v="0"/>
  </r>
  <r>
    <n v="160"/>
    <x v="159"/>
    <x v="0"/>
    <d v="1997-09-06T00:00:00"/>
    <x v="1"/>
    <x v="1"/>
    <s v="Full"/>
    <x v="0"/>
    <x v="5"/>
    <x v="21"/>
    <x v="0"/>
    <x v="0"/>
    <x v="1"/>
    <n v="0"/>
    <x v="0"/>
    <n v="1"/>
    <x v="0"/>
    <x v="0"/>
  </r>
  <r>
    <n v="161"/>
    <x v="160"/>
    <x v="0"/>
    <d v="1997-09-06T00:00:00"/>
    <x v="1"/>
    <x v="1"/>
    <s v="Installment"/>
    <x v="0"/>
    <x v="0"/>
    <x v="16"/>
    <x v="1"/>
    <x v="1"/>
    <x v="1"/>
    <n v="0"/>
    <x v="0"/>
    <n v="1"/>
    <x v="0"/>
    <x v="0"/>
  </r>
  <r>
    <n v="162"/>
    <x v="161"/>
    <x v="0"/>
    <d v="1997-09-06T00:00:00"/>
    <x v="1"/>
    <x v="1"/>
    <s v="Full"/>
    <x v="0"/>
    <x v="1"/>
    <x v="14"/>
    <x v="0"/>
    <x v="0"/>
    <x v="1"/>
    <n v="0"/>
    <x v="0"/>
    <n v="1"/>
    <x v="0"/>
    <x v="0"/>
  </r>
  <r>
    <n v="163"/>
    <x v="162"/>
    <x v="0"/>
    <d v="1997-09-06T00:00:00"/>
    <x v="1"/>
    <x v="1"/>
    <s v="Full"/>
    <x v="3"/>
    <x v="1"/>
    <x v="14"/>
    <x v="0"/>
    <x v="0"/>
    <x v="1"/>
    <n v="0"/>
    <x v="0"/>
    <n v="1"/>
    <x v="0"/>
    <x v="0"/>
  </r>
  <r>
    <n v="164"/>
    <x v="163"/>
    <x v="0"/>
    <d v="1997-09-06T00:00:00"/>
    <x v="1"/>
    <x v="1"/>
    <s v="Full"/>
    <x v="1"/>
    <x v="1"/>
    <x v="14"/>
    <x v="0"/>
    <x v="0"/>
    <x v="1"/>
    <n v="0"/>
    <x v="0"/>
    <n v="1"/>
    <x v="0"/>
    <x v="0"/>
  </r>
  <r>
    <n v="165"/>
    <x v="164"/>
    <x v="0"/>
    <d v="1997-09-07T00:00:00"/>
    <x v="1"/>
    <x v="1"/>
    <s v="Full"/>
    <x v="3"/>
    <x v="0"/>
    <x v="16"/>
    <x v="0"/>
    <x v="1"/>
    <x v="0"/>
    <n v="0"/>
    <x v="0"/>
    <n v="1"/>
    <x v="0"/>
    <x v="0"/>
  </r>
  <r>
    <n v="166"/>
    <x v="165"/>
    <x v="0"/>
    <d v="1997-09-07T00:00:00"/>
    <x v="1"/>
    <x v="1"/>
    <s v="Full"/>
    <x v="0"/>
    <x v="1"/>
    <x v="14"/>
    <x v="1"/>
    <x v="1"/>
    <x v="1"/>
    <n v="0"/>
    <x v="0"/>
    <n v="1"/>
    <x v="0"/>
    <x v="0"/>
  </r>
  <r>
    <n v="167"/>
    <x v="166"/>
    <x v="0"/>
    <d v="1997-09-07T00:00:00"/>
    <x v="0"/>
    <x v="1"/>
    <s v="Installment"/>
    <x v="1"/>
    <x v="2"/>
    <x v="6"/>
    <x v="0"/>
    <x v="0"/>
    <x v="1"/>
    <n v="0"/>
    <x v="0"/>
    <n v="1"/>
    <x v="0"/>
    <x v="0"/>
  </r>
  <r>
    <n v="168"/>
    <x v="167"/>
    <x v="0"/>
    <d v="1997-09-07T00:00:00"/>
    <x v="0"/>
    <x v="1"/>
    <s v="Full"/>
    <x v="0"/>
    <x v="0"/>
    <x v="7"/>
    <x v="0"/>
    <x v="0"/>
    <x v="0"/>
    <n v="0"/>
    <x v="0"/>
    <n v="1"/>
    <x v="0"/>
    <x v="0"/>
  </r>
  <r>
    <n v="169"/>
    <x v="168"/>
    <x v="0"/>
    <d v="1997-09-07T00:00:00"/>
    <x v="0"/>
    <x v="2"/>
    <s v="Full"/>
    <x v="3"/>
    <x v="0"/>
    <x v="11"/>
    <x v="0"/>
    <x v="1"/>
    <x v="0"/>
    <n v="0"/>
    <x v="0"/>
    <n v="1"/>
    <x v="0"/>
    <x v="0"/>
  </r>
  <r>
    <n v="170"/>
    <x v="169"/>
    <x v="0"/>
    <d v="1997-09-07T00:00:00"/>
    <x v="0"/>
    <x v="2"/>
    <s v="Installment"/>
    <x v="3"/>
    <x v="2"/>
    <x v="12"/>
    <x v="0"/>
    <x v="0"/>
    <x v="0"/>
    <n v="0"/>
    <x v="0"/>
    <n v="1"/>
    <x v="0"/>
    <x v="0"/>
  </r>
  <r>
    <n v="171"/>
    <x v="170"/>
    <x v="0"/>
    <d v="1997-09-08T00:00:00"/>
    <x v="1"/>
    <x v="1"/>
    <s v="Full"/>
    <x v="1"/>
    <x v="3"/>
    <x v="6"/>
    <x v="0"/>
    <x v="0"/>
    <x v="0"/>
    <n v="0"/>
    <x v="0"/>
    <n v="1"/>
    <x v="0"/>
    <x v="0"/>
  </r>
  <r>
    <n v="172"/>
    <x v="171"/>
    <x v="0"/>
    <d v="1997-09-08T00:00:00"/>
    <x v="1"/>
    <x v="1"/>
    <s v="Full"/>
    <x v="1"/>
    <x v="0"/>
    <x v="16"/>
    <x v="0"/>
    <x v="0"/>
    <x v="0"/>
    <n v="0"/>
    <x v="0"/>
    <n v="1"/>
    <x v="0"/>
    <x v="0"/>
  </r>
  <r>
    <n v="173"/>
    <x v="172"/>
    <x v="0"/>
    <d v="1997-09-08T00:00:00"/>
    <x v="1"/>
    <x v="1"/>
    <s v="Full"/>
    <x v="1"/>
    <x v="1"/>
    <x v="14"/>
    <x v="0"/>
    <x v="1"/>
    <x v="0"/>
    <n v="0"/>
    <x v="0"/>
    <n v="1"/>
    <x v="0"/>
    <x v="0"/>
  </r>
  <r>
    <n v="174"/>
    <x v="173"/>
    <x v="0"/>
    <d v="1997-09-08T00:00:00"/>
    <x v="1"/>
    <x v="1"/>
    <s v="Full"/>
    <x v="0"/>
    <x v="1"/>
    <x v="14"/>
    <x v="1"/>
    <x v="1"/>
    <x v="1"/>
    <n v="0"/>
    <x v="0"/>
    <n v="1"/>
    <x v="0"/>
    <x v="0"/>
  </r>
  <r>
    <n v="175"/>
    <x v="174"/>
    <x v="0"/>
    <d v="1997-09-08T00:00:00"/>
    <x v="1"/>
    <x v="1"/>
    <s v="Full"/>
    <x v="5"/>
    <x v="0"/>
    <x v="16"/>
    <x v="0"/>
    <x v="1"/>
    <x v="1"/>
    <n v="0"/>
    <x v="1"/>
    <n v="1"/>
    <x v="0"/>
    <x v="0"/>
  </r>
  <r>
    <n v="176"/>
    <x v="175"/>
    <x v="0"/>
    <d v="1997-09-08T00:00:00"/>
    <x v="1"/>
    <x v="1"/>
    <s v="Full"/>
    <x v="0"/>
    <x v="1"/>
    <x v="14"/>
    <x v="1"/>
    <x v="1"/>
    <x v="1"/>
    <n v="0"/>
    <x v="0"/>
    <n v="1"/>
    <x v="0"/>
    <x v="0"/>
  </r>
  <r>
    <n v="177"/>
    <x v="176"/>
    <x v="0"/>
    <d v="1997-09-08T00:00:00"/>
    <x v="1"/>
    <x v="1"/>
    <s v="Installment"/>
    <x v="3"/>
    <x v="3"/>
    <x v="6"/>
    <x v="0"/>
    <x v="0"/>
    <x v="1"/>
    <n v="0"/>
    <x v="0"/>
    <n v="1"/>
    <x v="0"/>
    <x v="0"/>
  </r>
  <r>
    <n v="178"/>
    <x v="177"/>
    <x v="0"/>
    <d v="1997-09-08T00:00:00"/>
    <x v="1"/>
    <x v="1"/>
    <s v="Installment"/>
    <x v="4"/>
    <x v="0"/>
    <x v="16"/>
    <x v="0"/>
    <x v="0"/>
    <x v="1"/>
    <n v="0"/>
    <x v="0"/>
    <n v="1"/>
    <x v="0"/>
    <x v="0"/>
  </r>
  <r>
    <n v="179"/>
    <x v="178"/>
    <x v="0"/>
    <d v="1997-09-08T00:00:00"/>
    <x v="1"/>
    <x v="1"/>
    <s v="Full"/>
    <x v="0"/>
    <x v="1"/>
    <x v="14"/>
    <x v="0"/>
    <x v="0"/>
    <x v="0"/>
    <n v="0"/>
    <x v="0"/>
    <n v="1"/>
    <x v="0"/>
    <x v="0"/>
  </r>
  <r>
    <n v="180"/>
    <x v="179"/>
    <x v="0"/>
    <d v="1997-09-08T00:00:00"/>
    <x v="1"/>
    <x v="1"/>
    <s v="Full"/>
    <x v="1"/>
    <x v="1"/>
    <x v="14"/>
    <x v="0"/>
    <x v="0"/>
    <x v="0"/>
    <n v="0"/>
    <x v="0"/>
    <n v="1"/>
    <x v="0"/>
    <x v="0"/>
  </r>
  <r>
    <n v="181"/>
    <x v="180"/>
    <x v="0"/>
    <d v="1997-09-08T00:00:00"/>
    <x v="1"/>
    <x v="1"/>
    <s v="Full"/>
    <x v="1"/>
    <x v="1"/>
    <x v="14"/>
    <x v="0"/>
    <x v="0"/>
    <x v="1"/>
    <n v="0"/>
    <x v="0"/>
    <n v="1"/>
    <x v="0"/>
    <x v="0"/>
  </r>
  <r>
    <n v="182"/>
    <x v="181"/>
    <x v="0"/>
    <d v="1997-09-08T00:00:00"/>
    <x v="1"/>
    <x v="1"/>
    <s v="Full"/>
    <x v="0"/>
    <x v="0"/>
    <x v="16"/>
    <x v="0"/>
    <x v="1"/>
    <x v="0"/>
    <n v="0"/>
    <x v="1"/>
    <n v="1"/>
    <x v="0"/>
    <x v="0"/>
  </r>
  <r>
    <n v="183"/>
    <x v="182"/>
    <x v="0"/>
    <d v="1997-09-08T00:00:00"/>
    <x v="1"/>
    <x v="1"/>
    <s v="Full"/>
    <x v="0"/>
    <x v="0"/>
    <x v="16"/>
    <x v="0"/>
    <x v="0"/>
    <x v="1"/>
    <n v="0"/>
    <x v="0"/>
    <n v="1"/>
    <x v="0"/>
    <x v="0"/>
  </r>
  <r>
    <n v="184"/>
    <x v="183"/>
    <x v="0"/>
    <d v="1997-09-08T00:00:00"/>
    <x v="1"/>
    <x v="1"/>
    <s v="Installment"/>
    <x v="3"/>
    <x v="0"/>
    <x v="16"/>
    <x v="0"/>
    <x v="0"/>
    <x v="1"/>
    <n v="0"/>
    <x v="0"/>
    <n v="1"/>
    <x v="0"/>
    <x v="0"/>
  </r>
  <r>
    <n v="185"/>
    <x v="184"/>
    <x v="0"/>
    <d v="1997-09-08T00:00:00"/>
    <x v="1"/>
    <x v="1"/>
    <s v="Full"/>
    <x v="2"/>
    <x v="6"/>
    <x v="15"/>
    <x v="1"/>
    <x v="1"/>
    <x v="1"/>
    <n v="0"/>
    <x v="0"/>
    <n v="1"/>
    <x v="0"/>
    <x v="0"/>
  </r>
  <r>
    <n v="186"/>
    <x v="185"/>
    <x v="0"/>
    <d v="1997-09-08T00:00:00"/>
    <x v="1"/>
    <x v="1"/>
    <s v="Full"/>
    <x v="1"/>
    <x v="7"/>
    <x v="23"/>
    <x v="0"/>
    <x v="0"/>
    <x v="0"/>
    <n v="0"/>
    <x v="0"/>
    <n v="1"/>
    <x v="0"/>
    <x v="0"/>
  </r>
  <r>
    <n v="187"/>
    <x v="186"/>
    <x v="0"/>
    <d v="1997-09-08T00:00:00"/>
    <x v="1"/>
    <x v="1"/>
    <s v="Installment"/>
    <x v="5"/>
    <x v="1"/>
    <x v="14"/>
    <x v="0"/>
    <x v="0"/>
    <x v="1"/>
    <n v="0"/>
    <x v="0"/>
    <n v="1"/>
    <x v="0"/>
    <x v="0"/>
  </r>
  <r>
    <n v="188"/>
    <x v="187"/>
    <x v="0"/>
    <d v="1997-09-08T00:00:00"/>
    <x v="1"/>
    <x v="1"/>
    <s v="Full"/>
    <x v="0"/>
    <x v="0"/>
    <x v="16"/>
    <x v="0"/>
    <x v="1"/>
    <x v="0"/>
    <n v="0"/>
    <x v="0"/>
    <n v="1"/>
    <x v="0"/>
    <x v="0"/>
  </r>
  <r>
    <n v="189"/>
    <x v="188"/>
    <x v="0"/>
    <d v="1997-09-08T00:00:00"/>
    <x v="1"/>
    <x v="1"/>
    <s v="Full"/>
    <x v="1"/>
    <x v="0"/>
    <x v="16"/>
    <x v="0"/>
    <x v="0"/>
    <x v="1"/>
    <n v="0"/>
    <x v="0"/>
    <n v="1"/>
    <x v="0"/>
    <x v="0"/>
  </r>
  <r>
    <n v="190"/>
    <x v="189"/>
    <x v="0"/>
    <d v="1997-09-08T00:00:00"/>
    <x v="1"/>
    <x v="1"/>
    <s v="Full"/>
    <x v="1"/>
    <x v="1"/>
    <x v="14"/>
    <x v="0"/>
    <x v="0"/>
    <x v="0"/>
    <n v="0"/>
    <x v="1"/>
    <n v="1"/>
    <x v="0"/>
    <x v="0"/>
  </r>
  <r>
    <n v="191"/>
    <x v="190"/>
    <x v="0"/>
    <d v="1997-09-08T00:00:00"/>
    <x v="1"/>
    <x v="2"/>
    <s v="Installment"/>
    <x v="1"/>
    <x v="1"/>
    <x v="18"/>
    <x v="0"/>
    <x v="0"/>
    <x v="1"/>
    <n v="0"/>
    <x v="0"/>
    <n v="1"/>
    <x v="0"/>
    <x v="0"/>
  </r>
  <r>
    <n v="192"/>
    <x v="191"/>
    <x v="0"/>
    <d v="1997-09-08T00:00:00"/>
    <x v="1"/>
    <x v="2"/>
    <s v="Installment"/>
    <x v="3"/>
    <x v="0"/>
    <x v="17"/>
    <x v="0"/>
    <x v="0"/>
    <x v="0"/>
    <n v="0"/>
    <x v="0"/>
    <n v="1"/>
    <x v="0"/>
    <x v="0"/>
  </r>
  <r>
    <n v="193"/>
    <x v="192"/>
    <x v="0"/>
    <d v="1997-09-08T00:00:00"/>
    <x v="1"/>
    <x v="2"/>
    <s v="Full"/>
    <x v="0"/>
    <x v="0"/>
    <x v="17"/>
    <x v="0"/>
    <x v="0"/>
    <x v="1"/>
    <n v="0"/>
    <x v="0"/>
    <n v="1"/>
    <x v="0"/>
    <x v="0"/>
  </r>
  <r>
    <n v="194"/>
    <x v="193"/>
    <x v="0"/>
    <d v="1997-09-08T00:00:00"/>
    <x v="1"/>
    <x v="1"/>
    <s v="Full"/>
    <x v="1"/>
    <x v="1"/>
    <x v="14"/>
    <x v="0"/>
    <x v="0"/>
    <x v="1"/>
    <n v="0"/>
    <x v="0"/>
    <n v="1"/>
    <x v="0"/>
    <x v="0"/>
  </r>
  <r>
    <n v="195"/>
    <x v="194"/>
    <x v="0"/>
    <d v="1997-09-08T00:00:00"/>
    <x v="1"/>
    <x v="1"/>
    <s v="Installment"/>
    <x v="0"/>
    <x v="0"/>
    <x v="16"/>
    <x v="0"/>
    <x v="1"/>
    <x v="0"/>
    <n v="0"/>
    <x v="0"/>
    <n v="1"/>
    <x v="0"/>
    <x v="0"/>
  </r>
  <r>
    <n v="196"/>
    <x v="195"/>
    <x v="0"/>
    <d v="1997-09-08T00:00:00"/>
    <x v="1"/>
    <x v="1"/>
    <s v="Full"/>
    <x v="0"/>
    <x v="1"/>
    <x v="14"/>
    <x v="0"/>
    <x v="0"/>
    <x v="0"/>
    <n v="0"/>
    <x v="0"/>
    <n v="1"/>
    <x v="0"/>
    <x v="0"/>
  </r>
  <r>
    <n v="197"/>
    <x v="196"/>
    <x v="0"/>
    <d v="1997-09-08T00:00:00"/>
    <x v="0"/>
    <x v="1"/>
    <s v="Installment"/>
    <x v="2"/>
    <x v="0"/>
    <x v="7"/>
    <x v="1"/>
    <x v="1"/>
    <x v="1"/>
    <n v="0"/>
    <x v="0"/>
    <n v="1"/>
    <x v="0"/>
    <x v="0"/>
  </r>
  <r>
    <n v="198"/>
    <x v="197"/>
    <x v="0"/>
    <d v="1997-09-08T00:00:00"/>
    <x v="0"/>
    <x v="1"/>
    <s v="Full"/>
    <x v="1"/>
    <x v="4"/>
    <x v="24"/>
    <x v="0"/>
    <x v="0"/>
    <x v="1"/>
    <n v="0"/>
    <x v="0"/>
    <n v="1"/>
    <x v="0"/>
    <x v="0"/>
  </r>
  <r>
    <n v="199"/>
    <x v="198"/>
    <x v="0"/>
    <d v="1997-09-08T00:00:00"/>
    <x v="0"/>
    <x v="1"/>
    <s v="Full"/>
    <x v="2"/>
    <x v="5"/>
    <x v="9"/>
    <x v="1"/>
    <x v="1"/>
    <x v="1"/>
    <n v="0"/>
    <x v="0"/>
    <n v="1"/>
    <x v="0"/>
    <x v="0"/>
  </r>
  <r>
    <n v="200"/>
    <x v="199"/>
    <x v="0"/>
    <d v="1997-09-08T00:00:00"/>
    <x v="0"/>
    <x v="1"/>
    <s v="Installment"/>
    <x v="3"/>
    <x v="1"/>
    <x v="8"/>
    <x v="0"/>
    <x v="0"/>
    <x v="0"/>
    <n v="0"/>
    <x v="0"/>
    <n v="1"/>
    <x v="0"/>
    <x v="0"/>
  </r>
  <r>
    <n v="201"/>
    <x v="0"/>
    <x v="1"/>
    <d v="1998-01-01T00:00:00"/>
    <x v="0"/>
    <x v="1"/>
    <s v="Installment"/>
    <x v="0"/>
    <x v="2"/>
    <x v="25"/>
    <x v="0"/>
    <x v="0"/>
    <x v="0"/>
    <n v="0"/>
    <x v="0"/>
    <n v="1"/>
    <x v="1"/>
    <x v="0"/>
  </r>
  <r>
    <n v="202"/>
    <x v="2"/>
    <x v="1"/>
    <d v="1998-01-01T00:00:00"/>
    <x v="0"/>
    <x v="1"/>
    <s v="Installment"/>
    <x v="0"/>
    <x v="1"/>
    <x v="26"/>
    <x v="0"/>
    <x v="0"/>
    <x v="1"/>
    <n v="0"/>
    <x v="0"/>
    <n v="1"/>
    <x v="1"/>
    <x v="0"/>
  </r>
  <r>
    <n v="203"/>
    <x v="9"/>
    <x v="1"/>
    <d v="1998-01-01T00:00:00"/>
    <x v="1"/>
    <x v="1"/>
    <s v="Full"/>
    <x v="0"/>
    <x v="2"/>
    <x v="27"/>
    <x v="0"/>
    <x v="1"/>
    <x v="0"/>
    <n v="0"/>
    <x v="0"/>
    <n v="1"/>
    <x v="1"/>
    <x v="0"/>
  </r>
  <r>
    <n v="204"/>
    <x v="14"/>
    <x v="1"/>
    <d v="1998-01-01T00:00:00"/>
    <x v="0"/>
    <x v="1"/>
    <s v="Full"/>
    <x v="0"/>
    <x v="2"/>
    <x v="25"/>
    <x v="0"/>
    <x v="0"/>
    <x v="1"/>
    <n v="0"/>
    <x v="0"/>
    <n v="1"/>
    <x v="1"/>
    <x v="0"/>
  </r>
  <r>
    <n v="205"/>
    <x v="21"/>
    <x v="1"/>
    <d v="1998-01-01T00:00:00"/>
    <x v="0"/>
    <x v="1"/>
    <s v="Full"/>
    <x v="0"/>
    <x v="1"/>
    <x v="26"/>
    <x v="0"/>
    <x v="0"/>
    <x v="0"/>
    <n v="0"/>
    <x v="0"/>
    <n v="1"/>
    <x v="1"/>
    <x v="0"/>
  </r>
  <r>
    <n v="206"/>
    <x v="26"/>
    <x v="1"/>
    <d v="1998-01-01T00:00:00"/>
    <x v="0"/>
    <x v="1"/>
    <s v="Full"/>
    <x v="0"/>
    <x v="4"/>
    <x v="28"/>
    <x v="0"/>
    <x v="0"/>
    <x v="1"/>
    <n v="0"/>
    <x v="0"/>
    <n v="1"/>
    <x v="1"/>
    <x v="0"/>
  </r>
  <r>
    <n v="207"/>
    <x v="31"/>
    <x v="1"/>
    <d v="1998-01-01T00:00:00"/>
    <x v="0"/>
    <x v="1"/>
    <s v="Installment"/>
    <x v="0"/>
    <x v="5"/>
    <x v="29"/>
    <x v="0"/>
    <x v="0"/>
    <x v="1"/>
    <n v="0"/>
    <x v="0"/>
    <n v="1"/>
    <x v="1"/>
    <x v="0"/>
  </r>
  <r>
    <n v="208"/>
    <x v="32"/>
    <x v="1"/>
    <d v="1998-01-01T00:00:00"/>
    <x v="1"/>
    <x v="1"/>
    <s v="Full"/>
    <x v="0"/>
    <x v="1"/>
    <x v="30"/>
    <x v="0"/>
    <x v="0"/>
    <x v="0"/>
    <n v="0"/>
    <x v="0"/>
    <n v="1"/>
    <x v="1"/>
    <x v="0"/>
  </r>
  <r>
    <n v="209"/>
    <x v="35"/>
    <x v="1"/>
    <d v="1998-01-01T00:00:00"/>
    <x v="0"/>
    <x v="1"/>
    <s v="Full"/>
    <x v="0"/>
    <x v="5"/>
    <x v="29"/>
    <x v="0"/>
    <x v="0"/>
    <x v="0"/>
    <n v="0"/>
    <x v="0"/>
    <n v="1"/>
    <x v="1"/>
    <x v="0"/>
  </r>
  <r>
    <n v="210"/>
    <x v="37"/>
    <x v="1"/>
    <d v="1998-01-01T00:00:00"/>
    <x v="0"/>
    <x v="1"/>
    <s v="Installment"/>
    <x v="0"/>
    <x v="1"/>
    <x v="26"/>
    <x v="0"/>
    <x v="0"/>
    <x v="0"/>
    <n v="0"/>
    <x v="0"/>
    <n v="1"/>
    <x v="1"/>
    <x v="0"/>
  </r>
  <r>
    <n v="211"/>
    <x v="39"/>
    <x v="1"/>
    <d v="1998-01-01T00:00:00"/>
    <x v="0"/>
    <x v="1"/>
    <s v="Installment"/>
    <x v="0"/>
    <x v="6"/>
    <x v="31"/>
    <x v="0"/>
    <x v="0"/>
    <x v="0"/>
    <n v="0"/>
    <x v="0"/>
    <n v="1"/>
    <x v="1"/>
    <x v="0"/>
  </r>
  <r>
    <n v="212"/>
    <x v="46"/>
    <x v="1"/>
    <d v="1998-01-01T00:00:00"/>
    <x v="0"/>
    <x v="1"/>
    <s v="Installment"/>
    <x v="0"/>
    <x v="2"/>
    <x v="25"/>
    <x v="0"/>
    <x v="1"/>
    <x v="0"/>
    <n v="0"/>
    <x v="1"/>
    <n v="1"/>
    <x v="1"/>
    <x v="0"/>
  </r>
  <r>
    <n v="213"/>
    <x v="200"/>
    <x v="1"/>
    <d v="1998-08-09T00:00:00"/>
    <x v="0"/>
    <x v="1"/>
    <s v="Installment"/>
    <x v="0"/>
    <x v="0"/>
    <x v="32"/>
    <x v="0"/>
    <x v="1"/>
    <x v="0"/>
    <n v="0"/>
    <x v="0"/>
    <n v="1"/>
    <x v="1"/>
    <x v="1"/>
  </r>
  <r>
    <n v="214"/>
    <x v="201"/>
    <x v="1"/>
    <d v="1998-09-08T00:00:00"/>
    <x v="0"/>
    <x v="1"/>
    <s v="Full"/>
    <x v="0"/>
    <x v="0"/>
    <x v="32"/>
    <x v="0"/>
    <x v="0"/>
    <x v="0"/>
    <n v="1"/>
    <x v="1"/>
    <n v="1"/>
    <x v="1"/>
    <x v="1"/>
  </r>
  <r>
    <n v="215"/>
    <x v="202"/>
    <x v="1"/>
    <d v="1998-01-01T00:00:00"/>
    <x v="0"/>
    <x v="1"/>
    <s v="Installment"/>
    <x v="0"/>
    <x v="0"/>
    <x v="32"/>
    <x v="0"/>
    <x v="0"/>
    <x v="1"/>
    <n v="0"/>
    <x v="0"/>
    <n v="1"/>
    <x v="1"/>
    <x v="1"/>
  </r>
  <r>
    <n v="216"/>
    <x v="203"/>
    <x v="1"/>
    <d v="1998-07-10T00:00:00"/>
    <x v="1"/>
    <x v="1"/>
    <s v="Full"/>
    <x v="0"/>
    <x v="0"/>
    <x v="33"/>
    <x v="0"/>
    <x v="0"/>
    <x v="0"/>
    <n v="0"/>
    <x v="0"/>
    <n v="1"/>
    <x v="1"/>
    <x v="1"/>
  </r>
  <r>
    <n v="217"/>
    <x v="204"/>
    <x v="1"/>
    <d v="1998-07-10T00:00:00"/>
    <x v="0"/>
    <x v="0"/>
    <s v="Full"/>
    <x v="0"/>
    <x v="1"/>
    <x v="1"/>
    <x v="0"/>
    <x v="0"/>
    <x v="1"/>
    <n v="0"/>
    <x v="0"/>
    <n v="1"/>
    <x v="1"/>
    <x v="1"/>
  </r>
  <r>
    <n v="218"/>
    <x v="205"/>
    <x v="1"/>
    <d v="1998-09-08T00:00:00"/>
    <x v="1"/>
    <x v="1"/>
    <s v="Installment"/>
    <x v="0"/>
    <x v="0"/>
    <x v="33"/>
    <x v="0"/>
    <x v="0"/>
    <x v="0"/>
    <n v="0"/>
    <x v="0"/>
    <n v="1"/>
    <x v="1"/>
    <x v="1"/>
  </r>
  <r>
    <n v="219"/>
    <x v="206"/>
    <x v="1"/>
    <d v="1998-08-09T00:00:00"/>
    <x v="0"/>
    <x v="0"/>
    <s v="Full"/>
    <x v="0"/>
    <x v="0"/>
    <x v="0"/>
    <x v="0"/>
    <x v="1"/>
    <x v="0"/>
    <n v="0"/>
    <x v="1"/>
    <n v="1"/>
    <x v="1"/>
    <x v="1"/>
  </r>
  <r>
    <n v="220"/>
    <x v="207"/>
    <x v="1"/>
    <d v="1998-09-08T00:00:00"/>
    <x v="0"/>
    <x v="0"/>
    <s v="Full"/>
    <x v="0"/>
    <x v="0"/>
    <x v="0"/>
    <x v="0"/>
    <x v="0"/>
    <x v="1"/>
    <n v="0"/>
    <x v="0"/>
    <n v="1"/>
    <x v="1"/>
    <x v="1"/>
  </r>
  <r>
    <n v="221"/>
    <x v="208"/>
    <x v="1"/>
    <d v="1998-09-08T00:00:00"/>
    <x v="1"/>
    <x v="1"/>
    <s v="Full"/>
    <x v="0"/>
    <x v="0"/>
    <x v="33"/>
    <x v="0"/>
    <x v="0"/>
    <x v="0"/>
    <n v="0"/>
    <x v="0"/>
    <n v="1"/>
    <x v="1"/>
    <x v="1"/>
  </r>
  <r>
    <n v="222"/>
    <x v="209"/>
    <x v="1"/>
    <d v="1998-01-01T00:00:00"/>
    <x v="0"/>
    <x v="0"/>
    <s v="Installment"/>
    <x v="0"/>
    <x v="1"/>
    <x v="1"/>
    <x v="0"/>
    <x v="0"/>
    <x v="1"/>
    <n v="0"/>
    <x v="0"/>
    <n v="1"/>
    <x v="1"/>
    <x v="1"/>
  </r>
  <r>
    <n v="223"/>
    <x v="210"/>
    <x v="1"/>
    <d v="1998-07-10T00:00:00"/>
    <x v="1"/>
    <x v="1"/>
    <s v="Installment"/>
    <x v="0"/>
    <x v="1"/>
    <x v="30"/>
    <x v="0"/>
    <x v="0"/>
    <x v="0"/>
    <n v="0"/>
    <x v="0"/>
    <n v="1"/>
    <x v="1"/>
    <x v="1"/>
  </r>
  <r>
    <n v="224"/>
    <x v="211"/>
    <x v="1"/>
    <d v="1998-06-20T00:00:00"/>
    <x v="1"/>
    <x v="1"/>
    <s v="Installment"/>
    <x v="0"/>
    <x v="0"/>
    <x v="33"/>
    <x v="0"/>
    <x v="0"/>
    <x v="0"/>
    <n v="0"/>
    <x v="0"/>
    <n v="1"/>
    <x v="1"/>
    <x v="1"/>
  </r>
  <r>
    <n v="225"/>
    <x v="212"/>
    <x v="1"/>
    <d v="1998-01-09T00:00:00"/>
    <x v="0"/>
    <x v="0"/>
    <s v="Full"/>
    <x v="0"/>
    <x v="0"/>
    <x v="0"/>
    <x v="0"/>
    <x v="0"/>
    <x v="0"/>
    <n v="0"/>
    <x v="0"/>
    <n v="1"/>
    <x v="1"/>
    <x v="1"/>
  </r>
  <r>
    <n v="226"/>
    <x v="213"/>
    <x v="1"/>
    <d v="1998-08-09T00:00:00"/>
    <x v="1"/>
    <x v="1"/>
    <s v="Full"/>
    <x v="0"/>
    <x v="0"/>
    <x v="33"/>
    <x v="0"/>
    <x v="0"/>
    <x v="1"/>
    <n v="0"/>
    <x v="0"/>
    <n v="1"/>
    <x v="1"/>
    <x v="1"/>
  </r>
  <r>
    <n v="227"/>
    <x v="214"/>
    <x v="1"/>
    <d v="1998-07-10T00:00:00"/>
    <x v="1"/>
    <x v="1"/>
    <s v="Full"/>
    <x v="0"/>
    <x v="1"/>
    <x v="30"/>
    <x v="1"/>
    <x v="1"/>
    <x v="1"/>
    <n v="0"/>
    <x v="0"/>
    <n v="1"/>
    <x v="1"/>
    <x v="1"/>
  </r>
  <r>
    <n v="228"/>
    <x v="215"/>
    <x v="1"/>
    <d v="1998-01-01T00:00:00"/>
    <x v="0"/>
    <x v="0"/>
    <s v="Installment"/>
    <x v="0"/>
    <x v="0"/>
    <x v="0"/>
    <x v="1"/>
    <x v="1"/>
    <x v="1"/>
    <n v="0"/>
    <x v="0"/>
    <n v="1"/>
    <x v="1"/>
    <x v="1"/>
  </r>
  <r>
    <n v="229"/>
    <x v="87"/>
    <x v="1"/>
    <d v="1998-01-01T00:00:00"/>
    <x v="0"/>
    <x v="2"/>
    <s v="Full"/>
    <x v="2"/>
    <x v="6"/>
    <x v="9"/>
    <x v="0"/>
    <x v="0"/>
    <x v="1"/>
    <n v="0"/>
    <x v="0"/>
    <n v="1"/>
    <x v="1"/>
    <x v="0"/>
  </r>
  <r>
    <n v="230"/>
    <x v="56"/>
    <x v="1"/>
    <d v="1998-01-01T00:00:00"/>
    <x v="0"/>
    <x v="1"/>
    <s v="Full"/>
    <x v="2"/>
    <x v="1"/>
    <x v="26"/>
    <x v="0"/>
    <x v="0"/>
    <x v="1"/>
    <n v="0"/>
    <x v="0"/>
    <n v="1"/>
    <x v="1"/>
    <x v="0"/>
  </r>
  <r>
    <n v="231"/>
    <x v="74"/>
    <x v="1"/>
    <d v="1998-01-01T00:00:00"/>
    <x v="0"/>
    <x v="2"/>
    <s v="Full"/>
    <x v="2"/>
    <x v="1"/>
    <x v="10"/>
    <x v="0"/>
    <x v="0"/>
    <x v="0"/>
    <n v="0"/>
    <x v="0"/>
    <n v="1"/>
    <x v="1"/>
    <x v="0"/>
  </r>
  <r>
    <n v="232"/>
    <x v="3"/>
    <x v="1"/>
    <d v="1998-01-01T00:00:00"/>
    <x v="0"/>
    <x v="1"/>
    <s v="Full"/>
    <x v="2"/>
    <x v="1"/>
    <x v="26"/>
    <x v="0"/>
    <x v="0"/>
    <x v="1"/>
    <n v="0"/>
    <x v="0"/>
    <n v="1"/>
    <x v="1"/>
    <x v="0"/>
  </r>
  <r>
    <n v="233"/>
    <x v="6"/>
    <x v="1"/>
    <d v="1998-01-01T00:00:00"/>
    <x v="0"/>
    <x v="1"/>
    <s v="Full"/>
    <x v="2"/>
    <x v="1"/>
    <x v="26"/>
    <x v="0"/>
    <x v="0"/>
    <x v="1"/>
    <n v="0"/>
    <x v="0"/>
    <n v="1"/>
    <x v="1"/>
    <x v="0"/>
  </r>
  <r>
    <n v="234"/>
    <x v="52"/>
    <x v="1"/>
    <d v="1998-01-01T00:00:00"/>
    <x v="0"/>
    <x v="1"/>
    <s v="Installment"/>
    <x v="2"/>
    <x v="6"/>
    <x v="31"/>
    <x v="0"/>
    <x v="0"/>
    <x v="1"/>
    <n v="0"/>
    <x v="0"/>
    <n v="1"/>
    <x v="1"/>
    <x v="0"/>
  </r>
  <r>
    <n v="235"/>
    <x v="25"/>
    <x v="1"/>
    <d v="1998-01-01T00:00:00"/>
    <x v="0"/>
    <x v="1"/>
    <s v="Full"/>
    <x v="2"/>
    <x v="6"/>
    <x v="31"/>
    <x v="0"/>
    <x v="0"/>
    <x v="1"/>
    <n v="0"/>
    <x v="0"/>
    <n v="1"/>
    <x v="1"/>
    <x v="0"/>
  </r>
  <r>
    <n v="236"/>
    <x v="105"/>
    <x v="1"/>
    <d v="1998-01-21T00:00:00"/>
    <x v="0"/>
    <x v="1"/>
    <s v="Full"/>
    <x v="2"/>
    <x v="1"/>
    <x v="26"/>
    <x v="0"/>
    <x v="0"/>
    <x v="0"/>
    <n v="0"/>
    <x v="0"/>
    <n v="1"/>
    <x v="1"/>
    <x v="0"/>
  </r>
  <r>
    <n v="237"/>
    <x v="18"/>
    <x v="1"/>
    <d v="1998-01-01T00:00:00"/>
    <x v="0"/>
    <x v="1"/>
    <s v="Full"/>
    <x v="2"/>
    <x v="6"/>
    <x v="31"/>
    <x v="0"/>
    <x v="0"/>
    <x v="0"/>
    <n v="0"/>
    <x v="0"/>
    <n v="1"/>
    <x v="1"/>
    <x v="0"/>
  </r>
  <r>
    <n v="238"/>
    <x v="184"/>
    <x v="1"/>
    <d v="1998-01-07T00:00:00"/>
    <x v="0"/>
    <x v="1"/>
    <s v="Full"/>
    <x v="2"/>
    <x v="6"/>
    <x v="31"/>
    <x v="1"/>
    <x v="1"/>
    <x v="1"/>
    <n v="0"/>
    <x v="0"/>
    <n v="1"/>
    <x v="1"/>
    <x v="0"/>
  </r>
  <r>
    <n v="239"/>
    <x v="196"/>
    <x v="1"/>
    <d v="1998-01-09T00:00:00"/>
    <x v="1"/>
    <x v="1"/>
    <s v="Full"/>
    <x v="2"/>
    <x v="6"/>
    <x v="34"/>
    <x v="1"/>
    <x v="1"/>
    <x v="1"/>
    <n v="0"/>
    <x v="0"/>
    <n v="1"/>
    <x v="1"/>
    <x v="0"/>
  </r>
  <r>
    <n v="240"/>
    <x v="64"/>
    <x v="1"/>
    <d v="1998-01-01T00:00:00"/>
    <x v="0"/>
    <x v="1"/>
    <s v="Full"/>
    <x v="2"/>
    <x v="6"/>
    <x v="31"/>
    <x v="0"/>
    <x v="0"/>
    <x v="0"/>
    <n v="0"/>
    <x v="0"/>
    <n v="1"/>
    <x v="1"/>
    <x v="0"/>
  </r>
  <r>
    <n v="241"/>
    <x v="78"/>
    <x v="1"/>
    <d v="1998-01-01T00:00:00"/>
    <x v="0"/>
    <x v="1"/>
    <s v="Full"/>
    <x v="2"/>
    <x v="1"/>
    <x v="26"/>
    <x v="0"/>
    <x v="0"/>
    <x v="0"/>
    <n v="0"/>
    <x v="0"/>
    <n v="1"/>
    <x v="1"/>
    <x v="0"/>
  </r>
  <r>
    <n v="242"/>
    <x v="95"/>
    <x v="1"/>
    <d v="1998-01-03T00:00:00"/>
    <x v="0"/>
    <x v="2"/>
    <s v="Full"/>
    <x v="2"/>
    <x v="2"/>
    <x v="12"/>
    <x v="0"/>
    <x v="1"/>
    <x v="0"/>
    <n v="0"/>
    <x v="0"/>
    <n v="1"/>
    <x v="1"/>
    <x v="0"/>
  </r>
  <r>
    <n v="243"/>
    <x v="147"/>
    <x v="1"/>
    <d v="1998-01-15T00:00:00"/>
    <x v="0"/>
    <x v="1"/>
    <s v="Full"/>
    <x v="2"/>
    <x v="1"/>
    <x v="26"/>
    <x v="0"/>
    <x v="1"/>
    <x v="1"/>
    <n v="0"/>
    <x v="1"/>
    <n v="1"/>
    <x v="1"/>
    <x v="0"/>
  </r>
  <r>
    <n v="244"/>
    <x v="13"/>
    <x v="1"/>
    <d v="1998-01-01T00:00:00"/>
    <x v="0"/>
    <x v="1"/>
    <s v="Full"/>
    <x v="2"/>
    <x v="2"/>
    <x v="25"/>
    <x v="0"/>
    <x v="0"/>
    <x v="0"/>
    <n v="0"/>
    <x v="0"/>
    <n v="1"/>
    <x v="1"/>
    <x v="0"/>
  </r>
  <r>
    <n v="245"/>
    <x v="4"/>
    <x v="1"/>
    <d v="1998-01-01T00:00:00"/>
    <x v="0"/>
    <x v="1"/>
    <s v="Installment"/>
    <x v="2"/>
    <x v="2"/>
    <x v="25"/>
    <x v="0"/>
    <x v="0"/>
    <x v="1"/>
    <n v="0"/>
    <x v="0"/>
    <n v="1"/>
    <x v="1"/>
    <x v="0"/>
  </r>
  <r>
    <n v="246"/>
    <x v="34"/>
    <x v="1"/>
    <d v="1998-01-01T00:00:00"/>
    <x v="0"/>
    <x v="1"/>
    <s v="Installment"/>
    <x v="2"/>
    <x v="2"/>
    <x v="25"/>
    <x v="1"/>
    <x v="1"/>
    <x v="1"/>
    <n v="0"/>
    <x v="0"/>
    <n v="1"/>
    <x v="1"/>
    <x v="0"/>
  </r>
  <r>
    <n v="247"/>
    <x v="104"/>
    <x v="1"/>
    <d v="1998-01-06T00:00:00"/>
    <x v="1"/>
    <x v="1"/>
    <s v="Installment"/>
    <x v="2"/>
    <x v="2"/>
    <x v="27"/>
    <x v="0"/>
    <x v="0"/>
    <x v="0"/>
    <n v="0"/>
    <x v="0"/>
    <n v="1"/>
    <x v="1"/>
    <x v="0"/>
  </r>
  <r>
    <n v="248"/>
    <x v="5"/>
    <x v="1"/>
    <d v="1998-01-01T00:00:00"/>
    <x v="1"/>
    <x v="1"/>
    <s v="Full"/>
    <x v="2"/>
    <x v="2"/>
    <x v="27"/>
    <x v="1"/>
    <x v="1"/>
    <x v="1"/>
    <n v="0"/>
    <x v="0"/>
    <n v="1"/>
    <x v="1"/>
    <x v="0"/>
  </r>
  <r>
    <n v="249"/>
    <x v="81"/>
    <x v="1"/>
    <d v="1998-01-01T00:00:00"/>
    <x v="0"/>
    <x v="1"/>
    <s v="Full"/>
    <x v="2"/>
    <x v="6"/>
    <x v="31"/>
    <x v="0"/>
    <x v="0"/>
    <x v="1"/>
    <n v="0"/>
    <x v="0"/>
    <n v="1"/>
    <x v="1"/>
    <x v="0"/>
  </r>
  <r>
    <n v="250"/>
    <x v="198"/>
    <x v="1"/>
    <d v="1998-03-02T00:00:00"/>
    <x v="0"/>
    <x v="1"/>
    <s v="Full"/>
    <x v="2"/>
    <x v="5"/>
    <x v="29"/>
    <x v="1"/>
    <x v="1"/>
    <x v="1"/>
    <n v="0"/>
    <x v="0"/>
    <n v="1"/>
    <x v="1"/>
    <x v="0"/>
  </r>
  <r>
    <n v="251"/>
    <x v="70"/>
    <x v="1"/>
    <d v="1998-01-01T00:00:00"/>
    <x v="0"/>
    <x v="2"/>
    <s v="Installment"/>
    <x v="2"/>
    <x v="2"/>
    <x v="12"/>
    <x v="0"/>
    <x v="0"/>
    <x v="1"/>
    <n v="0"/>
    <x v="0"/>
    <n v="1"/>
    <x v="1"/>
    <x v="0"/>
  </r>
  <r>
    <n v="252"/>
    <x v="22"/>
    <x v="1"/>
    <d v="1998-01-01T00:00:00"/>
    <x v="1"/>
    <x v="2"/>
    <s v="Full"/>
    <x v="2"/>
    <x v="2"/>
    <x v="35"/>
    <x v="0"/>
    <x v="0"/>
    <x v="0"/>
    <n v="0"/>
    <x v="0"/>
    <n v="1"/>
    <x v="1"/>
    <x v="0"/>
  </r>
  <r>
    <n v="253"/>
    <x v="27"/>
    <x v="1"/>
    <d v="1998-01-01T00:00:00"/>
    <x v="0"/>
    <x v="2"/>
    <s v="Installment"/>
    <x v="2"/>
    <x v="2"/>
    <x v="12"/>
    <x v="0"/>
    <x v="0"/>
    <x v="0"/>
    <n v="0"/>
    <x v="0"/>
    <n v="1"/>
    <x v="1"/>
    <x v="0"/>
  </r>
  <r>
    <n v="254"/>
    <x v="143"/>
    <x v="1"/>
    <d v="1998-01-11T00:00:00"/>
    <x v="0"/>
    <x v="2"/>
    <s v="Full"/>
    <x v="2"/>
    <x v="2"/>
    <x v="12"/>
    <x v="0"/>
    <x v="0"/>
    <x v="1"/>
    <n v="0"/>
    <x v="0"/>
    <n v="1"/>
    <x v="1"/>
    <x v="0"/>
  </r>
  <r>
    <n v="255"/>
    <x v="216"/>
    <x v="1"/>
    <d v="1998-01-01T00:00:00"/>
    <x v="1"/>
    <x v="1"/>
    <s v="Full"/>
    <x v="2"/>
    <x v="0"/>
    <x v="33"/>
    <x v="0"/>
    <x v="0"/>
    <x v="0"/>
    <n v="0"/>
    <x v="0"/>
    <n v="1"/>
    <x v="1"/>
    <x v="1"/>
  </r>
  <r>
    <n v="256"/>
    <x v="217"/>
    <x v="1"/>
    <d v="1998-09-08T00:00:00"/>
    <x v="0"/>
    <x v="1"/>
    <s v="Installment"/>
    <x v="2"/>
    <x v="0"/>
    <x v="32"/>
    <x v="0"/>
    <x v="0"/>
    <x v="1"/>
    <n v="0"/>
    <x v="0"/>
    <n v="1"/>
    <x v="1"/>
    <x v="1"/>
  </r>
  <r>
    <n v="257"/>
    <x v="218"/>
    <x v="1"/>
    <d v="1998-08-09T00:00:00"/>
    <x v="0"/>
    <x v="0"/>
    <s v="Full"/>
    <x v="2"/>
    <x v="0"/>
    <x v="0"/>
    <x v="0"/>
    <x v="0"/>
    <x v="0"/>
    <n v="0"/>
    <x v="0"/>
    <n v="1"/>
    <x v="1"/>
    <x v="1"/>
  </r>
  <r>
    <n v="258"/>
    <x v="219"/>
    <x v="1"/>
    <d v="1998-08-09T00:00:00"/>
    <x v="1"/>
    <x v="1"/>
    <s v="Installment"/>
    <x v="2"/>
    <x v="0"/>
    <x v="33"/>
    <x v="0"/>
    <x v="0"/>
    <x v="0"/>
    <n v="0"/>
    <x v="0"/>
    <n v="1"/>
    <x v="1"/>
    <x v="1"/>
  </r>
  <r>
    <n v="259"/>
    <x v="220"/>
    <x v="1"/>
    <d v="1998-08-09T00:00:00"/>
    <x v="0"/>
    <x v="1"/>
    <s v="Full"/>
    <x v="2"/>
    <x v="0"/>
    <x v="32"/>
    <x v="0"/>
    <x v="0"/>
    <x v="1"/>
    <n v="0"/>
    <x v="0"/>
    <n v="1"/>
    <x v="1"/>
    <x v="1"/>
  </r>
  <r>
    <n v="260"/>
    <x v="221"/>
    <x v="1"/>
    <d v="1998-09-08T00:00:00"/>
    <x v="0"/>
    <x v="0"/>
    <s v="Full"/>
    <x v="2"/>
    <x v="1"/>
    <x v="1"/>
    <x v="0"/>
    <x v="0"/>
    <x v="0"/>
    <n v="0"/>
    <x v="0"/>
    <n v="1"/>
    <x v="1"/>
    <x v="1"/>
  </r>
  <r>
    <n v="261"/>
    <x v="222"/>
    <x v="1"/>
    <d v="1998-08-09T00:00:00"/>
    <x v="0"/>
    <x v="0"/>
    <s v="Full"/>
    <x v="2"/>
    <x v="0"/>
    <x v="0"/>
    <x v="0"/>
    <x v="0"/>
    <x v="1"/>
    <n v="0"/>
    <x v="0"/>
    <n v="1"/>
    <x v="1"/>
    <x v="1"/>
  </r>
  <r>
    <n v="262"/>
    <x v="223"/>
    <x v="1"/>
    <d v="1998-09-08T00:00:00"/>
    <x v="1"/>
    <x v="1"/>
    <s v="Installment"/>
    <x v="2"/>
    <x v="0"/>
    <x v="33"/>
    <x v="0"/>
    <x v="0"/>
    <x v="1"/>
    <n v="0"/>
    <x v="0"/>
    <n v="1"/>
    <x v="1"/>
    <x v="1"/>
  </r>
  <r>
    <n v="263"/>
    <x v="224"/>
    <x v="1"/>
    <d v="1998-01-01T00:00:00"/>
    <x v="0"/>
    <x v="0"/>
    <s v="Full"/>
    <x v="2"/>
    <x v="0"/>
    <x v="0"/>
    <x v="0"/>
    <x v="0"/>
    <x v="1"/>
    <n v="0"/>
    <x v="0"/>
    <n v="1"/>
    <x v="1"/>
    <x v="1"/>
  </r>
  <r>
    <n v="264"/>
    <x v="225"/>
    <x v="1"/>
    <d v="1998-06-10T00:00:00"/>
    <x v="1"/>
    <x v="1"/>
    <s v="Installment"/>
    <x v="2"/>
    <x v="0"/>
    <x v="33"/>
    <x v="0"/>
    <x v="0"/>
    <x v="1"/>
    <n v="0"/>
    <x v="0"/>
    <n v="1"/>
    <x v="1"/>
    <x v="1"/>
  </r>
  <r>
    <n v="265"/>
    <x v="226"/>
    <x v="1"/>
    <d v="1998-01-01T00:00:00"/>
    <x v="0"/>
    <x v="1"/>
    <s v="Installment"/>
    <x v="2"/>
    <x v="0"/>
    <x v="32"/>
    <x v="0"/>
    <x v="0"/>
    <x v="1"/>
    <n v="0"/>
    <x v="0"/>
    <n v="1"/>
    <x v="1"/>
    <x v="1"/>
  </r>
  <r>
    <n v="266"/>
    <x v="227"/>
    <x v="1"/>
    <d v="1998-02-13T00:00:00"/>
    <x v="1"/>
    <x v="1"/>
    <s v="Full"/>
    <x v="2"/>
    <x v="0"/>
    <x v="33"/>
    <x v="0"/>
    <x v="0"/>
    <x v="1"/>
    <n v="0"/>
    <x v="0"/>
    <n v="1"/>
    <x v="1"/>
    <x v="1"/>
  </r>
  <r>
    <n v="267"/>
    <x v="228"/>
    <x v="1"/>
    <d v="1998-05-31T00:00:00"/>
    <x v="0"/>
    <x v="0"/>
    <s v="Full"/>
    <x v="2"/>
    <x v="5"/>
    <x v="5"/>
    <x v="0"/>
    <x v="0"/>
    <x v="0"/>
    <n v="1"/>
    <x v="0"/>
    <n v="1"/>
    <x v="1"/>
    <x v="1"/>
  </r>
  <r>
    <n v="268"/>
    <x v="229"/>
    <x v="1"/>
    <d v="1998-08-09T00:00:00"/>
    <x v="0"/>
    <x v="0"/>
    <s v="Installment"/>
    <x v="2"/>
    <x v="1"/>
    <x v="1"/>
    <x v="0"/>
    <x v="0"/>
    <x v="0"/>
    <n v="0"/>
    <x v="0"/>
    <n v="1"/>
    <x v="1"/>
    <x v="1"/>
  </r>
  <r>
    <n v="269"/>
    <x v="230"/>
    <x v="1"/>
    <d v="1998-08-09T00:00:00"/>
    <x v="0"/>
    <x v="1"/>
    <s v="Installment"/>
    <x v="2"/>
    <x v="0"/>
    <x v="32"/>
    <x v="0"/>
    <x v="0"/>
    <x v="1"/>
    <n v="0"/>
    <x v="0"/>
    <n v="1"/>
    <x v="1"/>
    <x v="1"/>
  </r>
  <r>
    <n v="270"/>
    <x v="231"/>
    <x v="1"/>
    <d v="1998-04-11T00:00:00"/>
    <x v="0"/>
    <x v="1"/>
    <s v="Full"/>
    <x v="2"/>
    <x v="0"/>
    <x v="32"/>
    <x v="0"/>
    <x v="0"/>
    <x v="1"/>
    <n v="0"/>
    <x v="0"/>
    <n v="1"/>
    <x v="1"/>
    <x v="1"/>
  </r>
  <r>
    <n v="271"/>
    <x v="232"/>
    <x v="1"/>
    <d v="1998-01-01T00:00:00"/>
    <x v="0"/>
    <x v="0"/>
    <s v="Full"/>
    <x v="2"/>
    <x v="1"/>
    <x v="1"/>
    <x v="0"/>
    <x v="0"/>
    <x v="0"/>
    <n v="0"/>
    <x v="0"/>
    <n v="1"/>
    <x v="1"/>
    <x v="1"/>
  </r>
  <r>
    <n v="272"/>
    <x v="233"/>
    <x v="1"/>
    <d v="1998-09-08T00:00:00"/>
    <x v="1"/>
    <x v="1"/>
    <s v="Installment"/>
    <x v="2"/>
    <x v="1"/>
    <x v="30"/>
    <x v="0"/>
    <x v="0"/>
    <x v="1"/>
    <n v="0"/>
    <x v="0"/>
    <n v="1"/>
    <x v="1"/>
    <x v="1"/>
  </r>
  <r>
    <n v="273"/>
    <x v="234"/>
    <x v="1"/>
    <d v="1998-01-01T00:00:00"/>
    <x v="0"/>
    <x v="0"/>
    <s v="Installment"/>
    <x v="2"/>
    <x v="1"/>
    <x v="1"/>
    <x v="0"/>
    <x v="0"/>
    <x v="1"/>
    <n v="0"/>
    <x v="0"/>
    <n v="1"/>
    <x v="1"/>
    <x v="1"/>
  </r>
  <r>
    <n v="274"/>
    <x v="235"/>
    <x v="1"/>
    <d v="1998-09-08T00:00:00"/>
    <x v="0"/>
    <x v="1"/>
    <s v="Full"/>
    <x v="2"/>
    <x v="0"/>
    <x v="32"/>
    <x v="1"/>
    <x v="1"/>
    <x v="1"/>
    <n v="0"/>
    <x v="0"/>
    <n v="1"/>
    <x v="1"/>
    <x v="1"/>
  </r>
  <r>
    <n v="275"/>
    <x v="236"/>
    <x v="1"/>
    <d v="1998-09-08T00:00:00"/>
    <x v="1"/>
    <x v="1"/>
    <s v="Full"/>
    <x v="2"/>
    <x v="0"/>
    <x v="33"/>
    <x v="1"/>
    <x v="1"/>
    <x v="1"/>
    <n v="0"/>
    <x v="0"/>
    <n v="1"/>
    <x v="1"/>
    <x v="1"/>
  </r>
  <r>
    <n v="276"/>
    <x v="237"/>
    <x v="1"/>
    <d v="1998-03-02T00:00:00"/>
    <x v="0"/>
    <x v="0"/>
    <s v="Full"/>
    <x v="2"/>
    <x v="0"/>
    <x v="0"/>
    <x v="1"/>
    <x v="1"/>
    <x v="1"/>
    <n v="0"/>
    <x v="0"/>
    <n v="1"/>
    <x v="1"/>
    <x v="1"/>
  </r>
  <r>
    <n v="277"/>
    <x v="238"/>
    <x v="1"/>
    <d v="1998-03-20T00:00:00"/>
    <x v="1"/>
    <x v="1"/>
    <s v="Full"/>
    <x v="2"/>
    <x v="0"/>
    <x v="33"/>
    <x v="1"/>
    <x v="1"/>
    <x v="1"/>
    <n v="0"/>
    <x v="0"/>
    <n v="1"/>
    <x v="1"/>
    <x v="1"/>
  </r>
  <r>
    <n v="278"/>
    <x v="239"/>
    <x v="1"/>
    <d v="1998-01-01T00:00:00"/>
    <x v="0"/>
    <x v="0"/>
    <s v="Installment"/>
    <x v="2"/>
    <x v="0"/>
    <x v="0"/>
    <x v="0"/>
    <x v="0"/>
    <x v="0"/>
    <n v="0"/>
    <x v="0"/>
    <n v="1"/>
    <x v="1"/>
    <x v="1"/>
  </r>
  <r>
    <n v="279"/>
    <x v="240"/>
    <x v="1"/>
    <d v="1998-09-08T00:00:00"/>
    <x v="0"/>
    <x v="1"/>
    <s v="Full"/>
    <x v="2"/>
    <x v="0"/>
    <x v="32"/>
    <x v="0"/>
    <x v="0"/>
    <x v="0"/>
    <n v="0"/>
    <x v="0"/>
    <n v="1"/>
    <x v="1"/>
    <x v="1"/>
  </r>
  <r>
    <n v="280"/>
    <x v="168"/>
    <x v="1"/>
    <d v="1998-02-10T00:00:00"/>
    <x v="0"/>
    <x v="2"/>
    <s v="Full"/>
    <x v="3"/>
    <x v="2"/>
    <x v="12"/>
    <x v="0"/>
    <x v="1"/>
    <x v="0"/>
    <n v="0"/>
    <x v="0"/>
    <n v="1"/>
    <x v="1"/>
    <x v="0"/>
  </r>
  <r>
    <n v="281"/>
    <x v="183"/>
    <x v="1"/>
    <d v="1998-09-08T00:00:00"/>
    <x v="1"/>
    <x v="1"/>
    <s v="Full"/>
    <x v="3"/>
    <x v="5"/>
    <x v="36"/>
    <x v="0"/>
    <x v="0"/>
    <x v="1"/>
    <n v="0"/>
    <x v="0"/>
    <n v="1"/>
    <x v="1"/>
    <x v="0"/>
  </r>
  <r>
    <n v="282"/>
    <x v="176"/>
    <x v="1"/>
    <d v="1998-09-08T00:00:00"/>
    <x v="1"/>
    <x v="1"/>
    <s v="Installment"/>
    <x v="3"/>
    <x v="3"/>
    <x v="25"/>
    <x v="0"/>
    <x v="0"/>
    <x v="1"/>
    <n v="0"/>
    <x v="0"/>
    <n v="1"/>
    <x v="1"/>
    <x v="0"/>
  </r>
  <r>
    <n v="283"/>
    <x v="17"/>
    <x v="1"/>
    <d v="1998-01-01T00:00:00"/>
    <x v="0"/>
    <x v="2"/>
    <s v="Full"/>
    <x v="3"/>
    <x v="5"/>
    <x v="13"/>
    <x v="0"/>
    <x v="0"/>
    <x v="1"/>
    <n v="0"/>
    <x v="0"/>
    <n v="1"/>
    <x v="1"/>
    <x v="0"/>
  </r>
  <r>
    <n v="284"/>
    <x v="90"/>
    <x v="1"/>
    <d v="1998-01-02T00:00:00"/>
    <x v="0"/>
    <x v="2"/>
    <s v="Full"/>
    <x v="3"/>
    <x v="0"/>
    <x v="11"/>
    <x v="0"/>
    <x v="0"/>
    <x v="1"/>
    <n v="0"/>
    <x v="0"/>
    <n v="1"/>
    <x v="1"/>
    <x v="0"/>
  </r>
  <r>
    <n v="285"/>
    <x v="23"/>
    <x v="1"/>
    <d v="1998-01-01T00:00:00"/>
    <x v="0"/>
    <x v="2"/>
    <s v="Full"/>
    <x v="3"/>
    <x v="4"/>
    <x v="20"/>
    <x v="0"/>
    <x v="0"/>
    <x v="0"/>
    <n v="0"/>
    <x v="1"/>
    <n v="1"/>
    <x v="1"/>
    <x v="0"/>
  </r>
  <r>
    <n v="286"/>
    <x v="43"/>
    <x v="1"/>
    <d v="1998-01-01T00:00:00"/>
    <x v="0"/>
    <x v="2"/>
    <s v="Full"/>
    <x v="3"/>
    <x v="3"/>
    <x v="37"/>
    <x v="0"/>
    <x v="0"/>
    <x v="1"/>
    <n v="0"/>
    <x v="0"/>
    <n v="1"/>
    <x v="1"/>
    <x v="0"/>
  </r>
  <r>
    <n v="287"/>
    <x v="93"/>
    <x v="1"/>
    <d v="1998-01-02T00:00:00"/>
    <x v="0"/>
    <x v="2"/>
    <s v="Full"/>
    <x v="3"/>
    <x v="0"/>
    <x v="11"/>
    <x v="0"/>
    <x v="0"/>
    <x v="0"/>
    <n v="0"/>
    <x v="0"/>
    <n v="1"/>
    <x v="1"/>
    <x v="0"/>
  </r>
  <r>
    <n v="288"/>
    <x v="99"/>
    <x v="1"/>
    <d v="1998-01-04T00:00:00"/>
    <x v="0"/>
    <x v="1"/>
    <s v="Full"/>
    <x v="3"/>
    <x v="6"/>
    <x v="31"/>
    <x v="0"/>
    <x v="0"/>
    <x v="1"/>
    <n v="0"/>
    <x v="0"/>
    <n v="1"/>
    <x v="1"/>
    <x v="0"/>
  </r>
  <r>
    <n v="289"/>
    <x v="127"/>
    <x v="1"/>
    <d v="1998-07-15T00:00:00"/>
    <x v="1"/>
    <x v="1"/>
    <s v="Full"/>
    <x v="3"/>
    <x v="1"/>
    <x v="30"/>
    <x v="0"/>
    <x v="0"/>
    <x v="1"/>
    <n v="0"/>
    <x v="0"/>
    <n v="1"/>
    <x v="1"/>
    <x v="0"/>
  </r>
  <r>
    <n v="290"/>
    <x v="112"/>
    <x v="1"/>
    <d v="1998-05-16T00:00:00"/>
    <x v="0"/>
    <x v="1"/>
    <s v="Installment"/>
    <x v="3"/>
    <x v="0"/>
    <x v="32"/>
    <x v="0"/>
    <x v="0"/>
    <x v="0"/>
    <n v="0"/>
    <x v="0"/>
    <n v="1"/>
    <x v="1"/>
    <x v="0"/>
  </r>
  <r>
    <n v="291"/>
    <x v="41"/>
    <x v="1"/>
    <d v="1998-01-01T00:00:00"/>
    <x v="0"/>
    <x v="2"/>
    <s v="Full"/>
    <x v="3"/>
    <x v="1"/>
    <x v="10"/>
    <x v="0"/>
    <x v="0"/>
    <x v="0"/>
    <n v="0"/>
    <x v="0"/>
    <n v="1"/>
    <x v="1"/>
    <x v="0"/>
  </r>
  <r>
    <n v="292"/>
    <x v="162"/>
    <x v="1"/>
    <d v="1998-09-06T00:00:00"/>
    <x v="1"/>
    <x v="1"/>
    <s v="Full"/>
    <x v="3"/>
    <x v="2"/>
    <x v="27"/>
    <x v="0"/>
    <x v="0"/>
    <x v="1"/>
    <n v="0"/>
    <x v="0"/>
    <n v="1"/>
    <x v="1"/>
    <x v="0"/>
  </r>
  <r>
    <n v="293"/>
    <x v="42"/>
    <x v="1"/>
    <d v="1998-01-01T00:00:00"/>
    <x v="1"/>
    <x v="2"/>
    <s v="Installment"/>
    <x v="3"/>
    <x v="0"/>
    <x v="17"/>
    <x v="0"/>
    <x v="0"/>
    <x v="0"/>
    <n v="0"/>
    <x v="0"/>
    <n v="1"/>
    <x v="1"/>
    <x v="0"/>
  </r>
  <r>
    <n v="294"/>
    <x v="38"/>
    <x v="1"/>
    <d v="1998-01-01T00:00:00"/>
    <x v="0"/>
    <x v="1"/>
    <s v="Full"/>
    <x v="3"/>
    <x v="0"/>
    <x v="32"/>
    <x v="0"/>
    <x v="1"/>
    <x v="0"/>
    <n v="0"/>
    <x v="0"/>
    <n v="1"/>
    <x v="1"/>
    <x v="0"/>
  </r>
  <r>
    <n v="295"/>
    <x v="58"/>
    <x v="1"/>
    <d v="1998-01-01T00:00:00"/>
    <x v="0"/>
    <x v="1"/>
    <s v="Full"/>
    <x v="3"/>
    <x v="0"/>
    <x v="32"/>
    <x v="0"/>
    <x v="0"/>
    <x v="1"/>
    <n v="0"/>
    <x v="0"/>
    <n v="1"/>
    <x v="1"/>
    <x v="0"/>
  </r>
  <r>
    <n v="296"/>
    <x v="110"/>
    <x v="1"/>
    <d v="1998-03-23T00:00:00"/>
    <x v="1"/>
    <x v="1"/>
    <s v="Full"/>
    <x v="3"/>
    <x v="0"/>
    <x v="33"/>
    <x v="0"/>
    <x v="0"/>
    <x v="0"/>
    <n v="0"/>
    <x v="0"/>
    <n v="1"/>
    <x v="1"/>
    <x v="0"/>
  </r>
  <r>
    <n v="297"/>
    <x v="11"/>
    <x v="1"/>
    <d v="1998-01-01T00:00:00"/>
    <x v="0"/>
    <x v="0"/>
    <s v="Full"/>
    <x v="3"/>
    <x v="1"/>
    <x v="1"/>
    <x v="0"/>
    <x v="0"/>
    <x v="0"/>
    <n v="0"/>
    <x v="0"/>
    <n v="1"/>
    <x v="1"/>
    <x v="0"/>
  </r>
  <r>
    <n v="298"/>
    <x v="92"/>
    <x v="1"/>
    <d v="1998-01-02T00:00:00"/>
    <x v="0"/>
    <x v="2"/>
    <s v="Full"/>
    <x v="3"/>
    <x v="3"/>
    <x v="37"/>
    <x v="1"/>
    <x v="1"/>
    <x v="1"/>
    <n v="0"/>
    <x v="0"/>
    <n v="1"/>
    <x v="1"/>
    <x v="0"/>
  </r>
  <r>
    <n v="299"/>
    <x v="85"/>
    <x v="1"/>
    <d v="1998-01-01T00:00:00"/>
    <x v="0"/>
    <x v="1"/>
    <s v="Full"/>
    <x v="3"/>
    <x v="2"/>
    <x v="25"/>
    <x v="0"/>
    <x v="0"/>
    <x v="1"/>
    <n v="0"/>
    <x v="0"/>
    <n v="1"/>
    <x v="1"/>
    <x v="0"/>
  </r>
  <r>
    <n v="300"/>
    <x v="164"/>
    <x v="1"/>
    <d v="1998-09-07T00:00:00"/>
    <x v="1"/>
    <x v="1"/>
    <s v="Full"/>
    <x v="3"/>
    <x v="0"/>
    <x v="33"/>
    <x v="0"/>
    <x v="1"/>
    <x v="0"/>
    <n v="0"/>
    <x v="0"/>
    <n v="1"/>
    <x v="1"/>
    <x v="0"/>
  </r>
  <r>
    <n v="301"/>
    <x v="241"/>
    <x v="1"/>
    <d v="1998-03-07T00:00:00"/>
    <x v="1"/>
    <x v="2"/>
    <s v="Full"/>
    <x v="3"/>
    <x v="0"/>
    <x v="17"/>
    <x v="1"/>
    <x v="1"/>
    <x v="1"/>
    <n v="0"/>
    <x v="0"/>
    <n v="1"/>
    <x v="1"/>
    <x v="1"/>
  </r>
  <r>
    <n v="302"/>
    <x v="242"/>
    <x v="1"/>
    <d v="1998-06-20T00:00:00"/>
    <x v="0"/>
    <x v="0"/>
    <s v="Installment"/>
    <x v="3"/>
    <x v="3"/>
    <x v="3"/>
    <x v="1"/>
    <x v="1"/>
    <x v="1"/>
    <n v="0"/>
    <x v="0"/>
    <n v="1"/>
    <x v="1"/>
    <x v="1"/>
  </r>
  <r>
    <n v="303"/>
    <x v="243"/>
    <x v="1"/>
    <d v="1998-07-10T00:00:00"/>
    <x v="0"/>
    <x v="0"/>
    <s v="Full"/>
    <x v="3"/>
    <x v="0"/>
    <x v="0"/>
    <x v="0"/>
    <x v="0"/>
    <x v="0"/>
    <n v="0"/>
    <x v="0"/>
    <n v="1"/>
    <x v="1"/>
    <x v="1"/>
  </r>
  <r>
    <n v="304"/>
    <x v="244"/>
    <x v="1"/>
    <d v="1998-06-10T00:00:00"/>
    <x v="1"/>
    <x v="1"/>
    <s v="Full"/>
    <x v="3"/>
    <x v="0"/>
    <x v="33"/>
    <x v="0"/>
    <x v="0"/>
    <x v="1"/>
    <n v="0"/>
    <x v="0"/>
    <n v="1"/>
    <x v="1"/>
    <x v="1"/>
  </r>
  <r>
    <n v="305"/>
    <x v="245"/>
    <x v="1"/>
    <d v="1998-04-01T00:00:00"/>
    <x v="0"/>
    <x v="0"/>
    <s v="Full"/>
    <x v="3"/>
    <x v="0"/>
    <x v="0"/>
    <x v="0"/>
    <x v="0"/>
    <x v="1"/>
    <n v="0"/>
    <x v="0"/>
    <n v="1"/>
    <x v="1"/>
    <x v="1"/>
  </r>
  <r>
    <n v="306"/>
    <x v="246"/>
    <x v="1"/>
    <d v="1998-09-06T00:00:00"/>
    <x v="1"/>
    <x v="1"/>
    <s v="Full"/>
    <x v="3"/>
    <x v="0"/>
    <x v="33"/>
    <x v="0"/>
    <x v="0"/>
    <x v="1"/>
    <n v="0"/>
    <x v="0"/>
    <n v="1"/>
    <x v="1"/>
    <x v="1"/>
  </r>
  <r>
    <n v="307"/>
    <x v="247"/>
    <x v="1"/>
    <d v="1998-09-08T00:00:00"/>
    <x v="1"/>
    <x v="1"/>
    <s v="Full"/>
    <x v="3"/>
    <x v="0"/>
    <x v="33"/>
    <x v="1"/>
    <x v="1"/>
    <x v="1"/>
    <n v="0"/>
    <x v="0"/>
    <n v="1"/>
    <x v="1"/>
    <x v="1"/>
  </r>
  <r>
    <n v="308"/>
    <x v="248"/>
    <x v="1"/>
    <d v="1998-03-07T00:00:00"/>
    <x v="1"/>
    <x v="1"/>
    <s v="Full"/>
    <x v="3"/>
    <x v="0"/>
    <x v="33"/>
    <x v="0"/>
    <x v="0"/>
    <x v="1"/>
    <n v="0"/>
    <x v="0"/>
    <n v="1"/>
    <x v="1"/>
    <x v="1"/>
  </r>
  <r>
    <n v="309"/>
    <x v="249"/>
    <x v="1"/>
    <d v="1998-09-05T00:00:00"/>
    <x v="1"/>
    <x v="1"/>
    <s v="Installment"/>
    <x v="3"/>
    <x v="6"/>
    <x v="34"/>
    <x v="0"/>
    <x v="0"/>
    <x v="1"/>
    <n v="0"/>
    <x v="0"/>
    <n v="1"/>
    <x v="1"/>
    <x v="1"/>
  </r>
  <r>
    <n v="310"/>
    <x v="250"/>
    <x v="1"/>
    <d v="1998-01-01T00:00:00"/>
    <x v="1"/>
    <x v="1"/>
    <s v="Full"/>
    <x v="3"/>
    <x v="1"/>
    <x v="30"/>
    <x v="1"/>
    <x v="1"/>
    <x v="1"/>
    <n v="0"/>
    <x v="0"/>
    <n v="1"/>
    <x v="1"/>
    <x v="1"/>
  </r>
  <r>
    <n v="311"/>
    <x v="251"/>
    <x v="1"/>
    <d v="1998-01-11T00:00:00"/>
    <x v="0"/>
    <x v="1"/>
    <s v="Full"/>
    <x v="3"/>
    <x v="0"/>
    <x v="32"/>
    <x v="0"/>
    <x v="1"/>
    <x v="0"/>
    <n v="0"/>
    <x v="0"/>
    <n v="1"/>
    <x v="1"/>
    <x v="1"/>
  </r>
  <r>
    <n v="312"/>
    <x v="252"/>
    <x v="1"/>
    <d v="1998-01-01T00:00:00"/>
    <x v="1"/>
    <x v="1"/>
    <s v="Full"/>
    <x v="3"/>
    <x v="0"/>
    <x v="33"/>
    <x v="0"/>
    <x v="0"/>
    <x v="1"/>
    <n v="0"/>
    <x v="0"/>
    <n v="1"/>
    <x v="1"/>
    <x v="1"/>
  </r>
  <r>
    <n v="313"/>
    <x v="253"/>
    <x v="1"/>
    <d v="1998-08-09T00:00:00"/>
    <x v="0"/>
    <x v="0"/>
    <s v="Full"/>
    <x v="3"/>
    <x v="1"/>
    <x v="1"/>
    <x v="0"/>
    <x v="0"/>
    <x v="1"/>
    <n v="0"/>
    <x v="0"/>
    <n v="1"/>
    <x v="1"/>
    <x v="1"/>
  </r>
  <r>
    <n v="314"/>
    <x v="254"/>
    <x v="1"/>
    <d v="1998-08-09T00:00:00"/>
    <x v="1"/>
    <x v="1"/>
    <s v="Full"/>
    <x v="3"/>
    <x v="0"/>
    <x v="33"/>
    <x v="0"/>
    <x v="0"/>
    <x v="1"/>
    <n v="0"/>
    <x v="0"/>
    <n v="1"/>
    <x v="1"/>
    <x v="1"/>
  </r>
  <r>
    <n v="315"/>
    <x v="255"/>
    <x v="1"/>
    <d v="1998-06-10T00:00:00"/>
    <x v="1"/>
    <x v="1"/>
    <s v="Full"/>
    <x v="3"/>
    <x v="1"/>
    <x v="30"/>
    <x v="0"/>
    <x v="0"/>
    <x v="1"/>
    <n v="0"/>
    <x v="0"/>
    <n v="1"/>
    <x v="1"/>
    <x v="1"/>
  </r>
  <r>
    <n v="316"/>
    <x v="256"/>
    <x v="1"/>
    <d v="1998-02-14T00:00:00"/>
    <x v="1"/>
    <x v="1"/>
    <s v="Installment"/>
    <x v="3"/>
    <x v="1"/>
    <x v="30"/>
    <x v="0"/>
    <x v="0"/>
    <x v="0"/>
    <n v="0"/>
    <x v="0"/>
    <n v="1"/>
    <x v="1"/>
    <x v="1"/>
  </r>
  <r>
    <n v="317"/>
    <x v="257"/>
    <x v="1"/>
    <d v="1998-09-08T00:00:00"/>
    <x v="0"/>
    <x v="1"/>
    <s v="Full"/>
    <x v="3"/>
    <x v="0"/>
    <x v="32"/>
    <x v="0"/>
    <x v="0"/>
    <x v="0"/>
    <n v="0"/>
    <x v="0"/>
    <n v="1"/>
    <x v="1"/>
    <x v="1"/>
  </r>
  <r>
    <n v="318"/>
    <x v="258"/>
    <x v="1"/>
    <d v="1998-01-01T00:00:00"/>
    <x v="0"/>
    <x v="0"/>
    <s v="Installment"/>
    <x v="3"/>
    <x v="5"/>
    <x v="5"/>
    <x v="1"/>
    <x v="1"/>
    <x v="1"/>
    <n v="0"/>
    <x v="0"/>
    <n v="1"/>
    <x v="1"/>
    <x v="1"/>
  </r>
  <r>
    <n v="319"/>
    <x v="259"/>
    <x v="1"/>
    <d v="1998-06-20T00:00:00"/>
    <x v="1"/>
    <x v="1"/>
    <s v="Installment"/>
    <x v="3"/>
    <x v="1"/>
    <x v="30"/>
    <x v="0"/>
    <x v="0"/>
    <x v="1"/>
    <n v="0"/>
    <x v="0"/>
    <n v="1"/>
    <x v="1"/>
    <x v="1"/>
  </r>
  <r>
    <n v="320"/>
    <x v="260"/>
    <x v="1"/>
    <d v="1998-03-12T00:00:00"/>
    <x v="1"/>
    <x v="1"/>
    <s v="Installment"/>
    <x v="3"/>
    <x v="5"/>
    <x v="36"/>
    <x v="0"/>
    <x v="0"/>
    <x v="1"/>
    <n v="0"/>
    <x v="0"/>
    <n v="1"/>
    <x v="1"/>
    <x v="1"/>
  </r>
  <r>
    <n v="321"/>
    <x v="261"/>
    <x v="1"/>
    <d v="1998-09-08T00:00:00"/>
    <x v="0"/>
    <x v="1"/>
    <s v="Full"/>
    <x v="3"/>
    <x v="1"/>
    <x v="26"/>
    <x v="0"/>
    <x v="1"/>
    <x v="0"/>
    <n v="0"/>
    <x v="1"/>
    <n v="1"/>
    <x v="1"/>
    <x v="1"/>
  </r>
  <r>
    <n v="322"/>
    <x v="262"/>
    <x v="1"/>
    <d v="1998-09-08T00:00:00"/>
    <x v="1"/>
    <x v="1"/>
    <s v="Installment"/>
    <x v="3"/>
    <x v="1"/>
    <x v="30"/>
    <x v="0"/>
    <x v="1"/>
    <x v="0"/>
    <n v="0"/>
    <x v="0"/>
    <n v="1"/>
    <x v="1"/>
    <x v="1"/>
  </r>
  <r>
    <n v="323"/>
    <x v="263"/>
    <x v="1"/>
    <d v="1998-09-08T00:00:00"/>
    <x v="0"/>
    <x v="0"/>
    <s v="Full"/>
    <x v="3"/>
    <x v="0"/>
    <x v="0"/>
    <x v="0"/>
    <x v="0"/>
    <x v="1"/>
    <n v="0"/>
    <x v="0"/>
    <n v="1"/>
    <x v="1"/>
    <x v="1"/>
  </r>
  <r>
    <n v="324"/>
    <x v="264"/>
    <x v="1"/>
    <d v="1998-01-01T00:00:00"/>
    <x v="1"/>
    <x v="2"/>
    <s v="Full"/>
    <x v="3"/>
    <x v="0"/>
    <x v="17"/>
    <x v="0"/>
    <x v="0"/>
    <x v="0"/>
    <n v="0"/>
    <x v="0"/>
    <n v="1"/>
    <x v="1"/>
    <x v="1"/>
  </r>
  <r>
    <n v="325"/>
    <x v="265"/>
    <x v="1"/>
    <d v="1998-09-08T00:00:00"/>
    <x v="1"/>
    <x v="1"/>
    <s v="Full"/>
    <x v="3"/>
    <x v="1"/>
    <x v="30"/>
    <x v="0"/>
    <x v="0"/>
    <x v="1"/>
    <n v="0"/>
    <x v="0"/>
    <n v="1"/>
    <x v="1"/>
    <x v="1"/>
  </r>
  <r>
    <n v="326"/>
    <x v="266"/>
    <x v="1"/>
    <d v="1998-06-20T00:00:00"/>
    <x v="0"/>
    <x v="0"/>
    <s v="Full"/>
    <x v="3"/>
    <x v="1"/>
    <x v="1"/>
    <x v="1"/>
    <x v="1"/>
    <x v="1"/>
    <n v="0"/>
    <x v="0"/>
    <n v="1"/>
    <x v="1"/>
    <x v="1"/>
  </r>
  <r>
    <n v="327"/>
    <x v="267"/>
    <x v="1"/>
    <d v="1998-08-09T00:00:00"/>
    <x v="1"/>
    <x v="1"/>
    <s v="Full"/>
    <x v="3"/>
    <x v="0"/>
    <x v="33"/>
    <x v="0"/>
    <x v="0"/>
    <x v="1"/>
    <n v="0"/>
    <x v="0"/>
    <n v="1"/>
    <x v="1"/>
    <x v="1"/>
  </r>
  <r>
    <n v="328"/>
    <x v="268"/>
    <x v="1"/>
    <d v="1998-07-10T00:00:00"/>
    <x v="0"/>
    <x v="0"/>
    <s v="Full"/>
    <x v="3"/>
    <x v="0"/>
    <x v="0"/>
    <x v="1"/>
    <x v="1"/>
    <x v="1"/>
    <n v="0"/>
    <x v="0"/>
    <n v="1"/>
    <x v="1"/>
    <x v="1"/>
  </r>
  <r>
    <n v="329"/>
    <x v="269"/>
    <x v="1"/>
    <d v="1998-09-08T00:00:00"/>
    <x v="1"/>
    <x v="1"/>
    <s v="Full"/>
    <x v="3"/>
    <x v="1"/>
    <x v="30"/>
    <x v="0"/>
    <x v="0"/>
    <x v="1"/>
    <n v="0"/>
    <x v="0"/>
    <n v="1"/>
    <x v="1"/>
    <x v="1"/>
  </r>
  <r>
    <n v="330"/>
    <x v="270"/>
    <x v="1"/>
    <d v="1998-07-10T00:00:00"/>
    <x v="0"/>
    <x v="0"/>
    <s v="Full"/>
    <x v="3"/>
    <x v="0"/>
    <x v="0"/>
    <x v="0"/>
    <x v="0"/>
    <x v="0"/>
    <n v="1"/>
    <x v="0"/>
    <n v="1"/>
    <x v="1"/>
    <x v="1"/>
  </r>
  <r>
    <n v="331"/>
    <x v="271"/>
    <x v="1"/>
    <d v="1998-05-31T00:00:00"/>
    <x v="1"/>
    <x v="1"/>
    <s v="Full"/>
    <x v="3"/>
    <x v="0"/>
    <x v="33"/>
    <x v="0"/>
    <x v="1"/>
    <x v="0"/>
    <n v="0"/>
    <x v="1"/>
    <n v="1"/>
    <x v="1"/>
    <x v="1"/>
  </r>
  <r>
    <n v="332"/>
    <x v="272"/>
    <x v="1"/>
    <d v="1998-01-01T00:00:00"/>
    <x v="1"/>
    <x v="1"/>
    <s v="Full"/>
    <x v="3"/>
    <x v="0"/>
    <x v="33"/>
    <x v="0"/>
    <x v="0"/>
    <x v="1"/>
    <n v="0"/>
    <x v="0"/>
    <n v="1"/>
    <x v="1"/>
    <x v="1"/>
  </r>
  <r>
    <n v="333"/>
    <x v="273"/>
    <x v="1"/>
    <d v="1998-07-10T00:00:00"/>
    <x v="0"/>
    <x v="1"/>
    <s v="Full"/>
    <x v="3"/>
    <x v="0"/>
    <x v="32"/>
    <x v="0"/>
    <x v="0"/>
    <x v="0"/>
    <n v="0"/>
    <x v="0"/>
    <n v="1"/>
    <x v="1"/>
    <x v="1"/>
  </r>
  <r>
    <n v="334"/>
    <x v="274"/>
    <x v="1"/>
    <d v="1998-06-20T00:00:00"/>
    <x v="1"/>
    <x v="1"/>
    <s v="Installment"/>
    <x v="3"/>
    <x v="5"/>
    <x v="36"/>
    <x v="0"/>
    <x v="0"/>
    <x v="0"/>
    <n v="0"/>
    <x v="0"/>
    <n v="1"/>
    <x v="1"/>
    <x v="1"/>
  </r>
  <r>
    <n v="335"/>
    <x v="275"/>
    <x v="1"/>
    <d v="1998-07-10T00:00:00"/>
    <x v="0"/>
    <x v="1"/>
    <s v="Full"/>
    <x v="3"/>
    <x v="1"/>
    <x v="26"/>
    <x v="0"/>
    <x v="0"/>
    <x v="0"/>
    <n v="0"/>
    <x v="0"/>
    <n v="1"/>
    <x v="1"/>
    <x v="1"/>
  </r>
  <r>
    <n v="336"/>
    <x v="276"/>
    <x v="1"/>
    <d v="1998-09-08T00:00:00"/>
    <x v="0"/>
    <x v="0"/>
    <s v="Full"/>
    <x v="3"/>
    <x v="0"/>
    <x v="0"/>
    <x v="0"/>
    <x v="0"/>
    <x v="1"/>
    <n v="0"/>
    <x v="0"/>
    <n v="1"/>
    <x v="1"/>
    <x v="1"/>
  </r>
  <r>
    <n v="337"/>
    <x v="277"/>
    <x v="1"/>
    <d v="1998-06-20T00:00:00"/>
    <x v="1"/>
    <x v="1"/>
    <s v="Full"/>
    <x v="3"/>
    <x v="0"/>
    <x v="33"/>
    <x v="0"/>
    <x v="0"/>
    <x v="0"/>
    <n v="0"/>
    <x v="0"/>
    <n v="1"/>
    <x v="1"/>
    <x v="1"/>
  </r>
  <r>
    <n v="338"/>
    <x v="278"/>
    <x v="1"/>
    <d v="1998-09-08T00:00:00"/>
    <x v="1"/>
    <x v="1"/>
    <s v="Full"/>
    <x v="3"/>
    <x v="1"/>
    <x v="30"/>
    <x v="0"/>
    <x v="0"/>
    <x v="0"/>
    <n v="0"/>
    <x v="0"/>
    <n v="1"/>
    <x v="1"/>
    <x v="1"/>
  </r>
  <r>
    <n v="339"/>
    <x v="279"/>
    <x v="1"/>
    <d v="1998-06-20T00:00:00"/>
    <x v="0"/>
    <x v="0"/>
    <s v="Full"/>
    <x v="3"/>
    <x v="1"/>
    <x v="1"/>
    <x v="0"/>
    <x v="0"/>
    <x v="0"/>
    <n v="0"/>
    <x v="0"/>
    <n v="1"/>
    <x v="1"/>
    <x v="1"/>
  </r>
  <r>
    <n v="340"/>
    <x v="280"/>
    <x v="1"/>
    <d v="1998-01-01T00:00:00"/>
    <x v="1"/>
    <x v="1"/>
    <s v="Full"/>
    <x v="3"/>
    <x v="0"/>
    <x v="33"/>
    <x v="0"/>
    <x v="0"/>
    <x v="0"/>
    <n v="0"/>
    <x v="0"/>
    <n v="1"/>
    <x v="1"/>
    <x v="1"/>
  </r>
  <r>
    <n v="341"/>
    <x v="281"/>
    <x v="1"/>
    <d v="1998-08-09T00:00:00"/>
    <x v="1"/>
    <x v="1"/>
    <s v="Full"/>
    <x v="3"/>
    <x v="0"/>
    <x v="33"/>
    <x v="1"/>
    <x v="1"/>
    <x v="1"/>
    <n v="0"/>
    <x v="0"/>
    <n v="1"/>
    <x v="1"/>
    <x v="1"/>
  </r>
  <r>
    <n v="342"/>
    <x v="282"/>
    <x v="1"/>
    <d v="1998-07-10T00:00:00"/>
    <x v="1"/>
    <x v="1"/>
    <s v="Full"/>
    <x v="3"/>
    <x v="1"/>
    <x v="30"/>
    <x v="0"/>
    <x v="0"/>
    <x v="1"/>
    <n v="0"/>
    <x v="0"/>
    <n v="1"/>
    <x v="1"/>
    <x v="1"/>
  </r>
  <r>
    <n v="343"/>
    <x v="283"/>
    <x v="1"/>
    <d v="1998-09-08T00:00:00"/>
    <x v="1"/>
    <x v="1"/>
    <s v="Installment"/>
    <x v="3"/>
    <x v="1"/>
    <x v="30"/>
    <x v="0"/>
    <x v="0"/>
    <x v="1"/>
    <n v="0"/>
    <x v="0"/>
    <n v="1"/>
    <x v="1"/>
    <x v="1"/>
  </r>
  <r>
    <n v="344"/>
    <x v="284"/>
    <x v="1"/>
    <d v="1998-01-01T00:00:00"/>
    <x v="1"/>
    <x v="1"/>
    <s v="Full"/>
    <x v="3"/>
    <x v="0"/>
    <x v="33"/>
    <x v="0"/>
    <x v="0"/>
    <x v="0"/>
    <n v="0"/>
    <x v="0"/>
    <n v="1"/>
    <x v="1"/>
    <x v="1"/>
  </r>
  <r>
    <n v="345"/>
    <x v="285"/>
    <x v="1"/>
    <d v="1998-09-08T00:00:00"/>
    <x v="0"/>
    <x v="0"/>
    <s v="Full"/>
    <x v="3"/>
    <x v="0"/>
    <x v="0"/>
    <x v="0"/>
    <x v="0"/>
    <x v="0"/>
    <n v="0"/>
    <x v="0"/>
    <n v="1"/>
    <x v="1"/>
    <x v="1"/>
  </r>
  <r>
    <n v="346"/>
    <x v="286"/>
    <x v="1"/>
    <d v="1998-08-09T00:00:00"/>
    <x v="0"/>
    <x v="0"/>
    <s v="Full"/>
    <x v="3"/>
    <x v="1"/>
    <x v="1"/>
    <x v="0"/>
    <x v="0"/>
    <x v="0"/>
    <n v="1"/>
    <x v="0"/>
    <n v="1"/>
    <x v="1"/>
    <x v="1"/>
  </r>
  <r>
    <n v="347"/>
    <x v="144"/>
    <x v="1"/>
    <d v="1998-07-29T00:00:00"/>
    <x v="0"/>
    <x v="2"/>
    <s v="Full"/>
    <x v="1"/>
    <x v="2"/>
    <x v="12"/>
    <x v="0"/>
    <x v="0"/>
    <x v="1"/>
    <n v="0"/>
    <x v="0"/>
    <n v="1"/>
    <x v="1"/>
    <x v="0"/>
  </r>
  <r>
    <n v="348"/>
    <x v="40"/>
    <x v="1"/>
    <d v="1998-01-01T00:00:00"/>
    <x v="0"/>
    <x v="0"/>
    <s v="Full"/>
    <x v="1"/>
    <x v="3"/>
    <x v="3"/>
    <x v="0"/>
    <x v="1"/>
    <x v="1"/>
    <n v="0"/>
    <x v="1"/>
    <n v="1"/>
    <x v="1"/>
    <x v="0"/>
  </r>
  <r>
    <n v="349"/>
    <x v="96"/>
    <x v="1"/>
    <d v="1998-01-03T00:00:00"/>
    <x v="0"/>
    <x v="2"/>
    <s v="Full"/>
    <x v="1"/>
    <x v="3"/>
    <x v="37"/>
    <x v="0"/>
    <x v="0"/>
    <x v="1"/>
    <n v="0"/>
    <x v="0"/>
    <n v="1"/>
    <x v="1"/>
    <x v="0"/>
  </r>
  <r>
    <n v="350"/>
    <x v="48"/>
    <x v="1"/>
    <d v="1998-01-01T00:00:00"/>
    <x v="0"/>
    <x v="1"/>
    <s v="Full"/>
    <x v="1"/>
    <x v="0"/>
    <x v="32"/>
    <x v="0"/>
    <x v="0"/>
    <x v="1"/>
    <n v="0"/>
    <x v="0"/>
    <n v="1"/>
    <x v="1"/>
    <x v="0"/>
  </r>
  <r>
    <n v="351"/>
    <x v="287"/>
    <x v="1"/>
    <d v="1998-07-10T00:00:00"/>
    <x v="0"/>
    <x v="1"/>
    <s v="Full"/>
    <x v="1"/>
    <x v="0"/>
    <x v="32"/>
    <x v="0"/>
    <x v="0"/>
    <x v="0"/>
    <n v="1"/>
    <x v="1"/>
    <n v="1"/>
    <x v="1"/>
    <x v="1"/>
  </r>
  <r>
    <n v="352"/>
    <x v="288"/>
    <x v="1"/>
    <d v="1998-06-20T00:00:00"/>
    <x v="1"/>
    <x v="1"/>
    <s v="Full"/>
    <x v="1"/>
    <x v="0"/>
    <x v="33"/>
    <x v="0"/>
    <x v="0"/>
    <x v="1"/>
    <n v="0"/>
    <x v="0"/>
    <n v="1"/>
    <x v="1"/>
    <x v="1"/>
  </r>
  <r>
    <n v="353"/>
    <x v="289"/>
    <x v="1"/>
    <d v="1998-01-01T00:00:00"/>
    <x v="1"/>
    <x v="2"/>
    <s v="Full"/>
    <x v="1"/>
    <x v="1"/>
    <x v="18"/>
    <x v="0"/>
    <x v="0"/>
    <x v="1"/>
    <n v="0"/>
    <x v="0"/>
    <n v="1"/>
    <x v="1"/>
    <x v="1"/>
  </r>
  <r>
    <n v="354"/>
    <x v="290"/>
    <x v="1"/>
    <d v="1998-01-01T00:00:00"/>
    <x v="0"/>
    <x v="0"/>
    <s v="Full"/>
    <x v="1"/>
    <x v="0"/>
    <x v="0"/>
    <x v="0"/>
    <x v="0"/>
    <x v="1"/>
    <n v="0"/>
    <x v="0"/>
    <n v="1"/>
    <x v="1"/>
    <x v="1"/>
  </r>
  <r>
    <n v="355"/>
    <x v="291"/>
    <x v="1"/>
    <d v="1998-09-08T00:00:00"/>
    <x v="1"/>
    <x v="1"/>
    <s v="Full"/>
    <x v="1"/>
    <x v="0"/>
    <x v="33"/>
    <x v="0"/>
    <x v="0"/>
    <x v="0"/>
    <n v="0"/>
    <x v="0"/>
    <n v="1"/>
    <x v="1"/>
    <x v="1"/>
  </r>
  <r>
    <n v="356"/>
    <x v="292"/>
    <x v="1"/>
    <d v="1998-01-01T00:00:00"/>
    <x v="1"/>
    <x v="1"/>
    <s v="Installment"/>
    <x v="1"/>
    <x v="1"/>
    <x v="30"/>
    <x v="0"/>
    <x v="0"/>
    <x v="0"/>
    <n v="0"/>
    <x v="0"/>
    <n v="1"/>
    <x v="1"/>
    <x v="1"/>
  </r>
  <r>
    <n v="357"/>
    <x v="293"/>
    <x v="1"/>
    <d v="1998-07-10T00:00:00"/>
    <x v="1"/>
    <x v="2"/>
    <s v="Installment"/>
    <x v="1"/>
    <x v="7"/>
    <x v="38"/>
    <x v="0"/>
    <x v="0"/>
    <x v="0"/>
    <n v="0"/>
    <x v="0"/>
    <n v="1"/>
    <x v="1"/>
    <x v="1"/>
  </r>
  <r>
    <n v="358"/>
    <x v="294"/>
    <x v="1"/>
    <d v="1998-01-01T00:00:00"/>
    <x v="1"/>
    <x v="2"/>
    <s v="Full"/>
    <x v="1"/>
    <x v="0"/>
    <x v="17"/>
    <x v="0"/>
    <x v="0"/>
    <x v="1"/>
    <n v="0"/>
    <x v="0"/>
    <n v="1"/>
    <x v="1"/>
    <x v="1"/>
  </r>
  <r>
    <n v="359"/>
    <x v="295"/>
    <x v="1"/>
    <d v="1998-09-08T00:00:00"/>
    <x v="0"/>
    <x v="0"/>
    <s v="Installment"/>
    <x v="1"/>
    <x v="7"/>
    <x v="39"/>
    <x v="0"/>
    <x v="0"/>
    <x v="0"/>
    <n v="0"/>
    <x v="0"/>
    <n v="1"/>
    <x v="1"/>
    <x v="1"/>
  </r>
  <r>
    <n v="360"/>
    <x v="296"/>
    <x v="1"/>
    <d v="1998-08-07T00:00:00"/>
    <x v="0"/>
    <x v="0"/>
    <s v="Full"/>
    <x v="1"/>
    <x v="0"/>
    <x v="0"/>
    <x v="0"/>
    <x v="0"/>
    <x v="0"/>
    <n v="0"/>
    <x v="0"/>
    <n v="1"/>
    <x v="1"/>
    <x v="1"/>
  </r>
  <r>
    <n v="361"/>
    <x v="297"/>
    <x v="1"/>
    <d v="1998-01-08T00:00:00"/>
    <x v="1"/>
    <x v="1"/>
    <s v="Installment"/>
    <x v="1"/>
    <x v="4"/>
    <x v="40"/>
    <x v="0"/>
    <x v="0"/>
    <x v="0"/>
    <n v="0"/>
    <x v="0"/>
    <n v="1"/>
    <x v="1"/>
    <x v="1"/>
  </r>
  <r>
    <n v="362"/>
    <x v="298"/>
    <x v="1"/>
    <d v="1998-01-02T00:00:00"/>
    <x v="1"/>
    <x v="1"/>
    <s v="Full"/>
    <x v="1"/>
    <x v="0"/>
    <x v="33"/>
    <x v="0"/>
    <x v="1"/>
    <x v="0"/>
    <n v="0"/>
    <x v="1"/>
    <n v="1"/>
    <x v="1"/>
    <x v="1"/>
  </r>
  <r>
    <n v="363"/>
    <x v="299"/>
    <x v="1"/>
    <d v="1998-09-08T00:00:00"/>
    <x v="1"/>
    <x v="1"/>
    <s v="Full"/>
    <x v="1"/>
    <x v="0"/>
    <x v="33"/>
    <x v="0"/>
    <x v="0"/>
    <x v="0"/>
    <n v="0"/>
    <x v="0"/>
    <n v="1"/>
    <x v="1"/>
    <x v="1"/>
  </r>
  <r>
    <n v="364"/>
    <x v="300"/>
    <x v="1"/>
    <d v="1998-05-21T00:00:00"/>
    <x v="0"/>
    <x v="0"/>
    <s v="Full"/>
    <x v="1"/>
    <x v="0"/>
    <x v="0"/>
    <x v="0"/>
    <x v="0"/>
    <x v="0"/>
    <n v="0"/>
    <x v="0"/>
    <n v="1"/>
    <x v="1"/>
    <x v="1"/>
  </r>
  <r>
    <n v="365"/>
    <x v="301"/>
    <x v="1"/>
    <d v="1998-09-08T00:00:00"/>
    <x v="0"/>
    <x v="0"/>
    <s v="Full"/>
    <x v="1"/>
    <x v="0"/>
    <x v="0"/>
    <x v="0"/>
    <x v="0"/>
    <x v="0"/>
    <n v="0"/>
    <x v="0"/>
    <n v="1"/>
    <x v="1"/>
    <x v="1"/>
  </r>
  <r>
    <n v="366"/>
    <x v="302"/>
    <x v="1"/>
    <d v="1998-08-09T00:00:00"/>
    <x v="0"/>
    <x v="1"/>
    <s v="Full"/>
    <x v="1"/>
    <x v="1"/>
    <x v="26"/>
    <x v="0"/>
    <x v="0"/>
    <x v="1"/>
    <n v="0"/>
    <x v="0"/>
    <n v="1"/>
    <x v="1"/>
    <x v="1"/>
  </r>
  <r>
    <n v="367"/>
    <x v="303"/>
    <x v="1"/>
    <d v="1998-09-08T00:00:00"/>
    <x v="0"/>
    <x v="0"/>
    <s v="Full"/>
    <x v="1"/>
    <x v="1"/>
    <x v="1"/>
    <x v="0"/>
    <x v="0"/>
    <x v="0"/>
    <n v="0"/>
    <x v="0"/>
    <n v="1"/>
    <x v="1"/>
    <x v="1"/>
  </r>
  <r>
    <n v="368"/>
    <x v="304"/>
    <x v="1"/>
    <d v="1998-01-04T00:00:00"/>
    <x v="0"/>
    <x v="0"/>
    <s v="Full"/>
    <x v="1"/>
    <x v="0"/>
    <x v="0"/>
    <x v="0"/>
    <x v="0"/>
    <x v="1"/>
    <n v="0"/>
    <x v="0"/>
    <n v="1"/>
    <x v="1"/>
    <x v="1"/>
  </r>
  <r>
    <n v="369"/>
    <x v="305"/>
    <x v="1"/>
    <d v="1998-07-10T00:00:00"/>
    <x v="0"/>
    <x v="0"/>
    <s v="Full"/>
    <x v="1"/>
    <x v="0"/>
    <x v="0"/>
    <x v="0"/>
    <x v="0"/>
    <x v="0"/>
    <n v="0"/>
    <x v="0"/>
    <n v="1"/>
    <x v="1"/>
    <x v="1"/>
  </r>
  <r>
    <n v="370"/>
    <x v="306"/>
    <x v="1"/>
    <d v="1998-08-09T00:00:00"/>
    <x v="0"/>
    <x v="0"/>
    <s v="Installment"/>
    <x v="1"/>
    <x v="3"/>
    <x v="3"/>
    <x v="0"/>
    <x v="0"/>
    <x v="1"/>
    <n v="0"/>
    <x v="0"/>
    <n v="1"/>
    <x v="1"/>
    <x v="1"/>
  </r>
  <r>
    <n v="371"/>
    <x v="307"/>
    <x v="1"/>
    <d v="1998-07-10T00:00:00"/>
    <x v="0"/>
    <x v="0"/>
    <s v="Full"/>
    <x v="1"/>
    <x v="0"/>
    <x v="0"/>
    <x v="0"/>
    <x v="0"/>
    <x v="0"/>
    <n v="0"/>
    <x v="0"/>
    <n v="1"/>
    <x v="1"/>
    <x v="1"/>
  </r>
  <r>
    <n v="372"/>
    <x v="308"/>
    <x v="1"/>
    <d v="1998-01-01T00:00:00"/>
    <x v="0"/>
    <x v="0"/>
    <s v="Full"/>
    <x v="1"/>
    <x v="0"/>
    <x v="0"/>
    <x v="0"/>
    <x v="0"/>
    <x v="1"/>
    <n v="0"/>
    <x v="0"/>
    <n v="1"/>
    <x v="1"/>
    <x v="1"/>
  </r>
  <r>
    <n v="373"/>
    <x v="309"/>
    <x v="1"/>
    <d v="1998-08-09T00:00:00"/>
    <x v="1"/>
    <x v="1"/>
    <s v="Full"/>
    <x v="1"/>
    <x v="0"/>
    <x v="33"/>
    <x v="0"/>
    <x v="0"/>
    <x v="0"/>
    <n v="0"/>
    <x v="0"/>
    <n v="1"/>
    <x v="1"/>
    <x v="1"/>
  </r>
  <r>
    <n v="374"/>
    <x v="310"/>
    <x v="1"/>
    <d v="1998-08-09T00:00:00"/>
    <x v="0"/>
    <x v="1"/>
    <s v="Full"/>
    <x v="1"/>
    <x v="0"/>
    <x v="32"/>
    <x v="0"/>
    <x v="0"/>
    <x v="0"/>
    <n v="0"/>
    <x v="0"/>
    <n v="1"/>
    <x v="1"/>
    <x v="1"/>
  </r>
  <r>
    <n v="375"/>
    <x v="311"/>
    <x v="1"/>
    <d v="1998-01-01T00:00:00"/>
    <x v="1"/>
    <x v="2"/>
    <s v="Full"/>
    <x v="1"/>
    <x v="1"/>
    <x v="18"/>
    <x v="0"/>
    <x v="0"/>
    <x v="1"/>
    <n v="0"/>
    <x v="0"/>
    <n v="1"/>
    <x v="1"/>
    <x v="1"/>
  </r>
  <r>
    <n v="376"/>
    <x v="312"/>
    <x v="1"/>
    <d v="1998-06-20T00:00:00"/>
    <x v="0"/>
    <x v="1"/>
    <s v="Full"/>
    <x v="1"/>
    <x v="0"/>
    <x v="32"/>
    <x v="0"/>
    <x v="0"/>
    <x v="0"/>
    <n v="0"/>
    <x v="0"/>
    <n v="1"/>
    <x v="1"/>
    <x v="1"/>
  </r>
  <r>
    <n v="377"/>
    <x v="313"/>
    <x v="1"/>
    <d v="1998-01-01T00:00:00"/>
    <x v="1"/>
    <x v="2"/>
    <s v="Installment"/>
    <x v="6"/>
    <x v="1"/>
    <x v="18"/>
    <x v="0"/>
    <x v="0"/>
    <x v="0"/>
    <n v="0"/>
    <x v="0"/>
    <n v="1"/>
    <x v="1"/>
    <x v="1"/>
  </r>
  <r>
    <n v="378"/>
    <x v="314"/>
    <x v="1"/>
    <d v="1998-02-19T00:00:00"/>
    <x v="0"/>
    <x v="0"/>
    <s v="Full"/>
    <x v="6"/>
    <x v="1"/>
    <x v="1"/>
    <x v="0"/>
    <x v="0"/>
    <x v="1"/>
    <n v="0"/>
    <x v="0"/>
    <n v="1"/>
    <x v="1"/>
    <x v="1"/>
  </r>
  <r>
    <n v="379"/>
    <x v="315"/>
    <x v="1"/>
    <d v="1998-06-20T00:00:00"/>
    <x v="0"/>
    <x v="0"/>
    <s v="Full"/>
    <x v="6"/>
    <x v="5"/>
    <x v="5"/>
    <x v="0"/>
    <x v="0"/>
    <x v="0"/>
    <n v="0"/>
    <x v="0"/>
    <n v="1"/>
    <x v="1"/>
    <x v="1"/>
  </r>
  <r>
    <n v="380"/>
    <x v="316"/>
    <x v="1"/>
    <d v="1998-02-23T00:00:00"/>
    <x v="1"/>
    <x v="1"/>
    <s v="Full"/>
    <x v="6"/>
    <x v="0"/>
    <x v="33"/>
    <x v="1"/>
    <x v="1"/>
    <x v="1"/>
    <n v="0"/>
    <x v="0"/>
    <n v="1"/>
    <x v="1"/>
    <x v="1"/>
  </r>
  <r>
    <n v="381"/>
    <x v="317"/>
    <x v="1"/>
    <d v="1998-09-08T00:00:00"/>
    <x v="0"/>
    <x v="0"/>
    <s v="Full"/>
    <x v="6"/>
    <x v="0"/>
    <x v="0"/>
    <x v="0"/>
    <x v="1"/>
    <x v="1"/>
    <n v="0"/>
    <x v="0"/>
    <n v="1"/>
    <x v="1"/>
    <x v="1"/>
  </r>
  <r>
    <n v="382"/>
    <x v="318"/>
    <x v="1"/>
    <d v="1998-09-08T00:00:00"/>
    <x v="1"/>
    <x v="1"/>
    <s v="Full"/>
    <x v="5"/>
    <x v="0"/>
    <x v="33"/>
    <x v="0"/>
    <x v="0"/>
    <x v="0"/>
    <n v="0"/>
    <x v="0"/>
    <n v="1"/>
    <x v="1"/>
    <x v="1"/>
  </r>
  <r>
    <n v="383"/>
    <x v="16"/>
    <x v="1"/>
    <d v="1998-01-01T00:00:00"/>
    <x v="0"/>
    <x v="0"/>
    <s v="Full"/>
    <x v="4"/>
    <x v="3"/>
    <x v="3"/>
    <x v="0"/>
    <x v="0"/>
    <x v="1"/>
    <n v="0"/>
    <x v="0"/>
    <n v="1"/>
    <x v="1"/>
    <x v="0"/>
  </r>
  <r>
    <n v="384"/>
    <x v="19"/>
    <x v="1"/>
    <d v="1998-01-01T00:00:00"/>
    <x v="0"/>
    <x v="2"/>
    <s v="Full"/>
    <x v="4"/>
    <x v="4"/>
    <x v="20"/>
    <x v="0"/>
    <x v="0"/>
    <x v="1"/>
    <n v="0"/>
    <x v="0"/>
    <n v="1"/>
    <x v="1"/>
    <x v="0"/>
  </r>
  <r>
    <n v="385"/>
    <x v="20"/>
    <x v="1"/>
    <d v="1998-01-01T00:00:00"/>
    <x v="0"/>
    <x v="2"/>
    <s v="Full"/>
    <x v="4"/>
    <x v="1"/>
    <x v="10"/>
    <x v="0"/>
    <x v="1"/>
    <x v="1"/>
    <n v="0"/>
    <x v="1"/>
    <n v="1"/>
    <x v="1"/>
    <x v="0"/>
  </r>
  <r>
    <n v="386"/>
    <x v="24"/>
    <x v="1"/>
    <d v="1998-01-01T00:00:00"/>
    <x v="0"/>
    <x v="2"/>
    <s v="Full"/>
    <x v="4"/>
    <x v="0"/>
    <x v="11"/>
    <x v="0"/>
    <x v="0"/>
    <x v="0"/>
    <n v="0"/>
    <x v="0"/>
    <n v="1"/>
    <x v="1"/>
    <x v="0"/>
  </r>
  <r>
    <n v="387"/>
    <x v="59"/>
    <x v="1"/>
    <d v="1998-01-01T00:00:00"/>
    <x v="0"/>
    <x v="1"/>
    <s v="Full"/>
    <x v="4"/>
    <x v="0"/>
    <x v="32"/>
    <x v="0"/>
    <x v="0"/>
    <x v="1"/>
    <n v="0"/>
    <x v="0"/>
    <n v="1"/>
    <x v="1"/>
    <x v="0"/>
  </r>
  <r>
    <n v="388"/>
    <x v="65"/>
    <x v="1"/>
    <d v="1998-01-01T00:00:00"/>
    <x v="0"/>
    <x v="1"/>
    <s v="Installment"/>
    <x v="4"/>
    <x v="1"/>
    <x v="26"/>
    <x v="0"/>
    <x v="0"/>
    <x v="1"/>
    <n v="0"/>
    <x v="0"/>
    <n v="1"/>
    <x v="1"/>
    <x v="0"/>
  </r>
  <r>
    <n v="389"/>
    <x v="79"/>
    <x v="1"/>
    <d v="1998-01-01T00:00:00"/>
    <x v="0"/>
    <x v="1"/>
    <s v="Full"/>
    <x v="4"/>
    <x v="1"/>
    <x v="26"/>
    <x v="0"/>
    <x v="0"/>
    <x v="1"/>
    <n v="0"/>
    <x v="0"/>
    <n v="1"/>
    <x v="1"/>
    <x v="0"/>
  </r>
  <r>
    <n v="390"/>
    <x v="83"/>
    <x v="1"/>
    <d v="1998-01-01T00:00:00"/>
    <x v="1"/>
    <x v="1"/>
    <s v="Full"/>
    <x v="4"/>
    <x v="0"/>
    <x v="33"/>
    <x v="0"/>
    <x v="0"/>
    <x v="1"/>
    <n v="0"/>
    <x v="0"/>
    <n v="1"/>
    <x v="1"/>
    <x v="0"/>
  </r>
  <r>
    <n v="391"/>
    <x v="319"/>
    <x v="1"/>
    <d v="1998-06-20T00:00:00"/>
    <x v="0"/>
    <x v="1"/>
    <s v="Full"/>
    <x v="4"/>
    <x v="0"/>
    <x v="32"/>
    <x v="0"/>
    <x v="0"/>
    <x v="0"/>
    <n v="0"/>
    <x v="0"/>
    <n v="1"/>
    <x v="1"/>
    <x v="1"/>
  </r>
  <r>
    <n v="392"/>
    <x v="320"/>
    <x v="1"/>
    <d v="1998-07-10T00:00:00"/>
    <x v="1"/>
    <x v="1"/>
    <s v="Full"/>
    <x v="4"/>
    <x v="0"/>
    <x v="33"/>
    <x v="0"/>
    <x v="0"/>
    <x v="0"/>
    <n v="0"/>
    <x v="0"/>
    <n v="1"/>
    <x v="1"/>
    <x v="1"/>
  </r>
  <r>
    <n v="393"/>
    <x v="321"/>
    <x v="1"/>
    <d v="1998-06-20T00:00:00"/>
    <x v="0"/>
    <x v="0"/>
    <s v="Full"/>
    <x v="4"/>
    <x v="0"/>
    <x v="0"/>
    <x v="0"/>
    <x v="0"/>
    <x v="0"/>
    <n v="0"/>
    <x v="0"/>
    <n v="1"/>
    <x v="1"/>
    <x v="1"/>
  </r>
  <r>
    <n v="394"/>
    <x v="322"/>
    <x v="1"/>
    <d v="1998-01-01T00:00:00"/>
    <x v="1"/>
    <x v="1"/>
    <s v="Full"/>
    <x v="4"/>
    <x v="0"/>
    <x v="33"/>
    <x v="0"/>
    <x v="0"/>
    <x v="1"/>
    <n v="0"/>
    <x v="0"/>
    <n v="1"/>
    <x v="1"/>
    <x v="1"/>
  </r>
  <r>
    <n v="395"/>
    <x v="323"/>
    <x v="1"/>
    <d v="1998-01-01T00:00:00"/>
    <x v="1"/>
    <x v="1"/>
    <s v="Installment"/>
    <x v="4"/>
    <x v="1"/>
    <x v="30"/>
    <x v="0"/>
    <x v="0"/>
    <x v="0"/>
    <n v="0"/>
    <x v="0"/>
    <n v="1"/>
    <x v="1"/>
    <x v="1"/>
  </r>
  <r>
    <n v="396"/>
    <x v="324"/>
    <x v="1"/>
    <d v="1998-08-09T00:00:00"/>
    <x v="1"/>
    <x v="1"/>
    <s v="Full"/>
    <x v="4"/>
    <x v="0"/>
    <x v="33"/>
    <x v="0"/>
    <x v="0"/>
    <x v="0"/>
    <n v="0"/>
    <x v="0"/>
    <n v="1"/>
    <x v="1"/>
    <x v="1"/>
  </r>
  <r>
    <n v="397"/>
    <x v="325"/>
    <x v="1"/>
    <d v="1998-02-10T00:00:00"/>
    <x v="1"/>
    <x v="1"/>
    <s v="Full"/>
    <x v="4"/>
    <x v="0"/>
    <x v="33"/>
    <x v="0"/>
    <x v="0"/>
    <x v="1"/>
    <n v="0"/>
    <x v="0"/>
    <n v="1"/>
    <x v="1"/>
    <x v="1"/>
  </r>
  <r>
    <n v="398"/>
    <x v="326"/>
    <x v="1"/>
    <d v="1998-07-10T00:00:00"/>
    <x v="0"/>
    <x v="0"/>
    <s v="Full"/>
    <x v="4"/>
    <x v="0"/>
    <x v="0"/>
    <x v="0"/>
    <x v="0"/>
    <x v="1"/>
    <n v="0"/>
    <x v="0"/>
    <n v="1"/>
    <x v="1"/>
    <x v="1"/>
  </r>
  <r>
    <n v="399"/>
    <x v="327"/>
    <x v="1"/>
    <d v="1998-07-10T00:00:00"/>
    <x v="1"/>
    <x v="1"/>
    <s v="Full"/>
    <x v="4"/>
    <x v="1"/>
    <x v="30"/>
    <x v="0"/>
    <x v="1"/>
    <x v="1"/>
    <n v="0"/>
    <x v="0"/>
    <n v="1"/>
    <x v="1"/>
    <x v="1"/>
  </r>
  <r>
    <n v="400"/>
    <x v="328"/>
    <x v="1"/>
    <d v="1998-03-21T00:00:00"/>
    <x v="0"/>
    <x v="0"/>
    <s v="Installment"/>
    <x v="4"/>
    <x v="1"/>
    <x v="1"/>
    <x v="0"/>
    <x v="0"/>
    <x v="1"/>
    <n v="0"/>
    <x v="0"/>
    <n v="1"/>
    <x v="1"/>
    <x v="1"/>
  </r>
  <r>
    <n v="401"/>
    <x v="37"/>
    <x v="2"/>
    <d v="1999-01-01T00:00:00"/>
    <x v="0"/>
    <x v="1"/>
    <s v="Installment"/>
    <x v="0"/>
    <x v="0"/>
    <x v="41"/>
    <x v="0"/>
    <x v="0"/>
    <x v="0"/>
    <n v="0"/>
    <x v="0"/>
    <n v="1"/>
    <x v="2"/>
    <x v="0"/>
  </r>
  <r>
    <n v="402"/>
    <x v="0"/>
    <x v="2"/>
    <d v="1999-01-01T00:00:00"/>
    <x v="0"/>
    <x v="1"/>
    <s v="Full"/>
    <x v="0"/>
    <x v="5"/>
    <x v="42"/>
    <x v="0"/>
    <x v="0"/>
    <x v="0"/>
    <n v="0"/>
    <x v="0"/>
    <n v="1"/>
    <x v="2"/>
    <x v="0"/>
  </r>
  <r>
    <n v="403"/>
    <x v="14"/>
    <x v="2"/>
    <d v="1999-01-01T00:00:00"/>
    <x v="0"/>
    <x v="1"/>
    <s v="Full"/>
    <x v="0"/>
    <x v="1"/>
    <x v="43"/>
    <x v="0"/>
    <x v="0"/>
    <x v="1"/>
    <n v="0"/>
    <x v="0"/>
    <n v="1"/>
    <x v="2"/>
    <x v="0"/>
  </r>
  <r>
    <n v="404"/>
    <x v="9"/>
    <x v="2"/>
    <d v="1999-01-01T00:00:00"/>
    <x v="0"/>
    <x v="1"/>
    <s v="Full"/>
    <x v="0"/>
    <x v="1"/>
    <x v="43"/>
    <x v="0"/>
    <x v="1"/>
    <x v="0"/>
    <n v="0"/>
    <x v="0"/>
    <n v="1"/>
    <x v="2"/>
    <x v="0"/>
  </r>
  <r>
    <n v="405"/>
    <x v="2"/>
    <x v="2"/>
    <d v="1999-01-01T00:00:00"/>
    <x v="0"/>
    <x v="1"/>
    <s v="Full"/>
    <x v="0"/>
    <x v="4"/>
    <x v="19"/>
    <x v="0"/>
    <x v="0"/>
    <x v="1"/>
    <n v="0"/>
    <x v="0"/>
    <n v="1"/>
    <x v="2"/>
    <x v="0"/>
  </r>
  <r>
    <n v="406"/>
    <x v="32"/>
    <x v="2"/>
    <d v="1999-01-01T00:00:00"/>
    <x v="0"/>
    <x v="1"/>
    <s v="Full"/>
    <x v="0"/>
    <x v="0"/>
    <x v="41"/>
    <x v="0"/>
    <x v="0"/>
    <x v="0"/>
    <n v="0"/>
    <x v="0"/>
    <n v="1"/>
    <x v="2"/>
    <x v="0"/>
  </r>
  <r>
    <n v="407"/>
    <x v="46"/>
    <x v="2"/>
    <d v="1999-01-01T00:00:00"/>
    <x v="0"/>
    <x v="1"/>
    <s v="Installment"/>
    <x v="0"/>
    <x v="6"/>
    <x v="44"/>
    <x v="0"/>
    <x v="1"/>
    <x v="0"/>
    <n v="0"/>
    <x v="1"/>
    <n v="1"/>
    <x v="2"/>
    <x v="0"/>
  </r>
  <r>
    <n v="408"/>
    <x v="39"/>
    <x v="2"/>
    <d v="1999-01-01T00:00:00"/>
    <x v="0"/>
    <x v="1"/>
    <s v="Installment"/>
    <x v="0"/>
    <x v="1"/>
    <x v="43"/>
    <x v="0"/>
    <x v="0"/>
    <x v="0"/>
    <n v="0"/>
    <x v="0"/>
    <n v="1"/>
    <x v="2"/>
    <x v="0"/>
  </r>
  <r>
    <n v="409"/>
    <x v="31"/>
    <x v="2"/>
    <d v="1999-01-01T00:00:00"/>
    <x v="0"/>
    <x v="1"/>
    <s v="Full"/>
    <x v="0"/>
    <x v="0"/>
    <x v="41"/>
    <x v="0"/>
    <x v="0"/>
    <x v="1"/>
    <n v="0"/>
    <x v="0"/>
    <n v="1"/>
    <x v="2"/>
    <x v="0"/>
  </r>
  <r>
    <n v="410"/>
    <x v="21"/>
    <x v="2"/>
    <d v="1999-01-01T00:00:00"/>
    <x v="0"/>
    <x v="1"/>
    <s v="Full"/>
    <x v="0"/>
    <x v="0"/>
    <x v="41"/>
    <x v="0"/>
    <x v="0"/>
    <x v="0"/>
    <n v="0"/>
    <x v="0"/>
    <n v="1"/>
    <x v="2"/>
    <x v="0"/>
  </r>
  <r>
    <n v="411"/>
    <x v="201"/>
    <x v="2"/>
    <d v="1999-09-08T00:00:00"/>
    <x v="0"/>
    <x v="1"/>
    <s v="Full"/>
    <x v="0"/>
    <x v="6"/>
    <x v="44"/>
    <x v="0"/>
    <x v="0"/>
    <x v="0"/>
    <n v="1"/>
    <x v="1"/>
    <n v="1"/>
    <x v="2"/>
    <x v="1"/>
  </r>
  <r>
    <n v="412"/>
    <x v="208"/>
    <x v="2"/>
    <d v="1999-09-08T00:00:00"/>
    <x v="1"/>
    <x v="1"/>
    <s v="Full"/>
    <x v="0"/>
    <x v="1"/>
    <x v="45"/>
    <x v="0"/>
    <x v="0"/>
    <x v="0"/>
    <n v="0"/>
    <x v="0"/>
    <n v="1"/>
    <x v="2"/>
    <x v="1"/>
  </r>
  <r>
    <n v="413"/>
    <x v="203"/>
    <x v="2"/>
    <d v="1999-07-10T00:00:00"/>
    <x v="0"/>
    <x v="1"/>
    <s v="Full"/>
    <x v="0"/>
    <x v="1"/>
    <x v="43"/>
    <x v="0"/>
    <x v="0"/>
    <x v="0"/>
    <n v="0"/>
    <x v="0"/>
    <n v="1"/>
    <x v="2"/>
    <x v="1"/>
  </r>
  <r>
    <n v="414"/>
    <x v="205"/>
    <x v="2"/>
    <d v="1999-09-08T00:00:00"/>
    <x v="0"/>
    <x v="1"/>
    <s v="Installment"/>
    <x v="0"/>
    <x v="3"/>
    <x v="46"/>
    <x v="0"/>
    <x v="0"/>
    <x v="0"/>
    <n v="0"/>
    <x v="0"/>
    <n v="1"/>
    <x v="2"/>
    <x v="1"/>
  </r>
  <r>
    <n v="415"/>
    <x v="210"/>
    <x v="2"/>
    <d v="1999-07-10T00:00:00"/>
    <x v="0"/>
    <x v="1"/>
    <s v="Installment"/>
    <x v="0"/>
    <x v="0"/>
    <x v="41"/>
    <x v="0"/>
    <x v="0"/>
    <x v="0"/>
    <n v="0"/>
    <x v="0"/>
    <n v="1"/>
    <x v="2"/>
    <x v="1"/>
  </r>
  <r>
    <n v="416"/>
    <x v="212"/>
    <x v="2"/>
    <d v="1999-01-09T00:00:00"/>
    <x v="0"/>
    <x v="1"/>
    <s v="Full"/>
    <x v="0"/>
    <x v="0"/>
    <x v="41"/>
    <x v="0"/>
    <x v="0"/>
    <x v="0"/>
    <n v="0"/>
    <x v="0"/>
    <n v="1"/>
    <x v="2"/>
    <x v="1"/>
  </r>
  <r>
    <n v="417"/>
    <x v="211"/>
    <x v="2"/>
    <d v="1999-06-20T00:00:00"/>
    <x v="0"/>
    <x v="1"/>
    <s v="Installment"/>
    <x v="0"/>
    <x v="3"/>
    <x v="46"/>
    <x v="0"/>
    <x v="0"/>
    <x v="0"/>
    <n v="0"/>
    <x v="0"/>
    <n v="1"/>
    <x v="2"/>
    <x v="1"/>
  </r>
  <r>
    <n v="418"/>
    <x v="209"/>
    <x v="2"/>
    <d v="1999-01-01T00:00:00"/>
    <x v="0"/>
    <x v="1"/>
    <s v="Installment"/>
    <x v="0"/>
    <x v="1"/>
    <x v="43"/>
    <x v="0"/>
    <x v="0"/>
    <x v="1"/>
    <n v="0"/>
    <x v="0"/>
    <n v="1"/>
    <x v="2"/>
    <x v="1"/>
  </r>
  <r>
    <n v="419"/>
    <x v="329"/>
    <x v="2"/>
    <d v="1999-01-01T00:00:00"/>
    <x v="1"/>
    <x v="2"/>
    <s v="Full"/>
    <x v="2"/>
    <x v="1"/>
    <x v="47"/>
    <x v="0"/>
    <x v="0"/>
    <x v="1"/>
    <n v="0"/>
    <x v="0"/>
    <n v="1"/>
    <x v="2"/>
    <x v="2"/>
  </r>
  <r>
    <n v="420"/>
    <x v="330"/>
    <x v="2"/>
    <d v="1999-08-10T00:00:00"/>
    <x v="1"/>
    <x v="1"/>
    <s v="Installment"/>
    <x v="2"/>
    <x v="0"/>
    <x v="48"/>
    <x v="0"/>
    <x v="0"/>
    <x v="0"/>
    <n v="0"/>
    <x v="0"/>
    <n v="1"/>
    <x v="2"/>
    <x v="2"/>
  </r>
  <r>
    <n v="421"/>
    <x v="331"/>
    <x v="2"/>
    <d v="1999-01-01T00:00:00"/>
    <x v="0"/>
    <x v="1"/>
    <s v="Installment"/>
    <x v="0"/>
    <x v="4"/>
    <x v="19"/>
    <x v="1"/>
    <x v="1"/>
    <x v="1"/>
    <n v="0"/>
    <x v="0"/>
    <n v="1"/>
    <x v="2"/>
    <x v="2"/>
  </r>
  <r>
    <n v="422"/>
    <x v="332"/>
    <x v="2"/>
    <d v="1999-01-01T00:00:00"/>
    <x v="0"/>
    <x v="0"/>
    <s v="Installment"/>
    <x v="2"/>
    <x v="2"/>
    <x v="6"/>
    <x v="0"/>
    <x v="1"/>
    <x v="0"/>
    <n v="0"/>
    <x v="0"/>
    <n v="1"/>
    <x v="2"/>
    <x v="2"/>
  </r>
  <r>
    <n v="423"/>
    <x v="333"/>
    <x v="2"/>
    <d v="1999-01-01T00:00:00"/>
    <x v="0"/>
    <x v="0"/>
    <s v="Full"/>
    <x v="2"/>
    <x v="0"/>
    <x v="7"/>
    <x v="0"/>
    <x v="0"/>
    <x v="1"/>
    <n v="0"/>
    <x v="0"/>
    <n v="1"/>
    <x v="2"/>
    <x v="2"/>
  </r>
  <r>
    <n v="424"/>
    <x v="334"/>
    <x v="2"/>
    <d v="1999-01-01T00:00:00"/>
    <x v="1"/>
    <x v="1"/>
    <s v="Installment"/>
    <x v="0"/>
    <x v="2"/>
    <x v="49"/>
    <x v="0"/>
    <x v="1"/>
    <x v="1"/>
    <n v="0"/>
    <x v="1"/>
    <n v="1"/>
    <x v="2"/>
    <x v="2"/>
  </r>
  <r>
    <n v="425"/>
    <x v="335"/>
    <x v="2"/>
    <d v="1999-01-02T00:00:00"/>
    <x v="1"/>
    <x v="1"/>
    <s v="Installment"/>
    <x v="2"/>
    <x v="0"/>
    <x v="48"/>
    <x v="0"/>
    <x v="0"/>
    <x v="1"/>
    <n v="0"/>
    <x v="0"/>
    <n v="1"/>
    <x v="2"/>
    <x v="2"/>
  </r>
  <r>
    <n v="426"/>
    <x v="336"/>
    <x v="2"/>
    <d v="1999-05-16T00:00:00"/>
    <x v="0"/>
    <x v="0"/>
    <s v="Installment"/>
    <x v="2"/>
    <x v="0"/>
    <x v="7"/>
    <x v="0"/>
    <x v="0"/>
    <x v="0"/>
    <n v="0"/>
    <x v="0"/>
    <n v="1"/>
    <x v="2"/>
    <x v="2"/>
  </r>
  <r>
    <n v="427"/>
    <x v="337"/>
    <x v="2"/>
    <d v="1999-07-15T00:00:00"/>
    <x v="0"/>
    <x v="1"/>
    <s v="Installment"/>
    <x v="0"/>
    <x v="1"/>
    <x v="43"/>
    <x v="0"/>
    <x v="0"/>
    <x v="1"/>
    <n v="0"/>
    <x v="0"/>
    <n v="1"/>
    <x v="2"/>
    <x v="2"/>
  </r>
  <r>
    <n v="428"/>
    <x v="338"/>
    <x v="2"/>
    <d v="1999-01-11T00:00:00"/>
    <x v="0"/>
    <x v="0"/>
    <s v="Full"/>
    <x v="2"/>
    <x v="1"/>
    <x v="8"/>
    <x v="0"/>
    <x v="0"/>
    <x v="1"/>
    <n v="0"/>
    <x v="0"/>
    <n v="1"/>
    <x v="2"/>
    <x v="2"/>
  </r>
  <r>
    <n v="429"/>
    <x v="339"/>
    <x v="2"/>
    <d v="1999-02-10T00:00:00"/>
    <x v="1"/>
    <x v="2"/>
    <s v="Full"/>
    <x v="2"/>
    <x v="3"/>
    <x v="50"/>
    <x v="1"/>
    <x v="1"/>
    <x v="1"/>
    <n v="0"/>
    <x v="0"/>
    <n v="1"/>
    <x v="2"/>
    <x v="2"/>
  </r>
  <r>
    <n v="430"/>
    <x v="340"/>
    <x v="2"/>
    <d v="1999-07-10T00:00:00"/>
    <x v="1"/>
    <x v="1"/>
    <s v="Installment"/>
    <x v="2"/>
    <x v="2"/>
    <x v="49"/>
    <x v="0"/>
    <x v="1"/>
    <x v="1"/>
    <n v="0"/>
    <x v="1"/>
    <n v="1"/>
    <x v="2"/>
    <x v="2"/>
  </r>
  <r>
    <n v="431"/>
    <x v="341"/>
    <x v="2"/>
    <d v="1999-01-09T00:00:00"/>
    <x v="0"/>
    <x v="0"/>
    <s v="Installment"/>
    <x v="2"/>
    <x v="0"/>
    <x v="7"/>
    <x v="0"/>
    <x v="0"/>
    <x v="0"/>
    <n v="0"/>
    <x v="0"/>
    <n v="1"/>
    <x v="2"/>
    <x v="2"/>
  </r>
  <r>
    <n v="432"/>
    <x v="342"/>
    <x v="2"/>
    <d v="1999-08-09T00:00:00"/>
    <x v="1"/>
    <x v="1"/>
    <s v="Installment"/>
    <x v="0"/>
    <x v="2"/>
    <x v="49"/>
    <x v="1"/>
    <x v="1"/>
    <x v="1"/>
    <n v="0"/>
    <x v="0"/>
    <n v="1"/>
    <x v="2"/>
    <x v="2"/>
  </r>
  <r>
    <n v="433"/>
    <x v="343"/>
    <x v="2"/>
    <d v="1999-01-01T00:00:00"/>
    <x v="1"/>
    <x v="1"/>
    <s v="Installment"/>
    <x v="0"/>
    <x v="1"/>
    <x v="45"/>
    <x v="0"/>
    <x v="0"/>
    <x v="1"/>
    <n v="0"/>
    <x v="0"/>
    <n v="1"/>
    <x v="2"/>
    <x v="2"/>
  </r>
  <r>
    <n v="434"/>
    <x v="344"/>
    <x v="2"/>
    <d v="1999-07-10T00:00:00"/>
    <x v="0"/>
    <x v="0"/>
    <s v="Installment"/>
    <x v="2"/>
    <x v="0"/>
    <x v="7"/>
    <x v="0"/>
    <x v="0"/>
    <x v="0"/>
    <n v="0"/>
    <x v="0"/>
    <n v="1"/>
    <x v="2"/>
    <x v="2"/>
  </r>
  <r>
    <n v="435"/>
    <x v="345"/>
    <x v="2"/>
    <d v="1999-08-09T00:00:00"/>
    <x v="0"/>
    <x v="1"/>
    <s v="Installment"/>
    <x v="0"/>
    <x v="0"/>
    <x v="41"/>
    <x v="0"/>
    <x v="0"/>
    <x v="0"/>
    <n v="0"/>
    <x v="0"/>
    <n v="1"/>
    <x v="2"/>
    <x v="2"/>
  </r>
  <r>
    <n v="436"/>
    <x v="346"/>
    <x v="2"/>
    <d v="1999-09-08T00:00:00"/>
    <x v="1"/>
    <x v="2"/>
    <s v="Full"/>
    <x v="2"/>
    <x v="6"/>
    <x v="51"/>
    <x v="0"/>
    <x v="0"/>
    <x v="1"/>
    <n v="0"/>
    <x v="0"/>
    <n v="1"/>
    <x v="2"/>
    <x v="2"/>
  </r>
  <r>
    <n v="437"/>
    <x v="347"/>
    <x v="2"/>
    <d v="1999-08-09T00:00:00"/>
    <x v="0"/>
    <x v="1"/>
    <s v="Installment"/>
    <x v="0"/>
    <x v="2"/>
    <x v="52"/>
    <x v="1"/>
    <x v="1"/>
    <x v="1"/>
    <n v="0"/>
    <x v="0"/>
    <n v="1"/>
    <x v="2"/>
    <x v="2"/>
  </r>
  <r>
    <n v="438"/>
    <x v="348"/>
    <x v="2"/>
    <d v="1999-07-10T00:00:00"/>
    <x v="1"/>
    <x v="1"/>
    <s v="Full"/>
    <x v="0"/>
    <x v="2"/>
    <x v="49"/>
    <x v="0"/>
    <x v="1"/>
    <x v="1"/>
    <n v="0"/>
    <x v="1"/>
    <n v="1"/>
    <x v="2"/>
    <x v="2"/>
  </r>
  <r>
    <n v="439"/>
    <x v="349"/>
    <x v="2"/>
    <d v="1999-09-06T00:00:00"/>
    <x v="1"/>
    <x v="2"/>
    <s v="Full"/>
    <x v="2"/>
    <x v="0"/>
    <x v="53"/>
    <x v="0"/>
    <x v="0"/>
    <x v="1"/>
    <n v="0"/>
    <x v="0"/>
    <n v="1"/>
    <x v="2"/>
    <x v="2"/>
  </r>
  <r>
    <n v="440"/>
    <x v="350"/>
    <x v="2"/>
    <d v="1999-01-01T00:00:00"/>
    <x v="1"/>
    <x v="1"/>
    <s v="Full"/>
    <x v="0"/>
    <x v="1"/>
    <x v="45"/>
    <x v="0"/>
    <x v="0"/>
    <x v="1"/>
    <n v="0"/>
    <x v="0"/>
    <n v="1"/>
    <x v="2"/>
    <x v="2"/>
  </r>
  <r>
    <n v="441"/>
    <x v="351"/>
    <x v="2"/>
    <d v="1999-09-08T00:00:00"/>
    <x v="1"/>
    <x v="2"/>
    <s v="Full"/>
    <x v="2"/>
    <x v="6"/>
    <x v="51"/>
    <x v="0"/>
    <x v="1"/>
    <x v="0"/>
    <n v="0"/>
    <x v="0"/>
    <n v="1"/>
    <x v="2"/>
    <x v="2"/>
  </r>
  <r>
    <n v="442"/>
    <x v="352"/>
    <x v="2"/>
    <d v="1999-08-09T00:00:00"/>
    <x v="1"/>
    <x v="1"/>
    <s v="Installment"/>
    <x v="0"/>
    <x v="0"/>
    <x v="48"/>
    <x v="0"/>
    <x v="0"/>
    <x v="1"/>
    <n v="0"/>
    <x v="0"/>
    <n v="1"/>
    <x v="2"/>
    <x v="2"/>
  </r>
  <r>
    <n v="443"/>
    <x v="353"/>
    <x v="2"/>
    <d v="1999-08-09T00:00:00"/>
    <x v="0"/>
    <x v="1"/>
    <s v="Installment"/>
    <x v="0"/>
    <x v="1"/>
    <x v="43"/>
    <x v="0"/>
    <x v="0"/>
    <x v="1"/>
    <n v="0"/>
    <x v="0"/>
    <n v="1"/>
    <x v="2"/>
    <x v="2"/>
  </r>
  <r>
    <n v="444"/>
    <x v="354"/>
    <x v="2"/>
    <d v="1999-08-09T00:00:00"/>
    <x v="1"/>
    <x v="1"/>
    <s v="Full"/>
    <x v="2"/>
    <x v="5"/>
    <x v="10"/>
    <x v="1"/>
    <x v="1"/>
    <x v="1"/>
    <n v="0"/>
    <x v="0"/>
    <n v="1"/>
    <x v="2"/>
    <x v="2"/>
  </r>
  <r>
    <n v="445"/>
    <x v="355"/>
    <x v="2"/>
    <d v="1999-09-08T00:00:00"/>
    <x v="1"/>
    <x v="1"/>
    <s v="Installment"/>
    <x v="2"/>
    <x v="0"/>
    <x v="48"/>
    <x v="0"/>
    <x v="0"/>
    <x v="0"/>
    <n v="0"/>
    <x v="0"/>
    <n v="1"/>
    <x v="2"/>
    <x v="2"/>
  </r>
  <r>
    <n v="446"/>
    <x v="356"/>
    <x v="2"/>
    <d v="1999-01-01T00:00:00"/>
    <x v="1"/>
    <x v="1"/>
    <s v="Installment"/>
    <x v="2"/>
    <x v="1"/>
    <x v="45"/>
    <x v="0"/>
    <x v="0"/>
    <x v="1"/>
    <n v="0"/>
    <x v="0"/>
    <n v="1"/>
    <x v="2"/>
    <x v="2"/>
  </r>
  <r>
    <n v="447"/>
    <x v="357"/>
    <x v="2"/>
    <d v="1999-06-10T00:00:00"/>
    <x v="1"/>
    <x v="1"/>
    <s v="Installment"/>
    <x v="2"/>
    <x v="0"/>
    <x v="48"/>
    <x v="0"/>
    <x v="0"/>
    <x v="1"/>
    <n v="0"/>
    <x v="0"/>
    <n v="1"/>
    <x v="2"/>
    <x v="2"/>
  </r>
  <r>
    <n v="448"/>
    <x v="358"/>
    <x v="2"/>
    <d v="1999-08-13T00:00:00"/>
    <x v="1"/>
    <x v="1"/>
    <s v="Installment"/>
    <x v="2"/>
    <x v="0"/>
    <x v="48"/>
    <x v="0"/>
    <x v="0"/>
    <x v="0"/>
    <n v="0"/>
    <x v="0"/>
    <n v="1"/>
    <x v="2"/>
    <x v="2"/>
  </r>
  <r>
    <n v="449"/>
    <x v="359"/>
    <x v="2"/>
    <d v="1999-02-13T00:00:00"/>
    <x v="0"/>
    <x v="0"/>
    <s v="Installment"/>
    <x v="2"/>
    <x v="0"/>
    <x v="7"/>
    <x v="0"/>
    <x v="0"/>
    <x v="0"/>
    <n v="0"/>
    <x v="0"/>
    <n v="1"/>
    <x v="2"/>
    <x v="2"/>
  </r>
  <r>
    <n v="450"/>
    <x v="360"/>
    <x v="2"/>
    <d v="1999-08-09T00:00:00"/>
    <x v="1"/>
    <x v="1"/>
    <s v="Full"/>
    <x v="0"/>
    <x v="2"/>
    <x v="49"/>
    <x v="1"/>
    <x v="1"/>
    <x v="1"/>
    <n v="0"/>
    <x v="0"/>
    <n v="1"/>
    <x v="2"/>
    <x v="2"/>
  </r>
  <r>
    <n v="451"/>
    <x v="361"/>
    <x v="2"/>
    <d v="1999-08-09T00:00:00"/>
    <x v="0"/>
    <x v="0"/>
    <s v="Full"/>
    <x v="2"/>
    <x v="1"/>
    <x v="8"/>
    <x v="0"/>
    <x v="0"/>
    <x v="1"/>
    <n v="0"/>
    <x v="0"/>
    <n v="1"/>
    <x v="2"/>
    <x v="2"/>
  </r>
  <r>
    <n v="452"/>
    <x v="362"/>
    <x v="2"/>
    <d v="1999-04-11T00:00:00"/>
    <x v="0"/>
    <x v="0"/>
    <s v="Full"/>
    <x v="2"/>
    <x v="2"/>
    <x v="6"/>
    <x v="0"/>
    <x v="1"/>
    <x v="0"/>
    <n v="0"/>
    <x v="0"/>
    <n v="1"/>
    <x v="2"/>
    <x v="2"/>
  </r>
  <r>
    <n v="453"/>
    <x v="363"/>
    <x v="2"/>
    <d v="1999-01-01T00:00:00"/>
    <x v="0"/>
    <x v="0"/>
    <s v="Installment"/>
    <x v="2"/>
    <x v="4"/>
    <x v="24"/>
    <x v="1"/>
    <x v="1"/>
    <x v="1"/>
    <n v="0"/>
    <x v="0"/>
    <n v="1"/>
    <x v="2"/>
    <x v="2"/>
  </r>
  <r>
    <n v="454"/>
    <x v="364"/>
    <x v="2"/>
    <d v="1999-09-08T00:00:00"/>
    <x v="1"/>
    <x v="1"/>
    <s v="Installment"/>
    <x v="2"/>
    <x v="0"/>
    <x v="48"/>
    <x v="0"/>
    <x v="0"/>
    <x v="0"/>
    <n v="0"/>
    <x v="0"/>
    <n v="1"/>
    <x v="2"/>
    <x v="2"/>
  </r>
  <r>
    <n v="455"/>
    <x v="365"/>
    <x v="2"/>
    <d v="1999-01-01T00:00:00"/>
    <x v="0"/>
    <x v="0"/>
    <s v="Installment"/>
    <x v="2"/>
    <x v="0"/>
    <x v="7"/>
    <x v="0"/>
    <x v="0"/>
    <x v="1"/>
    <n v="0"/>
    <x v="0"/>
    <n v="1"/>
    <x v="2"/>
    <x v="2"/>
  </r>
  <r>
    <n v="456"/>
    <x v="366"/>
    <x v="2"/>
    <d v="1999-09-08T00:00:00"/>
    <x v="1"/>
    <x v="1"/>
    <s v="Installment"/>
    <x v="2"/>
    <x v="1"/>
    <x v="45"/>
    <x v="0"/>
    <x v="0"/>
    <x v="1"/>
    <n v="0"/>
    <x v="0"/>
    <n v="1"/>
    <x v="2"/>
    <x v="2"/>
  </r>
  <r>
    <n v="457"/>
    <x v="367"/>
    <x v="2"/>
    <d v="1999-09-08T00:00:00"/>
    <x v="1"/>
    <x v="1"/>
    <s v="Installment"/>
    <x v="0"/>
    <x v="0"/>
    <x v="48"/>
    <x v="0"/>
    <x v="0"/>
    <x v="1"/>
    <n v="0"/>
    <x v="0"/>
    <n v="1"/>
    <x v="2"/>
    <x v="2"/>
  </r>
  <r>
    <n v="458"/>
    <x v="368"/>
    <x v="2"/>
    <d v="1999-07-10T00:00:00"/>
    <x v="1"/>
    <x v="2"/>
    <s v="Full"/>
    <x v="2"/>
    <x v="2"/>
    <x v="54"/>
    <x v="1"/>
    <x v="1"/>
    <x v="1"/>
    <n v="0"/>
    <x v="0"/>
    <n v="1"/>
    <x v="2"/>
    <x v="2"/>
  </r>
  <r>
    <n v="459"/>
    <x v="369"/>
    <x v="2"/>
    <d v="1999-03-20T00:00:00"/>
    <x v="1"/>
    <x v="1"/>
    <s v="Full"/>
    <x v="0"/>
    <x v="0"/>
    <x v="48"/>
    <x v="0"/>
    <x v="0"/>
    <x v="1"/>
    <n v="0"/>
    <x v="0"/>
    <n v="1"/>
    <x v="2"/>
    <x v="2"/>
  </r>
  <r>
    <n v="460"/>
    <x v="370"/>
    <x v="2"/>
    <d v="1999-09-08T00:00:00"/>
    <x v="1"/>
    <x v="1"/>
    <s v="Full"/>
    <x v="0"/>
    <x v="0"/>
    <x v="48"/>
    <x v="0"/>
    <x v="0"/>
    <x v="1"/>
    <n v="0"/>
    <x v="0"/>
    <n v="1"/>
    <x v="2"/>
    <x v="2"/>
  </r>
  <r>
    <n v="461"/>
    <x v="104"/>
    <x v="2"/>
    <d v="1999-01-06T00:00:00"/>
    <x v="1"/>
    <x v="1"/>
    <s v="Installment"/>
    <x v="2"/>
    <x v="1"/>
    <x v="45"/>
    <x v="0"/>
    <x v="0"/>
    <x v="0"/>
    <n v="0"/>
    <x v="0"/>
    <n v="1"/>
    <x v="2"/>
    <x v="0"/>
  </r>
  <r>
    <n v="462"/>
    <x v="5"/>
    <x v="2"/>
    <d v="1999-01-01T00:00:00"/>
    <x v="0"/>
    <x v="1"/>
    <s v="Full"/>
    <x v="2"/>
    <x v="5"/>
    <x v="42"/>
    <x v="1"/>
    <x v="1"/>
    <x v="1"/>
    <n v="0"/>
    <x v="0"/>
    <n v="1"/>
    <x v="2"/>
    <x v="0"/>
  </r>
  <r>
    <n v="463"/>
    <x v="105"/>
    <x v="2"/>
    <d v="1999-01-21T00:00:00"/>
    <x v="0"/>
    <x v="1"/>
    <s v="Full"/>
    <x v="2"/>
    <x v="1"/>
    <x v="43"/>
    <x v="0"/>
    <x v="0"/>
    <x v="0"/>
    <n v="0"/>
    <x v="0"/>
    <n v="1"/>
    <x v="2"/>
    <x v="0"/>
  </r>
  <r>
    <n v="464"/>
    <x v="70"/>
    <x v="2"/>
    <d v="1999-01-01T00:00:00"/>
    <x v="0"/>
    <x v="2"/>
    <s v="Installment"/>
    <x v="2"/>
    <x v="0"/>
    <x v="55"/>
    <x v="0"/>
    <x v="0"/>
    <x v="1"/>
    <n v="0"/>
    <x v="0"/>
    <n v="1"/>
    <x v="2"/>
    <x v="0"/>
  </r>
  <r>
    <n v="465"/>
    <x v="4"/>
    <x v="2"/>
    <d v="1999-01-01T00:00:00"/>
    <x v="0"/>
    <x v="1"/>
    <s v="Installment"/>
    <x v="2"/>
    <x v="0"/>
    <x v="41"/>
    <x v="0"/>
    <x v="0"/>
    <x v="1"/>
    <n v="0"/>
    <x v="0"/>
    <n v="1"/>
    <x v="2"/>
    <x v="0"/>
  </r>
  <r>
    <n v="466"/>
    <x v="34"/>
    <x v="2"/>
    <d v="1999-01-01T00:00:00"/>
    <x v="0"/>
    <x v="1"/>
    <s v="Installment"/>
    <x v="2"/>
    <x v="0"/>
    <x v="41"/>
    <x v="1"/>
    <x v="1"/>
    <x v="1"/>
    <n v="0"/>
    <x v="0"/>
    <n v="1"/>
    <x v="2"/>
    <x v="0"/>
  </r>
  <r>
    <n v="467"/>
    <x v="74"/>
    <x v="2"/>
    <d v="1999-01-01T00:00:00"/>
    <x v="0"/>
    <x v="2"/>
    <s v="Full"/>
    <x v="2"/>
    <x v="1"/>
    <x v="56"/>
    <x v="0"/>
    <x v="0"/>
    <x v="0"/>
    <n v="0"/>
    <x v="0"/>
    <n v="1"/>
    <x v="2"/>
    <x v="0"/>
  </r>
  <r>
    <n v="468"/>
    <x v="56"/>
    <x v="2"/>
    <d v="1999-01-01T00:00:00"/>
    <x v="0"/>
    <x v="1"/>
    <s v="Full"/>
    <x v="2"/>
    <x v="0"/>
    <x v="41"/>
    <x v="0"/>
    <x v="0"/>
    <x v="1"/>
    <n v="0"/>
    <x v="0"/>
    <n v="1"/>
    <x v="2"/>
    <x v="0"/>
  </r>
  <r>
    <n v="469"/>
    <x v="13"/>
    <x v="2"/>
    <d v="1999-01-01T00:00:00"/>
    <x v="0"/>
    <x v="1"/>
    <s v="Full"/>
    <x v="2"/>
    <x v="0"/>
    <x v="41"/>
    <x v="0"/>
    <x v="0"/>
    <x v="0"/>
    <n v="0"/>
    <x v="0"/>
    <n v="1"/>
    <x v="2"/>
    <x v="0"/>
  </r>
  <r>
    <n v="470"/>
    <x v="27"/>
    <x v="2"/>
    <d v="1999-01-01T00:00:00"/>
    <x v="0"/>
    <x v="2"/>
    <s v="Installment"/>
    <x v="2"/>
    <x v="0"/>
    <x v="55"/>
    <x v="0"/>
    <x v="0"/>
    <x v="0"/>
    <n v="0"/>
    <x v="0"/>
    <n v="1"/>
    <x v="2"/>
    <x v="0"/>
  </r>
  <r>
    <n v="471"/>
    <x v="95"/>
    <x v="2"/>
    <d v="1999-01-03T00:00:00"/>
    <x v="0"/>
    <x v="2"/>
    <s v="Full"/>
    <x v="2"/>
    <x v="0"/>
    <x v="55"/>
    <x v="0"/>
    <x v="1"/>
    <x v="0"/>
    <n v="0"/>
    <x v="0"/>
    <n v="1"/>
    <x v="2"/>
    <x v="0"/>
  </r>
  <r>
    <n v="472"/>
    <x v="198"/>
    <x v="2"/>
    <d v="1999-03-02T00:00:00"/>
    <x v="0"/>
    <x v="1"/>
    <s v="Full"/>
    <x v="2"/>
    <x v="1"/>
    <x v="43"/>
    <x v="1"/>
    <x v="1"/>
    <x v="1"/>
    <n v="0"/>
    <x v="0"/>
    <n v="1"/>
    <x v="2"/>
    <x v="0"/>
  </r>
  <r>
    <n v="473"/>
    <x v="87"/>
    <x v="2"/>
    <d v="1999-01-01T00:00:00"/>
    <x v="0"/>
    <x v="2"/>
    <s v="Full"/>
    <x v="2"/>
    <x v="1"/>
    <x v="56"/>
    <x v="0"/>
    <x v="0"/>
    <x v="1"/>
    <n v="0"/>
    <x v="0"/>
    <n v="1"/>
    <x v="2"/>
    <x v="0"/>
  </r>
  <r>
    <n v="474"/>
    <x v="3"/>
    <x v="2"/>
    <d v="1999-01-01T00:00:00"/>
    <x v="0"/>
    <x v="1"/>
    <s v="Full"/>
    <x v="2"/>
    <x v="0"/>
    <x v="41"/>
    <x v="0"/>
    <x v="0"/>
    <x v="1"/>
    <n v="0"/>
    <x v="0"/>
    <n v="1"/>
    <x v="2"/>
    <x v="0"/>
  </r>
  <r>
    <n v="475"/>
    <x v="18"/>
    <x v="2"/>
    <d v="1999-01-01T00:00:00"/>
    <x v="0"/>
    <x v="1"/>
    <s v="Full"/>
    <x v="2"/>
    <x v="2"/>
    <x v="52"/>
    <x v="0"/>
    <x v="0"/>
    <x v="0"/>
    <n v="0"/>
    <x v="0"/>
    <n v="1"/>
    <x v="2"/>
    <x v="0"/>
  </r>
  <r>
    <n v="476"/>
    <x v="52"/>
    <x v="2"/>
    <d v="1999-01-01T00:00:00"/>
    <x v="0"/>
    <x v="1"/>
    <s v="Installment"/>
    <x v="2"/>
    <x v="5"/>
    <x v="42"/>
    <x v="0"/>
    <x v="0"/>
    <x v="1"/>
    <n v="0"/>
    <x v="0"/>
    <n v="1"/>
    <x v="2"/>
    <x v="0"/>
  </r>
  <r>
    <n v="477"/>
    <x v="25"/>
    <x v="2"/>
    <d v="1999-01-01T00:00:00"/>
    <x v="0"/>
    <x v="1"/>
    <s v="Full"/>
    <x v="2"/>
    <x v="0"/>
    <x v="41"/>
    <x v="0"/>
    <x v="0"/>
    <x v="1"/>
    <n v="0"/>
    <x v="0"/>
    <n v="1"/>
    <x v="2"/>
    <x v="0"/>
  </r>
  <r>
    <n v="478"/>
    <x v="78"/>
    <x v="2"/>
    <d v="1999-01-01T00:00:00"/>
    <x v="0"/>
    <x v="1"/>
    <s v="Full"/>
    <x v="2"/>
    <x v="6"/>
    <x v="44"/>
    <x v="0"/>
    <x v="0"/>
    <x v="0"/>
    <n v="0"/>
    <x v="0"/>
    <n v="1"/>
    <x v="2"/>
    <x v="0"/>
  </r>
  <r>
    <n v="479"/>
    <x v="81"/>
    <x v="2"/>
    <d v="1999-01-01T00:00:00"/>
    <x v="0"/>
    <x v="1"/>
    <s v="Full"/>
    <x v="2"/>
    <x v="0"/>
    <x v="41"/>
    <x v="0"/>
    <x v="0"/>
    <x v="1"/>
    <n v="0"/>
    <x v="0"/>
    <n v="1"/>
    <x v="2"/>
    <x v="0"/>
  </r>
  <r>
    <n v="480"/>
    <x v="64"/>
    <x v="2"/>
    <d v="1999-01-01T00:00:00"/>
    <x v="0"/>
    <x v="1"/>
    <s v="Full"/>
    <x v="2"/>
    <x v="3"/>
    <x v="46"/>
    <x v="0"/>
    <x v="0"/>
    <x v="0"/>
    <n v="0"/>
    <x v="0"/>
    <n v="1"/>
    <x v="2"/>
    <x v="0"/>
  </r>
  <r>
    <n v="481"/>
    <x v="147"/>
    <x v="2"/>
    <d v="1999-01-15T00:00:00"/>
    <x v="0"/>
    <x v="1"/>
    <s v="Full"/>
    <x v="2"/>
    <x v="5"/>
    <x v="42"/>
    <x v="0"/>
    <x v="1"/>
    <x v="1"/>
    <n v="0"/>
    <x v="1"/>
    <n v="1"/>
    <x v="2"/>
    <x v="0"/>
  </r>
  <r>
    <n v="482"/>
    <x v="6"/>
    <x v="2"/>
    <d v="1999-01-01T00:00:00"/>
    <x v="0"/>
    <x v="1"/>
    <s v="Full"/>
    <x v="2"/>
    <x v="0"/>
    <x v="41"/>
    <x v="0"/>
    <x v="0"/>
    <x v="1"/>
    <n v="0"/>
    <x v="0"/>
    <n v="1"/>
    <x v="2"/>
    <x v="0"/>
  </r>
  <r>
    <n v="483"/>
    <x v="228"/>
    <x v="2"/>
    <d v="1999-05-31T00:00:00"/>
    <x v="0"/>
    <x v="1"/>
    <s v="Full"/>
    <x v="2"/>
    <x v="1"/>
    <x v="43"/>
    <x v="0"/>
    <x v="0"/>
    <x v="0"/>
    <n v="1"/>
    <x v="0"/>
    <n v="1"/>
    <x v="2"/>
    <x v="1"/>
  </r>
  <r>
    <n v="484"/>
    <x v="218"/>
    <x v="2"/>
    <d v="1999-08-09T00:00:00"/>
    <x v="0"/>
    <x v="1"/>
    <s v="Full"/>
    <x v="2"/>
    <x v="3"/>
    <x v="46"/>
    <x v="0"/>
    <x v="0"/>
    <x v="0"/>
    <n v="0"/>
    <x v="0"/>
    <n v="1"/>
    <x v="2"/>
    <x v="1"/>
  </r>
  <r>
    <n v="485"/>
    <x v="221"/>
    <x v="2"/>
    <d v="1999-09-08T00:00:00"/>
    <x v="0"/>
    <x v="1"/>
    <s v="Full"/>
    <x v="2"/>
    <x v="0"/>
    <x v="41"/>
    <x v="0"/>
    <x v="0"/>
    <x v="0"/>
    <n v="0"/>
    <x v="0"/>
    <n v="1"/>
    <x v="2"/>
    <x v="1"/>
  </r>
  <r>
    <n v="486"/>
    <x v="371"/>
    <x v="2"/>
    <d v="1999-09-08T00:00:00"/>
    <x v="1"/>
    <x v="1"/>
    <s v="Full"/>
    <x v="2"/>
    <x v="0"/>
    <x v="48"/>
    <x v="0"/>
    <x v="0"/>
    <x v="1"/>
    <n v="0"/>
    <x v="0"/>
    <n v="1"/>
    <x v="2"/>
    <x v="2"/>
  </r>
  <r>
    <n v="487"/>
    <x v="372"/>
    <x v="2"/>
    <d v="1999-03-07T00:00:00"/>
    <x v="0"/>
    <x v="1"/>
    <s v="Full"/>
    <x v="2"/>
    <x v="1"/>
    <x v="43"/>
    <x v="0"/>
    <x v="0"/>
    <x v="1"/>
    <n v="0"/>
    <x v="0"/>
    <n v="1"/>
    <x v="2"/>
    <x v="2"/>
  </r>
  <r>
    <n v="488"/>
    <x v="373"/>
    <x v="2"/>
    <d v="1999-06-20T00:00:00"/>
    <x v="1"/>
    <x v="1"/>
    <s v="Full"/>
    <x v="3"/>
    <x v="2"/>
    <x v="49"/>
    <x v="0"/>
    <x v="1"/>
    <x v="1"/>
    <n v="0"/>
    <x v="1"/>
    <n v="1"/>
    <x v="2"/>
    <x v="2"/>
  </r>
  <r>
    <n v="489"/>
    <x v="374"/>
    <x v="2"/>
    <d v="1999-07-10T00:00:00"/>
    <x v="1"/>
    <x v="1"/>
    <s v="Full"/>
    <x v="2"/>
    <x v="0"/>
    <x v="48"/>
    <x v="0"/>
    <x v="0"/>
    <x v="1"/>
    <n v="0"/>
    <x v="0"/>
    <n v="1"/>
    <x v="2"/>
    <x v="2"/>
  </r>
  <r>
    <n v="490"/>
    <x v="375"/>
    <x v="2"/>
    <d v="1999-06-10T00:00:00"/>
    <x v="0"/>
    <x v="0"/>
    <s v="Full"/>
    <x v="3"/>
    <x v="1"/>
    <x v="8"/>
    <x v="0"/>
    <x v="0"/>
    <x v="1"/>
    <n v="0"/>
    <x v="0"/>
    <n v="1"/>
    <x v="2"/>
    <x v="2"/>
  </r>
  <r>
    <n v="491"/>
    <x v="376"/>
    <x v="2"/>
    <d v="1999-04-01T00:00:00"/>
    <x v="1"/>
    <x v="1"/>
    <s v="Full"/>
    <x v="2"/>
    <x v="1"/>
    <x v="45"/>
    <x v="0"/>
    <x v="0"/>
    <x v="1"/>
    <n v="0"/>
    <x v="0"/>
    <n v="1"/>
    <x v="2"/>
    <x v="2"/>
  </r>
  <r>
    <n v="492"/>
    <x v="377"/>
    <x v="2"/>
    <d v="1999-09-06T00:00:00"/>
    <x v="1"/>
    <x v="1"/>
    <s v="Full"/>
    <x v="2"/>
    <x v="5"/>
    <x v="10"/>
    <x v="1"/>
    <x v="1"/>
    <x v="1"/>
    <n v="0"/>
    <x v="0"/>
    <n v="1"/>
    <x v="2"/>
    <x v="2"/>
  </r>
  <r>
    <n v="493"/>
    <x v="378"/>
    <x v="2"/>
    <d v="1999-09-08T00:00:00"/>
    <x v="1"/>
    <x v="1"/>
    <s v="Full"/>
    <x v="2"/>
    <x v="0"/>
    <x v="48"/>
    <x v="0"/>
    <x v="0"/>
    <x v="1"/>
    <n v="0"/>
    <x v="0"/>
    <n v="1"/>
    <x v="2"/>
    <x v="2"/>
  </r>
  <r>
    <n v="494"/>
    <x v="41"/>
    <x v="2"/>
    <d v="1999-01-01T00:00:00"/>
    <x v="0"/>
    <x v="2"/>
    <s v="Full"/>
    <x v="3"/>
    <x v="0"/>
    <x v="55"/>
    <x v="0"/>
    <x v="0"/>
    <x v="0"/>
    <n v="0"/>
    <x v="0"/>
    <n v="1"/>
    <x v="2"/>
    <x v="0"/>
  </r>
  <r>
    <n v="495"/>
    <x v="92"/>
    <x v="2"/>
    <d v="1999-01-02T00:00:00"/>
    <x v="0"/>
    <x v="2"/>
    <s v="Full"/>
    <x v="3"/>
    <x v="1"/>
    <x v="56"/>
    <x v="1"/>
    <x v="1"/>
    <x v="1"/>
    <n v="0"/>
    <x v="0"/>
    <n v="1"/>
    <x v="2"/>
    <x v="0"/>
  </r>
  <r>
    <n v="496"/>
    <x v="58"/>
    <x v="2"/>
    <d v="1999-01-01T00:00:00"/>
    <x v="0"/>
    <x v="1"/>
    <s v="Full"/>
    <x v="3"/>
    <x v="2"/>
    <x v="52"/>
    <x v="0"/>
    <x v="0"/>
    <x v="1"/>
    <n v="0"/>
    <x v="0"/>
    <n v="1"/>
    <x v="2"/>
    <x v="0"/>
  </r>
  <r>
    <n v="497"/>
    <x v="43"/>
    <x v="2"/>
    <d v="1999-01-01T00:00:00"/>
    <x v="0"/>
    <x v="2"/>
    <s v="Installment"/>
    <x v="3"/>
    <x v="0"/>
    <x v="55"/>
    <x v="0"/>
    <x v="0"/>
    <x v="1"/>
    <n v="0"/>
    <x v="0"/>
    <n v="1"/>
    <x v="2"/>
    <x v="0"/>
  </r>
  <r>
    <n v="498"/>
    <x v="23"/>
    <x v="2"/>
    <d v="1999-01-01T00:00:00"/>
    <x v="0"/>
    <x v="2"/>
    <s v="Full"/>
    <x v="3"/>
    <x v="6"/>
    <x v="57"/>
    <x v="0"/>
    <x v="0"/>
    <x v="0"/>
    <n v="0"/>
    <x v="1"/>
    <n v="1"/>
    <x v="2"/>
    <x v="0"/>
  </r>
  <r>
    <n v="499"/>
    <x v="42"/>
    <x v="2"/>
    <d v="1999-01-01T00:00:00"/>
    <x v="0"/>
    <x v="2"/>
    <s v="Full"/>
    <x v="3"/>
    <x v="2"/>
    <x v="50"/>
    <x v="0"/>
    <x v="0"/>
    <x v="0"/>
    <n v="0"/>
    <x v="0"/>
    <n v="1"/>
    <x v="2"/>
    <x v="0"/>
  </r>
  <r>
    <n v="500"/>
    <x v="162"/>
    <x v="2"/>
    <d v="1999-09-06T00:00:00"/>
    <x v="0"/>
    <x v="1"/>
    <s v="Full"/>
    <x v="3"/>
    <x v="0"/>
    <x v="41"/>
    <x v="0"/>
    <x v="0"/>
    <x v="1"/>
    <n v="0"/>
    <x v="0"/>
    <n v="1"/>
    <x v="2"/>
    <x v="0"/>
  </r>
  <r>
    <n v="501"/>
    <x v="110"/>
    <x v="2"/>
    <d v="1999-03-23T00:00:00"/>
    <x v="0"/>
    <x v="1"/>
    <s v="Full"/>
    <x v="3"/>
    <x v="0"/>
    <x v="41"/>
    <x v="0"/>
    <x v="0"/>
    <x v="0"/>
    <n v="0"/>
    <x v="0"/>
    <n v="1"/>
    <x v="2"/>
    <x v="0"/>
  </r>
  <r>
    <n v="502"/>
    <x v="99"/>
    <x v="2"/>
    <d v="1999-01-04T00:00:00"/>
    <x v="0"/>
    <x v="1"/>
    <s v="Full"/>
    <x v="3"/>
    <x v="0"/>
    <x v="41"/>
    <x v="0"/>
    <x v="0"/>
    <x v="1"/>
    <n v="0"/>
    <x v="0"/>
    <n v="1"/>
    <x v="2"/>
    <x v="0"/>
  </r>
  <r>
    <n v="503"/>
    <x v="164"/>
    <x v="2"/>
    <d v="1999-09-07T00:00:00"/>
    <x v="0"/>
    <x v="1"/>
    <s v="Full"/>
    <x v="3"/>
    <x v="1"/>
    <x v="43"/>
    <x v="0"/>
    <x v="1"/>
    <x v="0"/>
    <n v="0"/>
    <x v="0"/>
    <n v="1"/>
    <x v="2"/>
    <x v="0"/>
  </r>
  <r>
    <n v="504"/>
    <x v="38"/>
    <x v="2"/>
    <d v="1999-01-01T00:00:00"/>
    <x v="0"/>
    <x v="1"/>
    <s v="Full"/>
    <x v="3"/>
    <x v="1"/>
    <x v="43"/>
    <x v="0"/>
    <x v="1"/>
    <x v="0"/>
    <n v="0"/>
    <x v="0"/>
    <n v="1"/>
    <x v="2"/>
    <x v="0"/>
  </r>
  <r>
    <n v="505"/>
    <x v="93"/>
    <x v="2"/>
    <d v="1999-01-02T00:00:00"/>
    <x v="0"/>
    <x v="2"/>
    <s v="Full"/>
    <x v="3"/>
    <x v="1"/>
    <x v="56"/>
    <x v="0"/>
    <x v="0"/>
    <x v="0"/>
    <n v="0"/>
    <x v="0"/>
    <n v="1"/>
    <x v="2"/>
    <x v="0"/>
  </r>
  <r>
    <n v="506"/>
    <x v="183"/>
    <x v="2"/>
    <d v="1999-09-08T00:00:00"/>
    <x v="1"/>
    <x v="1"/>
    <s v="Full"/>
    <x v="3"/>
    <x v="0"/>
    <x v="48"/>
    <x v="0"/>
    <x v="0"/>
    <x v="1"/>
    <n v="0"/>
    <x v="0"/>
    <n v="1"/>
    <x v="2"/>
    <x v="0"/>
  </r>
  <r>
    <n v="507"/>
    <x v="85"/>
    <x v="2"/>
    <d v="1999-01-01T00:00:00"/>
    <x v="0"/>
    <x v="1"/>
    <s v="Full"/>
    <x v="3"/>
    <x v="1"/>
    <x v="43"/>
    <x v="0"/>
    <x v="0"/>
    <x v="1"/>
    <n v="0"/>
    <x v="0"/>
    <n v="1"/>
    <x v="2"/>
    <x v="0"/>
  </r>
  <r>
    <n v="508"/>
    <x v="17"/>
    <x v="2"/>
    <d v="1999-01-01T00:00:00"/>
    <x v="0"/>
    <x v="2"/>
    <s v="Full"/>
    <x v="3"/>
    <x v="0"/>
    <x v="55"/>
    <x v="0"/>
    <x v="0"/>
    <x v="1"/>
    <n v="0"/>
    <x v="0"/>
    <n v="1"/>
    <x v="2"/>
    <x v="0"/>
  </r>
  <r>
    <n v="509"/>
    <x v="11"/>
    <x v="2"/>
    <d v="1999-01-01T00:00:00"/>
    <x v="0"/>
    <x v="1"/>
    <s v="Full"/>
    <x v="3"/>
    <x v="0"/>
    <x v="41"/>
    <x v="0"/>
    <x v="0"/>
    <x v="0"/>
    <n v="0"/>
    <x v="0"/>
    <n v="1"/>
    <x v="2"/>
    <x v="0"/>
  </r>
  <r>
    <n v="510"/>
    <x v="176"/>
    <x v="2"/>
    <d v="1999-09-08T00:00:00"/>
    <x v="1"/>
    <x v="1"/>
    <s v="Installment"/>
    <x v="3"/>
    <x v="1"/>
    <x v="45"/>
    <x v="0"/>
    <x v="0"/>
    <x v="1"/>
    <n v="0"/>
    <x v="0"/>
    <n v="1"/>
    <x v="2"/>
    <x v="0"/>
  </r>
  <r>
    <n v="511"/>
    <x v="284"/>
    <x v="2"/>
    <d v="1999-01-01T00:00:00"/>
    <x v="0"/>
    <x v="1"/>
    <s v="Full"/>
    <x v="3"/>
    <x v="0"/>
    <x v="41"/>
    <x v="0"/>
    <x v="0"/>
    <x v="0"/>
    <n v="0"/>
    <x v="0"/>
    <n v="1"/>
    <x v="2"/>
    <x v="1"/>
  </r>
  <r>
    <n v="512"/>
    <x v="280"/>
    <x v="2"/>
    <d v="1999-01-01T00:00:00"/>
    <x v="0"/>
    <x v="1"/>
    <s v="Installment"/>
    <x v="3"/>
    <x v="0"/>
    <x v="41"/>
    <x v="0"/>
    <x v="0"/>
    <x v="0"/>
    <n v="0"/>
    <x v="0"/>
    <n v="1"/>
    <x v="2"/>
    <x v="1"/>
  </r>
  <r>
    <n v="513"/>
    <x v="379"/>
    <x v="2"/>
    <d v="1999-06-20T00:00:00"/>
    <x v="1"/>
    <x v="1"/>
    <s v="Full"/>
    <x v="3"/>
    <x v="0"/>
    <x v="48"/>
    <x v="0"/>
    <x v="0"/>
    <x v="1"/>
    <n v="0"/>
    <x v="0"/>
    <n v="1"/>
    <x v="2"/>
    <x v="2"/>
  </r>
  <r>
    <n v="514"/>
    <x v="380"/>
    <x v="2"/>
    <d v="1999-09-05T00:00:00"/>
    <x v="1"/>
    <x v="1"/>
    <s v="Installment"/>
    <x v="3"/>
    <x v="0"/>
    <x v="48"/>
    <x v="0"/>
    <x v="0"/>
    <x v="0"/>
    <n v="0"/>
    <x v="0"/>
    <n v="1"/>
    <x v="2"/>
    <x v="2"/>
  </r>
  <r>
    <n v="515"/>
    <x v="381"/>
    <x v="2"/>
    <d v="1999-01-01T00:00:00"/>
    <x v="0"/>
    <x v="0"/>
    <s v="Full"/>
    <x v="3"/>
    <x v="0"/>
    <x v="7"/>
    <x v="0"/>
    <x v="0"/>
    <x v="1"/>
    <n v="0"/>
    <x v="0"/>
    <n v="1"/>
    <x v="2"/>
    <x v="2"/>
  </r>
  <r>
    <n v="516"/>
    <x v="96"/>
    <x v="2"/>
    <d v="1999-01-03T00:00:00"/>
    <x v="0"/>
    <x v="2"/>
    <s v="Full"/>
    <x v="1"/>
    <x v="2"/>
    <x v="50"/>
    <x v="0"/>
    <x v="0"/>
    <x v="1"/>
    <n v="0"/>
    <x v="0"/>
    <n v="1"/>
    <x v="2"/>
    <x v="0"/>
  </r>
  <r>
    <n v="517"/>
    <x v="144"/>
    <x v="2"/>
    <d v="1999-07-29T00:00:00"/>
    <x v="0"/>
    <x v="2"/>
    <s v="Full"/>
    <x v="1"/>
    <x v="0"/>
    <x v="55"/>
    <x v="0"/>
    <x v="0"/>
    <x v="1"/>
    <n v="0"/>
    <x v="0"/>
    <n v="1"/>
    <x v="2"/>
    <x v="0"/>
  </r>
  <r>
    <n v="518"/>
    <x v="287"/>
    <x v="2"/>
    <d v="1999-07-10T00:00:00"/>
    <x v="0"/>
    <x v="1"/>
    <s v="Full"/>
    <x v="1"/>
    <x v="1"/>
    <x v="43"/>
    <x v="0"/>
    <x v="0"/>
    <x v="0"/>
    <n v="1"/>
    <x v="1"/>
    <n v="1"/>
    <x v="2"/>
    <x v="1"/>
  </r>
  <r>
    <n v="519"/>
    <x v="309"/>
    <x v="2"/>
    <d v="1999-08-09T00:00:00"/>
    <x v="1"/>
    <x v="1"/>
    <s v="Full"/>
    <x v="1"/>
    <x v="1"/>
    <x v="45"/>
    <x v="0"/>
    <x v="0"/>
    <x v="0"/>
    <n v="0"/>
    <x v="0"/>
    <n v="1"/>
    <x v="2"/>
    <x v="1"/>
  </r>
  <r>
    <n v="520"/>
    <x v="307"/>
    <x v="2"/>
    <d v="1999-07-10T00:00:00"/>
    <x v="0"/>
    <x v="2"/>
    <s v="Full"/>
    <x v="1"/>
    <x v="6"/>
    <x v="57"/>
    <x v="0"/>
    <x v="0"/>
    <x v="0"/>
    <n v="0"/>
    <x v="0"/>
    <n v="1"/>
    <x v="2"/>
    <x v="1"/>
  </r>
  <r>
    <n v="521"/>
    <x v="293"/>
    <x v="2"/>
    <d v="1999-07-10T00:00:00"/>
    <x v="0"/>
    <x v="2"/>
    <s v="Installment"/>
    <x v="1"/>
    <x v="0"/>
    <x v="55"/>
    <x v="0"/>
    <x v="0"/>
    <x v="0"/>
    <n v="0"/>
    <x v="0"/>
    <n v="1"/>
    <x v="2"/>
    <x v="1"/>
  </r>
  <r>
    <n v="522"/>
    <x v="305"/>
    <x v="2"/>
    <d v="1999-07-10T00:00:00"/>
    <x v="0"/>
    <x v="2"/>
    <s v="Full"/>
    <x v="1"/>
    <x v="0"/>
    <x v="55"/>
    <x v="0"/>
    <x v="0"/>
    <x v="0"/>
    <n v="0"/>
    <x v="0"/>
    <n v="1"/>
    <x v="2"/>
    <x v="1"/>
  </r>
  <r>
    <n v="523"/>
    <x v="297"/>
    <x v="2"/>
    <d v="1999-01-08T00:00:00"/>
    <x v="1"/>
    <x v="1"/>
    <s v="Installment"/>
    <x v="1"/>
    <x v="1"/>
    <x v="45"/>
    <x v="0"/>
    <x v="0"/>
    <x v="0"/>
    <n v="0"/>
    <x v="0"/>
    <n v="1"/>
    <x v="2"/>
    <x v="1"/>
  </r>
  <r>
    <n v="524"/>
    <x v="292"/>
    <x v="2"/>
    <d v="1999-01-01T00:00:00"/>
    <x v="0"/>
    <x v="1"/>
    <s v="Full"/>
    <x v="1"/>
    <x v="2"/>
    <x v="52"/>
    <x v="0"/>
    <x v="0"/>
    <x v="0"/>
    <n v="0"/>
    <x v="0"/>
    <n v="1"/>
    <x v="2"/>
    <x v="1"/>
  </r>
  <r>
    <n v="525"/>
    <x v="299"/>
    <x v="2"/>
    <d v="1999-09-08T00:00:00"/>
    <x v="0"/>
    <x v="0"/>
    <s v="Full"/>
    <x v="1"/>
    <x v="0"/>
    <x v="7"/>
    <x v="0"/>
    <x v="0"/>
    <x v="0"/>
    <n v="0"/>
    <x v="0"/>
    <n v="1"/>
    <x v="2"/>
    <x v="1"/>
  </r>
  <r>
    <n v="526"/>
    <x v="303"/>
    <x v="2"/>
    <d v="1999-09-08T00:00:00"/>
    <x v="0"/>
    <x v="2"/>
    <s v="Full"/>
    <x v="1"/>
    <x v="2"/>
    <x v="50"/>
    <x v="0"/>
    <x v="0"/>
    <x v="0"/>
    <n v="0"/>
    <x v="0"/>
    <n v="1"/>
    <x v="2"/>
    <x v="1"/>
  </r>
  <r>
    <n v="527"/>
    <x v="301"/>
    <x v="2"/>
    <d v="1999-09-08T00:00:00"/>
    <x v="0"/>
    <x v="0"/>
    <s v="Full"/>
    <x v="1"/>
    <x v="1"/>
    <x v="8"/>
    <x v="0"/>
    <x v="0"/>
    <x v="0"/>
    <n v="0"/>
    <x v="0"/>
    <n v="1"/>
    <x v="2"/>
    <x v="1"/>
  </r>
  <r>
    <n v="528"/>
    <x v="312"/>
    <x v="2"/>
    <d v="1999-06-20T00:00:00"/>
    <x v="0"/>
    <x v="1"/>
    <s v="Full"/>
    <x v="1"/>
    <x v="0"/>
    <x v="41"/>
    <x v="0"/>
    <x v="0"/>
    <x v="0"/>
    <n v="0"/>
    <x v="0"/>
    <n v="1"/>
    <x v="2"/>
    <x v="1"/>
  </r>
  <r>
    <n v="529"/>
    <x v="291"/>
    <x v="2"/>
    <d v="1999-09-08T00:00:00"/>
    <x v="0"/>
    <x v="1"/>
    <s v="Full"/>
    <x v="1"/>
    <x v="0"/>
    <x v="41"/>
    <x v="0"/>
    <x v="0"/>
    <x v="0"/>
    <n v="0"/>
    <x v="0"/>
    <n v="1"/>
    <x v="2"/>
    <x v="1"/>
  </r>
  <r>
    <n v="530"/>
    <x v="310"/>
    <x v="2"/>
    <d v="1999-08-09T00:00:00"/>
    <x v="0"/>
    <x v="1"/>
    <s v="Full"/>
    <x v="1"/>
    <x v="0"/>
    <x v="41"/>
    <x v="0"/>
    <x v="0"/>
    <x v="0"/>
    <n v="0"/>
    <x v="0"/>
    <n v="1"/>
    <x v="2"/>
    <x v="1"/>
  </r>
  <r>
    <n v="531"/>
    <x v="295"/>
    <x v="2"/>
    <d v="1999-09-08T00:00:00"/>
    <x v="0"/>
    <x v="0"/>
    <s v="Installment"/>
    <x v="1"/>
    <x v="0"/>
    <x v="7"/>
    <x v="0"/>
    <x v="0"/>
    <x v="0"/>
    <n v="0"/>
    <x v="0"/>
    <n v="1"/>
    <x v="2"/>
    <x v="1"/>
  </r>
  <r>
    <n v="532"/>
    <x v="300"/>
    <x v="2"/>
    <d v="1999-05-21T00:00:00"/>
    <x v="0"/>
    <x v="0"/>
    <s v="Full"/>
    <x v="1"/>
    <x v="0"/>
    <x v="7"/>
    <x v="0"/>
    <x v="0"/>
    <x v="0"/>
    <n v="0"/>
    <x v="0"/>
    <n v="1"/>
    <x v="2"/>
    <x v="1"/>
  </r>
  <r>
    <n v="533"/>
    <x v="296"/>
    <x v="2"/>
    <d v="1999-08-07T00:00:00"/>
    <x v="0"/>
    <x v="0"/>
    <s v="Full"/>
    <x v="1"/>
    <x v="4"/>
    <x v="24"/>
    <x v="0"/>
    <x v="0"/>
    <x v="0"/>
    <n v="0"/>
    <x v="0"/>
    <n v="1"/>
    <x v="2"/>
    <x v="1"/>
  </r>
  <r>
    <n v="534"/>
    <x v="306"/>
    <x v="2"/>
    <d v="1999-08-09T00:00:00"/>
    <x v="0"/>
    <x v="2"/>
    <s v="Installment"/>
    <x v="1"/>
    <x v="1"/>
    <x v="56"/>
    <x v="0"/>
    <x v="0"/>
    <x v="1"/>
    <n v="0"/>
    <x v="0"/>
    <n v="1"/>
    <x v="2"/>
    <x v="1"/>
  </r>
  <r>
    <n v="535"/>
    <x v="311"/>
    <x v="2"/>
    <d v="1999-01-01T00:00:00"/>
    <x v="1"/>
    <x v="1"/>
    <s v="Full"/>
    <x v="1"/>
    <x v="7"/>
    <x v="12"/>
    <x v="0"/>
    <x v="0"/>
    <x v="1"/>
    <n v="0"/>
    <x v="0"/>
    <n v="1"/>
    <x v="2"/>
    <x v="1"/>
  </r>
  <r>
    <n v="536"/>
    <x v="382"/>
    <x v="2"/>
    <d v="1999-01-11T00:00:00"/>
    <x v="0"/>
    <x v="0"/>
    <s v="Full"/>
    <x v="3"/>
    <x v="1"/>
    <x v="8"/>
    <x v="0"/>
    <x v="0"/>
    <x v="1"/>
    <n v="0"/>
    <x v="0"/>
    <n v="1"/>
    <x v="2"/>
    <x v="2"/>
  </r>
  <r>
    <n v="537"/>
    <x v="383"/>
    <x v="2"/>
    <d v="1999-01-01T00:00:00"/>
    <x v="1"/>
    <x v="2"/>
    <s v="Installment"/>
    <x v="3"/>
    <x v="0"/>
    <x v="53"/>
    <x v="0"/>
    <x v="0"/>
    <x v="1"/>
    <n v="0"/>
    <x v="0"/>
    <n v="1"/>
    <x v="2"/>
    <x v="2"/>
  </r>
  <r>
    <n v="538"/>
    <x v="384"/>
    <x v="2"/>
    <d v="1999-08-09T00:00:00"/>
    <x v="0"/>
    <x v="0"/>
    <s v="Installment"/>
    <x v="3"/>
    <x v="0"/>
    <x v="7"/>
    <x v="0"/>
    <x v="0"/>
    <x v="0"/>
    <n v="0"/>
    <x v="0"/>
    <n v="1"/>
    <x v="2"/>
    <x v="2"/>
  </r>
  <r>
    <n v="539"/>
    <x v="385"/>
    <x v="2"/>
    <d v="1999-08-09T00:00:00"/>
    <x v="0"/>
    <x v="0"/>
    <s v="Installment"/>
    <x v="3"/>
    <x v="0"/>
    <x v="7"/>
    <x v="0"/>
    <x v="0"/>
    <x v="0"/>
    <n v="0"/>
    <x v="0"/>
    <n v="1"/>
    <x v="2"/>
    <x v="2"/>
  </r>
  <r>
    <n v="540"/>
    <x v="386"/>
    <x v="2"/>
    <d v="1999-06-10T00:00:00"/>
    <x v="0"/>
    <x v="0"/>
    <s v="Full"/>
    <x v="3"/>
    <x v="0"/>
    <x v="7"/>
    <x v="0"/>
    <x v="0"/>
    <x v="0"/>
    <n v="0"/>
    <x v="0"/>
    <n v="1"/>
    <x v="2"/>
    <x v="2"/>
  </r>
  <r>
    <n v="541"/>
    <x v="387"/>
    <x v="2"/>
    <d v="1999-02-14T00:00:00"/>
    <x v="0"/>
    <x v="0"/>
    <s v="Installment"/>
    <x v="3"/>
    <x v="6"/>
    <x v="2"/>
    <x v="0"/>
    <x v="0"/>
    <x v="1"/>
    <n v="0"/>
    <x v="0"/>
    <n v="1"/>
    <x v="2"/>
    <x v="2"/>
  </r>
  <r>
    <n v="542"/>
    <x v="388"/>
    <x v="2"/>
    <d v="1999-09-08T00:00:00"/>
    <x v="1"/>
    <x v="1"/>
    <s v="Full"/>
    <x v="3"/>
    <x v="0"/>
    <x v="48"/>
    <x v="0"/>
    <x v="0"/>
    <x v="0"/>
    <n v="0"/>
    <x v="0"/>
    <n v="1"/>
    <x v="2"/>
    <x v="2"/>
  </r>
  <r>
    <n v="543"/>
    <x v="389"/>
    <x v="2"/>
    <d v="1999-01-01T00:00:00"/>
    <x v="0"/>
    <x v="0"/>
    <s v="Full"/>
    <x v="3"/>
    <x v="0"/>
    <x v="7"/>
    <x v="0"/>
    <x v="0"/>
    <x v="0"/>
    <n v="1"/>
    <x v="1"/>
    <n v="1"/>
    <x v="2"/>
    <x v="2"/>
  </r>
  <r>
    <n v="544"/>
    <x v="390"/>
    <x v="2"/>
    <d v="1999-06-20T00:00:00"/>
    <x v="0"/>
    <x v="0"/>
    <s v="Full"/>
    <x v="3"/>
    <x v="0"/>
    <x v="7"/>
    <x v="0"/>
    <x v="0"/>
    <x v="0"/>
    <n v="0"/>
    <x v="0"/>
    <n v="1"/>
    <x v="2"/>
    <x v="2"/>
  </r>
  <r>
    <n v="545"/>
    <x v="391"/>
    <x v="2"/>
    <d v="1999-03-12T00:00:00"/>
    <x v="0"/>
    <x v="0"/>
    <s v="Full"/>
    <x v="3"/>
    <x v="0"/>
    <x v="7"/>
    <x v="0"/>
    <x v="0"/>
    <x v="0"/>
    <n v="0"/>
    <x v="0"/>
    <n v="1"/>
    <x v="2"/>
    <x v="2"/>
  </r>
  <r>
    <n v="546"/>
    <x v="392"/>
    <x v="2"/>
    <d v="1999-09-08T00:00:00"/>
    <x v="1"/>
    <x v="1"/>
    <s v="Full"/>
    <x v="3"/>
    <x v="0"/>
    <x v="48"/>
    <x v="0"/>
    <x v="0"/>
    <x v="0"/>
    <n v="0"/>
    <x v="0"/>
    <n v="1"/>
    <x v="2"/>
    <x v="2"/>
  </r>
  <r>
    <n v="547"/>
    <x v="393"/>
    <x v="2"/>
    <d v="1999-09-08T00:00:00"/>
    <x v="1"/>
    <x v="1"/>
    <s v="Full"/>
    <x v="3"/>
    <x v="0"/>
    <x v="48"/>
    <x v="0"/>
    <x v="0"/>
    <x v="1"/>
    <n v="0"/>
    <x v="0"/>
    <n v="1"/>
    <x v="2"/>
    <x v="2"/>
  </r>
  <r>
    <n v="548"/>
    <x v="394"/>
    <x v="2"/>
    <d v="1999-09-08T00:00:00"/>
    <x v="1"/>
    <x v="1"/>
    <s v="Full"/>
    <x v="3"/>
    <x v="0"/>
    <x v="48"/>
    <x v="0"/>
    <x v="0"/>
    <x v="0"/>
    <n v="0"/>
    <x v="0"/>
    <n v="1"/>
    <x v="2"/>
    <x v="2"/>
  </r>
  <r>
    <n v="549"/>
    <x v="395"/>
    <x v="2"/>
    <d v="1999-01-01T00:00:00"/>
    <x v="0"/>
    <x v="0"/>
    <s v="Full"/>
    <x v="3"/>
    <x v="6"/>
    <x v="2"/>
    <x v="0"/>
    <x v="0"/>
    <x v="1"/>
    <n v="0"/>
    <x v="0"/>
    <n v="1"/>
    <x v="2"/>
    <x v="2"/>
  </r>
  <r>
    <n v="550"/>
    <x v="396"/>
    <x v="2"/>
    <d v="1999-09-08T00:00:00"/>
    <x v="1"/>
    <x v="1"/>
    <s v="Full"/>
    <x v="3"/>
    <x v="1"/>
    <x v="45"/>
    <x v="0"/>
    <x v="0"/>
    <x v="1"/>
    <n v="0"/>
    <x v="0"/>
    <n v="1"/>
    <x v="2"/>
    <x v="2"/>
  </r>
  <r>
    <n v="551"/>
    <x v="397"/>
    <x v="2"/>
    <d v="1999-06-20T00:00:00"/>
    <x v="0"/>
    <x v="0"/>
    <s v="Full"/>
    <x v="3"/>
    <x v="0"/>
    <x v="7"/>
    <x v="0"/>
    <x v="0"/>
    <x v="0"/>
    <n v="0"/>
    <x v="0"/>
    <n v="1"/>
    <x v="2"/>
    <x v="2"/>
  </r>
  <r>
    <n v="552"/>
    <x v="398"/>
    <x v="2"/>
    <d v="1999-08-09T00:00:00"/>
    <x v="0"/>
    <x v="0"/>
    <s v="Full"/>
    <x v="3"/>
    <x v="1"/>
    <x v="8"/>
    <x v="0"/>
    <x v="0"/>
    <x v="1"/>
    <n v="0"/>
    <x v="0"/>
    <n v="1"/>
    <x v="2"/>
    <x v="2"/>
  </r>
  <r>
    <n v="553"/>
    <x v="399"/>
    <x v="2"/>
    <d v="1999-07-10T00:00:00"/>
    <x v="0"/>
    <x v="0"/>
    <s v="Full"/>
    <x v="3"/>
    <x v="3"/>
    <x v="19"/>
    <x v="1"/>
    <x v="1"/>
    <x v="1"/>
    <n v="0"/>
    <x v="0"/>
    <n v="1"/>
    <x v="2"/>
    <x v="2"/>
  </r>
  <r>
    <n v="554"/>
    <x v="400"/>
    <x v="2"/>
    <d v="1999-09-08T00:00:00"/>
    <x v="1"/>
    <x v="2"/>
    <s v="Full"/>
    <x v="3"/>
    <x v="1"/>
    <x v="47"/>
    <x v="0"/>
    <x v="0"/>
    <x v="1"/>
    <n v="0"/>
    <x v="0"/>
    <n v="1"/>
    <x v="2"/>
    <x v="2"/>
  </r>
  <r>
    <n v="555"/>
    <x v="401"/>
    <x v="2"/>
    <d v="1999-07-10T00:00:00"/>
    <x v="0"/>
    <x v="2"/>
    <s v="Full"/>
    <x v="3"/>
    <x v="1"/>
    <x v="56"/>
    <x v="0"/>
    <x v="0"/>
    <x v="1"/>
    <n v="0"/>
    <x v="0"/>
    <n v="1"/>
    <x v="2"/>
    <x v="2"/>
  </r>
  <r>
    <n v="556"/>
    <x v="402"/>
    <x v="2"/>
    <d v="1999-05-31T00:00:00"/>
    <x v="0"/>
    <x v="0"/>
    <s v="Full"/>
    <x v="3"/>
    <x v="2"/>
    <x v="6"/>
    <x v="0"/>
    <x v="1"/>
    <x v="1"/>
    <n v="0"/>
    <x v="1"/>
    <n v="1"/>
    <x v="2"/>
    <x v="2"/>
  </r>
  <r>
    <n v="557"/>
    <x v="403"/>
    <x v="2"/>
    <d v="1999-09-07T00:00:00"/>
    <x v="1"/>
    <x v="1"/>
    <s v="Full"/>
    <x v="3"/>
    <x v="0"/>
    <x v="48"/>
    <x v="0"/>
    <x v="0"/>
    <x v="0"/>
    <n v="0"/>
    <x v="0"/>
    <n v="1"/>
    <x v="2"/>
    <x v="2"/>
  </r>
  <r>
    <n v="558"/>
    <x v="404"/>
    <x v="2"/>
    <d v="1999-07-10T00:00:00"/>
    <x v="1"/>
    <x v="1"/>
    <s v="Full"/>
    <x v="3"/>
    <x v="6"/>
    <x v="8"/>
    <x v="0"/>
    <x v="0"/>
    <x v="1"/>
    <n v="0"/>
    <x v="0"/>
    <n v="1"/>
    <x v="2"/>
    <x v="2"/>
  </r>
  <r>
    <n v="559"/>
    <x v="405"/>
    <x v="2"/>
    <d v="1999-06-20T00:00:00"/>
    <x v="1"/>
    <x v="1"/>
    <s v="Installment"/>
    <x v="3"/>
    <x v="0"/>
    <x v="48"/>
    <x v="0"/>
    <x v="0"/>
    <x v="1"/>
    <n v="0"/>
    <x v="0"/>
    <n v="1"/>
    <x v="2"/>
    <x v="2"/>
  </r>
  <r>
    <n v="560"/>
    <x v="406"/>
    <x v="2"/>
    <d v="1999-07-10T00:00:00"/>
    <x v="1"/>
    <x v="1"/>
    <s v="Full"/>
    <x v="3"/>
    <x v="6"/>
    <x v="8"/>
    <x v="0"/>
    <x v="0"/>
    <x v="1"/>
    <n v="0"/>
    <x v="0"/>
    <n v="1"/>
    <x v="2"/>
    <x v="2"/>
  </r>
  <r>
    <n v="561"/>
    <x v="407"/>
    <x v="2"/>
    <d v="1999-09-08T00:00:00"/>
    <x v="1"/>
    <x v="1"/>
    <s v="Full"/>
    <x v="3"/>
    <x v="6"/>
    <x v="8"/>
    <x v="0"/>
    <x v="1"/>
    <x v="0"/>
    <n v="0"/>
    <x v="0"/>
    <n v="1"/>
    <x v="2"/>
    <x v="2"/>
  </r>
  <r>
    <n v="562"/>
    <x v="408"/>
    <x v="2"/>
    <d v="1999-06-20T00:00:00"/>
    <x v="1"/>
    <x v="1"/>
    <s v="Full"/>
    <x v="3"/>
    <x v="5"/>
    <x v="10"/>
    <x v="1"/>
    <x v="1"/>
    <x v="1"/>
    <n v="0"/>
    <x v="0"/>
    <n v="1"/>
    <x v="2"/>
    <x v="2"/>
  </r>
  <r>
    <n v="563"/>
    <x v="409"/>
    <x v="2"/>
    <d v="1999-09-08T00:00:00"/>
    <x v="1"/>
    <x v="1"/>
    <s v="Full"/>
    <x v="3"/>
    <x v="0"/>
    <x v="48"/>
    <x v="0"/>
    <x v="0"/>
    <x v="0"/>
    <n v="0"/>
    <x v="0"/>
    <n v="1"/>
    <x v="2"/>
    <x v="2"/>
  </r>
  <r>
    <n v="564"/>
    <x v="410"/>
    <x v="2"/>
    <d v="1999-06-20T00:00:00"/>
    <x v="1"/>
    <x v="1"/>
    <s v="Full"/>
    <x v="3"/>
    <x v="1"/>
    <x v="45"/>
    <x v="0"/>
    <x v="0"/>
    <x v="1"/>
    <n v="0"/>
    <x v="0"/>
    <n v="1"/>
    <x v="2"/>
    <x v="2"/>
  </r>
  <r>
    <n v="565"/>
    <x v="411"/>
    <x v="2"/>
    <d v="1999-08-09T00:00:00"/>
    <x v="0"/>
    <x v="1"/>
    <s v="Full"/>
    <x v="3"/>
    <x v="1"/>
    <x v="43"/>
    <x v="0"/>
    <x v="0"/>
    <x v="1"/>
    <n v="0"/>
    <x v="0"/>
    <n v="1"/>
    <x v="2"/>
    <x v="2"/>
  </r>
  <r>
    <n v="566"/>
    <x v="412"/>
    <x v="2"/>
    <d v="1999-07-10T00:00:00"/>
    <x v="1"/>
    <x v="1"/>
    <s v="Full"/>
    <x v="3"/>
    <x v="0"/>
    <x v="48"/>
    <x v="0"/>
    <x v="0"/>
    <x v="1"/>
    <n v="0"/>
    <x v="0"/>
    <n v="1"/>
    <x v="2"/>
    <x v="2"/>
  </r>
  <r>
    <n v="567"/>
    <x v="313"/>
    <x v="2"/>
    <d v="1999-01-01T00:00:00"/>
    <x v="1"/>
    <x v="1"/>
    <s v="Full"/>
    <x v="6"/>
    <x v="4"/>
    <x v="6"/>
    <x v="0"/>
    <x v="0"/>
    <x v="0"/>
    <n v="0"/>
    <x v="0"/>
    <n v="1"/>
    <x v="2"/>
    <x v="1"/>
  </r>
  <r>
    <n v="568"/>
    <x v="413"/>
    <x v="2"/>
    <d v="1999-09-08T00:00:00"/>
    <x v="1"/>
    <x v="1"/>
    <s v="Installment"/>
    <x v="3"/>
    <x v="0"/>
    <x v="48"/>
    <x v="0"/>
    <x v="0"/>
    <x v="0"/>
    <n v="0"/>
    <x v="0"/>
    <n v="1"/>
    <x v="2"/>
    <x v="2"/>
  </r>
  <r>
    <n v="569"/>
    <x v="414"/>
    <x v="2"/>
    <d v="1999-09-08T00:00:00"/>
    <x v="1"/>
    <x v="1"/>
    <s v="Installment"/>
    <x v="3"/>
    <x v="0"/>
    <x v="48"/>
    <x v="0"/>
    <x v="0"/>
    <x v="0"/>
    <n v="0"/>
    <x v="0"/>
    <n v="1"/>
    <x v="2"/>
    <x v="2"/>
  </r>
  <r>
    <n v="570"/>
    <x v="415"/>
    <x v="2"/>
    <d v="1999-08-09T00:00:00"/>
    <x v="0"/>
    <x v="1"/>
    <s v="Full"/>
    <x v="3"/>
    <x v="0"/>
    <x v="41"/>
    <x v="0"/>
    <x v="0"/>
    <x v="0"/>
    <n v="0"/>
    <x v="0"/>
    <n v="1"/>
    <x v="2"/>
    <x v="2"/>
  </r>
  <r>
    <n v="571"/>
    <x v="416"/>
    <x v="2"/>
    <d v="1999-06-20T00:00:00"/>
    <x v="0"/>
    <x v="0"/>
    <s v="Installment"/>
    <x v="3"/>
    <x v="2"/>
    <x v="6"/>
    <x v="1"/>
    <x v="1"/>
    <x v="1"/>
    <n v="0"/>
    <x v="0"/>
    <n v="1"/>
    <x v="2"/>
    <x v="2"/>
  </r>
  <r>
    <n v="572"/>
    <x v="417"/>
    <x v="2"/>
    <d v="1999-01-01T00:00:00"/>
    <x v="0"/>
    <x v="0"/>
    <s v="Full"/>
    <x v="1"/>
    <x v="0"/>
    <x v="7"/>
    <x v="0"/>
    <x v="0"/>
    <x v="0"/>
    <n v="1"/>
    <x v="1"/>
    <n v="1"/>
    <x v="2"/>
    <x v="2"/>
  </r>
  <r>
    <n v="573"/>
    <x v="418"/>
    <x v="2"/>
    <d v="1999-01-01T00:00:00"/>
    <x v="0"/>
    <x v="0"/>
    <s v="Full"/>
    <x v="3"/>
    <x v="6"/>
    <x v="2"/>
    <x v="0"/>
    <x v="0"/>
    <x v="1"/>
    <n v="0"/>
    <x v="0"/>
    <n v="1"/>
    <x v="2"/>
    <x v="2"/>
  </r>
  <r>
    <n v="574"/>
    <x v="419"/>
    <x v="2"/>
    <d v="1999-09-07T00:00:00"/>
    <x v="1"/>
    <x v="1"/>
    <s v="Installment"/>
    <x v="3"/>
    <x v="0"/>
    <x v="48"/>
    <x v="0"/>
    <x v="0"/>
    <x v="1"/>
    <n v="0"/>
    <x v="0"/>
    <n v="1"/>
    <x v="2"/>
    <x v="2"/>
  </r>
  <r>
    <n v="575"/>
    <x v="420"/>
    <x v="2"/>
    <d v="1999-01-02T00:00:00"/>
    <x v="1"/>
    <x v="1"/>
    <s v="Full"/>
    <x v="3"/>
    <x v="3"/>
    <x v="52"/>
    <x v="1"/>
    <x v="1"/>
    <x v="1"/>
    <n v="0"/>
    <x v="0"/>
    <n v="1"/>
    <x v="2"/>
    <x v="2"/>
  </r>
  <r>
    <n v="576"/>
    <x v="421"/>
    <x v="2"/>
    <d v="1999-08-09T00:00:00"/>
    <x v="1"/>
    <x v="1"/>
    <s v="Full"/>
    <x v="3"/>
    <x v="0"/>
    <x v="48"/>
    <x v="0"/>
    <x v="0"/>
    <x v="1"/>
    <n v="0"/>
    <x v="0"/>
    <n v="1"/>
    <x v="2"/>
    <x v="2"/>
  </r>
  <r>
    <n v="577"/>
    <x v="422"/>
    <x v="2"/>
    <d v="1999-06-20T00:00:00"/>
    <x v="1"/>
    <x v="1"/>
    <s v="Full"/>
    <x v="3"/>
    <x v="0"/>
    <x v="48"/>
    <x v="0"/>
    <x v="0"/>
    <x v="1"/>
    <n v="0"/>
    <x v="0"/>
    <n v="1"/>
    <x v="2"/>
    <x v="2"/>
  </r>
  <r>
    <n v="578"/>
    <x v="423"/>
    <x v="2"/>
    <d v="1999-08-09T00:00:00"/>
    <x v="1"/>
    <x v="2"/>
    <s v="Full"/>
    <x v="1"/>
    <x v="0"/>
    <x v="53"/>
    <x v="0"/>
    <x v="0"/>
    <x v="1"/>
    <n v="0"/>
    <x v="0"/>
    <n v="1"/>
    <x v="2"/>
    <x v="2"/>
  </r>
  <r>
    <n v="579"/>
    <x v="424"/>
    <x v="2"/>
    <d v="1999-02-19T00:00:00"/>
    <x v="0"/>
    <x v="1"/>
    <s v="Full"/>
    <x v="1"/>
    <x v="2"/>
    <x v="52"/>
    <x v="0"/>
    <x v="1"/>
    <x v="0"/>
    <n v="0"/>
    <x v="0"/>
    <n v="1"/>
    <x v="2"/>
    <x v="2"/>
  </r>
  <r>
    <n v="580"/>
    <x v="65"/>
    <x v="2"/>
    <d v="1999-01-01T00:00:00"/>
    <x v="0"/>
    <x v="1"/>
    <s v="Full"/>
    <x v="4"/>
    <x v="0"/>
    <x v="41"/>
    <x v="0"/>
    <x v="0"/>
    <x v="1"/>
    <n v="0"/>
    <x v="0"/>
    <n v="1"/>
    <x v="2"/>
    <x v="0"/>
  </r>
  <r>
    <n v="581"/>
    <x v="59"/>
    <x v="2"/>
    <d v="1999-01-01T00:00:00"/>
    <x v="0"/>
    <x v="1"/>
    <s v="Full"/>
    <x v="4"/>
    <x v="0"/>
    <x v="41"/>
    <x v="0"/>
    <x v="0"/>
    <x v="1"/>
    <n v="0"/>
    <x v="0"/>
    <n v="1"/>
    <x v="2"/>
    <x v="0"/>
  </r>
  <r>
    <n v="582"/>
    <x v="19"/>
    <x v="2"/>
    <d v="1999-01-01T00:00:00"/>
    <x v="0"/>
    <x v="2"/>
    <s v="Full"/>
    <x v="4"/>
    <x v="0"/>
    <x v="55"/>
    <x v="0"/>
    <x v="0"/>
    <x v="1"/>
    <n v="0"/>
    <x v="0"/>
    <n v="1"/>
    <x v="2"/>
    <x v="0"/>
  </r>
  <r>
    <n v="583"/>
    <x v="16"/>
    <x v="2"/>
    <d v="1999-01-01T00:00:00"/>
    <x v="0"/>
    <x v="1"/>
    <s v="Full"/>
    <x v="4"/>
    <x v="0"/>
    <x v="41"/>
    <x v="0"/>
    <x v="0"/>
    <x v="1"/>
    <n v="0"/>
    <x v="0"/>
    <n v="1"/>
    <x v="2"/>
    <x v="0"/>
  </r>
  <r>
    <n v="584"/>
    <x v="20"/>
    <x v="2"/>
    <d v="1999-01-01T00:00:00"/>
    <x v="0"/>
    <x v="2"/>
    <s v="Full"/>
    <x v="4"/>
    <x v="0"/>
    <x v="55"/>
    <x v="0"/>
    <x v="1"/>
    <x v="1"/>
    <n v="0"/>
    <x v="1"/>
    <n v="1"/>
    <x v="2"/>
    <x v="0"/>
  </r>
  <r>
    <n v="585"/>
    <x v="83"/>
    <x v="2"/>
    <d v="1999-01-01T00:00:00"/>
    <x v="1"/>
    <x v="1"/>
    <s v="Full"/>
    <x v="4"/>
    <x v="1"/>
    <x v="45"/>
    <x v="0"/>
    <x v="0"/>
    <x v="1"/>
    <n v="0"/>
    <x v="0"/>
    <n v="1"/>
    <x v="2"/>
    <x v="0"/>
  </r>
  <r>
    <n v="586"/>
    <x v="24"/>
    <x v="2"/>
    <d v="1999-01-01T00:00:00"/>
    <x v="0"/>
    <x v="2"/>
    <s v="Full"/>
    <x v="4"/>
    <x v="0"/>
    <x v="55"/>
    <x v="0"/>
    <x v="0"/>
    <x v="0"/>
    <n v="0"/>
    <x v="0"/>
    <n v="1"/>
    <x v="2"/>
    <x v="0"/>
  </r>
  <r>
    <n v="587"/>
    <x v="321"/>
    <x v="2"/>
    <d v="1999-06-20T00:00:00"/>
    <x v="0"/>
    <x v="2"/>
    <s v="Full"/>
    <x v="4"/>
    <x v="2"/>
    <x v="50"/>
    <x v="0"/>
    <x v="0"/>
    <x v="0"/>
    <n v="0"/>
    <x v="0"/>
    <n v="1"/>
    <x v="2"/>
    <x v="1"/>
  </r>
  <r>
    <n v="588"/>
    <x v="323"/>
    <x v="2"/>
    <d v="1999-01-01T00:00:00"/>
    <x v="1"/>
    <x v="1"/>
    <s v="Full"/>
    <x v="4"/>
    <x v="0"/>
    <x v="48"/>
    <x v="0"/>
    <x v="0"/>
    <x v="0"/>
    <n v="0"/>
    <x v="0"/>
    <n v="1"/>
    <x v="2"/>
    <x v="1"/>
  </r>
  <r>
    <n v="589"/>
    <x v="322"/>
    <x v="2"/>
    <d v="1999-01-01T00:00:00"/>
    <x v="1"/>
    <x v="1"/>
    <s v="Full"/>
    <x v="4"/>
    <x v="1"/>
    <x v="45"/>
    <x v="0"/>
    <x v="0"/>
    <x v="1"/>
    <n v="0"/>
    <x v="0"/>
    <n v="1"/>
    <x v="2"/>
    <x v="1"/>
  </r>
  <r>
    <n v="590"/>
    <x v="325"/>
    <x v="2"/>
    <d v="1999-02-10T00:00:00"/>
    <x v="1"/>
    <x v="1"/>
    <s v="Full"/>
    <x v="4"/>
    <x v="0"/>
    <x v="48"/>
    <x v="0"/>
    <x v="0"/>
    <x v="1"/>
    <n v="0"/>
    <x v="0"/>
    <n v="1"/>
    <x v="2"/>
    <x v="1"/>
  </r>
  <r>
    <n v="591"/>
    <x v="328"/>
    <x v="2"/>
    <d v="1999-03-21T00:00:00"/>
    <x v="0"/>
    <x v="2"/>
    <s v="Full"/>
    <x v="4"/>
    <x v="0"/>
    <x v="55"/>
    <x v="0"/>
    <x v="0"/>
    <x v="1"/>
    <n v="0"/>
    <x v="0"/>
    <n v="1"/>
    <x v="2"/>
    <x v="1"/>
  </r>
  <r>
    <n v="592"/>
    <x v="326"/>
    <x v="2"/>
    <d v="1999-07-10T00:00:00"/>
    <x v="0"/>
    <x v="2"/>
    <s v="Full"/>
    <x v="4"/>
    <x v="1"/>
    <x v="56"/>
    <x v="0"/>
    <x v="0"/>
    <x v="1"/>
    <n v="0"/>
    <x v="0"/>
    <n v="1"/>
    <x v="2"/>
    <x v="1"/>
  </r>
  <r>
    <n v="593"/>
    <x v="425"/>
    <x v="2"/>
    <d v="1999-06-20T00:00:00"/>
    <x v="0"/>
    <x v="1"/>
    <s v="Full"/>
    <x v="6"/>
    <x v="4"/>
    <x v="19"/>
    <x v="1"/>
    <x v="1"/>
    <x v="1"/>
    <n v="0"/>
    <x v="0"/>
    <n v="1"/>
    <x v="2"/>
    <x v="2"/>
  </r>
  <r>
    <n v="594"/>
    <x v="426"/>
    <x v="2"/>
    <d v="1999-02-23T00:00:00"/>
    <x v="0"/>
    <x v="1"/>
    <s v="Full"/>
    <x v="6"/>
    <x v="0"/>
    <x v="41"/>
    <x v="0"/>
    <x v="0"/>
    <x v="0"/>
    <n v="0"/>
    <x v="0"/>
    <n v="1"/>
    <x v="2"/>
    <x v="2"/>
  </r>
  <r>
    <n v="595"/>
    <x v="427"/>
    <x v="2"/>
    <d v="1999-09-08T00:00:00"/>
    <x v="1"/>
    <x v="1"/>
    <s v="Installment"/>
    <x v="4"/>
    <x v="0"/>
    <x v="48"/>
    <x v="0"/>
    <x v="0"/>
    <x v="0"/>
    <n v="0"/>
    <x v="0"/>
    <n v="1"/>
    <x v="2"/>
    <x v="2"/>
  </r>
  <r>
    <n v="596"/>
    <x v="428"/>
    <x v="2"/>
    <d v="1999-09-08T00:00:00"/>
    <x v="1"/>
    <x v="1"/>
    <s v="Full"/>
    <x v="7"/>
    <x v="0"/>
    <x v="48"/>
    <x v="0"/>
    <x v="0"/>
    <x v="1"/>
    <n v="0"/>
    <x v="0"/>
    <n v="1"/>
    <x v="2"/>
    <x v="2"/>
  </r>
  <r>
    <n v="597"/>
    <x v="429"/>
    <x v="2"/>
    <d v="1999-06-20T00:00:00"/>
    <x v="1"/>
    <x v="2"/>
    <s v="Installment"/>
    <x v="4"/>
    <x v="0"/>
    <x v="53"/>
    <x v="0"/>
    <x v="0"/>
    <x v="1"/>
    <n v="0"/>
    <x v="0"/>
    <n v="1"/>
    <x v="2"/>
    <x v="2"/>
  </r>
  <r>
    <n v="598"/>
    <x v="430"/>
    <x v="2"/>
    <d v="1999-07-10T00:00:00"/>
    <x v="1"/>
    <x v="2"/>
    <s v="Installment"/>
    <x v="4"/>
    <x v="1"/>
    <x v="47"/>
    <x v="0"/>
    <x v="0"/>
    <x v="1"/>
    <n v="0"/>
    <x v="0"/>
    <n v="1"/>
    <x v="2"/>
    <x v="2"/>
  </r>
  <r>
    <n v="599"/>
    <x v="431"/>
    <x v="2"/>
    <d v="1999-08-09T00:00:00"/>
    <x v="0"/>
    <x v="0"/>
    <s v="Full"/>
    <x v="7"/>
    <x v="6"/>
    <x v="2"/>
    <x v="0"/>
    <x v="1"/>
    <x v="0"/>
    <n v="0"/>
    <x v="0"/>
    <n v="1"/>
    <x v="2"/>
    <x v="2"/>
  </r>
  <r>
    <n v="600"/>
    <x v="432"/>
    <x v="2"/>
    <d v="1999-07-10T00:00:00"/>
    <x v="1"/>
    <x v="1"/>
    <s v="Full"/>
    <x v="5"/>
    <x v="5"/>
    <x v="10"/>
    <x v="1"/>
    <x v="1"/>
    <x v="1"/>
    <n v="0"/>
    <x v="0"/>
    <n v="1"/>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1"/>
    <x v="0"/>
    <x v="0"/>
    <x v="0"/>
    <x v="0"/>
    <x v="0"/>
    <x v="0"/>
    <x v="0"/>
    <x v="0"/>
    <x v="0"/>
    <x v="0"/>
    <x v="0"/>
    <x v="0"/>
    <x v="0"/>
    <x v="0"/>
    <x v="0"/>
    <x v="0"/>
    <x v="0"/>
    <n v="78.75"/>
  </r>
  <r>
    <n v="2"/>
    <x v="1"/>
    <x v="0"/>
    <x v="0"/>
    <x v="0"/>
    <x v="0"/>
    <x v="1"/>
    <x v="1"/>
    <x v="0"/>
    <x v="0"/>
    <x v="0"/>
    <x v="0"/>
    <x v="0"/>
    <x v="0"/>
    <x v="0"/>
    <x v="0"/>
    <x v="0"/>
    <x v="0"/>
    <n v="78.75"/>
  </r>
  <r>
    <n v="3"/>
    <x v="2"/>
    <x v="0"/>
    <x v="0"/>
    <x v="0"/>
    <x v="0"/>
    <x v="1"/>
    <x v="0"/>
    <x v="1"/>
    <x v="1"/>
    <x v="0"/>
    <x v="0"/>
    <x v="1"/>
    <x v="0"/>
    <x v="0"/>
    <x v="0"/>
    <x v="0"/>
    <x v="0"/>
    <n v="78.75"/>
  </r>
  <r>
    <n v="4"/>
    <x v="3"/>
    <x v="0"/>
    <x v="0"/>
    <x v="0"/>
    <x v="0"/>
    <x v="1"/>
    <x v="2"/>
    <x v="1"/>
    <x v="1"/>
    <x v="0"/>
    <x v="0"/>
    <x v="1"/>
    <x v="0"/>
    <x v="0"/>
    <x v="0"/>
    <x v="0"/>
    <x v="0"/>
    <n v="78.75"/>
  </r>
  <r>
    <n v="5"/>
    <x v="4"/>
    <x v="0"/>
    <x v="0"/>
    <x v="0"/>
    <x v="0"/>
    <x v="0"/>
    <x v="2"/>
    <x v="0"/>
    <x v="0"/>
    <x v="0"/>
    <x v="0"/>
    <x v="1"/>
    <x v="0"/>
    <x v="0"/>
    <x v="0"/>
    <x v="0"/>
    <x v="0"/>
    <n v="78.75"/>
  </r>
  <r>
    <n v="6"/>
    <x v="5"/>
    <x v="0"/>
    <x v="0"/>
    <x v="0"/>
    <x v="0"/>
    <x v="1"/>
    <x v="2"/>
    <x v="2"/>
    <x v="2"/>
    <x v="1"/>
    <x v="1"/>
    <x v="1"/>
    <x v="0"/>
    <x v="0"/>
    <x v="0"/>
    <x v="0"/>
    <x v="0"/>
    <n v="78.75"/>
  </r>
  <r>
    <n v="7"/>
    <x v="6"/>
    <x v="0"/>
    <x v="0"/>
    <x v="0"/>
    <x v="0"/>
    <x v="0"/>
    <x v="2"/>
    <x v="1"/>
    <x v="1"/>
    <x v="0"/>
    <x v="0"/>
    <x v="1"/>
    <x v="0"/>
    <x v="0"/>
    <x v="0"/>
    <x v="0"/>
    <x v="0"/>
    <n v="78.75"/>
  </r>
  <r>
    <n v="8"/>
    <x v="7"/>
    <x v="0"/>
    <x v="0"/>
    <x v="0"/>
    <x v="0"/>
    <x v="1"/>
    <x v="1"/>
    <x v="0"/>
    <x v="0"/>
    <x v="0"/>
    <x v="0"/>
    <x v="0"/>
    <x v="0"/>
    <x v="0"/>
    <x v="0"/>
    <x v="0"/>
    <x v="0"/>
    <n v="78.75"/>
  </r>
  <r>
    <n v="9"/>
    <x v="8"/>
    <x v="0"/>
    <x v="0"/>
    <x v="0"/>
    <x v="0"/>
    <x v="1"/>
    <x v="1"/>
    <x v="1"/>
    <x v="1"/>
    <x v="0"/>
    <x v="0"/>
    <x v="1"/>
    <x v="0"/>
    <x v="0"/>
    <x v="0"/>
    <x v="0"/>
    <x v="0"/>
    <n v="78.75"/>
  </r>
  <r>
    <n v="10"/>
    <x v="9"/>
    <x v="0"/>
    <x v="0"/>
    <x v="0"/>
    <x v="0"/>
    <x v="1"/>
    <x v="0"/>
    <x v="0"/>
    <x v="0"/>
    <x v="0"/>
    <x v="1"/>
    <x v="0"/>
    <x v="0"/>
    <x v="0"/>
    <x v="0"/>
    <x v="0"/>
    <x v="0"/>
    <n v="78.75"/>
  </r>
  <r>
    <n v="11"/>
    <x v="10"/>
    <x v="0"/>
    <x v="0"/>
    <x v="0"/>
    <x v="0"/>
    <x v="1"/>
    <x v="2"/>
    <x v="0"/>
    <x v="0"/>
    <x v="1"/>
    <x v="1"/>
    <x v="1"/>
    <x v="0"/>
    <x v="0"/>
    <x v="0"/>
    <x v="0"/>
    <x v="0"/>
    <n v="78.75"/>
  </r>
  <r>
    <n v="12"/>
    <x v="11"/>
    <x v="0"/>
    <x v="0"/>
    <x v="0"/>
    <x v="0"/>
    <x v="1"/>
    <x v="3"/>
    <x v="1"/>
    <x v="1"/>
    <x v="0"/>
    <x v="0"/>
    <x v="0"/>
    <x v="0"/>
    <x v="0"/>
    <x v="0"/>
    <x v="0"/>
    <x v="0"/>
    <n v="78.75"/>
  </r>
  <r>
    <n v="13"/>
    <x v="12"/>
    <x v="0"/>
    <x v="0"/>
    <x v="0"/>
    <x v="0"/>
    <x v="1"/>
    <x v="2"/>
    <x v="0"/>
    <x v="0"/>
    <x v="0"/>
    <x v="0"/>
    <x v="1"/>
    <x v="0"/>
    <x v="0"/>
    <x v="0"/>
    <x v="0"/>
    <x v="0"/>
    <n v="78.75"/>
  </r>
  <r>
    <n v="14"/>
    <x v="13"/>
    <x v="0"/>
    <x v="0"/>
    <x v="0"/>
    <x v="0"/>
    <x v="0"/>
    <x v="2"/>
    <x v="0"/>
    <x v="0"/>
    <x v="0"/>
    <x v="0"/>
    <x v="0"/>
    <x v="0"/>
    <x v="0"/>
    <x v="0"/>
    <x v="0"/>
    <x v="0"/>
    <n v="78.75"/>
  </r>
  <r>
    <n v="15"/>
    <x v="14"/>
    <x v="0"/>
    <x v="0"/>
    <x v="0"/>
    <x v="0"/>
    <x v="1"/>
    <x v="0"/>
    <x v="0"/>
    <x v="0"/>
    <x v="0"/>
    <x v="0"/>
    <x v="1"/>
    <x v="0"/>
    <x v="0"/>
    <x v="0"/>
    <x v="0"/>
    <x v="0"/>
    <n v="78.75"/>
  </r>
  <r>
    <n v="16"/>
    <x v="15"/>
    <x v="0"/>
    <x v="0"/>
    <x v="0"/>
    <x v="0"/>
    <x v="1"/>
    <x v="1"/>
    <x v="0"/>
    <x v="0"/>
    <x v="0"/>
    <x v="0"/>
    <x v="0"/>
    <x v="1"/>
    <x v="0"/>
    <x v="0"/>
    <x v="0"/>
    <x v="0"/>
    <n v="78.75"/>
  </r>
  <r>
    <n v="17"/>
    <x v="16"/>
    <x v="0"/>
    <x v="0"/>
    <x v="0"/>
    <x v="0"/>
    <x v="1"/>
    <x v="4"/>
    <x v="3"/>
    <x v="3"/>
    <x v="0"/>
    <x v="0"/>
    <x v="1"/>
    <x v="0"/>
    <x v="0"/>
    <x v="0"/>
    <x v="0"/>
    <x v="0"/>
    <n v="78.75"/>
  </r>
  <r>
    <n v="18"/>
    <x v="17"/>
    <x v="0"/>
    <x v="0"/>
    <x v="0"/>
    <x v="0"/>
    <x v="1"/>
    <x v="3"/>
    <x v="1"/>
    <x v="1"/>
    <x v="0"/>
    <x v="0"/>
    <x v="1"/>
    <x v="0"/>
    <x v="0"/>
    <x v="0"/>
    <x v="0"/>
    <x v="0"/>
    <n v="78.75"/>
  </r>
  <r>
    <n v="19"/>
    <x v="18"/>
    <x v="0"/>
    <x v="0"/>
    <x v="0"/>
    <x v="0"/>
    <x v="1"/>
    <x v="2"/>
    <x v="0"/>
    <x v="0"/>
    <x v="0"/>
    <x v="0"/>
    <x v="0"/>
    <x v="0"/>
    <x v="0"/>
    <x v="0"/>
    <x v="0"/>
    <x v="0"/>
    <n v="78.75"/>
  </r>
  <r>
    <n v="20"/>
    <x v="19"/>
    <x v="0"/>
    <x v="0"/>
    <x v="0"/>
    <x v="0"/>
    <x v="1"/>
    <x v="4"/>
    <x v="4"/>
    <x v="4"/>
    <x v="0"/>
    <x v="0"/>
    <x v="1"/>
    <x v="0"/>
    <x v="0"/>
    <x v="0"/>
    <x v="0"/>
    <x v="0"/>
    <n v="78.75"/>
  </r>
  <r>
    <n v="21"/>
    <x v="20"/>
    <x v="0"/>
    <x v="0"/>
    <x v="0"/>
    <x v="0"/>
    <x v="1"/>
    <x v="4"/>
    <x v="1"/>
    <x v="1"/>
    <x v="0"/>
    <x v="1"/>
    <x v="1"/>
    <x v="0"/>
    <x v="1"/>
    <x v="0"/>
    <x v="0"/>
    <x v="0"/>
    <n v="78.75"/>
  </r>
  <r>
    <n v="22"/>
    <x v="21"/>
    <x v="0"/>
    <x v="0"/>
    <x v="0"/>
    <x v="0"/>
    <x v="0"/>
    <x v="0"/>
    <x v="1"/>
    <x v="1"/>
    <x v="0"/>
    <x v="0"/>
    <x v="0"/>
    <x v="0"/>
    <x v="0"/>
    <x v="0"/>
    <x v="0"/>
    <x v="0"/>
    <n v="78.75"/>
  </r>
  <r>
    <n v="23"/>
    <x v="22"/>
    <x v="0"/>
    <x v="0"/>
    <x v="0"/>
    <x v="0"/>
    <x v="1"/>
    <x v="2"/>
    <x v="0"/>
    <x v="0"/>
    <x v="0"/>
    <x v="0"/>
    <x v="0"/>
    <x v="0"/>
    <x v="0"/>
    <x v="0"/>
    <x v="0"/>
    <x v="0"/>
    <n v="78.75"/>
  </r>
  <r>
    <n v="24"/>
    <x v="23"/>
    <x v="0"/>
    <x v="0"/>
    <x v="0"/>
    <x v="0"/>
    <x v="1"/>
    <x v="3"/>
    <x v="1"/>
    <x v="1"/>
    <x v="0"/>
    <x v="0"/>
    <x v="0"/>
    <x v="0"/>
    <x v="1"/>
    <x v="0"/>
    <x v="0"/>
    <x v="0"/>
    <n v="78.75"/>
  </r>
  <r>
    <n v="25"/>
    <x v="24"/>
    <x v="0"/>
    <x v="0"/>
    <x v="0"/>
    <x v="0"/>
    <x v="1"/>
    <x v="4"/>
    <x v="0"/>
    <x v="0"/>
    <x v="0"/>
    <x v="0"/>
    <x v="0"/>
    <x v="0"/>
    <x v="0"/>
    <x v="0"/>
    <x v="0"/>
    <x v="0"/>
    <n v="78.75"/>
  </r>
  <r>
    <n v="26"/>
    <x v="25"/>
    <x v="0"/>
    <x v="0"/>
    <x v="0"/>
    <x v="0"/>
    <x v="1"/>
    <x v="2"/>
    <x v="0"/>
    <x v="0"/>
    <x v="0"/>
    <x v="0"/>
    <x v="1"/>
    <x v="0"/>
    <x v="0"/>
    <x v="0"/>
    <x v="0"/>
    <x v="0"/>
    <n v="78.75"/>
  </r>
  <r>
    <n v="27"/>
    <x v="26"/>
    <x v="0"/>
    <x v="0"/>
    <x v="0"/>
    <x v="0"/>
    <x v="1"/>
    <x v="0"/>
    <x v="4"/>
    <x v="4"/>
    <x v="0"/>
    <x v="0"/>
    <x v="1"/>
    <x v="0"/>
    <x v="0"/>
    <x v="0"/>
    <x v="0"/>
    <x v="0"/>
    <n v="78.75"/>
  </r>
  <r>
    <n v="28"/>
    <x v="27"/>
    <x v="0"/>
    <x v="0"/>
    <x v="0"/>
    <x v="0"/>
    <x v="0"/>
    <x v="2"/>
    <x v="2"/>
    <x v="2"/>
    <x v="0"/>
    <x v="0"/>
    <x v="0"/>
    <x v="0"/>
    <x v="0"/>
    <x v="0"/>
    <x v="0"/>
    <x v="0"/>
    <n v="78.75"/>
  </r>
  <r>
    <n v="29"/>
    <x v="28"/>
    <x v="0"/>
    <x v="0"/>
    <x v="0"/>
    <x v="0"/>
    <x v="1"/>
    <x v="1"/>
    <x v="0"/>
    <x v="0"/>
    <x v="1"/>
    <x v="1"/>
    <x v="1"/>
    <x v="0"/>
    <x v="0"/>
    <x v="0"/>
    <x v="0"/>
    <x v="0"/>
    <n v="78.75"/>
  </r>
  <r>
    <n v="30"/>
    <x v="29"/>
    <x v="0"/>
    <x v="0"/>
    <x v="0"/>
    <x v="0"/>
    <x v="1"/>
    <x v="5"/>
    <x v="0"/>
    <x v="0"/>
    <x v="0"/>
    <x v="0"/>
    <x v="0"/>
    <x v="0"/>
    <x v="0"/>
    <x v="0"/>
    <x v="0"/>
    <x v="0"/>
    <n v="78.75"/>
  </r>
  <r>
    <n v="31"/>
    <x v="30"/>
    <x v="0"/>
    <x v="0"/>
    <x v="0"/>
    <x v="0"/>
    <x v="1"/>
    <x v="1"/>
    <x v="1"/>
    <x v="1"/>
    <x v="0"/>
    <x v="0"/>
    <x v="1"/>
    <x v="0"/>
    <x v="0"/>
    <x v="0"/>
    <x v="0"/>
    <x v="0"/>
    <n v="78.75"/>
  </r>
  <r>
    <n v="32"/>
    <x v="31"/>
    <x v="0"/>
    <x v="0"/>
    <x v="0"/>
    <x v="0"/>
    <x v="0"/>
    <x v="0"/>
    <x v="0"/>
    <x v="0"/>
    <x v="0"/>
    <x v="0"/>
    <x v="1"/>
    <x v="0"/>
    <x v="0"/>
    <x v="0"/>
    <x v="0"/>
    <x v="0"/>
    <n v="78.75"/>
  </r>
  <r>
    <n v="33"/>
    <x v="32"/>
    <x v="0"/>
    <x v="0"/>
    <x v="0"/>
    <x v="0"/>
    <x v="1"/>
    <x v="0"/>
    <x v="1"/>
    <x v="1"/>
    <x v="0"/>
    <x v="0"/>
    <x v="0"/>
    <x v="0"/>
    <x v="0"/>
    <x v="0"/>
    <x v="0"/>
    <x v="0"/>
    <n v="78.75"/>
  </r>
  <r>
    <n v="34"/>
    <x v="33"/>
    <x v="0"/>
    <x v="0"/>
    <x v="0"/>
    <x v="0"/>
    <x v="1"/>
    <x v="1"/>
    <x v="1"/>
    <x v="1"/>
    <x v="0"/>
    <x v="0"/>
    <x v="1"/>
    <x v="0"/>
    <x v="0"/>
    <x v="0"/>
    <x v="0"/>
    <x v="0"/>
    <n v="78.75"/>
  </r>
  <r>
    <n v="35"/>
    <x v="34"/>
    <x v="0"/>
    <x v="0"/>
    <x v="0"/>
    <x v="0"/>
    <x v="1"/>
    <x v="2"/>
    <x v="0"/>
    <x v="0"/>
    <x v="1"/>
    <x v="1"/>
    <x v="1"/>
    <x v="0"/>
    <x v="0"/>
    <x v="0"/>
    <x v="0"/>
    <x v="0"/>
    <n v="78.75"/>
  </r>
  <r>
    <n v="36"/>
    <x v="35"/>
    <x v="0"/>
    <x v="0"/>
    <x v="0"/>
    <x v="0"/>
    <x v="0"/>
    <x v="0"/>
    <x v="5"/>
    <x v="5"/>
    <x v="0"/>
    <x v="0"/>
    <x v="0"/>
    <x v="0"/>
    <x v="0"/>
    <x v="0"/>
    <x v="0"/>
    <x v="0"/>
    <n v="78.75"/>
  </r>
  <r>
    <n v="37"/>
    <x v="36"/>
    <x v="0"/>
    <x v="0"/>
    <x v="0"/>
    <x v="0"/>
    <x v="1"/>
    <x v="5"/>
    <x v="0"/>
    <x v="0"/>
    <x v="0"/>
    <x v="0"/>
    <x v="1"/>
    <x v="0"/>
    <x v="0"/>
    <x v="0"/>
    <x v="0"/>
    <x v="0"/>
    <n v="78.75"/>
  </r>
  <r>
    <n v="38"/>
    <x v="37"/>
    <x v="0"/>
    <x v="0"/>
    <x v="0"/>
    <x v="0"/>
    <x v="0"/>
    <x v="0"/>
    <x v="1"/>
    <x v="1"/>
    <x v="0"/>
    <x v="0"/>
    <x v="0"/>
    <x v="0"/>
    <x v="0"/>
    <x v="0"/>
    <x v="0"/>
    <x v="0"/>
    <n v="78.75"/>
  </r>
  <r>
    <n v="39"/>
    <x v="38"/>
    <x v="0"/>
    <x v="0"/>
    <x v="0"/>
    <x v="0"/>
    <x v="1"/>
    <x v="3"/>
    <x v="0"/>
    <x v="0"/>
    <x v="0"/>
    <x v="1"/>
    <x v="0"/>
    <x v="0"/>
    <x v="0"/>
    <x v="0"/>
    <x v="0"/>
    <x v="0"/>
    <n v="78.75"/>
  </r>
  <r>
    <n v="40"/>
    <x v="39"/>
    <x v="0"/>
    <x v="0"/>
    <x v="0"/>
    <x v="0"/>
    <x v="0"/>
    <x v="0"/>
    <x v="0"/>
    <x v="0"/>
    <x v="0"/>
    <x v="0"/>
    <x v="0"/>
    <x v="0"/>
    <x v="0"/>
    <x v="0"/>
    <x v="0"/>
    <x v="0"/>
    <n v="78.75"/>
  </r>
  <r>
    <n v="41"/>
    <x v="40"/>
    <x v="0"/>
    <x v="0"/>
    <x v="0"/>
    <x v="0"/>
    <x v="1"/>
    <x v="1"/>
    <x v="3"/>
    <x v="3"/>
    <x v="0"/>
    <x v="1"/>
    <x v="1"/>
    <x v="0"/>
    <x v="1"/>
    <x v="0"/>
    <x v="0"/>
    <x v="0"/>
    <n v="78.75"/>
  </r>
  <r>
    <n v="42"/>
    <x v="41"/>
    <x v="0"/>
    <x v="0"/>
    <x v="0"/>
    <x v="0"/>
    <x v="1"/>
    <x v="3"/>
    <x v="1"/>
    <x v="1"/>
    <x v="0"/>
    <x v="0"/>
    <x v="0"/>
    <x v="0"/>
    <x v="0"/>
    <x v="0"/>
    <x v="0"/>
    <x v="0"/>
    <n v="78.75"/>
  </r>
  <r>
    <n v="43"/>
    <x v="42"/>
    <x v="0"/>
    <x v="0"/>
    <x v="0"/>
    <x v="0"/>
    <x v="1"/>
    <x v="3"/>
    <x v="0"/>
    <x v="0"/>
    <x v="0"/>
    <x v="0"/>
    <x v="0"/>
    <x v="0"/>
    <x v="0"/>
    <x v="0"/>
    <x v="0"/>
    <x v="0"/>
    <n v="78.75"/>
  </r>
  <r>
    <n v="44"/>
    <x v="43"/>
    <x v="0"/>
    <x v="0"/>
    <x v="0"/>
    <x v="0"/>
    <x v="1"/>
    <x v="3"/>
    <x v="3"/>
    <x v="3"/>
    <x v="0"/>
    <x v="0"/>
    <x v="1"/>
    <x v="0"/>
    <x v="0"/>
    <x v="0"/>
    <x v="0"/>
    <x v="0"/>
    <n v="78.75"/>
  </r>
  <r>
    <n v="45"/>
    <x v="44"/>
    <x v="0"/>
    <x v="0"/>
    <x v="0"/>
    <x v="0"/>
    <x v="1"/>
    <x v="1"/>
    <x v="1"/>
    <x v="1"/>
    <x v="0"/>
    <x v="0"/>
    <x v="0"/>
    <x v="0"/>
    <x v="0"/>
    <x v="0"/>
    <x v="0"/>
    <x v="0"/>
    <n v="78.75"/>
  </r>
  <r>
    <n v="46"/>
    <x v="45"/>
    <x v="0"/>
    <x v="0"/>
    <x v="0"/>
    <x v="0"/>
    <x v="0"/>
    <x v="1"/>
    <x v="1"/>
    <x v="1"/>
    <x v="0"/>
    <x v="0"/>
    <x v="0"/>
    <x v="0"/>
    <x v="0"/>
    <x v="0"/>
    <x v="0"/>
    <x v="0"/>
    <n v="78.75"/>
  </r>
  <r>
    <n v="47"/>
    <x v="46"/>
    <x v="0"/>
    <x v="0"/>
    <x v="0"/>
    <x v="0"/>
    <x v="1"/>
    <x v="0"/>
    <x v="2"/>
    <x v="2"/>
    <x v="0"/>
    <x v="1"/>
    <x v="0"/>
    <x v="0"/>
    <x v="1"/>
    <x v="0"/>
    <x v="0"/>
    <x v="0"/>
    <n v="78.75"/>
  </r>
  <r>
    <n v="48"/>
    <x v="47"/>
    <x v="0"/>
    <x v="0"/>
    <x v="0"/>
    <x v="1"/>
    <x v="1"/>
    <x v="0"/>
    <x v="2"/>
    <x v="6"/>
    <x v="0"/>
    <x v="0"/>
    <x v="1"/>
    <x v="0"/>
    <x v="0"/>
    <x v="0"/>
    <x v="0"/>
    <x v="0"/>
    <n v="105"/>
  </r>
  <r>
    <n v="49"/>
    <x v="48"/>
    <x v="0"/>
    <x v="0"/>
    <x v="0"/>
    <x v="1"/>
    <x v="1"/>
    <x v="1"/>
    <x v="0"/>
    <x v="7"/>
    <x v="0"/>
    <x v="0"/>
    <x v="1"/>
    <x v="0"/>
    <x v="0"/>
    <x v="0"/>
    <x v="0"/>
    <x v="0"/>
    <n v="105"/>
  </r>
  <r>
    <n v="50"/>
    <x v="49"/>
    <x v="0"/>
    <x v="0"/>
    <x v="0"/>
    <x v="1"/>
    <x v="0"/>
    <x v="0"/>
    <x v="6"/>
    <x v="2"/>
    <x v="0"/>
    <x v="0"/>
    <x v="1"/>
    <x v="0"/>
    <x v="0"/>
    <x v="0"/>
    <x v="0"/>
    <x v="0"/>
    <n v="105"/>
  </r>
  <r>
    <n v="51"/>
    <x v="50"/>
    <x v="0"/>
    <x v="0"/>
    <x v="0"/>
    <x v="1"/>
    <x v="1"/>
    <x v="0"/>
    <x v="1"/>
    <x v="8"/>
    <x v="0"/>
    <x v="0"/>
    <x v="0"/>
    <x v="0"/>
    <x v="0"/>
    <x v="0"/>
    <x v="0"/>
    <x v="0"/>
    <n v="105"/>
  </r>
  <r>
    <n v="52"/>
    <x v="51"/>
    <x v="0"/>
    <x v="0"/>
    <x v="0"/>
    <x v="1"/>
    <x v="1"/>
    <x v="0"/>
    <x v="0"/>
    <x v="7"/>
    <x v="0"/>
    <x v="0"/>
    <x v="0"/>
    <x v="0"/>
    <x v="0"/>
    <x v="0"/>
    <x v="0"/>
    <x v="0"/>
    <n v="105"/>
  </r>
  <r>
    <n v="53"/>
    <x v="52"/>
    <x v="0"/>
    <x v="0"/>
    <x v="0"/>
    <x v="1"/>
    <x v="1"/>
    <x v="2"/>
    <x v="0"/>
    <x v="7"/>
    <x v="0"/>
    <x v="0"/>
    <x v="1"/>
    <x v="0"/>
    <x v="0"/>
    <x v="0"/>
    <x v="0"/>
    <x v="0"/>
    <n v="105"/>
  </r>
  <r>
    <n v="54"/>
    <x v="53"/>
    <x v="0"/>
    <x v="0"/>
    <x v="0"/>
    <x v="1"/>
    <x v="0"/>
    <x v="0"/>
    <x v="1"/>
    <x v="8"/>
    <x v="0"/>
    <x v="0"/>
    <x v="1"/>
    <x v="0"/>
    <x v="0"/>
    <x v="0"/>
    <x v="0"/>
    <x v="0"/>
    <n v="105"/>
  </r>
  <r>
    <n v="55"/>
    <x v="54"/>
    <x v="0"/>
    <x v="0"/>
    <x v="0"/>
    <x v="1"/>
    <x v="0"/>
    <x v="0"/>
    <x v="1"/>
    <x v="8"/>
    <x v="0"/>
    <x v="0"/>
    <x v="1"/>
    <x v="0"/>
    <x v="0"/>
    <x v="0"/>
    <x v="0"/>
    <x v="0"/>
    <n v="105"/>
  </r>
  <r>
    <n v="56"/>
    <x v="55"/>
    <x v="0"/>
    <x v="0"/>
    <x v="0"/>
    <x v="1"/>
    <x v="1"/>
    <x v="3"/>
    <x v="1"/>
    <x v="8"/>
    <x v="1"/>
    <x v="1"/>
    <x v="1"/>
    <x v="0"/>
    <x v="0"/>
    <x v="0"/>
    <x v="0"/>
    <x v="0"/>
    <n v="105"/>
  </r>
  <r>
    <n v="57"/>
    <x v="56"/>
    <x v="0"/>
    <x v="0"/>
    <x v="0"/>
    <x v="1"/>
    <x v="1"/>
    <x v="2"/>
    <x v="1"/>
    <x v="8"/>
    <x v="0"/>
    <x v="0"/>
    <x v="1"/>
    <x v="0"/>
    <x v="0"/>
    <x v="0"/>
    <x v="0"/>
    <x v="0"/>
    <n v="105"/>
  </r>
  <r>
    <n v="58"/>
    <x v="57"/>
    <x v="0"/>
    <x v="0"/>
    <x v="0"/>
    <x v="1"/>
    <x v="1"/>
    <x v="1"/>
    <x v="0"/>
    <x v="7"/>
    <x v="0"/>
    <x v="0"/>
    <x v="1"/>
    <x v="0"/>
    <x v="0"/>
    <x v="0"/>
    <x v="0"/>
    <x v="0"/>
    <n v="105"/>
  </r>
  <r>
    <n v="59"/>
    <x v="58"/>
    <x v="0"/>
    <x v="0"/>
    <x v="0"/>
    <x v="1"/>
    <x v="1"/>
    <x v="3"/>
    <x v="0"/>
    <x v="7"/>
    <x v="0"/>
    <x v="0"/>
    <x v="1"/>
    <x v="0"/>
    <x v="0"/>
    <x v="0"/>
    <x v="0"/>
    <x v="0"/>
    <n v="105"/>
  </r>
  <r>
    <n v="60"/>
    <x v="59"/>
    <x v="0"/>
    <x v="0"/>
    <x v="0"/>
    <x v="1"/>
    <x v="1"/>
    <x v="4"/>
    <x v="0"/>
    <x v="7"/>
    <x v="0"/>
    <x v="0"/>
    <x v="1"/>
    <x v="0"/>
    <x v="0"/>
    <x v="0"/>
    <x v="0"/>
    <x v="0"/>
    <n v="105"/>
  </r>
  <r>
    <n v="61"/>
    <x v="60"/>
    <x v="0"/>
    <x v="0"/>
    <x v="0"/>
    <x v="1"/>
    <x v="1"/>
    <x v="2"/>
    <x v="5"/>
    <x v="9"/>
    <x v="0"/>
    <x v="0"/>
    <x v="0"/>
    <x v="0"/>
    <x v="0"/>
    <x v="0"/>
    <x v="0"/>
    <x v="0"/>
    <n v="105"/>
  </r>
  <r>
    <n v="62"/>
    <x v="61"/>
    <x v="0"/>
    <x v="0"/>
    <x v="0"/>
    <x v="1"/>
    <x v="0"/>
    <x v="0"/>
    <x v="0"/>
    <x v="7"/>
    <x v="0"/>
    <x v="0"/>
    <x v="1"/>
    <x v="0"/>
    <x v="0"/>
    <x v="0"/>
    <x v="0"/>
    <x v="0"/>
    <n v="105"/>
  </r>
  <r>
    <n v="63"/>
    <x v="62"/>
    <x v="0"/>
    <x v="0"/>
    <x v="0"/>
    <x v="1"/>
    <x v="0"/>
    <x v="0"/>
    <x v="0"/>
    <x v="7"/>
    <x v="0"/>
    <x v="0"/>
    <x v="1"/>
    <x v="0"/>
    <x v="0"/>
    <x v="0"/>
    <x v="0"/>
    <x v="0"/>
    <n v="105"/>
  </r>
  <r>
    <n v="64"/>
    <x v="63"/>
    <x v="0"/>
    <x v="0"/>
    <x v="0"/>
    <x v="1"/>
    <x v="1"/>
    <x v="2"/>
    <x v="1"/>
    <x v="8"/>
    <x v="0"/>
    <x v="0"/>
    <x v="1"/>
    <x v="0"/>
    <x v="0"/>
    <x v="0"/>
    <x v="0"/>
    <x v="0"/>
    <n v="105"/>
  </r>
  <r>
    <n v="65"/>
    <x v="64"/>
    <x v="0"/>
    <x v="0"/>
    <x v="0"/>
    <x v="1"/>
    <x v="1"/>
    <x v="2"/>
    <x v="0"/>
    <x v="7"/>
    <x v="0"/>
    <x v="0"/>
    <x v="0"/>
    <x v="0"/>
    <x v="0"/>
    <x v="0"/>
    <x v="0"/>
    <x v="0"/>
    <n v="105"/>
  </r>
  <r>
    <n v="66"/>
    <x v="65"/>
    <x v="0"/>
    <x v="0"/>
    <x v="0"/>
    <x v="1"/>
    <x v="1"/>
    <x v="4"/>
    <x v="1"/>
    <x v="8"/>
    <x v="0"/>
    <x v="0"/>
    <x v="1"/>
    <x v="0"/>
    <x v="0"/>
    <x v="0"/>
    <x v="0"/>
    <x v="0"/>
    <n v="105"/>
  </r>
  <r>
    <n v="67"/>
    <x v="66"/>
    <x v="0"/>
    <x v="0"/>
    <x v="0"/>
    <x v="1"/>
    <x v="0"/>
    <x v="0"/>
    <x v="1"/>
    <x v="8"/>
    <x v="0"/>
    <x v="0"/>
    <x v="1"/>
    <x v="0"/>
    <x v="0"/>
    <x v="0"/>
    <x v="0"/>
    <x v="0"/>
    <n v="105"/>
  </r>
  <r>
    <n v="68"/>
    <x v="67"/>
    <x v="0"/>
    <x v="0"/>
    <x v="0"/>
    <x v="1"/>
    <x v="1"/>
    <x v="0"/>
    <x v="0"/>
    <x v="7"/>
    <x v="1"/>
    <x v="1"/>
    <x v="1"/>
    <x v="0"/>
    <x v="0"/>
    <x v="0"/>
    <x v="0"/>
    <x v="0"/>
    <n v="105"/>
  </r>
  <r>
    <n v="69"/>
    <x v="68"/>
    <x v="0"/>
    <x v="0"/>
    <x v="0"/>
    <x v="1"/>
    <x v="1"/>
    <x v="1"/>
    <x v="1"/>
    <x v="8"/>
    <x v="0"/>
    <x v="0"/>
    <x v="1"/>
    <x v="0"/>
    <x v="0"/>
    <x v="0"/>
    <x v="0"/>
    <x v="0"/>
    <n v="105"/>
  </r>
  <r>
    <n v="70"/>
    <x v="69"/>
    <x v="0"/>
    <x v="0"/>
    <x v="0"/>
    <x v="1"/>
    <x v="1"/>
    <x v="1"/>
    <x v="6"/>
    <x v="2"/>
    <x v="0"/>
    <x v="0"/>
    <x v="0"/>
    <x v="0"/>
    <x v="0"/>
    <x v="0"/>
    <x v="0"/>
    <x v="0"/>
    <n v="105"/>
  </r>
  <r>
    <n v="71"/>
    <x v="70"/>
    <x v="0"/>
    <x v="0"/>
    <x v="0"/>
    <x v="2"/>
    <x v="1"/>
    <x v="2"/>
    <x v="1"/>
    <x v="10"/>
    <x v="0"/>
    <x v="0"/>
    <x v="1"/>
    <x v="0"/>
    <x v="0"/>
    <x v="0"/>
    <x v="0"/>
    <x v="0"/>
    <n v="175"/>
  </r>
  <r>
    <n v="72"/>
    <x v="71"/>
    <x v="0"/>
    <x v="0"/>
    <x v="0"/>
    <x v="2"/>
    <x v="1"/>
    <x v="1"/>
    <x v="0"/>
    <x v="11"/>
    <x v="0"/>
    <x v="0"/>
    <x v="1"/>
    <x v="0"/>
    <x v="0"/>
    <x v="0"/>
    <x v="0"/>
    <x v="0"/>
    <n v="175"/>
  </r>
  <r>
    <n v="73"/>
    <x v="72"/>
    <x v="0"/>
    <x v="0"/>
    <x v="0"/>
    <x v="2"/>
    <x v="1"/>
    <x v="0"/>
    <x v="2"/>
    <x v="12"/>
    <x v="0"/>
    <x v="0"/>
    <x v="1"/>
    <x v="0"/>
    <x v="0"/>
    <x v="0"/>
    <x v="0"/>
    <x v="0"/>
    <n v="175"/>
  </r>
  <r>
    <n v="74"/>
    <x v="73"/>
    <x v="0"/>
    <x v="0"/>
    <x v="0"/>
    <x v="2"/>
    <x v="0"/>
    <x v="0"/>
    <x v="1"/>
    <x v="10"/>
    <x v="0"/>
    <x v="0"/>
    <x v="0"/>
    <x v="0"/>
    <x v="0"/>
    <x v="0"/>
    <x v="0"/>
    <x v="0"/>
    <n v="175"/>
  </r>
  <r>
    <n v="75"/>
    <x v="74"/>
    <x v="0"/>
    <x v="0"/>
    <x v="0"/>
    <x v="2"/>
    <x v="1"/>
    <x v="2"/>
    <x v="1"/>
    <x v="10"/>
    <x v="0"/>
    <x v="0"/>
    <x v="0"/>
    <x v="0"/>
    <x v="0"/>
    <x v="0"/>
    <x v="0"/>
    <x v="0"/>
    <n v="175"/>
  </r>
  <r>
    <n v="76"/>
    <x v="75"/>
    <x v="0"/>
    <x v="0"/>
    <x v="0"/>
    <x v="2"/>
    <x v="1"/>
    <x v="0"/>
    <x v="1"/>
    <x v="10"/>
    <x v="0"/>
    <x v="0"/>
    <x v="0"/>
    <x v="0"/>
    <x v="0"/>
    <x v="0"/>
    <x v="0"/>
    <x v="0"/>
    <n v="175"/>
  </r>
  <r>
    <n v="77"/>
    <x v="76"/>
    <x v="0"/>
    <x v="0"/>
    <x v="0"/>
    <x v="2"/>
    <x v="1"/>
    <x v="0"/>
    <x v="5"/>
    <x v="13"/>
    <x v="0"/>
    <x v="0"/>
    <x v="1"/>
    <x v="0"/>
    <x v="0"/>
    <x v="0"/>
    <x v="0"/>
    <x v="0"/>
    <n v="175"/>
  </r>
  <r>
    <n v="78"/>
    <x v="77"/>
    <x v="0"/>
    <x v="0"/>
    <x v="1"/>
    <x v="1"/>
    <x v="1"/>
    <x v="0"/>
    <x v="1"/>
    <x v="14"/>
    <x v="1"/>
    <x v="1"/>
    <x v="1"/>
    <x v="0"/>
    <x v="0"/>
    <x v="0"/>
    <x v="0"/>
    <x v="0"/>
    <n v="60"/>
  </r>
  <r>
    <n v="79"/>
    <x v="78"/>
    <x v="0"/>
    <x v="0"/>
    <x v="1"/>
    <x v="1"/>
    <x v="1"/>
    <x v="2"/>
    <x v="1"/>
    <x v="14"/>
    <x v="0"/>
    <x v="0"/>
    <x v="0"/>
    <x v="0"/>
    <x v="0"/>
    <x v="0"/>
    <x v="0"/>
    <x v="0"/>
    <n v="60"/>
  </r>
  <r>
    <n v="80"/>
    <x v="79"/>
    <x v="0"/>
    <x v="0"/>
    <x v="1"/>
    <x v="1"/>
    <x v="1"/>
    <x v="4"/>
    <x v="1"/>
    <x v="14"/>
    <x v="0"/>
    <x v="0"/>
    <x v="1"/>
    <x v="0"/>
    <x v="0"/>
    <x v="0"/>
    <x v="0"/>
    <x v="0"/>
    <n v="60"/>
  </r>
  <r>
    <n v="81"/>
    <x v="80"/>
    <x v="0"/>
    <x v="0"/>
    <x v="1"/>
    <x v="1"/>
    <x v="0"/>
    <x v="0"/>
    <x v="1"/>
    <x v="14"/>
    <x v="1"/>
    <x v="1"/>
    <x v="1"/>
    <x v="0"/>
    <x v="0"/>
    <x v="0"/>
    <x v="0"/>
    <x v="0"/>
    <n v="60"/>
  </r>
  <r>
    <n v="82"/>
    <x v="81"/>
    <x v="0"/>
    <x v="0"/>
    <x v="1"/>
    <x v="1"/>
    <x v="0"/>
    <x v="2"/>
    <x v="6"/>
    <x v="15"/>
    <x v="0"/>
    <x v="0"/>
    <x v="1"/>
    <x v="0"/>
    <x v="0"/>
    <x v="0"/>
    <x v="0"/>
    <x v="0"/>
    <n v="60"/>
  </r>
  <r>
    <n v="83"/>
    <x v="82"/>
    <x v="0"/>
    <x v="0"/>
    <x v="1"/>
    <x v="1"/>
    <x v="1"/>
    <x v="1"/>
    <x v="1"/>
    <x v="14"/>
    <x v="0"/>
    <x v="1"/>
    <x v="0"/>
    <x v="0"/>
    <x v="0"/>
    <x v="0"/>
    <x v="0"/>
    <x v="0"/>
    <n v="60"/>
  </r>
  <r>
    <n v="84"/>
    <x v="83"/>
    <x v="0"/>
    <x v="0"/>
    <x v="1"/>
    <x v="1"/>
    <x v="1"/>
    <x v="4"/>
    <x v="0"/>
    <x v="16"/>
    <x v="0"/>
    <x v="0"/>
    <x v="1"/>
    <x v="0"/>
    <x v="0"/>
    <x v="0"/>
    <x v="0"/>
    <x v="0"/>
    <n v="60"/>
  </r>
  <r>
    <n v="85"/>
    <x v="84"/>
    <x v="0"/>
    <x v="0"/>
    <x v="1"/>
    <x v="1"/>
    <x v="1"/>
    <x v="4"/>
    <x v="0"/>
    <x v="16"/>
    <x v="0"/>
    <x v="0"/>
    <x v="0"/>
    <x v="0"/>
    <x v="0"/>
    <x v="0"/>
    <x v="0"/>
    <x v="0"/>
    <n v="60"/>
  </r>
  <r>
    <n v="86"/>
    <x v="85"/>
    <x v="0"/>
    <x v="0"/>
    <x v="1"/>
    <x v="1"/>
    <x v="1"/>
    <x v="3"/>
    <x v="1"/>
    <x v="14"/>
    <x v="0"/>
    <x v="0"/>
    <x v="1"/>
    <x v="0"/>
    <x v="0"/>
    <x v="0"/>
    <x v="0"/>
    <x v="0"/>
    <n v="60"/>
  </r>
  <r>
    <n v="87"/>
    <x v="86"/>
    <x v="0"/>
    <x v="0"/>
    <x v="1"/>
    <x v="1"/>
    <x v="0"/>
    <x v="0"/>
    <x v="0"/>
    <x v="16"/>
    <x v="0"/>
    <x v="0"/>
    <x v="1"/>
    <x v="0"/>
    <x v="0"/>
    <x v="0"/>
    <x v="0"/>
    <x v="0"/>
    <n v="60"/>
  </r>
  <r>
    <n v="88"/>
    <x v="87"/>
    <x v="0"/>
    <x v="0"/>
    <x v="1"/>
    <x v="2"/>
    <x v="1"/>
    <x v="2"/>
    <x v="0"/>
    <x v="17"/>
    <x v="0"/>
    <x v="0"/>
    <x v="1"/>
    <x v="0"/>
    <x v="0"/>
    <x v="0"/>
    <x v="0"/>
    <x v="0"/>
    <n v="100"/>
  </r>
  <r>
    <n v="89"/>
    <x v="88"/>
    <x v="0"/>
    <x v="0"/>
    <x v="1"/>
    <x v="2"/>
    <x v="1"/>
    <x v="1"/>
    <x v="1"/>
    <x v="18"/>
    <x v="1"/>
    <x v="1"/>
    <x v="1"/>
    <x v="0"/>
    <x v="0"/>
    <x v="0"/>
    <x v="0"/>
    <x v="0"/>
    <n v="100"/>
  </r>
  <r>
    <n v="90"/>
    <x v="89"/>
    <x v="0"/>
    <x v="1"/>
    <x v="0"/>
    <x v="0"/>
    <x v="1"/>
    <x v="3"/>
    <x v="0"/>
    <x v="0"/>
    <x v="0"/>
    <x v="0"/>
    <x v="0"/>
    <x v="0"/>
    <x v="0"/>
    <x v="0"/>
    <x v="0"/>
    <x v="0"/>
    <n v="78.75"/>
  </r>
  <r>
    <n v="91"/>
    <x v="90"/>
    <x v="0"/>
    <x v="1"/>
    <x v="0"/>
    <x v="0"/>
    <x v="1"/>
    <x v="3"/>
    <x v="0"/>
    <x v="0"/>
    <x v="0"/>
    <x v="0"/>
    <x v="1"/>
    <x v="0"/>
    <x v="0"/>
    <x v="0"/>
    <x v="0"/>
    <x v="0"/>
    <n v="78.75"/>
  </r>
  <r>
    <n v="92"/>
    <x v="91"/>
    <x v="0"/>
    <x v="1"/>
    <x v="0"/>
    <x v="0"/>
    <x v="1"/>
    <x v="1"/>
    <x v="1"/>
    <x v="1"/>
    <x v="0"/>
    <x v="0"/>
    <x v="1"/>
    <x v="0"/>
    <x v="0"/>
    <x v="0"/>
    <x v="0"/>
    <x v="0"/>
    <n v="78.75"/>
  </r>
  <r>
    <n v="93"/>
    <x v="92"/>
    <x v="0"/>
    <x v="1"/>
    <x v="0"/>
    <x v="0"/>
    <x v="1"/>
    <x v="3"/>
    <x v="3"/>
    <x v="3"/>
    <x v="1"/>
    <x v="1"/>
    <x v="1"/>
    <x v="0"/>
    <x v="0"/>
    <x v="0"/>
    <x v="0"/>
    <x v="0"/>
    <n v="78.75"/>
  </r>
  <r>
    <n v="94"/>
    <x v="93"/>
    <x v="0"/>
    <x v="1"/>
    <x v="0"/>
    <x v="0"/>
    <x v="1"/>
    <x v="3"/>
    <x v="0"/>
    <x v="0"/>
    <x v="0"/>
    <x v="0"/>
    <x v="0"/>
    <x v="0"/>
    <x v="0"/>
    <x v="0"/>
    <x v="0"/>
    <x v="0"/>
    <n v="78.75"/>
  </r>
  <r>
    <n v="95"/>
    <x v="94"/>
    <x v="0"/>
    <x v="1"/>
    <x v="0"/>
    <x v="0"/>
    <x v="1"/>
    <x v="1"/>
    <x v="0"/>
    <x v="0"/>
    <x v="0"/>
    <x v="1"/>
    <x v="0"/>
    <x v="0"/>
    <x v="1"/>
    <x v="0"/>
    <x v="0"/>
    <x v="0"/>
    <n v="78.75"/>
  </r>
  <r>
    <n v="96"/>
    <x v="95"/>
    <x v="0"/>
    <x v="2"/>
    <x v="0"/>
    <x v="0"/>
    <x v="0"/>
    <x v="2"/>
    <x v="0"/>
    <x v="0"/>
    <x v="0"/>
    <x v="1"/>
    <x v="0"/>
    <x v="0"/>
    <x v="0"/>
    <x v="0"/>
    <x v="0"/>
    <x v="0"/>
    <n v="78.75"/>
  </r>
  <r>
    <n v="97"/>
    <x v="96"/>
    <x v="0"/>
    <x v="2"/>
    <x v="0"/>
    <x v="0"/>
    <x v="1"/>
    <x v="1"/>
    <x v="3"/>
    <x v="3"/>
    <x v="0"/>
    <x v="0"/>
    <x v="1"/>
    <x v="0"/>
    <x v="0"/>
    <x v="0"/>
    <x v="0"/>
    <x v="0"/>
    <n v="78.75"/>
  </r>
  <r>
    <n v="98"/>
    <x v="97"/>
    <x v="0"/>
    <x v="2"/>
    <x v="0"/>
    <x v="1"/>
    <x v="1"/>
    <x v="3"/>
    <x v="0"/>
    <x v="7"/>
    <x v="0"/>
    <x v="0"/>
    <x v="1"/>
    <x v="0"/>
    <x v="0"/>
    <x v="0"/>
    <x v="0"/>
    <x v="0"/>
    <n v="105"/>
  </r>
  <r>
    <n v="99"/>
    <x v="98"/>
    <x v="0"/>
    <x v="3"/>
    <x v="0"/>
    <x v="1"/>
    <x v="1"/>
    <x v="0"/>
    <x v="1"/>
    <x v="8"/>
    <x v="0"/>
    <x v="0"/>
    <x v="1"/>
    <x v="0"/>
    <x v="0"/>
    <x v="0"/>
    <x v="0"/>
    <x v="0"/>
    <n v="105"/>
  </r>
  <r>
    <n v="100"/>
    <x v="99"/>
    <x v="0"/>
    <x v="3"/>
    <x v="0"/>
    <x v="1"/>
    <x v="1"/>
    <x v="3"/>
    <x v="6"/>
    <x v="2"/>
    <x v="0"/>
    <x v="0"/>
    <x v="1"/>
    <x v="0"/>
    <x v="0"/>
    <x v="0"/>
    <x v="0"/>
    <x v="0"/>
    <n v="105"/>
  </r>
  <r>
    <n v="101"/>
    <x v="100"/>
    <x v="0"/>
    <x v="3"/>
    <x v="0"/>
    <x v="1"/>
    <x v="0"/>
    <x v="1"/>
    <x v="1"/>
    <x v="8"/>
    <x v="0"/>
    <x v="0"/>
    <x v="0"/>
    <x v="0"/>
    <x v="1"/>
    <x v="0"/>
    <x v="0"/>
    <x v="0"/>
    <n v="105"/>
  </r>
  <r>
    <n v="102"/>
    <x v="101"/>
    <x v="0"/>
    <x v="4"/>
    <x v="0"/>
    <x v="1"/>
    <x v="1"/>
    <x v="1"/>
    <x v="0"/>
    <x v="7"/>
    <x v="0"/>
    <x v="0"/>
    <x v="1"/>
    <x v="0"/>
    <x v="0"/>
    <x v="0"/>
    <x v="0"/>
    <x v="0"/>
    <n v="105"/>
  </r>
  <r>
    <n v="103"/>
    <x v="102"/>
    <x v="0"/>
    <x v="4"/>
    <x v="1"/>
    <x v="1"/>
    <x v="0"/>
    <x v="1"/>
    <x v="0"/>
    <x v="16"/>
    <x v="0"/>
    <x v="0"/>
    <x v="1"/>
    <x v="0"/>
    <x v="0"/>
    <x v="0"/>
    <x v="0"/>
    <x v="0"/>
    <n v="60"/>
  </r>
  <r>
    <n v="104"/>
    <x v="103"/>
    <x v="0"/>
    <x v="5"/>
    <x v="1"/>
    <x v="1"/>
    <x v="1"/>
    <x v="4"/>
    <x v="0"/>
    <x v="16"/>
    <x v="0"/>
    <x v="0"/>
    <x v="1"/>
    <x v="0"/>
    <x v="0"/>
    <x v="0"/>
    <x v="0"/>
    <x v="0"/>
    <n v="60"/>
  </r>
  <r>
    <n v="105"/>
    <x v="104"/>
    <x v="0"/>
    <x v="5"/>
    <x v="1"/>
    <x v="1"/>
    <x v="1"/>
    <x v="2"/>
    <x v="1"/>
    <x v="14"/>
    <x v="0"/>
    <x v="0"/>
    <x v="0"/>
    <x v="0"/>
    <x v="0"/>
    <x v="0"/>
    <x v="0"/>
    <x v="0"/>
    <n v="60"/>
  </r>
  <r>
    <n v="106"/>
    <x v="105"/>
    <x v="0"/>
    <x v="6"/>
    <x v="1"/>
    <x v="1"/>
    <x v="1"/>
    <x v="2"/>
    <x v="1"/>
    <x v="14"/>
    <x v="0"/>
    <x v="0"/>
    <x v="0"/>
    <x v="0"/>
    <x v="0"/>
    <x v="0"/>
    <x v="0"/>
    <x v="0"/>
    <n v="60"/>
  </r>
  <r>
    <n v="107"/>
    <x v="106"/>
    <x v="0"/>
    <x v="7"/>
    <x v="0"/>
    <x v="1"/>
    <x v="0"/>
    <x v="0"/>
    <x v="3"/>
    <x v="19"/>
    <x v="0"/>
    <x v="0"/>
    <x v="1"/>
    <x v="0"/>
    <x v="0"/>
    <x v="0"/>
    <x v="0"/>
    <x v="0"/>
    <n v="105"/>
  </r>
  <r>
    <n v="108"/>
    <x v="107"/>
    <x v="0"/>
    <x v="8"/>
    <x v="0"/>
    <x v="1"/>
    <x v="1"/>
    <x v="1"/>
    <x v="0"/>
    <x v="7"/>
    <x v="0"/>
    <x v="0"/>
    <x v="1"/>
    <x v="0"/>
    <x v="0"/>
    <x v="0"/>
    <x v="0"/>
    <x v="0"/>
    <n v="105"/>
  </r>
  <r>
    <n v="109"/>
    <x v="108"/>
    <x v="0"/>
    <x v="9"/>
    <x v="0"/>
    <x v="1"/>
    <x v="1"/>
    <x v="0"/>
    <x v="7"/>
    <x v="20"/>
    <x v="0"/>
    <x v="0"/>
    <x v="0"/>
    <x v="0"/>
    <x v="0"/>
    <x v="0"/>
    <x v="0"/>
    <x v="0"/>
    <n v="105"/>
  </r>
  <r>
    <n v="110"/>
    <x v="109"/>
    <x v="0"/>
    <x v="10"/>
    <x v="0"/>
    <x v="1"/>
    <x v="1"/>
    <x v="0"/>
    <x v="0"/>
    <x v="7"/>
    <x v="0"/>
    <x v="0"/>
    <x v="0"/>
    <x v="0"/>
    <x v="0"/>
    <x v="0"/>
    <x v="0"/>
    <x v="0"/>
    <n v="105"/>
  </r>
  <r>
    <n v="111"/>
    <x v="110"/>
    <x v="0"/>
    <x v="10"/>
    <x v="0"/>
    <x v="1"/>
    <x v="1"/>
    <x v="3"/>
    <x v="0"/>
    <x v="7"/>
    <x v="0"/>
    <x v="0"/>
    <x v="0"/>
    <x v="0"/>
    <x v="0"/>
    <x v="0"/>
    <x v="0"/>
    <x v="0"/>
    <n v="105"/>
  </r>
  <r>
    <n v="112"/>
    <x v="111"/>
    <x v="0"/>
    <x v="11"/>
    <x v="0"/>
    <x v="1"/>
    <x v="1"/>
    <x v="0"/>
    <x v="3"/>
    <x v="19"/>
    <x v="0"/>
    <x v="0"/>
    <x v="0"/>
    <x v="0"/>
    <x v="0"/>
    <x v="0"/>
    <x v="0"/>
    <x v="0"/>
    <n v="105"/>
  </r>
  <r>
    <n v="113"/>
    <x v="112"/>
    <x v="0"/>
    <x v="12"/>
    <x v="0"/>
    <x v="1"/>
    <x v="1"/>
    <x v="3"/>
    <x v="0"/>
    <x v="7"/>
    <x v="0"/>
    <x v="0"/>
    <x v="0"/>
    <x v="0"/>
    <x v="0"/>
    <x v="0"/>
    <x v="0"/>
    <x v="0"/>
    <n v="105"/>
  </r>
  <r>
    <n v="114"/>
    <x v="113"/>
    <x v="0"/>
    <x v="13"/>
    <x v="0"/>
    <x v="1"/>
    <x v="0"/>
    <x v="0"/>
    <x v="0"/>
    <x v="7"/>
    <x v="0"/>
    <x v="0"/>
    <x v="0"/>
    <x v="0"/>
    <x v="0"/>
    <x v="0"/>
    <x v="0"/>
    <x v="0"/>
    <n v="105"/>
  </r>
  <r>
    <n v="115"/>
    <x v="114"/>
    <x v="0"/>
    <x v="14"/>
    <x v="1"/>
    <x v="1"/>
    <x v="0"/>
    <x v="1"/>
    <x v="0"/>
    <x v="16"/>
    <x v="0"/>
    <x v="0"/>
    <x v="1"/>
    <x v="0"/>
    <x v="0"/>
    <x v="0"/>
    <x v="0"/>
    <x v="0"/>
    <n v="60"/>
  </r>
  <r>
    <n v="116"/>
    <x v="115"/>
    <x v="0"/>
    <x v="15"/>
    <x v="1"/>
    <x v="1"/>
    <x v="1"/>
    <x v="1"/>
    <x v="0"/>
    <x v="16"/>
    <x v="0"/>
    <x v="0"/>
    <x v="0"/>
    <x v="0"/>
    <x v="0"/>
    <x v="0"/>
    <x v="0"/>
    <x v="0"/>
    <n v="60"/>
  </r>
  <r>
    <n v="117"/>
    <x v="116"/>
    <x v="0"/>
    <x v="16"/>
    <x v="1"/>
    <x v="1"/>
    <x v="0"/>
    <x v="0"/>
    <x v="0"/>
    <x v="16"/>
    <x v="0"/>
    <x v="0"/>
    <x v="1"/>
    <x v="0"/>
    <x v="0"/>
    <x v="0"/>
    <x v="0"/>
    <x v="0"/>
    <n v="60"/>
  </r>
  <r>
    <n v="118"/>
    <x v="117"/>
    <x v="0"/>
    <x v="17"/>
    <x v="0"/>
    <x v="1"/>
    <x v="1"/>
    <x v="1"/>
    <x v="1"/>
    <x v="8"/>
    <x v="0"/>
    <x v="1"/>
    <x v="0"/>
    <x v="0"/>
    <x v="0"/>
    <x v="0"/>
    <x v="0"/>
    <x v="0"/>
    <n v="105"/>
  </r>
  <r>
    <n v="119"/>
    <x v="118"/>
    <x v="0"/>
    <x v="18"/>
    <x v="0"/>
    <x v="2"/>
    <x v="0"/>
    <x v="0"/>
    <x v="0"/>
    <x v="11"/>
    <x v="0"/>
    <x v="0"/>
    <x v="1"/>
    <x v="0"/>
    <x v="0"/>
    <x v="0"/>
    <x v="0"/>
    <x v="0"/>
    <n v="175"/>
  </r>
  <r>
    <n v="120"/>
    <x v="119"/>
    <x v="0"/>
    <x v="19"/>
    <x v="1"/>
    <x v="1"/>
    <x v="0"/>
    <x v="0"/>
    <x v="0"/>
    <x v="16"/>
    <x v="0"/>
    <x v="0"/>
    <x v="0"/>
    <x v="0"/>
    <x v="0"/>
    <x v="0"/>
    <x v="0"/>
    <x v="0"/>
    <n v="60"/>
  </r>
  <r>
    <n v="121"/>
    <x v="120"/>
    <x v="0"/>
    <x v="20"/>
    <x v="1"/>
    <x v="1"/>
    <x v="1"/>
    <x v="5"/>
    <x v="1"/>
    <x v="14"/>
    <x v="1"/>
    <x v="1"/>
    <x v="1"/>
    <x v="0"/>
    <x v="0"/>
    <x v="0"/>
    <x v="0"/>
    <x v="0"/>
    <n v="60"/>
  </r>
  <r>
    <n v="122"/>
    <x v="121"/>
    <x v="0"/>
    <x v="20"/>
    <x v="1"/>
    <x v="1"/>
    <x v="0"/>
    <x v="0"/>
    <x v="1"/>
    <x v="14"/>
    <x v="0"/>
    <x v="0"/>
    <x v="0"/>
    <x v="0"/>
    <x v="0"/>
    <x v="0"/>
    <x v="0"/>
    <x v="0"/>
    <n v="60"/>
  </r>
  <r>
    <n v="123"/>
    <x v="122"/>
    <x v="0"/>
    <x v="21"/>
    <x v="1"/>
    <x v="2"/>
    <x v="1"/>
    <x v="0"/>
    <x v="1"/>
    <x v="18"/>
    <x v="0"/>
    <x v="0"/>
    <x v="1"/>
    <x v="0"/>
    <x v="0"/>
    <x v="0"/>
    <x v="0"/>
    <x v="0"/>
    <n v="100"/>
  </r>
  <r>
    <n v="124"/>
    <x v="123"/>
    <x v="0"/>
    <x v="22"/>
    <x v="1"/>
    <x v="2"/>
    <x v="1"/>
    <x v="1"/>
    <x v="0"/>
    <x v="17"/>
    <x v="0"/>
    <x v="0"/>
    <x v="0"/>
    <x v="0"/>
    <x v="1"/>
    <x v="0"/>
    <x v="0"/>
    <x v="0"/>
    <n v="100"/>
  </r>
  <r>
    <n v="125"/>
    <x v="124"/>
    <x v="0"/>
    <x v="22"/>
    <x v="1"/>
    <x v="1"/>
    <x v="1"/>
    <x v="0"/>
    <x v="5"/>
    <x v="21"/>
    <x v="0"/>
    <x v="0"/>
    <x v="1"/>
    <x v="0"/>
    <x v="0"/>
    <x v="0"/>
    <x v="0"/>
    <x v="0"/>
    <n v="60"/>
  </r>
  <r>
    <n v="126"/>
    <x v="125"/>
    <x v="0"/>
    <x v="23"/>
    <x v="1"/>
    <x v="1"/>
    <x v="0"/>
    <x v="0"/>
    <x v="1"/>
    <x v="14"/>
    <x v="0"/>
    <x v="0"/>
    <x v="0"/>
    <x v="0"/>
    <x v="0"/>
    <x v="0"/>
    <x v="0"/>
    <x v="0"/>
    <n v="60"/>
  </r>
  <r>
    <n v="127"/>
    <x v="126"/>
    <x v="0"/>
    <x v="24"/>
    <x v="1"/>
    <x v="1"/>
    <x v="1"/>
    <x v="1"/>
    <x v="2"/>
    <x v="22"/>
    <x v="0"/>
    <x v="0"/>
    <x v="0"/>
    <x v="0"/>
    <x v="0"/>
    <x v="0"/>
    <x v="0"/>
    <x v="0"/>
    <n v="60"/>
  </r>
  <r>
    <n v="128"/>
    <x v="127"/>
    <x v="0"/>
    <x v="25"/>
    <x v="0"/>
    <x v="1"/>
    <x v="1"/>
    <x v="3"/>
    <x v="1"/>
    <x v="8"/>
    <x v="0"/>
    <x v="0"/>
    <x v="1"/>
    <x v="0"/>
    <x v="0"/>
    <x v="0"/>
    <x v="0"/>
    <x v="0"/>
    <n v="105"/>
  </r>
  <r>
    <n v="129"/>
    <x v="128"/>
    <x v="0"/>
    <x v="25"/>
    <x v="0"/>
    <x v="1"/>
    <x v="1"/>
    <x v="1"/>
    <x v="0"/>
    <x v="7"/>
    <x v="0"/>
    <x v="0"/>
    <x v="0"/>
    <x v="0"/>
    <x v="0"/>
    <x v="0"/>
    <x v="0"/>
    <x v="0"/>
    <n v="105"/>
  </r>
  <r>
    <n v="130"/>
    <x v="129"/>
    <x v="0"/>
    <x v="26"/>
    <x v="0"/>
    <x v="1"/>
    <x v="1"/>
    <x v="0"/>
    <x v="0"/>
    <x v="7"/>
    <x v="0"/>
    <x v="0"/>
    <x v="1"/>
    <x v="0"/>
    <x v="0"/>
    <x v="0"/>
    <x v="0"/>
    <x v="0"/>
    <n v="105"/>
  </r>
  <r>
    <n v="131"/>
    <x v="130"/>
    <x v="0"/>
    <x v="27"/>
    <x v="1"/>
    <x v="1"/>
    <x v="1"/>
    <x v="0"/>
    <x v="0"/>
    <x v="16"/>
    <x v="0"/>
    <x v="0"/>
    <x v="1"/>
    <x v="0"/>
    <x v="0"/>
    <x v="0"/>
    <x v="0"/>
    <x v="0"/>
    <n v="60"/>
  </r>
  <r>
    <n v="132"/>
    <x v="131"/>
    <x v="0"/>
    <x v="27"/>
    <x v="1"/>
    <x v="1"/>
    <x v="1"/>
    <x v="0"/>
    <x v="0"/>
    <x v="16"/>
    <x v="1"/>
    <x v="1"/>
    <x v="1"/>
    <x v="0"/>
    <x v="0"/>
    <x v="0"/>
    <x v="0"/>
    <x v="0"/>
    <n v="60"/>
  </r>
  <r>
    <n v="133"/>
    <x v="132"/>
    <x v="0"/>
    <x v="28"/>
    <x v="1"/>
    <x v="1"/>
    <x v="1"/>
    <x v="1"/>
    <x v="0"/>
    <x v="16"/>
    <x v="0"/>
    <x v="0"/>
    <x v="1"/>
    <x v="0"/>
    <x v="0"/>
    <x v="0"/>
    <x v="0"/>
    <x v="0"/>
    <n v="60"/>
  </r>
  <r>
    <n v="134"/>
    <x v="133"/>
    <x v="0"/>
    <x v="29"/>
    <x v="1"/>
    <x v="1"/>
    <x v="0"/>
    <x v="0"/>
    <x v="0"/>
    <x v="16"/>
    <x v="0"/>
    <x v="0"/>
    <x v="0"/>
    <x v="0"/>
    <x v="0"/>
    <x v="0"/>
    <x v="0"/>
    <x v="0"/>
    <n v="60"/>
  </r>
  <r>
    <n v="135"/>
    <x v="134"/>
    <x v="0"/>
    <x v="30"/>
    <x v="1"/>
    <x v="1"/>
    <x v="0"/>
    <x v="0"/>
    <x v="1"/>
    <x v="14"/>
    <x v="0"/>
    <x v="0"/>
    <x v="1"/>
    <x v="0"/>
    <x v="0"/>
    <x v="0"/>
    <x v="0"/>
    <x v="0"/>
    <n v="60"/>
  </r>
  <r>
    <n v="136"/>
    <x v="135"/>
    <x v="0"/>
    <x v="30"/>
    <x v="1"/>
    <x v="1"/>
    <x v="1"/>
    <x v="5"/>
    <x v="1"/>
    <x v="14"/>
    <x v="0"/>
    <x v="0"/>
    <x v="0"/>
    <x v="0"/>
    <x v="0"/>
    <x v="0"/>
    <x v="0"/>
    <x v="0"/>
    <n v="60"/>
  </r>
  <r>
    <n v="137"/>
    <x v="136"/>
    <x v="0"/>
    <x v="31"/>
    <x v="1"/>
    <x v="1"/>
    <x v="1"/>
    <x v="0"/>
    <x v="2"/>
    <x v="22"/>
    <x v="0"/>
    <x v="0"/>
    <x v="1"/>
    <x v="0"/>
    <x v="0"/>
    <x v="0"/>
    <x v="0"/>
    <x v="0"/>
    <n v="60"/>
  </r>
  <r>
    <n v="138"/>
    <x v="137"/>
    <x v="0"/>
    <x v="32"/>
    <x v="1"/>
    <x v="1"/>
    <x v="1"/>
    <x v="3"/>
    <x v="1"/>
    <x v="14"/>
    <x v="0"/>
    <x v="0"/>
    <x v="0"/>
    <x v="0"/>
    <x v="0"/>
    <x v="0"/>
    <x v="0"/>
    <x v="0"/>
    <n v="60"/>
  </r>
  <r>
    <n v="139"/>
    <x v="138"/>
    <x v="0"/>
    <x v="32"/>
    <x v="1"/>
    <x v="1"/>
    <x v="1"/>
    <x v="0"/>
    <x v="1"/>
    <x v="14"/>
    <x v="0"/>
    <x v="1"/>
    <x v="0"/>
    <x v="0"/>
    <x v="0"/>
    <x v="0"/>
    <x v="0"/>
    <x v="0"/>
    <n v="60"/>
  </r>
  <r>
    <n v="140"/>
    <x v="139"/>
    <x v="0"/>
    <x v="32"/>
    <x v="1"/>
    <x v="1"/>
    <x v="1"/>
    <x v="1"/>
    <x v="6"/>
    <x v="15"/>
    <x v="0"/>
    <x v="0"/>
    <x v="0"/>
    <x v="0"/>
    <x v="0"/>
    <x v="0"/>
    <x v="0"/>
    <x v="0"/>
    <n v="60"/>
  </r>
  <r>
    <n v="141"/>
    <x v="140"/>
    <x v="0"/>
    <x v="33"/>
    <x v="0"/>
    <x v="1"/>
    <x v="1"/>
    <x v="1"/>
    <x v="1"/>
    <x v="8"/>
    <x v="0"/>
    <x v="0"/>
    <x v="0"/>
    <x v="0"/>
    <x v="0"/>
    <x v="0"/>
    <x v="0"/>
    <x v="0"/>
    <n v="105"/>
  </r>
  <r>
    <n v="142"/>
    <x v="141"/>
    <x v="0"/>
    <x v="33"/>
    <x v="0"/>
    <x v="1"/>
    <x v="1"/>
    <x v="6"/>
    <x v="0"/>
    <x v="7"/>
    <x v="0"/>
    <x v="0"/>
    <x v="0"/>
    <x v="0"/>
    <x v="0"/>
    <x v="0"/>
    <x v="0"/>
    <x v="0"/>
    <n v="105"/>
  </r>
  <r>
    <n v="143"/>
    <x v="142"/>
    <x v="0"/>
    <x v="34"/>
    <x v="0"/>
    <x v="1"/>
    <x v="0"/>
    <x v="0"/>
    <x v="3"/>
    <x v="19"/>
    <x v="0"/>
    <x v="0"/>
    <x v="1"/>
    <x v="0"/>
    <x v="0"/>
    <x v="0"/>
    <x v="0"/>
    <x v="0"/>
    <n v="105"/>
  </r>
  <r>
    <n v="144"/>
    <x v="143"/>
    <x v="0"/>
    <x v="34"/>
    <x v="0"/>
    <x v="2"/>
    <x v="0"/>
    <x v="2"/>
    <x v="1"/>
    <x v="10"/>
    <x v="0"/>
    <x v="0"/>
    <x v="1"/>
    <x v="0"/>
    <x v="0"/>
    <x v="0"/>
    <x v="0"/>
    <x v="0"/>
    <n v="175"/>
  </r>
  <r>
    <n v="145"/>
    <x v="144"/>
    <x v="0"/>
    <x v="34"/>
    <x v="0"/>
    <x v="2"/>
    <x v="1"/>
    <x v="1"/>
    <x v="1"/>
    <x v="10"/>
    <x v="0"/>
    <x v="0"/>
    <x v="1"/>
    <x v="0"/>
    <x v="0"/>
    <x v="0"/>
    <x v="0"/>
    <x v="0"/>
    <n v="175"/>
  </r>
  <r>
    <n v="146"/>
    <x v="145"/>
    <x v="0"/>
    <x v="35"/>
    <x v="0"/>
    <x v="2"/>
    <x v="0"/>
    <x v="0"/>
    <x v="0"/>
    <x v="11"/>
    <x v="0"/>
    <x v="0"/>
    <x v="0"/>
    <x v="1"/>
    <x v="0"/>
    <x v="0"/>
    <x v="0"/>
    <x v="0"/>
    <n v="175"/>
  </r>
  <r>
    <n v="147"/>
    <x v="146"/>
    <x v="0"/>
    <x v="36"/>
    <x v="1"/>
    <x v="1"/>
    <x v="1"/>
    <x v="1"/>
    <x v="0"/>
    <x v="16"/>
    <x v="0"/>
    <x v="0"/>
    <x v="0"/>
    <x v="0"/>
    <x v="0"/>
    <x v="0"/>
    <x v="0"/>
    <x v="0"/>
    <n v="60"/>
  </r>
  <r>
    <n v="148"/>
    <x v="147"/>
    <x v="0"/>
    <x v="37"/>
    <x v="1"/>
    <x v="1"/>
    <x v="0"/>
    <x v="2"/>
    <x v="1"/>
    <x v="14"/>
    <x v="0"/>
    <x v="1"/>
    <x v="1"/>
    <x v="0"/>
    <x v="1"/>
    <x v="0"/>
    <x v="0"/>
    <x v="0"/>
    <n v="60"/>
  </r>
  <r>
    <n v="149"/>
    <x v="148"/>
    <x v="0"/>
    <x v="38"/>
    <x v="1"/>
    <x v="1"/>
    <x v="1"/>
    <x v="0"/>
    <x v="1"/>
    <x v="14"/>
    <x v="0"/>
    <x v="0"/>
    <x v="1"/>
    <x v="0"/>
    <x v="0"/>
    <x v="0"/>
    <x v="0"/>
    <x v="0"/>
    <n v="60"/>
  </r>
  <r>
    <n v="150"/>
    <x v="149"/>
    <x v="0"/>
    <x v="38"/>
    <x v="1"/>
    <x v="1"/>
    <x v="1"/>
    <x v="0"/>
    <x v="0"/>
    <x v="16"/>
    <x v="0"/>
    <x v="1"/>
    <x v="0"/>
    <x v="0"/>
    <x v="0"/>
    <x v="0"/>
    <x v="0"/>
    <x v="0"/>
    <n v="60"/>
  </r>
  <r>
    <n v="151"/>
    <x v="150"/>
    <x v="0"/>
    <x v="39"/>
    <x v="1"/>
    <x v="1"/>
    <x v="0"/>
    <x v="0"/>
    <x v="0"/>
    <x v="16"/>
    <x v="0"/>
    <x v="0"/>
    <x v="0"/>
    <x v="0"/>
    <x v="0"/>
    <x v="0"/>
    <x v="0"/>
    <x v="0"/>
    <n v="60"/>
  </r>
  <r>
    <n v="152"/>
    <x v="151"/>
    <x v="0"/>
    <x v="40"/>
    <x v="1"/>
    <x v="2"/>
    <x v="1"/>
    <x v="1"/>
    <x v="0"/>
    <x v="17"/>
    <x v="0"/>
    <x v="0"/>
    <x v="0"/>
    <x v="0"/>
    <x v="0"/>
    <x v="0"/>
    <x v="0"/>
    <x v="0"/>
    <n v="100"/>
  </r>
  <r>
    <n v="153"/>
    <x v="152"/>
    <x v="0"/>
    <x v="41"/>
    <x v="1"/>
    <x v="2"/>
    <x v="1"/>
    <x v="2"/>
    <x v="0"/>
    <x v="17"/>
    <x v="0"/>
    <x v="0"/>
    <x v="0"/>
    <x v="0"/>
    <x v="0"/>
    <x v="0"/>
    <x v="0"/>
    <x v="0"/>
    <n v="100"/>
  </r>
  <r>
    <n v="154"/>
    <x v="153"/>
    <x v="0"/>
    <x v="42"/>
    <x v="1"/>
    <x v="2"/>
    <x v="1"/>
    <x v="4"/>
    <x v="0"/>
    <x v="17"/>
    <x v="0"/>
    <x v="0"/>
    <x v="1"/>
    <x v="0"/>
    <x v="0"/>
    <x v="0"/>
    <x v="0"/>
    <x v="0"/>
    <n v="100"/>
  </r>
  <r>
    <n v="155"/>
    <x v="154"/>
    <x v="0"/>
    <x v="43"/>
    <x v="1"/>
    <x v="1"/>
    <x v="0"/>
    <x v="4"/>
    <x v="1"/>
    <x v="14"/>
    <x v="1"/>
    <x v="1"/>
    <x v="1"/>
    <x v="0"/>
    <x v="0"/>
    <x v="0"/>
    <x v="0"/>
    <x v="0"/>
    <n v="60"/>
  </r>
  <r>
    <n v="156"/>
    <x v="155"/>
    <x v="0"/>
    <x v="43"/>
    <x v="1"/>
    <x v="1"/>
    <x v="1"/>
    <x v="1"/>
    <x v="1"/>
    <x v="14"/>
    <x v="0"/>
    <x v="0"/>
    <x v="0"/>
    <x v="1"/>
    <x v="0"/>
    <x v="0"/>
    <x v="0"/>
    <x v="0"/>
    <n v="60"/>
  </r>
  <r>
    <n v="157"/>
    <x v="156"/>
    <x v="0"/>
    <x v="43"/>
    <x v="1"/>
    <x v="1"/>
    <x v="1"/>
    <x v="1"/>
    <x v="0"/>
    <x v="16"/>
    <x v="0"/>
    <x v="0"/>
    <x v="0"/>
    <x v="0"/>
    <x v="0"/>
    <x v="0"/>
    <x v="0"/>
    <x v="0"/>
    <n v="60"/>
  </r>
  <r>
    <n v="158"/>
    <x v="157"/>
    <x v="0"/>
    <x v="44"/>
    <x v="1"/>
    <x v="1"/>
    <x v="1"/>
    <x v="0"/>
    <x v="1"/>
    <x v="14"/>
    <x v="0"/>
    <x v="0"/>
    <x v="0"/>
    <x v="0"/>
    <x v="0"/>
    <x v="0"/>
    <x v="0"/>
    <x v="0"/>
    <n v="60"/>
  </r>
  <r>
    <n v="159"/>
    <x v="158"/>
    <x v="0"/>
    <x v="45"/>
    <x v="1"/>
    <x v="1"/>
    <x v="1"/>
    <x v="0"/>
    <x v="1"/>
    <x v="14"/>
    <x v="0"/>
    <x v="0"/>
    <x v="0"/>
    <x v="0"/>
    <x v="0"/>
    <x v="0"/>
    <x v="0"/>
    <x v="0"/>
    <n v="60"/>
  </r>
  <r>
    <n v="160"/>
    <x v="159"/>
    <x v="0"/>
    <x v="46"/>
    <x v="1"/>
    <x v="1"/>
    <x v="1"/>
    <x v="0"/>
    <x v="5"/>
    <x v="21"/>
    <x v="0"/>
    <x v="0"/>
    <x v="1"/>
    <x v="0"/>
    <x v="0"/>
    <x v="0"/>
    <x v="0"/>
    <x v="0"/>
    <n v="60"/>
  </r>
  <r>
    <n v="161"/>
    <x v="160"/>
    <x v="0"/>
    <x v="46"/>
    <x v="1"/>
    <x v="1"/>
    <x v="0"/>
    <x v="0"/>
    <x v="0"/>
    <x v="16"/>
    <x v="1"/>
    <x v="1"/>
    <x v="1"/>
    <x v="0"/>
    <x v="0"/>
    <x v="0"/>
    <x v="0"/>
    <x v="0"/>
    <n v="60"/>
  </r>
  <r>
    <n v="162"/>
    <x v="161"/>
    <x v="0"/>
    <x v="46"/>
    <x v="1"/>
    <x v="1"/>
    <x v="1"/>
    <x v="0"/>
    <x v="1"/>
    <x v="14"/>
    <x v="0"/>
    <x v="0"/>
    <x v="1"/>
    <x v="0"/>
    <x v="0"/>
    <x v="0"/>
    <x v="0"/>
    <x v="0"/>
    <n v="60"/>
  </r>
  <r>
    <n v="163"/>
    <x v="162"/>
    <x v="0"/>
    <x v="46"/>
    <x v="1"/>
    <x v="1"/>
    <x v="1"/>
    <x v="3"/>
    <x v="1"/>
    <x v="14"/>
    <x v="0"/>
    <x v="0"/>
    <x v="1"/>
    <x v="0"/>
    <x v="0"/>
    <x v="0"/>
    <x v="0"/>
    <x v="0"/>
    <n v="60"/>
  </r>
  <r>
    <n v="164"/>
    <x v="163"/>
    <x v="0"/>
    <x v="46"/>
    <x v="1"/>
    <x v="1"/>
    <x v="1"/>
    <x v="1"/>
    <x v="1"/>
    <x v="14"/>
    <x v="0"/>
    <x v="0"/>
    <x v="1"/>
    <x v="0"/>
    <x v="0"/>
    <x v="0"/>
    <x v="0"/>
    <x v="0"/>
    <n v="60"/>
  </r>
  <r>
    <n v="165"/>
    <x v="164"/>
    <x v="0"/>
    <x v="47"/>
    <x v="1"/>
    <x v="1"/>
    <x v="1"/>
    <x v="3"/>
    <x v="0"/>
    <x v="16"/>
    <x v="0"/>
    <x v="1"/>
    <x v="0"/>
    <x v="0"/>
    <x v="0"/>
    <x v="0"/>
    <x v="0"/>
    <x v="0"/>
    <n v="60"/>
  </r>
  <r>
    <n v="166"/>
    <x v="165"/>
    <x v="0"/>
    <x v="47"/>
    <x v="1"/>
    <x v="1"/>
    <x v="1"/>
    <x v="0"/>
    <x v="1"/>
    <x v="14"/>
    <x v="1"/>
    <x v="1"/>
    <x v="1"/>
    <x v="0"/>
    <x v="0"/>
    <x v="0"/>
    <x v="0"/>
    <x v="0"/>
    <n v="60"/>
  </r>
  <r>
    <n v="167"/>
    <x v="166"/>
    <x v="0"/>
    <x v="47"/>
    <x v="0"/>
    <x v="1"/>
    <x v="0"/>
    <x v="1"/>
    <x v="2"/>
    <x v="6"/>
    <x v="0"/>
    <x v="0"/>
    <x v="1"/>
    <x v="0"/>
    <x v="0"/>
    <x v="0"/>
    <x v="0"/>
    <x v="0"/>
    <n v="105"/>
  </r>
  <r>
    <n v="168"/>
    <x v="167"/>
    <x v="0"/>
    <x v="47"/>
    <x v="0"/>
    <x v="1"/>
    <x v="1"/>
    <x v="0"/>
    <x v="0"/>
    <x v="7"/>
    <x v="0"/>
    <x v="0"/>
    <x v="0"/>
    <x v="0"/>
    <x v="0"/>
    <x v="0"/>
    <x v="0"/>
    <x v="0"/>
    <n v="105"/>
  </r>
  <r>
    <n v="169"/>
    <x v="168"/>
    <x v="0"/>
    <x v="47"/>
    <x v="0"/>
    <x v="2"/>
    <x v="1"/>
    <x v="3"/>
    <x v="0"/>
    <x v="11"/>
    <x v="0"/>
    <x v="1"/>
    <x v="0"/>
    <x v="0"/>
    <x v="0"/>
    <x v="0"/>
    <x v="0"/>
    <x v="0"/>
    <n v="175"/>
  </r>
  <r>
    <n v="170"/>
    <x v="169"/>
    <x v="0"/>
    <x v="47"/>
    <x v="0"/>
    <x v="2"/>
    <x v="0"/>
    <x v="3"/>
    <x v="2"/>
    <x v="12"/>
    <x v="0"/>
    <x v="0"/>
    <x v="0"/>
    <x v="0"/>
    <x v="0"/>
    <x v="0"/>
    <x v="0"/>
    <x v="0"/>
    <n v="175"/>
  </r>
  <r>
    <n v="171"/>
    <x v="170"/>
    <x v="0"/>
    <x v="48"/>
    <x v="1"/>
    <x v="1"/>
    <x v="1"/>
    <x v="1"/>
    <x v="3"/>
    <x v="6"/>
    <x v="0"/>
    <x v="0"/>
    <x v="0"/>
    <x v="0"/>
    <x v="0"/>
    <x v="0"/>
    <x v="0"/>
    <x v="0"/>
    <n v="60"/>
  </r>
  <r>
    <n v="172"/>
    <x v="171"/>
    <x v="0"/>
    <x v="48"/>
    <x v="1"/>
    <x v="1"/>
    <x v="1"/>
    <x v="1"/>
    <x v="0"/>
    <x v="16"/>
    <x v="0"/>
    <x v="0"/>
    <x v="0"/>
    <x v="0"/>
    <x v="0"/>
    <x v="0"/>
    <x v="0"/>
    <x v="0"/>
    <n v="60"/>
  </r>
  <r>
    <n v="173"/>
    <x v="172"/>
    <x v="0"/>
    <x v="48"/>
    <x v="1"/>
    <x v="1"/>
    <x v="1"/>
    <x v="1"/>
    <x v="1"/>
    <x v="14"/>
    <x v="0"/>
    <x v="1"/>
    <x v="0"/>
    <x v="0"/>
    <x v="0"/>
    <x v="0"/>
    <x v="0"/>
    <x v="0"/>
    <n v="60"/>
  </r>
  <r>
    <n v="174"/>
    <x v="173"/>
    <x v="0"/>
    <x v="48"/>
    <x v="1"/>
    <x v="1"/>
    <x v="1"/>
    <x v="0"/>
    <x v="1"/>
    <x v="14"/>
    <x v="1"/>
    <x v="1"/>
    <x v="1"/>
    <x v="0"/>
    <x v="0"/>
    <x v="0"/>
    <x v="0"/>
    <x v="0"/>
    <n v="60"/>
  </r>
  <r>
    <n v="175"/>
    <x v="174"/>
    <x v="0"/>
    <x v="48"/>
    <x v="1"/>
    <x v="1"/>
    <x v="1"/>
    <x v="5"/>
    <x v="0"/>
    <x v="16"/>
    <x v="0"/>
    <x v="1"/>
    <x v="1"/>
    <x v="0"/>
    <x v="1"/>
    <x v="0"/>
    <x v="0"/>
    <x v="0"/>
    <n v="60"/>
  </r>
  <r>
    <n v="176"/>
    <x v="175"/>
    <x v="0"/>
    <x v="48"/>
    <x v="1"/>
    <x v="1"/>
    <x v="1"/>
    <x v="0"/>
    <x v="1"/>
    <x v="14"/>
    <x v="1"/>
    <x v="1"/>
    <x v="1"/>
    <x v="0"/>
    <x v="0"/>
    <x v="0"/>
    <x v="0"/>
    <x v="0"/>
    <n v="60"/>
  </r>
  <r>
    <n v="177"/>
    <x v="176"/>
    <x v="0"/>
    <x v="48"/>
    <x v="1"/>
    <x v="1"/>
    <x v="0"/>
    <x v="3"/>
    <x v="3"/>
    <x v="6"/>
    <x v="0"/>
    <x v="0"/>
    <x v="1"/>
    <x v="0"/>
    <x v="0"/>
    <x v="0"/>
    <x v="0"/>
    <x v="0"/>
    <n v="60"/>
  </r>
  <r>
    <n v="178"/>
    <x v="177"/>
    <x v="0"/>
    <x v="48"/>
    <x v="1"/>
    <x v="1"/>
    <x v="0"/>
    <x v="4"/>
    <x v="0"/>
    <x v="16"/>
    <x v="0"/>
    <x v="0"/>
    <x v="1"/>
    <x v="0"/>
    <x v="0"/>
    <x v="0"/>
    <x v="0"/>
    <x v="0"/>
    <n v="60"/>
  </r>
  <r>
    <n v="179"/>
    <x v="178"/>
    <x v="0"/>
    <x v="48"/>
    <x v="1"/>
    <x v="1"/>
    <x v="1"/>
    <x v="0"/>
    <x v="1"/>
    <x v="14"/>
    <x v="0"/>
    <x v="0"/>
    <x v="0"/>
    <x v="0"/>
    <x v="0"/>
    <x v="0"/>
    <x v="0"/>
    <x v="0"/>
    <n v="60"/>
  </r>
  <r>
    <n v="180"/>
    <x v="179"/>
    <x v="0"/>
    <x v="48"/>
    <x v="1"/>
    <x v="1"/>
    <x v="1"/>
    <x v="1"/>
    <x v="1"/>
    <x v="14"/>
    <x v="0"/>
    <x v="0"/>
    <x v="0"/>
    <x v="0"/>
    <x v="0"/>
    <x v="0"/>
    <x v="0"/>
    <x v="0"/>
    <n v="60"/>
  </r>
  <r>
    <n v="181"/>
    <x v="180"/>
    <x v="0"/>
    <x v="48"/>
    <x v="1"/>
    <x v="1"/>
    <x v="1"/>
    <x v="1"/>
    <x v="1"/>
    <x v="14"/>
    <x v="0"/>
    <x v="0"/>
    <x v="1"/>
    <x v="0"/>
    <x v="0"/>
    <x v="0"/>
    <x v="0"/>
    <x v="0"/>
    <n v="60"/>
  </r>
  <r>
    <n v="182"/>
    <x v="181"/>
    <x v="0"/>
    <x v="48"/>
    <x v="1"/>
    <x v="1"/>
    <x v="1"/>
    <x v="0"/>
    <x v="0"/>
    <x v="16"/>
    <x v="0"/>
    <x v="1"/>
    <x v="0"/>
    <x v="0"/>
    <x v="1"/>
    <x v="0"/>
    <x v="0"/>
    <x v="0"/>
    <n v="60"/>
  </r>
  <r>
    <n v="183"/>
    <x v="182"/>
    <x v="0"/>
    <x v="48"/>
    <x v="1"/>
    <x v="1"/>
    <x v="1"/>
    <x v="0"/>
    <x v="0"/>
    <x v="16"/>
    <x v="0"/>
    <x v="0"/>
    <x v="1"/>
    <x v="0"/>
    <x v="0"/>
    <x v="0"/>
    <x v="0"/>
    <x v="0"/>
    <n v="60"/>
  </r>
  <r>
    <n v="184"/>
    <x v="183"/>
    <x v="0"/>
    <x v="48"/>
    <x v="1"/>
    <x v="1"/>
    <x v="0"/>
    <x v="3"/>
    <x v="0"/>
    <x v="16"/>
    <x v="0"/>
    <x v="0"/>
    <x v="1"/>
    <x v="0"/>
    <x v="0"/>
    <x v="0"/>
    <x v="0"/>
    <x v="0"/>
    <n v="60"/>
  </r>
  <r>
    <n v="185"/>
    <x v="184"/>
    <x v="0"/>
    <x v="48"/>
    <x v="1"/>
    <x v="1"/>
    <x v="1"/>
    <x v="2"/>
    <x v="6"/>
    <x v="15"/>
    <x v="1"/>
    <x v="1"/>
    <x v="1"/>
    <x v="0"/>
    <x v="0"/>
    <x v="0"/>
    <x v="0"/>
    <x v="0"/>
    <n v="60"/>
  </r>
  <r>
    <n v="186"/>
    <x v="185"/>
    <x v="0"/>
    <x v="48"/>
    <x v="1"/>
    <x v="1"/>
    <x v="1"/>
    <x v="1"/>
    <x v="7"/>
    <x v="23"/>
    <x v="0"/>
    <x v="0"/>
    <x v="0"/>
    <x v="0"/>
    <x v="0"/>
    <x v="0"/>
    <x v="0"/>
    <x v="0"/>
    <n v="60"/>
  </r>
  <r>
    <n v="187"/>
    <x v="186"/>
    <x v="0"/>
    <x v="48"/>
    <x v="1"/>
    <x v="1"/>
    <x v="0"/>
    <x v="5"/>
    <x v="1"/>
    <x v="14"/>
    <x v="0"/>
    <x v="0"/>
    <x v="1"/>
    <x v="0"/>
    <x v="0"/>
    <x v="0"/>
    <x v="0"/>
    <x v="0"/>
    <n v="60"/>
  </r>
  <r>
    <n v="188"/>
    <x v="187"/>
    <x v="0"/>
    <x v="48"/>
    <x v="1"/>
    <x v="1"/>
    <x v="1"/>
    <x v="0"/>
    <x v="0"/>
    <x v="16"/>
    <x v="0"/>
    <x v="1"/>
    <x v="0"/>
    <x v="0"/>
    <x v="0"/>
    <x v="0"/>
    <x v="0"/>
    <x v="0"/>
    <n v="60"/>
  </r>
  <r>
    <n v="189"/>
    <x v="188"/>
    <x v="0"/>
    <x v="48"/>
    <x v="1"/>
    <x v="1"/>
    <x v="1"/>
    <x v="1"/>
    <x v="0"/>
    <x v="16"/>
    <x v="0"/>
    <x v="0"/>
    <x v="1"/>
    <x v="0"/>
    <x v="0"/>
    <x v="0"/>
    <x v="0"/>
    <x v="0"/>
    <n v="60"/>
  </r>
  <r>
    <n v="190"/>
    <x v="189"/>
    <x v="0"/>
    <x v="48"/>
    <x v="1"/>
    <x v="1"/>
    <x v="1"/>
    <x v="1"/>
    <x v="1"/>
    <x v="14"/>
    <x v="0"/>
    <x v="0"/>
    <x v="0"/>
    <x v="0"/>
    <x v="1"/>
    <x v="0"/>
    <x v="0"/>
    <x v="0"/>
    <n v="60"/>
  </r>
  <r>
    <n v="191"/>
    <x v="190"/>
    <x v="0"/>
    <x v="48"/>
    <x v="1"/>
    <x v="2"/>
    <x v="0"/>
    <x v="1"/>
    <x v="1"/>
    <x v="18"/>
    <x v="0"/>
    <x v="0"/>
    <x v="1"/>
    <x v="0"/>
    <x v="0"/>
    <x v="0"/>
    <x v="0"/>
    <x v="0"/>
    <n v="100"/>
  </r>
  <r>
    <n v="192"/>
    <x v="191"/>
    <x v="0"/>
    <x v="48"/>
    <x v="1"/>
    <x v="2"/>
    <x v="0"/>
    <x v="3"/>
    <x v="0"/>
    <x v="17"/>
    <x v="0"/>
    <x v="0"/>
    <x v="0"/>
    <x v="0"/>
    <x v="0"/>
    <x v="0"/>
    <x v="0"/>
    <x v="0"/>
    <n v="100"/>
  </r>
  <r>
    <n v="193"/>
    <x v="192"/>
    <x v="0"/>
    <x v="48"/>
    <x v="1"/>
    <x v="2"/>
    <x v="1"/>
    <x v="0"/>
    <x v="0"/>
    <x v="17"/>
    <x v="0"/>
    <x v="0"/>
    <x v="1"/>
    <x v="0"/>
    <x v="0"/>
    <x v="0"/>
    <x v="0"/>
    <x v="0"/>
    <n v="100"/>
  </r>
  <r>
    <n v="194"/>
    <x v="193"/>
    <x v="0"/>
    <x v="48"/>
    <x v="1"/>
    <x v="1"/>
    <x v="1"/>
    <x v="1"/>
    <x v="1"/>
    <x v="14"/>
    <x v="0"/>
    <x v="0"/>
    <x v="1"/>
    <x v="0"/>
    <x v="0"/>
    <x v="0"/>
    <x v="0"/>
    <x v="0"/>
    <n v="60"/>
  </r>
  <r>
    <n v="195"/>
    <x v="194"/>
    <x v="0"/>
    <x v="48"/>
    <x v="1"/>
    <x v="1"/>
    <x v="0"/>
    <x v="0"/>
    <x v="0"/>
    <x v="16"/>
    <x v="0"/>
    <x v="1"/>
    <x v="0"/>
    <x v="0"/>
    <x v="0"/>
    <x v="0"/>
    <x v="0"/>
    <x v="0"/>
    <n v="60"/>
  </r>
  <r>
    <n v="196"/>
    <x v="195"/>
    <x v="0"/>
    <x v="48"/>
    <x v="1"/>
    <x v="1"/>
    <x v="1"/>
    <x v="0"/>
    <x v="1"/>
    <x v="14"/>
    <x v="0"/>
    <x v="0"/>
    <x v="0"/>
    <x v="0"/>
    <x v="0"/>
    <x v="0"/>
    <x v="0"/>
    <x v="0"/>
    <n v="60"/>
  </r>
  <r>
    <n v="197"/>
    <x v="196"/>
    <x v="0"/>
    <x v="48"/>
    <x v="0"/>
    <x v="1"/>
    <x v="0"/>
    <x v="2"/>
    <x v="0"/>
    <x v="7"/>
    <x v="1"/>
    <x v="1"/>
    <x v="1"/>
    <x v="0"/>
    <x v="0"/>
    <x v="0"/>
    <x v="0"/>
    <x v="0"/>
    <n v="105"/>
  </r>
  <r>
    <n v="198"/>
    <x v="197"/>
    <x v="0"/>
    <x v="48"/>
    <x v="0"/>
    <x v="1"/>
    <x v="1"/>
    <x v="1"/>
    <x v="4"/>
    <x v="24"/>
    <x v="0"/>
    <x v="0"/>
    <x v="1"/>
    <x v="0"/>
    <x v="0"/>
    <x v="0"/>
    <x v="0"/>
    <x v="0"/>
    <n v="105"/>
  </r>
  <r>
    <n v="199"/>
    <x v="198"/>
    <x v="0"/>
    <x v="48"/>
    <x v="0"/>
    <x v="1"/>
    <x v="1"/>
    <x v="2"/>
    <x v="5"/>
    <x v="9"/>
    <x v="1"/>
    <x v="1"/>
    <x v="1"/>
    <x v="0"/>
    <x v="0"/>
    <x v="0"/>
    <x v="0"/>
    <x v="0"/>
    <n v="105"/>
  </r>
  <r>
    <n v="200"/>
    <x v="199"/>
    <x v="0"/>
    <x v="48"/>
    <x v="0"/>
    <x v="1"/>
    <x v="0"/>
    <x v="3"/>
    <x v="1"/>
    <x v="8"/>
    <x v="0"/>
    <x v="0"/>
    <x v="0"/>
    <x v="0"/>
    <x v="0"/>
    <x v="0"/>
    <x v="0"/>
    <x v="0"/>
    <n v="105"/>
  </r>
  <r>
    <n v="201"/>
    <x v="0"/>
    <x v="1"/>
    <x v="49"/>
    <x v="0"/>
    <x v="1"/>
    <x v="0"/>
    <x v="0"/>
    <x v="2"/>
    <x v="25"/>
    <x v="0"/>
    <x v="0"/>
    <x v="0"/>
    <x v="0"/>
    <x v="0"/>
    <x v="0"/>
    <x v="1"/>
    <x v="0"/>
    <n v="113.75"/>
  </r>
  <r>
    <n v="202"/>
    <x v="2"/>
    <x v="1"/>
    <x v="49"/>
    <x v="0"/>
    <x v="1"/>
    <x v="0"/>
    <x v="0"/>
    <x v="1"/>
    <x v="26"/>
    <x v="0"/>
    <x v="0"/>
    <x v="1"/>
    <x v="0"/>
    <x v="0"/>
    <x v="0"/>
    <x v="1"/>
    <x v="0"/>
    <n v="113.75"/>
  </r>
  <r>
    <n v="203"/>
    <x v="9"/>
    <x v="1"/>
    <x v="49"/>
    <x v="1"/>
    <x v="1"/>
    <x v="1"/>
    <x v="0"/>
    <x v="2"/>
    <x v="27"/>
    <x v="0"/>
    <x v="1"/>
    <x v="0"/>
    <x v="0"/>
    <x v="0"/>
    <x v="0"/>
    <x v="1"/>
    <x v="0"/>
    <n v="65"/>
  </r>
  <r>
    <n v="204"/>
    <x v="14"/>
    <x v="1"/>
    <x v="49"/>
    <x v="0"/>
    <x v="1"/>
    <x v="1"/>
    <x v="0"/>
    <x v="2"/>
    <x v="25"/>
    <x v="0"/>
    <x v="0"/>
    <x v="1"/>
    <x v="0"/>
    <x v="0"/>
    <x v="0"/>
    <x v="1"/>
    <x v="0"/>
    <n v="113.75"/>
  </r>
  <r>
    <n v="205"/>
    <x v="21"/>
    <x v="1"/>
    <x v="49"/>
    <x v="0"/>
    <x v="1"/>
    <x v="1"/>
    <x v="0"/>
    <x v="1"/>
    <x v="26"/>
    <x v="0"/>
    <x v="0"/>
    <x v="0"/>
    <x v="0"/>
    <x v="0"/>
    <x v="0"/>
    <x v="1"/>
    <x v="0"/>
    <n v="113.75"/>
  </r>
  <r>
    <n v="206"/>
    <x v="26"/>
    <x v="1"/>
    <x v="49"/>
    <x v="0"/>
    <x v="1"/>
    <x v="1"/>
    <x v="0"/>
    <x v="4"/>
    <x v="28"/>
    <x v="0"/>
    <x v="0"/>
    <x v="1"/>
    <x v="0"/>
    <x v="0"/>
    <x v="0"/>
    <x v="1"/>
    <x v="0"/>
    <n v="113.75"/>
  </r>
  <r>
    <n v="207"/>
    <x v="31"/>
    <x v="1"/>
    <x v="49"/>
    <x v="0"/>
    <x v="1"/>
    <x v="0"/>
    <x v="0"/>
    <x v="5"/>
    <x v="29"/>
    <x v="0"/>
    <x v="0"/>
    <x v="1"/>
    <x v="0"/>
    <x v="0"/>
    <x v="0"/>
    <x v="1"/>
    <x v="0"/>
    <n v="113.75"/>
  </r>
  <r>
    <n v="208"/>
    <x v="32"/>
    <x v="1"/>
    <x v="49"/>
    <x v="1"/>
    <x v="1"/>
    <x v="1"/>
    <x v="0"/>
    <x v="1"/>
    <x v="30"/>
    <x v="0"/>
    <x v="0"/>
    <x v="0"/>
    <x v="0"/>
    <x v="0"/>
    <x v="0"/>
    <x v="1"/>
    <x v="0"/>
    <n v="65"/>
  </r>
  <r>
    <n v="209"/>
    <x v="35"/>
    <x v="1"/>
    <x v="49"/>
    <x v="0"/>
    <x v="1"/>
    <x v="1"/>
    <x v="0"/>
    <x v="5"/>
    <x v="29"/>
    <x v="0"/>
    <x v="0"/>
    <x v="0"/>
    <x v="0"/>
    <x v="0"/>
    <x v="0"/>
    <x v="1"/>
    <x v="0"/>
    <n v="113.75"/>
  </r>
  <r>
    <n v="210"/>
    <x v="37"/>
    <x v="1"/>
    <x v="49"/>
    <x v="0"/>
    <x v="1"/>
    <x v="0"/>
    <x v="0"/>
    <x v="1"/>
    <x v="26"/>
    <x v="0"/>
    <x v="0"/>
    <x v="0"/>
    <x v="0"/>
    <x v="0"/>
    <x v="0"/>
    <x v="1"/>
    <x v="0"/>
    <n v="113.75"/>
  </r>
  <r>
    <n v="211"/>
    <x v="39"/>
    <x v="1"/>
    <x v="49"/>
    <x v="0"/>
    <x v="1"/>
    <x v="0"/>
    <x v="0"/>
    <x v="6"/>
    <x v="31"/>
    <x v="0"/>
    <x v="0"/>
    <x v="0"/>
    <x v="0"/>
    <x v="0"/>
    <x v="0"/>
    <x v="1"/>
    <x v="0"/>
    <n v="113.75"/>
  </r>
  <r>
    <n v="212"/>
    <x v="46"/>
    <x v="1"/>
    <x v="49"/>
    <x v="0"/>
    <x v="1"/>
    <x v="0"/>
    <x v="0"/>
    <x v="2"/>
    <x v="25"/>
    <x v="0"/>
    <x v="1"/>
    <x v="0"/>
    <x v="0"/>
    <x v="1"/>
    <x v="0"/>
    <x v="1"/>
    <x v="0"/>
    <n v="113.75"/>
  </r>
  <r>
    <n v="213"/>
    <x v="200"/>
    <x v="1"/>
    <x v="50"/>
    <x v="0"/>
    <x v="1"/>
    <x v="0"/>
    <x v="0"/>
    <x v="0"/>
    <x v="32"/>
    <x v="0"/>
    <x v="1"/>
    <x v="0"/>
    <x v="0"/>
    <x v="0"/>
    <x v="0"/>
    <x v="1"/>
    <x v="1"/>
    <n v="113.75"/>
  </r>
  <r>
    <n v="214"/>
    <x v="201"/>
    <x v="1"/>
    <x v="51"/>
    <x v="0"/>
    <x v="1"/>
    <x v="1"/>
    <x v="0"/>
    <x v="0"/>
    <x v="32"/>
    <x v="0"/>
    <x v="0"/>
    <x v="0"/>
    <x v="1"/>
    <x v="1"/>
    <x v="0"/>
    <x v="1"/>
    <x v="1"/>
    <n v="113.75"/>
  </r>
  <r>
    <n v="215"/>
    <x v="202"/>
    <x v="1"/>
    <x v="49"/>
    <x v="0"/>
    <x v="1"/>
    <x v="0"/>
    <x v="0"/>
    <x v="0"/>
    <x v="32"/>
    <x v="0"/>
    <x v="0"/>
    <x v="1"/>
    <x v="0"/>
    <x v="0"/>
    <x v="0"/>
    <x v="1"/>
    <x v="1"/>
    <n v="113.75"/>
  </r>
  <r>
    <n v="216"/>
    <x v="203"/>
    <x v="1"/>
    <x v="52"/>
    <x v="1"/>
    <x v="1"/>
    <x v="1"/>
    <x v="0"/>
    <x v="0"/>
    <x v="33"/>
    <x v="0"/>
    <x v="0"/>
    <x v="0"/>
    <x v="0"/>
    <x v="0"/>
    <x v="0"/>
    <x v="1"/>
    <x v="1"/>
    <n v="65"/>
  </r>
  <r>
    <n v="217"/>
    <x v="204"/>
    <x v="1"/>
    <x v="52"/>
    <x v="0"/>
    <x v="0"/>
    <x v="1"/>
    <x v="0"/>
    <x v="1"/>
    <x v="1"/>
    <x v="0"/>
    <x v="0"/>
    <x v="1"/>
    <x v="0"/>
    <x v="0"/>
    <x v="0"/>
    <x v="1"/>
    <x v="1"/>
    <n v="78.75"/>
  </r>
  <r>
    <n v="218"/>
    <x v="205"/>
    <x v="1"/>
    <x v="51"/>
    <x v="1"/>
    <x v="1"/>
    <x v="0"/>
    <x v="0"/>
    <x v="0"/>
    <x v="33"/>
    <x v="0"/>
    <x v="0"/>
    <x v="0"/>
    <x v="0"/>
    <x v="0"/>
    <x v="0"/>
    <x v="1"/>
    <x v="1"/>
    <n v="65"/>
  </r>
  <r>
    <n v="219"/>
    <x v="206"/>
    <x v="1"/>
    <x v="50"/>
    <x v="0"/>
    <x v="0"/>
    <x v="1"/>
    <x v="0"/>
    <x v="0"/>
    <x v="0"/>
    <x v="0"/>
    <x v="1"/>
    <x v="0"/>
    <x v="0"/>
    <x v="1"/>
    <x v="0"/>
    <x v="1"/>
    <x v="1"/>
    <n v="78.75"/>
  </r>
  <r>
    <n v="220"/>
    <x v="207"/>
    <x v="1"/>
    <x v="51"/>
    <x v="0"/>
    <x v="0"/>
    <x v="1"/>
    <x v="0"/>
    <x v="0"/>
    <x v="0"/>
    <x v="0"/>
    <x v="0"/>
    <x v="1"/>
    <x v="0"/>
    <x v="0"/>
    <x v="0"/>
    <x v="1"/>
    <x v="1"/>
    <n v="78.75"/>
  </r>
  <r>
    <n v="221"/>
    <x v="208"/>
    <x v="1"/>
    <x v="51"/>
    <x v="1"/>
    <x v="1"/>
    <x v="1"/>
    <x v="0"/>
    <x v="0"/>
    <x v="33"/>
    <x v="0"/>
    <x v="0"/>
    <x v="0"/>
    <x v="0"/>
    <x v="0"/>
    <x v="0"/>
    <x v="1"/>
    <x v="1"/>
    <n v="65"/>
  </r>
  <r>
    <n v="222"/>
    <x v="209"/>
    <x v="1"/>
    <x v="49"/>
    <x v="0"/>
    <x v="0"/>
    <x v="0"/>
    <x v="0"/>
    <x v="1"/>
    <x v="1"/>
    <x v="0"/>
    <x v="0"/>
    <x v="1"/>
    <x v="0"/>
    <x v="0"/>
    <x v="0"/>
    <x v="1"/>
    <x v="1"/>
    <n v="78.75"/>
  </r>
  <r>
    <n v="223"/>
    <x v="210"/>
    <x v="1"/>
    <x v="52"/>
    <x v="1"/>
    <x v="1"/>
    <x v="0"/>
    <x v="0"/>
    <x v="1"/>
    <x v="30"/>
    <x v="0"/>
    <x v="0"/>
    <x v="0"/>
    <x v="0"/>
    <x v="0"/>
    <x v="0"/>
    <x v="1"/>
    <x v="1"/>
    <n v="65"/>
  </r>
  <r>
    <n v="224"/>
    <x v="211"/>
    <x v="1"/>
    <x v="53"/>
    <x v="1"/>
    <x v="1"/>
    <x v="0"/>
    <x v="0"/>
    <x v="0"/>
    <x v="33"/>
    <x v="0"/>
    <x v="0"/>
    <x v="0"/>
    <x v="0"/>
    <x v="0"/>
    <x v="0"/>
    <x v="1"/>
    <x v="1"/>
    <n v="65"/>
  </r>
  <r>
    <n v="225"/>
    <x v="212"/>
    <x v="1"/>
    <x v="54"/>
    <x v="0"/>
    <x v="0"/>
    <x v="1"/>
    <x v="0"/>
    <x v="0"/>
    <x v="0"/>
    <x v="0"/>
    <x v="0"/>
    <x v="0"/>
    <x v="0"/>
    <x v="0"/>
    <x v="0"/>
    <x v="1"/>
    <x v="1"/>
    <n v="78.75"/>
  </r>
  <r>
    <n v="226"/>
    <x v="213"/>
    <x v="1"/>
    <x v="50"/>
    <x v="1"/>
    <x v="1"/>
    <x v="1"/>
    <x v="0"/>
    <x v="0"/>
    <x v="33"/>
    <x v="0"/>
    <x v="0"/>
    <x v="1"/>
    <x v="0"/>
    <x v="0"/>
    <x v="0"/>
    <x v="1"/>
    <x v="1"/>
    <n v="65"/>
  </r>
  <r>
    <n v="227"/>
    <x v="214"/>
    <x v="1"/>
    <x v="52"/>
    <x v="1"/>
    <x v="1"/>
    <x v="1"/>
    <x v="0"/>
    <x v="1"/>
    <x v="30"/>
    <x v="1"/>
    <x v="1"/>
    <x v="1"/>
    <x v="0"/>
    <x v="0"/>
    <x v="0"/>
    <x v="1"/>
    <x v="1"/>
    <n v="65"/>
  </r>
  <r>
    <n v="228"/>
    <x v="215"/>
    <x v="1"/>
    <x v="49"/>
    <x v="0"/>
    <x v="0"/>
    <x v="0"/>
    <x v="0"/>
    <x v="0"/>
    <x v="0"/>
    <x v="1"/>
    <x v="1"/>
    <x v="1"/>
    <x v="0"/>
    <x v="0"/>
    <x v="0"/>
    <x v="1"/>
    <x v="1"/>
    <n v="78.75"/>
  </r>
  <r>
    <n v="229"/>
    <x v="87"/>
    <x v="1"/>
    <x v="49"/>
    <x v="0"/>
    <x v="2"/>
    <x v="1"/>
    <x v="2"/>
    <x v="6"/>
    <x v="9"/>
    <x v="0"/>
    <x v="0"/>
    <x v="1"/>
    <x v="0"/>
    <x v="0"/>
    <x v="0"/>
    <x v="1"/>
    <x v="0"/>
    <n v="175"/>
  </r>
  <r>
    <n v="230"/>
    <x v="56"/>
    <x v="1"/>
    <x v="49"/>
    <x v="0"/>
    <x v="1"/>
    <x v="1"/>
    <x v="2"/>
    <x v="1"/>
    <x v="26"/>
    <x v="0"/>
    <x v="0"/>
    <x v="1"/>
    <x v="0"/>
    <x v="0"/>
    <x v="0"/>
    <x v="1"/>
    <x v="0"/>
    <n v="113.75"/>
  </r>
  <r>
    <n v="231"/>
    <x v="74"/>
    <x v="1"/>
    <x v="49"/>
    <x v="0"/>
    <x v="2"/>
    <x v="1"/>
    <x v="2"/>
    <x v="1"/>
    <x v="10"/>
    <x v="0"/>
    <x v="0"/>
    <x v="0"/>
    <x v="0"/>
    <x v="0"/>
    <x v="0"/>
    <x v="1"/>
    <x v="0"/>
    <n v="175"/>
  </r>
  <r>
    <n v="232"/>
    <x v="3"/>
    <x v="1"/>
    <x v="49"/>
    <x v="0"/>
    <x v="1"/>
    <x v="1"/>
    <x v="2"/>
    <x v="1"/>
    <x v="26"/>
    <x v="0"/>
    <x v="0"/>
    <x v="1"/>
    <x v="0"/>
    <x v="0"/>
    <x v="0"/>
    <x v="1"/>
    <x v="0"/>
    <n v="113.75"/>
  </r>
  <r>
    <n v="233"/>
    <x v="6"/>
    <x v="1"/>
    <x v="49"/>
    <x v="0"/>
    <x v="1"/>
    <x v="1"/>
    <x v="2"/>
    <x v="1"/>
    <x v="26"/>
    <x v="0"/>
    <x v="0"/>
    <x v="1"/>
    <x v="0"/>
    <x v="0"/>
    <x v="0"/>
    <x v="1"/>
    <x v="0"/>
    <n v="113.75"/>
  </r>
  <r>
    <n v="234"/>
    <x v="52"/>
    <x v="1"/>
    <x v="49"/>
    <x v="0"/>
    <x v="1"/>
    <x v="0"/>
    <x v="2"/>
    <x v="6"/>
    <x v="31"/>
    <x v="0"/>
    <x v="0"/>
    <x v="1"/>
    <x v="0"/>
    <x v="0"/>
    <x v="0"/>
    <x v="1"/>
    <x v="0"/>
    <n v="113.75"/>
  </r>
  <r>
    <n v="235"/>
    <x v="25"/>
    <x v="1"/>
    <x v="49"/>
    <x v="0"/>
    <x v="1"/>
    <x v="1"/>
    <x v="2"/>
    <x v="6"/>
    <x v="31"/>
    <x v="0"/>
    <x v="0"/>
    <x v="1"/>
    <x v="0"/>
    <x v="0"/>
    <x v="0"/>
    <x v="1"/>
    <x v="0"/>
    <n v="113.75"/>
  </r>
  <r>
    <n v="236"/>
    <x v="105"/>
    <x v="1"/>
    <x v="55"/>
    <x v="0"/>
    <x v="1"/>
    <x v="1"/>
    <x v="2"/>
    <x v="1"/>
    <x v="26"/>
    <x v="0"/>
    <x v="0"/>
    <x v="0"/>
    <x v="0"/>
    <x v="0"/>
    <x v="0"/>
    <x v="1"/>
    <x v="0"/>
    <n v="113.75"/>
  </r>
  <r>
    <n v="237"/>
    <x v="18"/>
    <x v="1"/>
    <x v="49"/>
    <x v="0"/>
    <x v="1"/>
    <x v="1"/>
    <x v="2"/>
    <x v="6"/>
    <x v="31"/>
    <x v="0"/>
    <x v="0"/>
    <x v="0"/>
    <x v="0"/>
    <x v="0"/>
    <x v="0"/>
    <x v="1"/>
    <x v="0"/>
    <n v="113.75"/>
  </r>
  <r>
    <n v="238"/>
    <x v="184"/>
    <x v="1"/>
    <x v="56"/>
    <x v="0"/>
    <x v="1"/>
    <x v="1"/>
    <x v="2"/>
    <x v="6"/>
    <x v="31"/>
    <x v="1"/>
    <x v="1"/>
    <x v="1"/>
    <x v="0"/>
    <x v="0"/>
    <x v="0"/>
    <x v="1"/>
    <x v="0"/>
    <n v="113.75"/>
  </r>
  <r>
    <n v="239"/>
    <x v="196"/>
    <x v="1"/>
    <x v="54"/>
    <x v="1"/>
    <x v="1"/>
    <x v="1"/>
    <x v="2"/>
    <x v="6"/>
    <x v="34"/>
    <x v="1"/>
    <x v="1"/>
    <x v="1"/>
    <x v="0"/>
    <x v="0"/>
    <x v="0"/>
    <x v="1"/>
    <x v="0"/>
    <n v="65"/>
  </r>
  <r>
    <n v="240"/>
    <x v="64"/>
    <x v="1"/>
    <x v="49"/>
    <x v="0"/>
    <x v="1"/>
    <x v="1"/>
    <x v="2"/>
    <x v="6"/>
    <x v="31"/>
    <x v="0"/>
    <x v="0"/>
    <x v="0"/>
    <x v="0"/>
    <x v="0"/>
    <x v="0"/>
    <x v="1"/>
    <x v="0"/>
    <n v="113.75"/>
  </r>
  <r>
    <n v="241"/>
    <x v="78"/>
    <x v="1"/>
    <x v="49"/>
    <x v="0"/>
    <x v="1"/>
    <x v="1"/>
    <x v="2"/>
    <x v="1"/>
    <x v="26"/>
    <x v="0"/>
    <x v="0"/>
    <x v="0"/>
    <x v="0"/>
    <x v="0"/>
    <x v="0"/>
    <x v="1"/>
    <x v="0"/>
    <n v="113.75"/>
  </r>
  <r>
    <n v="242"/>
    <x v="95"/>
    <x v="1"/>
    <x v="57"/>
    <x v="0"/>
    <x v="2"/>
    <x v="1"/>
    <x v="2"/>
    <x v="2"/>
    <x v="12"/>
    <x v="0"/>
    <x v="1"/>
    <x v="0"/>
    <x v="0"/>
    <x v="0"/>
    <x v="0"/>
    <x v="1"/>
    <x v="0"/>
    <n v="175"/>
  </r>
  <r>
    <n v="243"/>
    <x v="147"/>
    <x v="1"/>
    <x v="58"/>
    <x v="0"/>
    <x v="1"/>
    <x v="1"/>
    <x v="2"/>
    <x v="1"/>
    <x v="26"/>
    <x v="0"/>
    <x v="1"/>
    <x v="1"/>
    <x v="0"/>
    <x v="1"/>
    <x v="0"/>
    <x v="1"/>
    <x v="0"/>
    <n v="113.75"/>
  </r>
  <r>
    <n v="244"/>
    <x v="13"/>
    <x v="1"/>
    <x v="49"/>
    <x v="0"/>
    <x v="1"/>
    <x v="1"/>
    <x v="2"/>
    <x v="2"/>
    <x v="25"/>
    <x v="0"/>
    <x v="0"/>
    <x v="0"/>
    <x v="0"/>
    <x v="0"/>
    <x v="0"/>
    <x v="1"/>
    <x v="0"/>
    <n v="113.75"/>
  </r>
  <r>
    <n v="245"/>
    <x v="4"/>
    <x v="1"/>
    <x v="49"/>
    <x v="0"/>
    <x v="1"/>
    <x v="0"/>
    <x v="2"/>
    <x v="2"/>
    <x v="25"/>
    <x v="0"/>
    <x v="0"/>
    <x v="1"/>
    <x v="0"/>
    <x v="0"/>
    <x v="0"/>
    <x v="1"/>
    <x v="0"/>
    <n v="113.75"/>
  </r>
  <r>
    <n v="246"/>
    <x v="34"/>
    <x v="1"/>
    <x v="49"/>
    <x v="0"/>
    <x v="1"/>
    <x v="0"/>
    <x v="2"/>
    <x v="2"/>
    <x v="25"/>
    <x v="1"/>
    <x v="1"/>
    <x v="1"/>
    <x v="0"/>
    <x v="0"/>
    <x v="0"/>
    <x v="1"/>
    <x v="0"/>
    <n v="113.75"/>
  </r>
  <r>
    <n v="247"/>
    <x v="104"/>
    <x v="1"/>
    <x v="59"/>
    <x v="1"/>
    <x v="1"/>
    <x v="0"/>
    <x v="2"/>
    <x v="2"/>
    <x v="27"/>
    <x v="0"/>
    <x v="0"/>
    <x v="0"/>
    <x v="0"/>
    <x v="0"/>
    <x v="0"/>
    <x v="1"/>
    <x v="0"/>
    <n v="65"/>
  </r>
  <r>
    <n v="248"/>
    <x v="5"/>
    <x v="1"/>
    <x v="49"/>
    <x v="1"/>
    <x v="1"/>
    <x v="1"/>
    <x v="2"/>
    <x v="2"/>
    <x v="27"/>
    <x v="1"/>
    <x v="1"/>
    <x v="1"/>
    <x v="0"/>
    <x v="0"/>
    <x v="0"/>
    <x v="1"/>
    <x v="0"/>
    <n v="65"/>
  </r>
  <r>
    <n v="249"/>
    <x v="81"/>
    <x v="1"/>
    <x v="49"/>
    <x v="0"/>
    <x v="1"/>
    <x v="1"/>
    <x v="2"/>
    <x v="6"/>
    <x v="31"/>
    <x v="0"/>
    <x v="0"/>
    <x v="1"/>
    <x v="0"/>
    <x v="0"/>
    <x v="0"/>
    <x v="1"/>
    <x v="0"/>
    <n v="113.75"/>
  </r>
  <r>
    <n v="250"/>
    <x v="198"/>
    <x v="1"/>
    <x v="60"/>
    <x v="0"/>
    <x v="1"/>
    <x v="1"/>
    <x v="2"/>
    <x v="5"/>
    <x v="29"/>
    <x v="1"/>
    <x v="1"/>
    <x v="1"/>
    <x v="0"/>
    <x v="0"/>
    <x v="0"/>
    <x v="1"/>
    <x v="0"/>
    <n v="113.75"/>
  </r>
  <r>
    <n v="251"/>
    <x v="70"/>
    <x v="1"/>
    <x v="49"/>
    <x v="0"/>
    <x v="2"/>
    <x v="0"/>
    <x v="2"/>
    <x v="2"/>
    <x v="12"/>
    <x v="0"/>
    <x v="0"/>
    <x v="1"/>
    <x v="0"/>
    <x v="0"/>
    <x v="0"/>
    <x v="1"/>
    <x v="0"/>
    <n v="175"/>
  </r>
  <r>
    <n v="252"/>
    <x v="22"/>
    <x v="1"/>
    <x v="49"/>
    <x v="1"/>
    <x v="2"/>
    <x v="1"/>
    <x v="2"/>
    <x v="2"/>
    <x v="35"/>
    <x v="0"/>
    <x v="0"/>
    <x v="0"/>
    <x v="0"/>
    <x v="0"/>
    <x v="0"/>
    <x v="1"/>
    <x v="0"/>
    <n v="100"/>
  </r>
  <r>
    <n v="253"/>
    <x v="27"/>
    <x v="1"/>
    <x v="49"/>
    <x v="0"/>
    <x v="2"/>
    <x v="0"/>
    <x v="2"/>
    <x v="2"/>
    <x v="12"/>
    <x v="0"/>
    <x v="0"/>
    <x v="0"/>
    <x v="0"/>
    <x v="0"/>
    <x v="0"/>
    <x v="1"/>
    <x v="0"/>
    <n v="175"/>
  </r>
  <r>
    <n v="254"/>
    <x v="143"/>
    <x v="1"/>
    <x v="61"/>
    <x v="0"/>
    <x v="2"/>
    <x v="1"/>
    <x v="2"/>
    <x v="2"/>
    <x v="12"/>
    <x v="0"/>
    <x v="0"/>
    <x v="1"/>
    <x v="0"/>
    <x v="0"/>
    <x v="0"/>
    <x v="1"/>
    <x v="0"/>
    <n v="175"/>
  </r>
  <r>
    <n v="255"/>
    <x v="216"/>
    <x v="1"/>
    <x v="49"/>
    <x v="1"/>
    <x v="1"/>
    <x v="1"/>
    <x v="2"/>
    <x v="0"/>
    <x v="33"/>
    <x v="0"/>
    <x v="0"/>
    <x v="0"/>
    <x v="0"/>
    <x v="0"/>
    <x v="0"/>
    <x v="1"/>
    <x v="1"/>
    <n v="65"/>
  </r>
  <r>
    <n v="256"/>
    <x v="217"/>
    <x v="1"/>
    <x v="51"/>
    <x v="0"/>
    <x v="1"/>
    <x v="0"/>
    <x v="2"/>
    <x v="0"/>
    <x v="32"/>
    <x v="0"/>
    <x v="0"/>
    <x v="1"/>
    <x v="0"/>
    <x v="0"/>
    <x v="0"/>
    <x v="1"/>
    <x v="1"/>
    <n v="113.75"/>
  </r>
  <r>
    <n v="257"/>
    <x v="218"/>
    <x v="1"/>
    <x v="50"/>
    <x v="0"/>
    <x v="0"/>
    <x v="1"/>
    <x v="2"/>
    <x v="0"/>
    <x v="0"/>
    <x v="0"/>
    <x v="0"/>
    <x v="0"/>
    <x v="0"/>
    <x v="0"/>
    <x v="0"/>
    <x v="1"/>
    <x v="1"/>
    <n v="78.75"/>
  </r>
  <r>
    <n v="258"/>
    <x v="219"/>
    <x v="1"/>
    <x v="50"/>
    <x v="1"/>
    <x v="1"/>
    <x v="0"/>
    <x v="2"/>
    <x v="0"/>
    <x v="33"/>
    <x v="0"/>
    <x v="0"/>
    <x v="0"/>
    <x v="0"/>
    <x v="0"/>
    <x v="0"/>
    <x v="1"/>
    <x v="1"/>
    <n v="65"/>
  </r>
  <r>
    <n v="259"/>
    <x v="220"/>
    <x v="1"/>
    <x v="50"/>
    <x v="0"/>
    <x v="1"/>
    <x v="1"/>
    <x v="2"/>
    <x v="0"/>
    <x v="32"/>
    <x v="0"/>
    <x v="0"/>
    <x v="1"/>
    <x v="0"/>
    <x v="0"/>
    <x v="0"/>
    <x v="1"/>
    <x v="1"/>
    <n v="113.75"/>
  </r>
  <r>
    <n v="260"/>
    <x v="221"/>
    <x v="1"/>
    <x v="51"/>
    <x v="0"/>
    <x v="0"/>
    <x v="1"/>
    <x v="2"/>
    <x v="1"/>
    <x v="1"/>
    <x v="0"/>
    <x v="0"/>
    <x v="0"/>
    <x v="0"/>
    <x v="0"/>
    <x v="0"/>
    <x v="1"/>
    <x v="1"/>
    <n v="78.75"/>
  </r>
  <r>
    <n v="261"/>
    <x v="222"/>
    <x v="1"/>
    <x v="50"/>
    <x v="0"/>
    <x v="0"/>
    <x v="1"/>
    <x v="2"/>
    <x v="0"/>
    <x v="0"/>
    <x v="0"/>
    <x v="0"/>
    <x v="1"/>
    <x v="0"/>
    <x v="0"/>
    <x v="0"/>
    <x v="1"/>
    <x v="1"/>
    <n v="78.75"/>
  </r>
  <r>
    <n v="262"/>
    <x v="223"/>
    <x v="1"/>
    <x v="51"/>
    <x v="1"/>
    <x v="1"/>
    <x v="0"/>
    <x v="2"/>
    <x v="0"/>
    <x v="33"/>
    <x v="0"/>
    <x v="0"/>
    <x v="1"/>
    <x v="0"/>
    <x v="0"/>
    <x v="0"/>
    <x v="1"/>
    <x v="1"/>
    <n v="65"/>
  </r>
  <r>
    <n v="263"/>
    <x v="224"/>
    <x v="1"/>
    <x v="49"/>
    <x v="0"/>
    <x v="0"/>
    <x v="1"/>
    <x v="2"/>
    <x v="0"/>
    <x v="0"/>
    <x v="0"/>
    <x v="0"/>
    <x v="1"/>
    <x v="0"/>
    <x v="0"/>
    <x v="0"/>
    <x v="1"/>
    <x v="1"/>
    <n v="78.75"/>
  </r>
  <r>
    <n v="264"/>
    <x v="225"/>
    <x v="1"/>
    <x v="62"/>
    <x v="1"/>
    <x v="1"/>
    <x v="0"/>
    <x v="2"/>
    <x v="0"/>
    <x v="33"/>
    <x v="0"/>
    <x v="0"/>
    <x v="1"/>
    <x v="0"/>
    <x v="0"/>
    <x v="0"/>
    <x v="1"/>
    <x v="1"/>
    <n v="65"/>
  </r>
  <r>
    <n v="265"/>
    <x v="226"/>
    <x v="1"/>
    <x v="49"/>
    <x v="0"/>
    <x v="1"/>
    <x v="0"/>
    <x v="2"/>
    <x v="0"/>
    <x v="32"/>
    <x v="0"/>
    <x v="0"/>
    <x v="1"/>
    <x v="0"/>
    <x v="0"/>
    <x v="0"/>
    <x v="1"/>
    <x v="1"/>
    <n v="113.75"/>
  </r>
  <r>
    <n v="266"/>
    <x v="227"/>
    <x v="1"/>
    <x v="63"/>
    <x v="1"/>
    <x v="1"/>
    <x v="1"/>
    <x v="2"/>
    <x v="0"/>
    <x v="33"/>
    <x v="0"/>
    <x v="0"/>
    <x v="1"/>
    <x v="0"/>
    <x v="0"/>
    <x v="0"/>
    <x v="1"/>
    <x v="1"/>
    <n v="65"/>
  </r>
  <r>
    <n v="267"/>
    <x v="228"/>
    <x v="1"/>
    <x v="64"/>
    <x v="0"/>
    <x v="0"/>
    <x v="1"/>
    <x v="2"/>
    <x v="5"/>
    <x v="5"/>
    <x v="0"/>
    <x v="0"/>
    <x v="0"/>
    <x v="1"/>
    <x v="0"/>
    <x v="0"/>
    <x v="1"/>
    <x v="1"/>
    <n v="78.75"/>
  </r>
  <r>
    <n v="268"/>
    <x v="229"/>
    <x v="1"/>
    <x v="50"/>
    <x v="0"/>
    <x v="0"/>
    <x v="0"/>
    <x v="2"/>
    <x v="1"/>
    <x v="1"/>
    <x v="0"/>
    <x v="0"/>
    <x v="0"/>
    <x v="0"/>
    <x v="0"/>
    <x v="0"/>
    <x v="1"/>
    <x v="1"/>
    <n v="78.75"/>
  </r>
  <r>
    <n v="269"/>
    <x v="230"/>
    <x v="1"/>
    <x v="50"/>
    <x v="0"/>
    <x v="1"/>
    <x v="0"/>
    <x v="2"/>
    <x v="0"/>
    <x v="32"/>
    <x v="0"/>
    <x v="0"/>
    <x v="1"/>
    <x v="0"/>
    <x v="0"/>
    <x v="0"/>
    <x v="1"/>
    <x v="1"/>
    <n v="113.75"/>
  </r>
  <r>
    <n v="270"/>
    <x v="231"/>
    <x v="1"/>
    <x v="65"/>
    <x v="0"/>
    <x v="1"/>
    <x v="1"/>
    <x v="2"/>
    <x v="0"/>
    <x v="32"/>
    <x v="0"/>
    <x v="0"/>
    <x v="1"/>
    <x v="0"/>
    <x v="0"/>
    <x v="0"/>
    <x v="1"/>
    <x v="1"/>
    <n v="113.75"/>
  </r>
  <r>
    <n v="271"/>
    <x v="232"/>
    <x v="1"/>
    <x v="49"/>
    <x v="0"/>
    <x v="0"/>
    <x v="1"/>
    <x v="2"/>
    <x v="1"/>
    <x v="1"/>
    <x v="0"/>
    <x v="0"/>
    <x v="0"/>
    <x v="0"/>
    <x v="0"/>
    <x v="0"/>
    <x v="1"/>
    <x v="1"/>
    <n v="78.75"/>
  </r>
  <r>
    <n v="272"/>
    <x v="233"/>
    <x v="1"/>
    <x v="51"/>
    <x v="1"/>
    <x v="1"/>
    <x v="0"/>
    <x v="2"/>
    <x v="1"/>
    <x v="30"/>
    <x v="0"/>
    <x v="0"/>
    <x v="1"/>
    <x v="0"/>
    <x v="0"/>
    <x v="0"/>
    <x v="1"/>
    <x v="1"/>
    <n v="65"/>
  </r>
  <r>
    <n v="273"/>
    <x v="234"/>
    <x v="1"/>
    <x v="49"/>
    <x v="0"/>
    <x v="0"/>
    <x v="0"/>
    <x v="2"/>
    <x v="1"/>
    <x v="1"/>
    <x v="0"/>
    <x v="0"/>
    <x v="1"/>
    <x v="0"/>
    <x v="0"/>
    <x v="0"/>
    <x v="1"/>
    <x v="1"/>
    <n v="78.75"/>
  </r>
  <r>
    <n v="274"/>
    <x v="235"/>
    <x v="1"/>
    <x v="51"/>
    <x v="0"/>
    <x v="1"/>
    <x v="1"/>
    <x v="2"/>
    <x v="0"/>
    <x v="32"/>
    <x v="1"/>
    <x v="1"/>
    <x v="1"/>
    <x v="0"/>
    <x v="0"/>
    <x v="0"/>
    <x v="1"/>
    <x v="1"/>
    <n v="113.75"/>
  </r>
  <r>
    <n v="275"/>
    <x v="236"/>
    <x v="1"/>
    <x v="51"/>
    <x v="1"/>
    <x v="1"/>
    <x v="1"/>
    <x v="2"/>
    <x v="0"/>
    <x v="33"/>
    <x v="1"/>
    <x v="1"/>
    <x v="1"/>
    <x v="0"/>
    <x v="0"/>
    <x v="0"/>
    <x v="1"/>
    <x v="1"/>
    <n v="65"/>
  </r>
  <r>
    <n v="276"/>
    <x v="237"/>
    <x v="1"/>
    <x v="60"/>
    <x v="0"/>
    <x v="0"/>
    <x v="1"/>
    <x v="2"/>
    <x v="0"/>
    <x v="0"/>
    <x v="1"/>
    <x v="1"/>
    <x v="1"/>
    <x v="0"/>
    <x v="0"/>
    <x v="0"/>
    <x v="1"/>
    <x v="1"/>
    <n v="78.75"/>
  </r>
  <r>
    <n v="277"/>
    <x v="238"/>
    <x v="1"/>
    <x v="66"/>
    <x v="1"/>
    <x v="1"/>
    <x v="1"/>
    <x v="2"/>
    <x v="0"/>
    <x v="33"/>
    <x v="1"/>
    <x v="1"/>
    <x v="1"/>
    <x v="0"/>
    <x v="0"/>
    <x v="0"/>
    <x v="1"/>
    <x v="1"/>
    <n v="65"/>
  </r>
  <r>
    <n v="278"/>
    <x v="239"/>
    <x v="1"/>
    <x v="49"/>
    <x v="0"/>
    <x v="0"/>
    <x v="0"/>
    <x v="2"/>
    <x v="0"/>
    <x v="0"/>
    <x v="0"/>
    <x v="0"/>
    <x v="0"/>
    <x v="0"/>
    <x v="0"/>
    <x v="0"/>
    <x v="1"/>
    <x v="1"/>
    <n v="78.75"/>
  </r>
  <r>
    <n v="279"/>
    <x v="240"/>
    <x v="1"/>
    <x v="51"/>
    <x v="0"/>
    <x v="1"/>
    <x v="1"/>
    <x v="2"/>
    <x v="0"/>
    <x v="32"/>
    <x v="0"/>
    <x v="0"/>
    <x v="0"/>
    <x v="0"/>
    <x v="0"/>
    <x v="0"/>
    <x v="1"/>
    <x v="1"/>
    <n v="113.75"/>
  </r>
  <r>
    <n v="280"/>
    <x v="168"/>
    <x v="1"/>
    <x v="67"/>
    <x v="0"/>
    <x v="2"/>
    <x v="1"/>
    <x v="3"/>
    <x v="2"/>
    <x v="12"/>
    <x v="0"/>
    <x v="1"/>
    <x v="0"/>
    <x v="0"/>
    <x v="0"/>
    <x v="0"/>
    <x v="1"/>
    <x v="0"/>
    <n v="175"/>
  </r>
  <r>
    <n v="281"/>
    <x v="183"/>
    <x v="1"/>
    <x v="51"/>
    <x v="1"/>
    <x v="1"/>
    <x v="1"/>
    <x v="3"/>
    <x v="5"/>
    <x v="36"/>
    <x v="0"/>
    <x v="0"/>
    <x v="1"/>
    <x v="0"/>
    <x v="0"/>
    <x v="0"/>
    <x v="1"/>
    <x v="0"/>
    <n v="65"/>
  </r>
  <r>
    <n v="282"/>
    <x v="176"/>
    <x v="1"/>
    <x v="51"/>
    <x v="1"/>
    <x v="1"/>
    <x v="0"/>
    <x v="3"/>
    <x v="3"/>
    <x v="25"/>
    <x v="0"/>
    <x v="0"/>
    <x v="1"/>
    <x v="0"/>
    <x v="0"/>
    <x v="0"/>
    <x v="1"/>
    <x v="0"/>
    <n v="65"/>
  </r>
  <r>
    <n v="283"/>
    <x v="17"/>
    <x v="1"/>
    <x v="49"/>
    <x v="0"/>
    <x v="2"/>
    <x v="1"/>
    <x v="3"/>
    <x v="5"/>
    <x v="13"/>
    <x v="0"/>
    <x v="0"/>
    <x v="1"/>
    <x v="0"/>
    <x v="0"/>
    <x v="0"/>
    <x v="1"/>
    <x v="0"/>
    <n v="175"/>
  </r>
  <r>
    <n v="284"/>
    <x v="90"/>
    <x v="1"/>
    <x v="68"/>
    <x v="0"/>
    <x v="2"/>
    <x v="1"/>
    <x v="3"/>
    <x v="0"/>
    <x v="11"/>
    <x v="0"/>
    <x v="0"/>
    <x v="1"/>
    <x v="0"/>
    <x v="0"/>
    <x v="0"/>
    <x v="1"/>
    <x v="0"/>
    <n v="175"/>
  </r>
  <r>
    <n v="285"/>
    <x v="23"/>
    <x v="1"/>
    <x v="49"/>
    <x v="0"/>
    <x v="2"/>
    <x v="1"/>
    <x v="3"/>
    <x v="4"/>
    <x v="20"/>
    <x v="0"/>
    <x v="0"/>
    <x v="0"/>
    <x v="0"/>
    <x v="1"/>
    <x v="0"/>
    <x v="1"/>
    <x v="0"/>
    <n v="175"/>
  </r>
  <r>
    <n v="286"/>
    <x v="43"/>
    <x v="1"/>
    <x v="49"/>
    <x v="0"/>
    <x v="2"/>
    <x v="1"/>
    <x v="3"/>
    <x v="3"/>
    <x v="37"/>
    <x v="0"/>
    <x v="0"/>
    <x v="1"/>
    <x v="0"/>
    <x v="0"/>
    <x v="0"/>
    <x v="1"/>
    <x v="0"/>
    <n v="175"/>
  </r>
  <r>
    <n v="287"/>
    <x v="93"/>
    <x v="1"/>
    <x v="68"/>
    <x v="0"/>
    <x v="2"/>
    <x v="1"/>
    <x v="3"/>
    <x v="0"/>
    <x v="11"/>
    <x v="0"/>
    <x v="0"/>
    <x v="0"/>
    <x v="0"/>
    <x v="0"/>
    <x v="0"/>
    <x v="1"/>
    <x v="0"/>
    <n v="175"/>
  </r>
  <r>
    <n v="288"/>
    <x v="99"/>
    <x v="1"/>
    <x v="69"/>
    <x v="0"/>
    <x v="1"/>
    <x v="1"/>
    <x v="3"/>
    <x v="6"/>
    <x v="31"/>
    <x v="0"/>
    <x v="0"/>
    <x v="1"/>
    <x v="0"/>
    <x v="0"/>
    <x v="0"/>
    <x v="1"/>
    <x v="0"/>
    <n v="113.75"/>
  </r>
  <r>
    <n v="289"/>
    <x v="127"/>
    <x v="1"/>
    <x v="70"/>
    <x v="1"/>
    <x v="1"/>
    <x v="1"/>
    <x v="3"/>
    <x v="1"/>
    <x v="30"/>
    <x v="0"/>
    <x v="0"/>
    <x v="1"/>
    <x v="0"/>
    <x v="0"/>
    <x v="0"/>
    <x v="1"/>
    <x v="0"/>
    <n v="65"/>
  </r>
  <r>
    <n v="290"/>
    <x v="112"/>
    <x v="1"/>
    <x v="71"/>
    <x v="0"/>
    <x v="1"/>
    <x v="0"/>
    <x v="3"/>
    <x v="0"/>
    <x v="32"/>
    <x v="0"/>
    <x v="0"/>
    <x v="0"/>
    <x v="0"/>
    <x v="0"/>
    <x v="0"/>
    <x v="1"/>
    <x v="0"/>
    <n v="113.75"/>
  </r>
  <r>
    <n v="291"/>
    <x v="41"/>
    <x v="1"/>
    <x v="49"/>
    <x v="0"/>
    <x v="2"/>
    <x v="1"/>
    <x v="3"/>
    <x v="1"/>
    <x v="10"/>
    <x v="0"/>
    <x v="0"/>
    <x v="0"/>
    <x v="0"/>
    <x v="0"/>
    <x v="0"/>
    <x v="1"/>
    <x v="0"/>
    <n v="175"/>
  </r>
  <r>
    <n v="292"/>
    <x v="162"/>
    <x v="1"/>
    <x v="72"/>
    <x v="1"/>
    <x v="1"/>
    <x v="1"/>
    <x v="3"/>
    <x v="2"/>
    <x v="27"/>
    <x v="0"/>
    <x v="0"/>
    <x v="1"/>
    <x v="0"/>
    <x v="0"/>
    <x v="0"/>
    <x v="1"/>
    <x v="0"/>
    <n v="65"/>
  </r>
  <r>
    <n v="293"/>
    <x v="42"/>
    <x v="1"/>
    <x v="49"/>
    <x v="1"/>
    <x v="2"/>
    <x v="0"/>
    <x v="3"/>
    <x v="0"/>
    <x v="17"/>
    <x v="0"/>
    <x v="0"/>
    <x v="0"/>
    <x v="0"/>
    <x v="0"/>
    <x v="0"/>
    <x v="1"/>
    <x v="0"/>
    <n v="100"/>
  </r>
  <r>
    <n v="294"/>
    <x v="38"/>
    <x v="1"/>
    <x v="49"/>
    <x v="0"/>
    <x v="1"/>
    <x v="1"/>
    <x v="3"/>
    <x v="0"/>
    <x v="32"/>
    <x v="0"/>
    <x v="1"/>
    <x v="0"/>
    <x v="0"/>
    <x v="0"/>
    <x v="0"/>
    <x v="1"/>
    <x v="0"/>
    <n v="113.75"/>
  </r>
  <r>
    <n v="295"/>
    <x v="58"/>
    <x v="1"/>
    <x v="49"/>
    <x v="0"/>
    <x v="1"/>
    <x v="1"/>
    <x v="3"/>
    <x v="0"/>
    <x v="32"/>
    <x v="0"/>
    <x v="0"/>
    <x v="1"/>
    <x v="0"/>
    <x v="0"/>
    <x v="0"/>
    <x v="1"/>
    <x v="0"/>
    <n v="113.75"/>
  </r>
  <r>
    <n v="296"/>
    <x v="110"/>
    <x v="1"/>
    <x v="73"/>
    <x v="1"/>
    <x v="1"/>
    <x v="1"/>
    <x v="3"/>
    <x v="0"/>
    <x v="33"/>
    <x v="0"/>
    <x v="0"/>
    <x v="0"/>
    <x v="0"/>
    <x v="0"/>
    <x v="0"/>
    <x v="1"/>
    <x v="0"/>
    <n v="65"/>
  </r>
  <r>
    <n v="297"/>
    <x v="11"/>
    <x v="1"/>
    <x v="49"/>
    <x v="0"/>
    <x v="0"/>
    <x v="1"/>
    <x v="3"/>
    <x v="1"/>
    <x v="1"/>
    <x v="0"/>
    <x v="0"/>
    <x v="0"/>
    <x v="0"/>
    <x v="0"/>
    <x v="0"/>
    <x v="1"/>
    <x v="0"/>
    <n v="78.75"/>
  </r>
  <r>
    <n v="298"/>
    <x v="92"/>
    <x v="1"/>
    <x v="68"/>
    <x v="0"/>
    <x v="2"/>
    <x v="1"/>
    <x v="3"/>
    <x v="3"/>
    <x v="37"/>
    <x v="1"/>
    <x v="1"/>
    <x v="1"/>
    <x v="0"/>
    <x v="0"/>
    <x v="0"/>
    <x v="1"/>
    <x v="0"/>
    <n v="175"/>
  </r>
  <r>
    <n v="299"/>
    <x v="85"/>
    <x v="1"/>
    <x v="49"/>
    <x v="0"/>
    <x v="1"/>
    <x v="1"/>
    <x v="3"/>
    <x v="2"/>
    <x v="25"/>
    <x v="0"/>
    <x v="0"/>
    <x v="1"/>
    <x v="0"/>
    <x v="0"/>
    <x v="0"/>
    <x v="1"/>
    <x v="0"/>
    <n v="113.75"/>
  </r>
  <r>
    <n v="300"/>
    <x v="164"/>
    <x v="1"/>
    <x v="74"/>
    <x v="1"/>
    <x v="1"/>
    <x v="1"/>
    <x v="3"/>
    <x v="0"/>
    <x v="33"/>
    <x v="0"/>
    <x v="1"/>
    <x v="0"/>
    <x v="0"/>
    <x v="0"/>
    <x v="0"/>
    <x v="1"/>
    <x v="0"/>
    <n v="65"/>
  </r>
  <r>
    <n v="301"/>
    <x v="241"/>
    <x v="1"/>
    <x v="75"/>
    <x v="1"/>
    <x v="2"/>
    <x v="1"/>
    <x v="3"/>
    <x v="0"/>
    <x v="17"/>
    <x v="1"/>
    <x v="1"/>
    <x v="1"/>
    <x v="0"/>
    <x v="0"/>
    <x v="0"/>
    <x v="1"/>
    <x v="1"/>
    <n v="100"/>
  </r>
  <r>
    <n v="302"/>
    <x v="242"/>
    <x v="1"/>
    <x v="53"/>
    <x v="0"/>
    <x v="0"/>
    <x v="0"/>
    <x v="3"/>
    <x v="3"/>
    <x v="3"/>
    <x v="1"/>
    <x v="1"/>
    <x v="1"/>
    <x v="0"/>
    <x v="0"/>
    <x v="0"/>
    <x v="1"/>
    <x v="1"/>
    <n v="78.75"/>
  </r>
  <r>
    <n v="303"/>
    <x v="243"/>
    <x v="1"/>
    <x v="52"/>
    <x v="0"/>
    <x v="0"/>
    <x v="1"/>
    <x v="3"/>
    <x v="0"/>
    <x v="0"/>
    <x v="0"/>
    <x v="0"/>
    <x v="0"/>
    <x v="0"/>
    <x v="0"/>
    <x v="0"/>
    <x v="1"/>
    <x v="1"/>
    <n v="78.75"/>
  </r>
  <r>
    <n v="304"/>
    <x v="244"/>
    <x v="1"/>
    <x v="62"/>
    <x v="1"/>
    <x v="1"/>
    <x v="1"/>
    <x v="3"/>
    <x v="0"/>
    <x v="33"/>
    <x v="0"/>
    <x v="0"/>
    <x v="1"/>
    <x v="0"/>
    <x v="0"/>
    <x v="0"/>
    <x v="1"/>
    <x v="1"/>
    <n v="65"/>
  </r>
  <r>
    <n v="305"/>
    <x v="245"/>
    <x v="1"/>
    <x v="76"/>
    <x v="0"/>
    <x v="0"/>
    <x v="1"/>
    <x v="3"/>
    <x v="0"/>
    <x v="0"/>
    <x v="0"/>
    <x v="0"/>
    <x v="1"/>
    <x v="0"/>
    <x v="0"/>
    <x v="0"/>
    <x v="1"/>
    <x v="1"/>
    <n v="78.75"/>
  </r>
  <r>
    <n v="306"/>
    <x v="246"/>
    <x v="1"/>
    <x v="72"/>
    <x v="1"/>
    <x v="1"/>
    <x v="1"/>
    <x v="3"/>
    <x v="0"/>
    <x v="33"/>
    <x v="0"/>
    <x v="0"/>
    <x v="1"/>
    <x v="0"/>
    <x v="0"/>
    <x v="0"/>
    <x v="1"/>
    <x v="1"/>
    <n v="65"/>
  </r>
  <r>
    <n v="307"/>
    <x v="247"/>
    <x v="1"/>
    <x v="51"/>
    <x v="1"/>
    <x v="1"/>
    <x v="1"/>
    <x v="3"/>
    <x v="0"/>
    <x v="33"/>
    <x v="1"/>
    <x v="1"/>
    <x v="1"/>
    <x v="0"/>
    <x v="0"/>
    <x v="0"/>
    <x v="1"/>
    <x v="1"/>
    <n v="65"/>
  </r>
  <r>
    <n v="308"/>
    <x v="248"/>
    <x v="1"/>
    <x v="75"/>
    <x v="1"/>
    <x v="1"/>
    <x v="1"/>
    <x v="3"/>
    <x v="0"/>
    <x v="33"/>
    <x v="0"/>
    <x v="0"/>
    <x v="1"/>
    <x v="0"/>
    <x v="0"/>
    <x v="0"/>
    <x v="1"/>
    <x v="1"/>
    <n v="65"/>
  </r>
  <r>
    <n v="309"/>
    <x v="249"/>
    <x v="1"/>
    <x v="77"/>
    <x v="1"/>
    <x v="1"/>
    <x v="0"/>
    <x v="3"/>
    <x v="6"/>
    <x v="34"/>
    <x v="0"/>
    <x v="0"/>
    <x v="1"/>
    <x v="0"/>
    <x v="0"/>
    <x v="0"/>
    <x v="1"/>
    <x v="1"/>
    <n v="65"/>
  </r>
  <r>
    <n v="310"/>
    <x v="250"/>
    <x v="1"/>
    <x v="49"/>
    <x v="1"/>
    <x v="1"/>
    <x v="1"/>
    <x v="3"/>
    <x v="1"/>
    <x v="30"/>
    <x v="1"/>
    <x v="1"/>
    <x v="1"/>
    <x v="0"/>
    <x v="0"/>
    <x v="0"/>
    <x v="1"/>
    <x v="1"/>
    <n v="65"/>
  </r>
  <r>
    <n v="311"/>
    <x v="251"/>
    <x v="1"/>
    <x v="61"/>
    <x v="0"/>
    <x v="1"/>
    <x v="1"/>
    <x v="3"/>
    <x v="0"/>
    <x v="32"/>
    <x v="0"/>
    <x v="1"/>
    <x v="0"/>
    <x v="0"/>
    <x v="0"/>
    <x v="0"/>
    <x v="1"/>
    <x v="1"/>
    <n v="113.75"/>
  </r>
  <r>
    <n v="312"/>
    <x v="252"/>
    <x v="1"/>
    <x v="49"/>
    <x v="1"/>
    <x v="1"/>
    <x v="1"/>
    <x v="3"/>
    <x v="0"/>
    <x v="33"/>
    <x v="0"/>
    <x v="0"/>
    <x v="1"/>
    <x v="0"/>
    <x v="0"/>
    <x v="0"/>
    <x v="1"/>
    <x v="1"/>
    <n v="65"/>
  </r>
  <r>
    <n v="313"/>
    <x v="253"/>
    <x v="1"/>
    <x v="50"/>
    <x v="0"/>
    <x v="0"/>
    <x v="1"/>
    <x v="3"/>
    <x v="1"/>
    <x v="1"/>
    <x v="0"/>
    <x v="0"/>
    <x v="1"/>
    <x v="0"/>
    <x v="0"/>
    <x v="0"/>
    <x v="1"/>
    <x v="1"/>
    <n v="78.75"/>
  </r>
  <r>
    <n v="314"/>
    <x v="254"/>
    <x v="1"/>
    <x v="50"/>
    <x v="1"/>
    <x v="1"/>
    <x v="1"/>
    <x v="3"/>
    <x v="0"/>
    <x v="33"/>
    <x v="0"/>
    <x v="0"/>
    <x v="1"/>
    <x v="0"/>
    <x v="0"/>
    <x v="0"/>
    <x v="1"/>
    <x v="1"/>
    <n v="65"/>
  </r>
  <r>
    <n v="315"/>
    <x v="255"/>
    <x v="1"/>
    <x v="62"/>
    <x v="1"/>
    <x v="1"/>
    <x v="1"/>
    <x v="3"/>
    <x v="1"/>
    <x v="30"/>
    <x v="0"/>
    <x v="0"/>
    <x v="1"/>
    <x v="0"/>
    <x v="0"/>
    <x v="0"/>
    <x v="1"/>
    <x v="1"/>
    <n v="65"/>
  </r>
  <r>
    <n v="316"/>
    <x v="256"/>
    <x v="1"/>
    <x v="78"/>
    <x v="1"/>
    <x v="1"/>
    <x v="0"/>
    <x v="3"/>
    <x v="1"/>
    <x v="30"/>
    <x v="0"/>
    <x v="0"/>
    <x v="0"/>
    <x v="0"/>
    <x v="0"/>
    <x v="0"/>
    <x v="1"/>
    <x v="1"/>
    <n v="65"/>
  </r>
  <r>
    <n v="317"/>
    <x v="257"/>
    <x v="1"/>
    <x v="51"/>
    <x v="0"/>
    <x v="1"/>
    <x v="1"/>
    <x v="3"/>
    <x v="0"/>
    <x v="32"/>
    <x v="0"/>
    <x v="0"/>
    <x v="0"/>
    <x v="0"/>
    <x v="0"/>
    <x v="0"/>
    <x v="1"/>
    <x v="1"/>
    <n v="113.75"/>
  </r>
  <r>
    <n v="318"/>
    <x v="258"/>
    <x v="1"/>
    <x v="49"/>
    <x v="0"/>
    <x v="0"/>
    <x v="0"/>
    <x v="3"/>
    <x v="5"/>
    <x v="5"/>
    <x v="1"/>
    <x v="1"/>
    <x v="1"/>
    <x v="0"/>
    <x v="0"/>
    <x v="0"/>
    <x v="1"/>
    <x v="1"/>
    <n v="78.75"/>
  </r>
  <r>
    <n v="319"/>
    <x v="259"/>
    <x v="1"/>
    <x v="53"/>
    <x v="1"/>
    <x v="1"/>
    <x v="0"/>
    <x v="3"/>
    <x v="1"/>
    <x v="30"/>
    <x v="0"/>
    <x v="0"/>
    <x v="1"/>
    <x v="0"/>
    <x v="0"/>
    <x v="0"/>
    <x v="1"/>
    <x v="1"/>
    <n v="65"/>
  </r>
  <r>
    <n v="320"/>
    <x v="260"/>
    <x v="1"/>
    <x v="79"/>
    <x v="1"/>
    <x v="1"/>
    <x v="0"/>
    <x v="3"/>
    <x v="5"/>
    <x v="36"/>
    <x v="0"/>
    <x v="0"/>
    <x v="1"/>
    <x v="0"/>
    <x v="0"/>
    <x v="0"/>
    <x v="1"/>
    <x v="1"/>
    <n v="65"/>
  </r>
  <r>
    <n v="321"/>
    <x v="261"/>
    <x v="1"/>
    <x v="51"/>
    <x v="0"/>
    <x v="1"/>
    <x v="1"/>
    <x v="3"/>
    <x v="1"/>
    <x v="26"/>
    <x v="0"/>
    <x v="1"/>
    <x v="0"/>
    <x v="0"/>
    <x v="1"/>
    <x v="0"/>
    <x v="1"/>
    <x v="1"/>
    <n v="113.75"/>
  </r>
  <r>
    <n v="322"/>
    <x v="262"/>
    <x v="1"/>
    <x v="51"/>
    <x v="1"/>
    <x v="1"/>
    <x v="0"/>
    <x v="3"/>
    <x v="1"/>
    <x v="30"/>
    <x v="0"/>
    <x v="1"/>
    <x v="0"/>
    <x v="0"/>
    <x v="0"/>
    <x v="0"/>
    <x v="1"/>
    <x v="1"/>
    <n v="65"/>
  </r>
  <r>
    <n v="323"/>
    <x v="263"/>
    <x v="1"/>
    <x v="51"/>
    <x v="0"/>
    <x v="0"/>
    <x v="1"/>
    <x v="3"/>
    <x v="0"/>
    <x v="0"/>
    <x v="0"/>
    <x v="0"/>
    <x v="1"/>
    <x v="0"/>
    <x v="0"/>
    <x v="0"/>
    <x v="1"/>
    <x v="1"/>
    <n v="78.75"/>
  </r>
  <r>
    <n v="324"/>
    <x v="264"/>
    <x v="1"/>
    <x v="49"/>
    <x v="1"/>
    <x v="2"/>
    <x v="1"/>
    <x v="3"/>
    <x v="0"/>
    <x v="17"/>
    <x v="0"/>
    <x v="0"/>
    <x v="0"/>
    <x v="0"/>
    <x v="0"/>
    <x v="0"/>
    <x v="1"/>
    <x v="1"/>
    <n v="100"/>
  </r>
  <r>
    <n v="325"/>
    <x v="265"/>
    <x v="1"/>
    <x v="51"/>
    <x v="1"/>
    <x v="1"/>
    <x v="1"/>
    <x v="3"/>
    <x v="1"/>
    <x v="30"/>
    <x v="0"/>
    <x v="0"/>
    <x v="1"/>
    <x v="0"/>
    <x v="0"/>
    <x v="0"/>
    <x v="1"/>
    <x v="1"/>
    <n v="65"/>
  </r>
  <r>
    <n v="326"/>
    <x v="266"/>
    <x v="1"/>
    <x v="53"/>
    <x v="0"/>
    <x v="0"/>
    <x v="1"/>
    <x v="3"/>
    <x v="1"/>
    <x v="1"/>
    <x v="1"/>
    <x v="1"/>
    <x v="1"/>
    <x v="0"/>
    <x v="0"/>
    <x v="0"/>
    <x v="1"/>
    <x v="1"/>
    <n v="78.75"/>
  </r>
  <r>
    <n v="327"/>
    <x v="267"/>
    <x v="1"/>
    <x v="50"/>
    <x v="1"/>
    <x v="1"/>
    <x v="1"/>
    <x v="3"/>
    <x v="0"/>
    <x v="33"/>
    <x v="0"/>
    <x v="0"/>
    <x v="1"/>
    <x v="0"/>
    <x v="0"/>
    <x v="0"/>
    <x v="1"/>
    <x v="1"/>
    <n v="65"/>
  </r>
  <r>
    <n v="328"/>
    <x v="268"/>
    <x v="1"/>
    <x v="52"/>
    <x v="0"/>
    <x v="0"/>
    <x v="1"/>
    <x v="3"/>
    <x v="0"/>
    <x v="0"/>
    <x v="1"/>
    <x v="1"/>
    <x v="1"/>
    <x v="0"/>
    <x v="0"/>
    <x v="0"/>
    <x v="1"/>
    <x v="1"/>
    <n v="78.75"/>
  </r>
  <r>
    <n v="329"/>
    <x v="269"/>
    <x v="1"/>
    <x v="51"/>
    <x v="1"/>
    <x v="1"/>
    <x v="1"/>
    <x v="3"/>
    <x v="1"/>
    <x v="30"/>
    <x v="0"/>
    <x v="0"/>
    <x v="1"/>
    <x v="0"/>
    <x v="0"/>
    <x v="0"/>
    <x v="1"/>
    <x v="1"/>
    <n v="65"/>
  </r>
  <r>
    <n v="330"/>
    <x v="270"/>
    <x v="1"/>
    <x v="52"/>
    <x v="0"/>
    <x v="0"/>
    <x v="1"/>
    <x v="3"/>
    <x v="0"/>
    <x v="0"/>
    <x v="0"/>
    <x v="0"/>
    <x v="0"/>
    <x v="1"/>
    <x v="0"/>
    <x v="0"/>
    <x v="1"/>
    <x v="1"/>
    <n v="78.75"/>
  </r>
  <r>
    <n v="331"/>
    <x v="271"/>
    <x v="1"/>
    <x v="64"/>
    <x v="1"/>
    <x v="1"/>
    <x v="1"/>
    <x v="3"/>
    <x v="0"/>
    <x v="33"/>
    <x v="0"/>
    <x v="1"/>
    <x v="0"/>
    <x v="0"/>
    <x v="1"/>
    <x v="0"/>
    <x v="1"/>
    <x v="1"/>
    <n v="65"/>
  </r>
  <r>
    <n v="332"/>
    <x v="272"/>
    <x v="1"/>
    <x v="49"/>
    <x v="1"/>
    <x v="1"/>
    <x v="1"/>
    <x v="3"/>
    <x v="0"/>
    <x v="33"/>
    <x v="0"/>
    <x v="0"/>
    <x v="1"/>
    <x v="0"/>
    <x v="0"/>
    <x v="0"/>
    <x v="1"/>
    <x v="1"/>
    <n v="65"/>
  </r>
  <r>
    <n v="333"/>
    <x v="273"/>
    <x v="1"/>
    <x v="52"/>
    <x v="0"/>
    <x v="1"/>
    <x v="1"/>
    <x v="3"/>
    <x v="0"/>
    <x v="32"/>
    <x v="0"/>
    <x v="0"/>
    <x v="0"/>
    <x v="0"/>
    <x v="0"/>
    <x v="0"/>
    <x v="1"/>
    <x v="1"/>
    <n v="113.75"/>
  </r>
  <r>
    <n v="334"/>
    <x v="274"/>
    <x v="1"/>
    <x v="53"/>
    <x v="1"/>
    <x v="1"/>
    <x v="0"/>
    <x v="3"/>
    <x v="5"/>
    <x v="36"/>
    <x v="0"/>
    <x v="0"/>
    <x v="0"/>
    <x v="0"/>
    <x v="0"/>
    <x v="0"/>
    <x v="1"/>
    <x v="1"/>
    <n v="65"/>
  </r>
  <r>
    <n v="335"/>
    <x v="275"/>
    <x v="1"/>
    <x v="52"/>
    <x v="0"/>
    <x v="1"/>
    <x v="1"/>
    <x v="3"/>
    <x v="1"/>
    <x v="26"/>
    <x v="0"/>
    <x v="0"/>
    <x v="0"/>
    <x v="0"/>
    <x v="0"/>
    <x v="0"/>
    <x v="1"/>
    <x v="1"/>
    <n v="113.75"/>
  </r>
  <r>
    <n v="336"/>
    <x v="276"/>
    <x v="1"/>
    <x v="51"/>
    <x v="0"/>
    <x v="0"/>
    <x v="1"/>
    <x v="3"/>
    <x v="0"/>
    <x v="0"/>
    <x v="0"/>
    <x v="0"/>
    <x v="1"/>
    <x v="0"/>
    <x v="0"/>
    <x v="0"/>
    <x v="1"/>
    <x v="1"/>
    <n v="78.75"/>
  </r>
  <r>
    <n v="337"/>
    <x v="277"/>
    <x v="1"/>
    <x v="53"/>
    <x v="1"/>
    <x v="1"/>
    <x v="1"/>
    <x v="3"/>
    <x v="0"/>
    <x v="33"/>
    <x v="0"/>
    <x v="0"/>
    <x v="0"/>
    <x v="0"/>
    <x v="0"/>
    <x v="0"/>
    <x v="1"/>
    <x v="1"/>
    <n v="65"/>
  </r>
  <r>
    <n v="338"/>
    <x v="278"/>
    <x v="1"/>
    <x v="51"/>
    <x v="1"/>
    <x v="1"/>
    <x v="1"/>
    <x v="3"/>
    <x v="1"/>
    <x v="30"/>
    <x v="0"/>
    <x v="0"/>
    <x v="0"/>
    <x v="0"/>
    <x v="0"/>
    <x v="0"/>
    <x v="1"/>
    <x v="1"/>
    <n v="65"/>
  </r>
  <r>
    <n v="339"/>
    <x v="279"/>
    <x v="1"/>
    <x v="53"/>
    <x v="0"/>
    <x v="0"/>
    <x v="1"/>
    <x v="3"/>
    <x v="1"/>
    <x v="1"/>
    <x v="0"/>
    <x v="0"/>
    <x v="0"/>
    <x v="0"/>
    <x v="0"/>
    <x v="0"/>
    <x v="1"/>
    <x v="1"/>
    <n v="78.75"/>
  </r>
  <r>
    <n v="340"/>
    <x v="280"/>
    <x v="1"/>
    <x v="49"/>
    <x v="1"/>
    <x v="1"/>
    <x v="1"/>
    <x v="3"/>
    <x v="0"/>
    <x v="33"/>
    <x v="0"/>
    <x v="0"/>
    <x v="0"/>
    <x v="0"/>
    <x v="0"/>
    <x v="0"/>
    <x v="1"/>
    <x v="1"/>
    <n v="65"/>
  </r>
  <r>
    <n v="341"/>
    <x v="281"/>
    <x v="1"/>
    <x v="50"/>
    <x v="1"/>
    <x v="1"/>
    <x v="1"/>
    <x v="3"/>
    <x v="0"/>
    <x v="33"/>
    <x v="1"/>
    <x v="1"/>
    <x v="1"/>
    <x v="0"/>
    <x v="0"/>
    <x v="0"/>
    <x v="1"/>
    <x v="1"/>
    <n v="65"/>
  </r>
  <r>
    <n v="342"/>
    <x v="282"/>
    <x v="1"/>
    <x v="52"/>
    <x v="1"/>
    <x v="1"/>
    <x v="1"/>
    <x v="3"/>
    <x v="1"/>
    <x v="30"/>
    <x v="0"/>
    <x v="0"/>
    <x v="1"/>
    <x v="0"/>
    <x v="0"/>
    <x v="0"/>
    <x v="1"/>
    <x v="1"/>
    <n v="65"/>
  </r>
  <r>
    <n v="343"/>
    <x v="283"/>
    <x v="1"/>
    <x v="51"/>
    <x v="1"/>
    <x v="1"/>
    <x v="0"/>
    <x v="3"/>
    <x v="1"/>
    <x v="30"/>
    <x v="0"/>
    <x v="0"/>
    <x v="1"/>
    <x v="0"/>
    <x v="0"/>
    <x v="0"/>
    <x v="1"/>
    <x v="1"/>
    <n v="65"/>
  </r>
  <r>
    <n v="344"/>
    <x v="284"/>
    <x v="1"/>
    <x v="49"/>
    <x v="1"/>
    <x v="1"/>
    <x v="1"/>
    <x v="3"/>
    <x v="0"/>
    <x v="33"/>
    <x v="0"/>
    <x v="0"/>
    <x v="0"/>
    <x v="0"/>
    <x v="0"/>
    <x v="0"/>
    <x v="1"/>
    <x v="1"/>
    <n v="65"/>
  </r>
  <r>
    <n v="345"/>
    <x v="285"/>
    <x v="1"/>
    <x v="51"/>
    <x v="0"/>
    <x v="0"/>
    <x v="1"/>
    <x v="3"/>
    <x v="0"/>
    <x v="0"/>
    <x v="0"/>
    <x v="0"/>
    <x v="0"/>
    <x v="0"/>
    <x v="0"/>
    <x v="0"/>
    <x v="1"/>
    <x v="1"/>
    <n v="78.75"/>
  </r>
  <r>
    <n v="346"/>
    <x v="286"/>
    <x v="1"/>
    <x v="50"/>
    <x v="0"/>
    <x v="0"/>
    <x v="1"/>
    <x v="3"/>
    <x v="1"/>
    <x v="1"/>
    <x v="0"/>
    <x v="0"/>
    <x v="0"/>
    <x v="1"/>
    <x v="0"/>
    <x v="0"/>
    <x v="1"/>
    <x v="1"/>
    <n v="78.75"/>
  </r>
  <r>
    <n v="347"/>
    <x v="144"/>
    <x v="1"/>
    <x v="80"/>
    <x v="0"/>
    <x v="2"/>
    <x v="1"/>
    <x v="1"/>
    <x v="2"/>
    <x v="12"/>
    <x v="0"/>
    <x v="0"/>
    <x v="1"/>
    <x v="0"/>
    <x v="0"/>
    <x v="0"/>
    <x v="1"/>
    <x v="0"/>
    <n v="175"/>
  </r>
  <r>
    <n v="348"/>
    <x v="40"/>
    <x v="1"/>
    <x v="49"/>
    <x v="0"/>
    <x v="0"/>
    <x v="1"/>
    <x v="1"/>
    <x v="3"/>
    <x v="3"/>
    <x v="0"/>
    <x v="1"/>
    <x v="1"/>
    <x v="0"/>
    <x v="1"/>
    <x v="0"/>
    <x v="1"/>
    <x v="0"/>
    <n v="78.75"/>
  </r>
  <r>
    <n v="349"/>
    <x v="96"/>
    <x v="1"/>
    <x v="57"/>
    <x v="0"/>
    <x v="2"/>
    <x v="1"/>
    <x v="1"/>
    <x v="3"/>
    <x v="37"/>
    <x v="0"/>
    <x v="0"/>
    <x v="1"/>
    <x v="0"/>
    <x v="0"/>
    <x v="0"/>
    <x v="1"/>
    <x v="0"/>
    <n v="175"/>
  </r>
  <r>
    <n v="350"/>
    <x v="48"/>
    <x v="1"/>
    <x v="49"/>
    <x v="0"/>
    <x v="1"/>
    <x v="1"/>
    <x v="1"/>
    <x v="0"/>
    <x v="32"/>
    <x v="0"/>
    <x v="0"/>
    <x v="1"/>
    <x v="0"/>
    <x v="0"/>
    <x v="0"/>
    <x v="1"/>
    <x v="0"/>
    <n v="113.75"/>
  </r>
  <r>
    <n v="351"/>
    <x v="287"/>
    <x v="1"/>
    <x v="52"/>
    <x v="0"/>
    <x v="1"/>
    <x v="1"/>
    <x v="1"/>
    <x v="0"/>
    <x v="32"/>
    <x v="0"/>
    <x v="0"/>
    <x v="0"/>
    <x v="1"/>
    <x v="1"/>
    <x v="0"/>
    <x v="1"/>
    <x v="1"/>
    <n v="113.75"/>
  </r>
  <r>
    <n v="352"/>
    <x v="288"/>
    <x v="1"/>
    <x v="53"/>
    <x v="1"/>
    <x v="1"/>
    <x v="1"/>
    <x v="1"/>
    <x v="0"/>
    <x v="33"/>
    <x v="0"/>
    <x v="0"/>
    <x v="1"/>
    <x v="0"/>
    <x v="0"/>
    <x v="0"/>
    <x v="1"/>
    <x v="1"/>
    <n v="65"/>
  </r>
  <r>
    <n v="353"/>
    <x v="289"/>
    <x v="1"/>
    <x v="49"/>
    <x v="1"/>
    <x v="2"/>
    <x v="1"/>
    <x v="1"/>
    <x v="1"/>
    <x v="18"/>
    <x v="0"/>
    <x v="0"/>
    <x v="1"/>
    <x v="0"/>
    <x v="0"/>
    <x v="0"/>
    <x v="1"/>
    <x v="1"/>
    <n v="100"/>
  </r>
  <r>
    <n v="354"/>
    <x v="290"/>
    <x v="1"/>
    <x v="49"/>
    <x v="0"/>
    <x v="0"/>
    <x v="1"/>
    <x v="1"/>
    <x v="0"/>
    <x v="0"/>
    <x v="0"/>
    <x v="0"/>
    <x v="1"/>
    <x v="0"/>
    <x v="0"/>
    <x v="0"/>
    <x v="1"/>
    <x v="1"/>
    <n v="78.75"/>
  </r>
  <r>
    <n v="355"/>
    <x v="291"/>
    <x v="1"/>
    <x v="51"/>
    <x v="1"/>
    <x v="1"/>
    <x v="1"/>
    <x v="1"/>
    <x v="0"/>
    <x v="33"/>
    <x v="0"/>
    <x v="0"/>
    <x v="0"/>
    <x v="0"/>
    <x v="0"/>
    <x v="0"/>
    <x v="1"/>
    <x v="1"/>
    <n v="65"/>
  </r>
  <r>
    <n v="356"/>
    <x v="292"/>
    <x v="1"/>
    <x v="49"/>
    <x v="1"/>
    <x v="1"/>
    <x v="0"/>
    <x v="1"/>
    <x v="1"/>
    <x v="30"/>
    <x v="0"/>
    <x v="0"/>
    <x v="0"/>
    <x v="0"/>
    <x v="0"/>
    <x v="0"/>
    <x v="1"/>
    <x v="1"/>
    <n v="65"/>
  </r>
  <r>
    <n v="357"/>
    <x v="293"/>
    <x v="1"/>
    <x v="52"/>
    <x v="1"/>
    <x v="2"/>
    <x v="0"/>
    <x v="1"/>
    <x v="7"/>
    <x v="38"/>
    <x v="0"/>
    <x v="0"/>
    <x v="0"/>
    <x v="0"/>
    <x v="0"/>
    <x v="0"/>
    <x v="1"/>
    <x v="1"/>
    <n v="100"/>
  </r>
  <r>
    <n v="358"/>
    <x v="294"/>
    <x v="1"/>
    <x v="49"/>
    <x v="1"/>
    <x v="2"/>
    <x v="1"/>
    <x v="1"/>
    <x v="0"/>
    <x v="17"/>
    <x v="0"/>
    <x v="0"/>
    <x v="1"/>
    <x v="0"/>
    <x v="0"/>
    <x v="0"/>
    <x v="1"/>
    <x v="1"/>
    <n v="100"/>
  </r>
  <r>
    <n v="359"/>
    <x v="295"/>
    <x v="1"/>
    <x v="51"/>
    <x v="0"/>
    <x v="0"/>
    <x v="0"/>
    <x v="1"/>
    <x v="7"/>
    <x v="39"/>
    <x v="0"/>
    <x v="0"/>
    <x v="0"/>
    <x v="0"/>
    <x v="0"/>
    <x v="0"/>
    <x v="1"/>
    <x v="1"/>
    <n v="78.75"/>
  </r>
  <r>
    <n v="360"/>
    <x v="296"/>
    <x v="1"/>
    <x v="81"/>
    <x v="0"/>
    <x v="0"/>
    <x v="1"/>
    <x v="1"/>
    <x v="0"/>
    <x v="0"/>
    <x v="0"/>
    <x v="0"/>
    <x v="0"/>
    <x v="0"/>
    <x v="0"/>
    <x v="0"/>
    <x v="1"/>
    <x v="1"/>
    <n v="78.75"/>
  </r>
  <r>
    <n v="361"/>
    <x v="297"/>
    <x v="1"/>
    <x v="82"/>
    <x v="1"/>
    <x v="1"/>
    <x v="0"/>
    <x v="1"/>
    <x v="4"/>
    <x v="40"/>
    <x v="0"/>
    <x v="0"/>
    <x v="0"/>
    <x v="0"/>
    <x v="0"/>
    <x v="0"/>
    <x v="1"/>
    <x v="1"/>
    <n v="65"/>
  </r>
  <r>
    <n v="362"/>
    <x v="298"/>
    <x v="1"/>
    <x v="68"/>
    <x v="1"/>
    <x v="1"/>
    <x v="1"/>
    <x v="1"/>
    <x v="0"/>
    <x v="33"/>
    <x v="0"/>
    <x v="1"/>
    <x v="0"/>
    <x v="0"/>
    <x v="1"/>
    <x v="0"/>
    <x v="1"/>
    <x v="1"/>
    <n v="65"/>
  </r>
  <r>
    <n v="363"/>
    <x v="299"/>
    <x v="1"/>
    <x v="51"/>
    <x v="1"/>
    <x v="1"/>
    <x v="1"/>
    <x v="1"/>
    <x v="0"/>
    <x v="33"/>
    <x v="0"/>
    <x v="0"/>
    <x v="0"/>
    <x v="0"/>
    <x v="0"/>
    <x v="0"/>
    <x v="1"/>
    <x v="1"/>
    <n v="65"/>
  </r>
  <r>
    <n v="364"/>
    <x v="300"/>
    <x v="1"/>
    <x v="83"/>
    <x v="0"/>
    <x v="0"/>
    <x v="1"/>
    <x v="1"/>
    <x v="0"/>
    <x v="0"/>
    <x v="0"/>
    <x v="0"/>
    <x v="0"/>
    <x v="0"/>
    <x v="0"/>
    <x v="0"/>
    <x v="1"/>
    <x v="1"/>
    <n v="78.75"/>
  </r>
  <r>
    <n v="365"/>
    <x v="301"/>
    <x v="1"/>
    <x v="51"/>
    <x v="0"/>
    <x v="0"/>
    <x v="1"/>
    <x v="1"/>
    <x v="0"/>
    <x v="0"/>
    <x v="0"/>
    <x v="0"/>
    <x v="0"/>
    <x v="0"/>
    <x v="0"/>
    <x v="0"/>
    <x v="1"/>
    <x v="1"/>
    <n v="78.75"/>
  </r>
  <r>
    <n v="366"/>
    <x v="302"/>
    <x v="1"/>
    <x v="50"/>
    <x v="0"/>
    <x v="1"/>
    <x v="1"/>
    <x v="1"/>
    <x v="1"/>
    <x v="26"/>
    <x v="0"/>
    <x v="0"/>
    <x v="1"/>
    <x v="0"/>
    <x v="0"/>
    <x v="0"/>
    <x v="1"/>
    <x v="1"/>
    <n v="113.75"/>
  </r>
  <r>
    <n v="367"/>
    <x v="303"/>
    <x v="1"/>
    <x v="51"/>
    <x v="0"/>
    <x v="0"/>
    <x v="1"/>
    <x v="1"/>
    <x v="1"/>
    <x v="1"/>
    <x v="0"/>
    <x v="0"/>
    <x v="0"/>
    <x v="0"/>
    <x v="0"/>
    <x v="0"/>
    <x v="1"/>
    <x v="1"/>
    <n v="78.75"/>
  </r>
  <r>
    <n v="368"/>
    <x v="304"/>
    <x v="1"/>
    <x v="69"/>
    <x v="0"/>
    <x v="0"/>
    <x v="1"/>
    <x v="1"/>
    <x v="0"/>
    <x v="0"/>
    <x v="0"/>
    <x v="0"/>
    <x v="1"/>
    <x v="0"/>
    <x v="0"/>
    <x v="0"/>
    <x v="1"/>
    <x v="1"/>
    <n v="78.75"/>
  </r>
  <r>
    <n v="369"/>
    <x v="305"/>
    <x v="1"/>
    <x v="52"/>
    <x v="0"/>
    <x v="0"/>
    <x v="1"/>
    <x v="1"/>
    <x v="0"/>
    <x v="0"/>
    <x v="0"/>
    <x v="0"/>
    <x v="0"/>
    <x v="0"/>
    <x v="0"/>
    <x v="0"/>
    <x v="1"/>
    <x v="1"/>
    <n v="78.75"/>
  </r>
  <r>
    <n v="370"/>
    <x v="306"/>
    <x v="1"/>
    <x v="50"/>
    <x v="0"/>
    <x v="0"/>
    <x v="0"/>
    <x v="1"/>
    <x v="3"/>
    <x v="3"/>
    <x v="0"/>
    <x v="0"/>
    <x v="1"/>
    <x v="0"/>
    <x v="0"/>
    <x v="0"/>
    <x v="1"/>
    <x v="1"/>
    <n v="78.75"/>
  </r>
  <r>
    <n v="371"/>
    <x v="307"/>
    <x v="1"/>
    <x v="52"/>
    <x v="0"/>
    <x v="0"/>
    <x v="1"/>
    <x v="1"/>
    <x v="0"/>
    <x v="0"/>
    <x v="0"/>
    <x v="0"/>
    <x v="0"/>
    <x v="0"/>
    <x v="0"/>
    <x v="0"/>
    <x v="1"/>
    <x v="1"/>
    <n v="78.75"/>
  </r>
  <r>
    <n v="372"/>
    <x v="308"/>
    <x v="1"/>
    <x v="49"/>
    <x v="0"/>
    <x v="0"/>
    <x v="1"/>
    <x v="1"/>
    <x v="0"/>
    <x v="0"/>
    <x v="0"/>
    <x v="0"/>
    <x v="1"/>
    <x v="0"/>
    <x v="0"/>
    <x v="0"/>
    <x v="1"/>
    <x v="1"/>
    <n v="78.75"/>
  </r>
  <r>
    <n v="373"/>
    <x v="309"/>
    <x v="1"/>
    <x v="50"/>
    <x v="1"/>
    <x v="1"/>
    <x v="1"/>
    <x v="1"/>
    <x v="0"/>
    <x v="33"/>
    <x v="0"/>
    <x v="0"/>
    <x v="0"/>
    <x v="0"/>
    <x v="0"/>
    <x v="0"/>
    <x v="1"/>
    <x v="1"/>
    <n v="65"/>
  </r>
  <r>
    <n v="374"/>
    <x v="310"/>
    <x v="1"/>
    <x v="50"/>
    <x v="0"/>
    <x v="1"/>
    <x v="1"/>
    <x v="1"/>
    <x v="0"/>
    <x v="32"/>
    <x v="0"/>
    <x v="0"/>
    <x v="0"/>
    <x v="0"/>
    <x v="0"/>
    <x v="0"/>
    <x v="1"/>
    <x v="1"/>
    <n v="113.75"/>
  </r>
  <r>
    <n v="375"/>
    <x v="311"/>
    <x v="1"/>
    <x v="49"/>
    <x v="1"/>
    <x v="2"/>
    <x v="1"/>
    <x v="1"/>
    <x v="1"/>
    <x v="18"/>
    <x v="0"/>
    <x v="0"/>
    <x v="1"/>
    <x v="0"/>
    <x v="0"/>
    <x v="0"/>
    <x v="1"/>
    <x v="1"/>
    <n v="100"/>
  </r>
  <r>
    <n v="376"/>
    <x v="312"/>
    <x v="1"/>
    <x v="53"/>
    <x v="0"/>
    <x v="1"/>
    <x v="1"/>
    <x v="1"/>
    <x v="0"/>
    <x v="32"/>
    <x v="0"/>
    <x v="0"/>
    <x v="0"/>
    <x v="0"/>
    <x v="0"/>
    <x v="0"/>
    <x v="1"/>
    <x v="1"/>
    <n v="113.75"/>
  </r>
  <r>
    <n v="377"/>
    <x v="313"/>
    <x v="1"/>
    <x v="49"/>
    <x v="1"/>
    <x v="2"/>
    <x v="0"/>
    <x v="6"/>
    <x v="1"/>
    <x v="18"/>
    <x v="0"/>
    <x v="0"/>
    <x v="0"/>
    <x v="0"/>
    <x v="0"/>
    <x v="0"/>
    <x v="1"/>
    <x v="1"/>
    <n v="100"/>
  </r>
  <r>
    <n v="378"/>
    <x v="314"/>
    <x v="1"/>
    <x v="84"/>
    <x v="0"/>
    <x v="0"/>
    <x v="1"/>
    <x v="6"/>
    <x v="1"/>
    <x v="1"/>
    <x v="0"/>
    <x v="0"/>
    <x v="1"/>
    <x v="0"/>
    <x v="0"/>
    <x v="0"/>
    <x v="1"/>
    <x v="1"/>
    <n v="78.75"/>
  </r>
  <r>
    <n v="379"/>
    <x v="315"/>
    <x v="1"/>
    <x v="53"/>
    <x v="0"/>
    <x v="0"/>
    <x v="1"/>
    <x v="6"/>
    <x v="5"/>
    <x v="5"/>
    <x v="0"/>
    <x v="0"/>
    <x v="0"/>
    <x v="0"/>
    <x v="0"/>
    <x v="0"/>
    <x v="1"/>
    <x v="1"/>
    <n v="78.75"/>
  </r>
  <r>
    <n v="380"/>
    <x v="316"/>
    <x v="1"/>
    <x v="85"/>
    <x v="1"/>
    <x v="1"/>
    <x v="1"/>
    <x v="6"/>
    <x v="0"/>
    <x v="33"/>
    <x v="1"/>
    <x v="1"/>
    <x v="1"/>
    <x v="0"/>
    <x v="0"/>
    <x v="0"/>
    <x v="1"/>
    <x v="1"/>
    <n v="65"/>
  </r>
  <r>
    <n v="381"/>
    <x v="317"/>
    <x v="1"/>
    <x v="51"/>
    <x v="0"/>
    <x v="0"/>
    <x v="1"/>
    <x v="6"/>
    <x v="0"/>
    <x v="0"/>
    <x v="0"/>
    <x v="1"/>
    <x v="1"/>
    <x v="0"/>
    <x v="0"/>
    <x v="0"/>
    <x v="1"/>
    <x v="1"/>
    <n v="78.75"/>
  </r>
  <r>
    <n v="382"/>
    <x v="318"/>
    <x v="1"/>
    <x v="51"/>
    <x v="1"/>
    <x v="1"/>
    <x v="1"/>
    <x v="5"/>
    <x v="0"/>
    <x v="33"/>
    <x v="0"/>
    <x v="0"/>
    <x v="0"/>
    <x v="0"/>
    <x v="0"/>
    <x v="0"/>
    <x v="1"/>
    <x v="1"/>
    <n v="65"/>
  </r>
  <r>
    <n v="383"/>
    <x v="16"/>
    <x v="1"/>
    <x v="49"/>
    <x v="0"/>
    <x v="0"/>
    <x v="1"/>
    <x v="4"/>
    <x v="3"/>
    <x v="3"/>
    <x v="0"/>
    <x v="0"/>
    <x v="1"/>
    <x v="0"/>
    <x v="0"/>
    <x v="0"/>
    <x v="1"/>
    <x v="0"/>
    <n v="78.75"/>
  </r>
  <r>
    <n v="384"/>
    <x v="19"/>
    <x v="1"/>
    <x v="49"/>
    <x v="0"/>
    <x v="2"/>
    <x v="1"/>
    <x v="4"/>
    <x v="4"/>
    <x v="20"/>
    <x v="0"/>
    <x v="0"/>
    <x v="1"/>
    <x v="0"/>
    <x v="0"/>
    <x v="0"/>
    <x v="1"/>
    <x v="0"/>
    <n v="175"/>
  </r>
  <r>
    <n v="385"/>
    <x v="20"/>
    <x v="1"/>
    <x v="49"/>
    <x v="0"/>
    <x v="2"/>
    <x v="1"/>
    <x v="4"/>
    <x v="1"/>
    <x v="10"/>
    <x v="0"/>
    <x v="1"/>
    <x v="1"/>
    <x v="0"/>
    <x v="1"/>
    <x v="0"/>
    <x v="1"/>
    <x v="0"/>
    <n v="175"/>
  </r>
  <r>
    <n v="386"/>
    <x v="24"/>
    <x v="1"/>
    <x v="49"/>
    <x v="0"/>
    <x v="2"/>
    <x v="1"/>
    <x v="4"/>
    <x v="0"/>
    <x v="11"/>
    <x v="0"/>
    <x v="0"/>
    <x v="0"/>
    <x v="0"/>
    <x v="0"/>
    <x v="0"/>
    <x v="1"/>
    <x v="0"/>
    <n v="175"/>
  </r>
  <r>
    <n v="387"/>
    <x v="59"/>
    <x v="1"/>
    <x v="49"/>
    <x v="0"/>
    <x v="1"/>
    <x v="1"/>
    <x v="4"/>
    <x v="0"/>
    <x v="32"/>
    <x v="0"/>
    <x v="0"/>
    <x v="1"/>
    <x v="0"/>
    <x v="0"/>
    <x v="0"/>
    <x v="1"/>
    <x v="0"/>
    <n v="113.75"/>
  </r>
  <r>
    <n v="388"/>
    <x v="65"/>
    <x v="1"/>
    <x v="49"/>
    <x v="0"/>
    <x v="1"/>
    <x v="0"/>
    <x v="4"/>
    <x v="1"/>
    <x v="26"/>
    <x v="0"/>
    <x v="0"/>
    <x v="1"/>
    <x v="0"/>
    <x v="0"/>
    <x v="0"/>
    <x v="1"/>
    <x v="0"/>
    <n v="113.75"/>
  </r>
  <r>
    <n v="389"/>
    <x v="79"/>
    <x v="1"/>
    <x v="49"/>
    <x v="0"/>
    <x v="1"/>
    <x v="1"/>
    <x v="4"/>
    <x v="1"/>
    <x v="26"/>
    <x v="0"/>
    <x v="0"/>
    <x v="1"/>
    <x v="0"/>
    <x v="0"/>
    <x v="0"/>
    <x v="1"/>
    <x v="0"/>
    <n v="113.75"/>
  </r>
  <r>
    <n v="390"/>
    <x v="83"/>
    <x v="1"/>
    <x v="49"/>
    <x v="1"/>
    <x v="1"/>
    <x v="1"/>
    <x v="4"/>
    <x v="0"/>
    <x v="33"/>
    <x v="0"/>
    <x v="0"/>
    <x v="1"/>
    <x v="0"/>
    <x v="0"/>
    <x v="0"/>
    <x v="1"/>
    <x v="0"/>
    <n v="65"/>
  </r>
  <r>
    <n v="391"/>
    <x v="319"/>
    <x v="1"/>
    <x v="53"/>
    <x v="0"/>
    <x v="1"/>
    <x v="1"/>
    <x v="4"/>
    <x v="0"/>
    <x v="32"/>
    <x v="0"/>
    <x v="0"/>
    <x v="0"/>
    <x v="0"/>
    <x v="0"/>
    <x v="0"/>
    <x v="1"/>
    <x v="1"/>
    <n v="113.75"/>
  </r>
  <r>
    <n v="392"/>
    <x v="320"/>
    <x v="1"/>
    <x v="52"/>
    <x v="1"/>
    <x v="1"/>
    <x v="1"/>
    <x v="4"/>
    <x v="0"/>
    <x v="33"/>
    <x v="0"/>
    <x v="0"/>
    <x v="0"/>
    <x v="0"/>
    <x v="0"/>
    <x v="0"/>
    <x v="1"/>
    <x v="1"/>
    <n v="65"/>
  </r>
  <r>
    <n v="393"/>
    <x v="321"/>
    <x v="1"/>
    <x v="53"/>
    <x v="0"/>
    <x v="0"/>
    <x v="1"/>
    <x v="4"/>
    <x v="0"/>
    <x v="0"/>
    <x v="0"/>
    <x v="0"/>
    <x v="0"/>
    <x v="0"/>
    <x v="0"/>
    <x v="0"/>
    <x v="1"/>
    <x v="1"/>
    <n v="78.75"/>
  </r>
  <r>
    <n v="394"/>
    <x v="322"/>
    <x v="1"/>
    <x v="49"/>
    <x v="1"/>
    <x v="1"/>
    <x v="1"/>
    <x v="4"/>
    <x v="0"/>
    <x v="33"/>
    <x v="0"/>
    <x v="0"/>
    <x v="1"/>
    <x v="0"/>
    <x v="0"/>
    <x v="0"/>
    <x v="1"/>
    <x v="1"/>
    <n v="65"/>
  </r>
  <r>
    <n v="395"/>
    <x v="323"/>
    <x v="1"/>
    <x v="49"/>
    <x v="1"/>
    <x v="1"/>
    <x v="0"/>
    <x v="4"/>
    <x v="1"/>
    <x v="30"/>
    <x v="0"/>
    <x v="0"/>
    <x v="0"/>
    <x v="0"/>
    <x v="0"/>
    <x v="0"/>
    <x v="1"/>
    <x v="1"/>
    <n v="65"/>
  </r>
  <r>
    <n v="396"/>
    <x v="324"/>
    <x v="1"/>
    <x v="50"/>
    <x v="1"/>
    <x v="1"/>
    <x v="1"/>
    <x v="4"/>
    <x v="0"/>
    <x v="33"/>
    <x v="0"/>
    <x v="0"/>
    <x v="0"/>
    <x v="0"/>
    <x v="0"/>
    <x v="0"/>
    <x v="1"/>
    <x v="1"/>
    <n v="65"/>
  </r>
  <r>
    <n v="397"/>
    <x v="325"/>
    <x v="1"/>
    <x v="67"/>
    <x v="1"/>
    <x v="1"/>
    <x v="1"/>
    <x v="4"/>
    <x v="0"/>
    <x v="33"/>
    <x v="0"/>
    <x v="0"/>
    <x v="1"/>
    <x v="0"/>
    <x v="0"/>
    <x v="0"/>
    <x v="1"/>
    <x v="1"/>
    <n v="65"/>
  </r>
  <r>
    <n v="398"/>
    <x v="326"/>
    <x v="1"/>
    <x v="52"/>
    <x v="0"/>
    <x v="0"/>
    <x v="1"/>
    <x v="4"/>
    <x v="0"/>
    <x v="0"/>
    <x v="0"/>
    <x v="0"/>
    <x v="1"/>
    <x v="0"/>
    <x v="0"/>
    <x v="0"/>
    <x v="1"/>
    <x v="1"/>
    <n v="78.75"/>
  </r>
  <r>
    <n v="399"/>
    <x v="327"/>
    <x v="1"/>
    <x v="52"/>
    <x v="1"/>
    <x v="1"/>
    <x v="1"/>
    <x v="4"/>
    <x v="1"/>
    <x v="30"/>
    <x v="0"/>
    <x v="1"/>
    <x v="1"/>
    <x v="0"/>
    <x v="0"/>
    <x v="0"/>
    <x v="1"/>
    <x v="1"/>
    <n v="65"/>
  </r>
  <r>
    <n v="400"/>
    <x v="328"/>
    <x v="1"/>
    <x v="86"/>
    <x v="0"/>
    <x v="0"/>
    <x v="0"/>
    <x v="4"/>
    <x v="1"/>
    <x v="1"/>
    <x v="0"/>
    <x v="0"/>
    <x v="1"/>
    <x v="0"/>
    <x v="0"/>
    <x v="0"/>
    <x v="1"/>
    <x v="1"/>
    <n v="78.75"/>
  </r>
  <r>
    <n v="401"/>
    <x v="37"/>
    <x v="2"/>
    <x v="87"/>
    <x v="0"/>
    <x v="1"/>
    <x v="0"/>
    <x v="0"/>
    <x v="0"/>
    <x v="41"/>
    <x v="0"/>
    <x v="0"/>
    <x v="0"/>
    <x v="0"/>
    <x v="0"/>
    <x v="0"/>
    <x v="2"/>
    <x v="0"/>
    <n v="122.5"/>
  </r>
  <r>
    <n v="402"/>
    <x v="0"/>
    <x v="2"/>
    <x v="87"/>
    <x v="0"/>
    <x v="1"/>
    <x v="1"/>
    <x v="0"/>
    <x v="5"/>
    <x v="42"/>
    <x v="0"/>
    <x v="0"/>
    <x v="0"/>
    <x v="0"/>
    <x v="0"/>
    <x v="0"/>
    <x v="2"/>
    <x v="0"/>
    <n v="122.5"/>
  </r>
  <r>
    <n v="403"/>
    <x v="14"/>
    <x v="2"/>
    <x v="87"/>
    <x v="0"/>
    <x v="1"/>
    <x v="1"/>
    <x v="0"/>
    <x v="1"/>
    <x v="43"/>
    <x v="0"/>
    <x v="0"/>
    <x v="1"/>
    <x v="0"/>
    <x v="0"/>
    <x v="0"/>
    <x v="2"/>
    <x v="0"/>
    <n v="122.5"/>
  </r>
  <r>
    <n v="404"/>
    <x v="9"/>
    <x v="2"/>
    <x v="87"/>
    <x v="0"/>
    <x v="1"/>
    <x v="1"/>
    <x v="0"/>
    <x v="1"/>
    <x v="43"/>
    <x v="0"/>
    <x v="1"/>
    <x v="0"/>
    <x v="0"/>
    <x v="0"/>
    <x v="0"/>
    <x v="2"/>
    <x v="0"/>
    <n v="122.5"/>
  </r>
  <r>
    <n v="405"/>
    <x v="2"/>
    <x v="2"/>
    <x v="87"/>
    <x v="0"/>
    <x v="1"/>
    <x v="1"/>
    <x v="0"/>
    <x v="4"/>
    <x v="19"/>
    <x v="0"/>
    <x v="0"/>
    <x v="1"/>
    <x v="0"/>
    <x v="0"/>
    <x v="0"/>
    <x v="2"/>
    <x v="0"/>
    <n v="122.5"/>
  </r>
  <r>
    <n v="406"/>
    <x v="32"/>
    <x v="2"/>
    <x v="87"/>
    <x v="0"/>
    <x v="1"/>
    <x v="1"/>
    <x v="0"/>
    <x v="0"/>
    <x v="41"/>
    <x v="0"/>
    <x v="0"/>
    <x v="0"/>
    <x v="0"/>
    <x v="0"/>
    <x v="0"/>
    <x v="2"/>
    <x v="0"/>
    <n v="122.5"/>
  </r>
  <r>
    <n v="407"/>
    <x v="46"/>
    <x v="2"/>
    <x v="87"/>
    <x v="0"/>
    <x v="1"/>
    <x v="0"/>
    <x v="0"/>
    <x v="6"/>
    <x v="44"/>
    <x v="0"/>
    <x v="1"/>
    <x v="0"/>
    <x v="0"/>
    <x v="1"/>
    <x v="0"/>
    <x v="2"/>
    <x v="0"/>
    <n v="122.5"/>
  </r>
  <r>
    <n v="408"/>
    <x v="39"/>
    <x v="2"/>
    <x v="87"/>
    <x v="0"/>
    <x v="1"/>
    <x v="0"/>
    <x v="0"/>
    <x v="1"/>
    <x v="43"/>
    <x v="0"/>
    <x v="0"/>
    <x v="0"/>
    <x v="0"/>
    <x v="0"/>
    <x v="0"/>
    <x v="2"/>
    <x v="0"/>
    <n v="122.5"/>
  </r>
  <r>
    <n v="409"/>
    <x v="31"/>
    <x v="2"/>
    <x v="87"/>
    <x v="0"/>
    <x v="1"/>
    <x v="1"/>
    <x v="0"/>
    <x v="0"/>
    <x v="41"/>
    <x v="0"/>
    <x v="0"/>
    <x v="1"/>
    <x v="0"/>
    <x v="0"/>
    <x v="0"/>
    <x v="2"/>
    <x v="0"/>
    <n v="122.5"/>
  </r>
  <r>
    <n v="410"/>
    <x v="21"/>
    <x v="2"/>
    <x v="87"/>
    <x v="0"/>
    <x v="1"/>
    <x v="1"/>
    <x v="0"/>
    <x v="0"/>
    <x v="41"/>
    <x v="0"/>
    <x v="0"/>
    <x v="0"/>
    <x v="0"/>
    <x v="0"/>
    <x v="0"/>
    <x v="2"/>
    <x v="0"/>
    <n v="122.5"/>
  </r>
  <r>
    <n v="411"/>
    <x v="201"/>
    <x v="2"/>
    <x v="88"/>
    <x v="0"/>
    <x v="1"/>
    <x v="1"/>
    <x v="0"/>
    <x v="6"/>
    <x v="44"/>
    <x v="0"/>
    <x v="0"/>
    <x v="0"/>
    <x v="1"/>
    <x v="1"/>
    <x v="0"/>
    <x v="2"/>
    <x v="1"/>
    <n v="122.5"/>
  </r>
  <r>
    <n v="412"/>
    <x v="208"/>
    <x v="2"/>
    <x v="88"/>
    <x v="1"/>
    <x v="1"/>
    <x v="1"/>
    <x v="0"/>
    <x v="1"/>
    <x v="45"/>
    <x v="0"/>
    <x v="0"/>
    <x v="0"/>
    <x v="0"/>
    <x v="0"/>
    <x v="0"/>
    <x v="2"/>
    <x v="1"/>
    <n v="70"/>
  </r>
  <r>
    <n v="413"/>
    <x v="203"/>
    <x v="2"/>
    <x v="89"/>
    <x v="0"/>
    <x v="1"/>
    <x v="1"/>
    <x v="0"/>
    <x v="1"/>
    <x v="43"/>
    <x v="0"/>
    <x v="0"/>
    <x v="0"/>
    <x v="0"/>
    <x v="0"/>
    <x v="0"/>
    <x v="2"/>
    <x v="1"/>
    <n v="122.5"/>
  </r>
  <r>
    <n v="414"/>
    <x v="205"/>
    <x v="2"/>
    <x v="88"/>
    <x v="0"/>
    <x v="1"/>
    <x v="0"/>
    <x v="0"/>
    <x v="3"/>
    <x v="46"/>
    <x v="0"/>
    <x v="0"/>
    <x v="0"/>
    <x v="0"/>
    <x v="0"/>
    <x v="0"/>
    <x v="2"/>
    <x v="1"/>
    <n v="122.5"/>
  </r>
  <r>
    <n v="415"/>
    <x v="210"/>
    <x v="2"/>
    <x v="89"/>
    <x v="0"/>
    <x v="1"/>
    <x v="0"/>
    <x v="0"/>
    <x v="0"/>
    <x v="41"/>
    <x v="0"/>
    <x v="0"/>
    <x v="0"/>
    <x v="0"/>
    <x v="0"/>
    <x v="0"/>
    <x v="2"/>
    <x v="1"/>
    <n v="122.5"/>
  </r>
  <r>
    <n v="416"/>
    <x v="212"/>
    <x v="2"/>
    <x v="90"/>
    <x v="0"/>
    <x v="1"/>
    <x v="1"/>
    <x v="0"/>
    <x v="0"/>
    <x v="41"/>
    <x v="0"/>
    <x v="0"/>
    <x v="0"/>
    <x v="0"/>
    <x v="0"/>
    <x v="0"/>
    <x v="2"/>
    <x v="1"/>
    <n v="122.5"/>
  </r>
  <r>
    <n v="417"/>
    <x v="211"/>
    <x v="2"/>
    <x v="91"/>
    <x v="0"/>
    <x v="1"/>
    <x v="0"/>
    <x v="0"/>
    <x v="3"/>
    <x v="46"/>
    <x v="0"/>
    <x v="0"/>
    <x v="0"/>
    <x v="0"/>
    <x v="0"/>
    <x v="0"/>
    <x v="2"/>
    <x v="1"/>
    <n v="122.5"/>
  </r>
  <r>
    <n v="418"/>
    <x v="209"/>
    <x v="2"/>
    <x v="87"/>
    <x v="0"/>
    <x v="1"/>
    <x v="0"/>
    <x v="0"/>
    <x v="1"/>
    <x v="43"/>
    <x v="0"/>
    <x v="0"/>
    <x v="1"/>
    <x v="0"/>
    <x v="0"/>
    <x v="0"/>
    <x v="2"/>
    <x v="1"/>
    <n v="122.5"/>
  </r>
  <r>
    <n v="419"/>
    <x v="329"/>
    <x v="2"/>
    <x v="87"/>
    <x v="1"/>
    <x v="2"/>
    <x v="1"/>
    <x v="2"/>
    <x v="1"/>
    <x v="47"/>
    <x v="0"/>
    <x v="0"/>
    <x v="1"/>
    <x v="0"/>
    <x v="0"/>
    <x v="0"/>
    <x v="2"/>
    <x v="2"/>
    <n v="110"/>
  </r>
  <r>
    <n v="420"/>
    <x v="330"/>
    <x v="2"/>
    <x v="92"/>
    <x v="1"/>
    <x v="1"/>
    <x v="0"/>
    <x v="2"/>
    <x v="0"/>
    <x v="48"/>
    <x v="0"/>
    <x v="0"/>
    <x v="0"/>
    <x v="0"/>
    <x v="0"/>
    <x v="0"/>
    <x v="2"/>
    <x v="2"/>
    <n v="70"/>
  </r>
  <r>
    <n v="421"/>
    <x v="331"/>
    <x v="2"/>
    <x v="87"/>
    <x v="0"/>
    <x v="1"/>
    <x v="0"/>
    <x v="0"/>
    <x v="4"/>
    <x v="19"/>
    <x v="1"/>
    <x v="1"/>
    <x v="1"/>
    <x v="0"/>
    <x v="0"/>
    <x v="0"/>
    <x v="2"/>
    <x v="2"/>
    <n v="122.5"/>
  </r>
  <r>
    <n v="422"/>
    <x v="332"/>
    <x v="2"/>
    <x v="87"/>
    <x v="0"/>
    <x v="0"/>
    <x v="0"/>
    <x v="2"/>
    <x v="2"/>
    <x v="6"/>
    <x v="0"/>
    <x v="1"/>
    <x v="0"/>
    <x v="0"/>
    <x v="0"/>
    <x v="0"/>
    <x v="2"/>
    <x v="2"/>
    <n v="105"/>
  </r>
  <r>
    <n v="423"/>
    <x v="333"/>
    <x v="2"/>
    <x v="87"/>
    <x v="0"/>
    <x v="0"/>
    <x v="1"/>
    <x v="2"/>
    <x v="0"/>
    <x v="7"/>
    <x v="0"/>
    <x v="0"/>
    <x v="1"/>
    <x v="0"/>
    <x v="0"/>
    <x v="0"/>
    <x v="2"/>
    <x v="2"/>
    <n v="105"/>
  </r>
  <r>
    <n v="424"/>
    <x v="334"/>
    <x v="2"/>
    <x v="87"/>
    <x v="1"/>
    <x v="1"/>
    <x v="0"/>
    <x v="0"/>
    <x v="2"/>
    <x v="49"/>
    <x v="0"/>
    <x v="1"/>
    <x v="1"/>
    <x v="0"/>
    <x v="1"/>
    <x v="0"/>
    <x v="2"/>
    <x v="2"/>
    <n v="70"/>
  </r>
  <r>
    <n v="425"/>
    <x v="335"/>
    <x v="2"/>
    <x v="93"/>
    <x v="1"/>
    <x v="1"/>
    <x v="0"/>
    <x v="2"/>
    <x v="0"/>
    <x v="48"/>
    <x v="0"/>
    <x v="0"/>
    <x v="1"/>
    <x v="0"/>
    <x v="0"/>
    <x v="0"/>
    <x v="2"/>
    <x v="2"/>
    <n v="70"/>
  </r>
  <r>
    <n v="426"/>
    <x v="336"/>
    <x v="2"/>
    <x v="94"/>
    <x v="0"/>
    <x v="0"/>
    <x v="0"/>
    <x v="2"/>
    <x v="0"/>
    <x v="7"/>
    <x v="0"/>
    <x v="0"/>
    <x v="0"/>
    <x v="0"/>
    <x v="0"/>
    <x v="0"/>
    <x v="2"/>
    <x v="2"/>
    <n v="105"/>
  </r>
  <r>
    <n v="427"/>
    <x v="337"/>
    <x v="2"/>
    <x v="95"/>
    <x v="0"/>
    <x v="1"/>
    <x v="0"/>
    <x v="0"/>
    <x v="1"/>
    <x v="43"/>
    <x v="0"/>
    <x v="0"/>
    <x v="1"/>
    <x v="0"/>
    <x v="0"/>
    <x v="0"/>
    <x v="2"/>
    <x v="2"/>
    <n v="122.5"/>
  </r>
  <r>
    <n v="428"/>
    <x v="338"/>
    <x v="2"/>
    <x v="96"/>
    <x v="0"/>
    <x v="0"/>
    <x v="1"/>
    <x v="2"/>
    <x v="1"/>
    <x v="8"/>
    <x v="0"/>
    <x v="0"/>
    <x v="1"/>
    <x v="0"/>
    <x v="0"/>
    <x v="0"/>
    <x v="2"/>
    <x v="2"/>
    <n v="105"/>
  </r>
  <r>
    <n v="429"/>
    <x v="339"/>
    <x v="2"/>
    <x v="97"/>
    <x v="1"/>
    <x v="2"/>
    <x v="1"/>
    <x v="2"/>
    <x v="3"/>
    <x v="50"/>
    <x v="1"/>
    <x v="1"/>
    <x v="1"/>
    <x v="0"/>
    <x v="0"/>
    <x v="0"/>
    <x v="2"/>
    <x v="2"/>
    <n v="110"/>
  </r>
  <r>
    <n v="430"/>
    <x v="340"/>
    <x v="2"/>
    <x v="89"/>
    <x v="1"/>
    <x v="1"/>
    <x v="0"/>
    <x v="2"/>
    <x v="2"/>
    <x v="49"/>
    <x v="0"/>
    <x v="1"/>
    <x v="1"/>
    <x v="0"/>
    <x v="1"/>
    <x v="0"/>
    <x v="2"/>
    <x v="2"/>
    <n v="70"/>
  </r>
  <r>
    <n v="431"/>
    <x v="341"/>
    <x v="2"/>
    <x v="90"/>
    <x v="0"/>
    <x v="0"/>
    <x v="0"/>
    <x v="2"/>
    <x v="0"/>
    <x v="7"/>
    <x v="0"/>
    <x v="0"/>
    <x v="0"/>
    <x v="0"/>
    <x v="0"/>
    <x v="0"/>
    <x v="2"/>
    <x v="2"/>
    <n v="105"/>
  </r>
  <r>
    <n v="432"/>
    <x v="342"/>
    <x v="2"/>
    <x v="98"/>
    <x v="1"/>
    <x v="1"/>
    <x v="0"/>
    <x v="0"/>
    <x v="2"/>
    <x v="49"/>
    <x v="1"/>
    <x v="1"/>
    <x v="1"/>
    <x v="0"/>
    <x v="0"/>
    <x v="0"/>
    <x v="2"/>
    <x v="2"/>
    <n v="70"/>
  </r>
  <r>
    <n v="433"/>
    <x v="343"/>
    <x v="2"/>
    <x v="87"/>
    <x v="1"/>
    <x v="1"/>
    <x v="0"/>
    <x v="0"/>
    <x v="1"/>
    <x v="45"/>
    <x v="0"/>
    <x v="0"/>
    <x v="1"/>
    <x v="0"/>
    <x v="0"/>
    <x v="0"/>
    <x v="2"/>
    <x v="2"/>
    <n v="70"/>
  </r>
  <r>
    <n v="434"/>
    <x v="344"/>
    <x v="2"/>
    <x v="89"/>
    <x v="0"/>
    <x v="0"/>
    <x v="0"/>
    <x v="2"/>
    <x v="0"/>
    <x v="7"/>
    <x v="0"/>
    <x v="0"/>
    <x v="0"/>
    <x v="0"/>
    <x v="0"/>
    <x v="0"/>
    <x v="2"/>
    <x v="2"/>
    <n v="105"/>
  </r>
  <r>
    <n v="435"/>
    <x v="345"/>
    <x v="2"/>
    <x v="98"/>
    <x v="0"/>
    <x v="1"/>
    <x v="0"/>
    <x v="0"/>
    <x v="0"/>
    <x v="41"/>
    <x v="0"/>
    <x v="0"/>
    <x v="0"/>
    <x v="0"/>
    <x v="0"/>
    <x v="0"/>
    <x v="2"/>
    <x v="2"/>
    <n v="122.5"/>
  </r>
  <r>
    <n v="436"/>
    <x v="346"/>
    <x v="2"/>
    <x v="88"/>
    <x v="1"/>
    <x v="2"/>
    <x v="1"/>
    <x v="2"/>
    <x v="6"/>
    <x v="51"/>
    <x v="0"/>
    <x v="0"/>
    <x v="1"/>
    <x v="0"/>
    <x v="0"/>
    <x v="0"/>
    <x v="2"/>
    <x v="2"/>
    <n v="110"/>
  </r>
  <r>
    <n v="437"/>
    <x v="347"/>
    <x v="2"/>
    <x v="98"/>
    <x v="0"/>
    <x v="1"/>
    <x v="0"/>
    <x v="0"/>
    <x v="2"/>
    <x v="52"/>
    <x v="1"/>
    <x v="1"/>
    <x v="1"/>
    <x v="0"/>
    <x v="0"/>
    <x v="0"/>
    <x v="2"/>
    <x v="2"/>
    <n v="122.5"/>
  </r>
  <r>
    <n v="438"/>
    <x v="348"/>
    <x v="2"/>
    <x v="89"/>
    <x v="1"/>
    <x v="1"/>
    <x v="1"/>
    <x v="0"/>
    <x v="2"/>
    <x v="49"/>
    <x v="0"/>
    <x v="1"/>
    <x v="1"/>
    <x v="0"/>
    <x v="1"/>
    <x v="0"/>
    <x v="2"/>
    <x v="2"/>
    <n v="70"/>
  </r>
  <r>
    <n v="439"/>
    <x v="349"/>
    <x v="2"/>
    <x v="99"/>
    <x v="1"/>
    <x v="2"/>
    <x v="1"/>
    <x v="2"/>
    <x v="0"/>
    <x v="53"/>
    <x v="0"/>
    <x v="0"/>
    <x v="1"/>
    <x v="0"/>
    <x v="0"/>
    <x v="0"/>
    <x v="2"/>
    <x v="2"/>
    <n v="110"/>
  </r>
  <r>
    <n v="440"/>
    <x v="350"/>
    <x v="2"/>
    <x v="87"/>
    <x v="1"/>
    <x v="1"/>
    <x v="1"/>
    <x v="0"/>
    <x v="1"/>
    <x v="45"/>
    <x v="0"/>
    <x v="0"/>
    <x v="1"/>
    <x v="0"/>
    <x v="0"/>
    <x v="0"/>
    <x v="2"/>
    <x v="2"/>
    <n v="70"/>
  </r>
  <r>
    <n v="441"/>
    <x v="351"/>
    <x v="2"/>
    <x v="88"/>
    <x v="1"/>
    <x v="2"/>
    <x v="1"/>
    <x v="2"/>
    <x v="6"/>
    <x v="51"/>
    <x v="0"/>
    <x v="1"/>
    <x v="0"/>
    <x v="0"/>
    <x v="0"/>
    <x v="0"/>
    <x v="2"/>
    <x v="2"/>
    <n v="110"/>
  </r>
  <r>
    <n v="442"/>
    <x v="352"/>
    <x v="2"/>
    <x v="98"/>
    <x v="1"/>
    <x v="1"/>
    <x v="0"/>
    <x v="0"/>
    <x v="0"/>
    <x v="48"/>
    <x v="0"/>
    <x v="0"/>
    <x v="1"/>
    <x v="0"/>
    <x v="0"/>
    <x v="0"/>
    <x v="2"/>
    <x v="2"/>
    <n v="70"/>
  </r>
  <r>
    <n v="443"/>
    <x v="353"/>
    <x v="2"/>
    <x v="98"/>
    <x v="0"/>
    <x v="1"/>
    <x v="0"/>
    <x v="0"/>
    <x v="1"/>
    <x v="43"/>
    <x v="0"/>
    <x v="0"/>
    <x v="1"/>
    <x v="0"/>
    <x v="0"/>
    <x v="0"/>
    <x v="2"/>
    <x v="2"/>
    <n v="122.5"/>
  </r>
  <r>
    <n v="444"/>
    <x v="354"/>
    <x v="2"/>
    <x v="98"/>
    <x v="1"/>
    <x v="1"/>
    <x v="1"/>
    <x v="2"/>
    <x v="5"/>
    <x v="10"/>
    <x v="1"/>
    <x v="1"/>
    <x v="1"/>
    <x v="0"/>
    <x v="0"/>
    <x v="0"/>
    <x v="2"/>
    <x v="2"/>
    <n v="70"/>
  </r>
  <r>
    <n v="445"/>
    <x v="355"/>
    <x v="2"/>
    <x v="88"/>
    <x v="1"/>
    <x v="1"/>
    <x v="0"/>
    <x v="2"/>
    <x v="0"/>
    <x v="48"/>
    <x v="0"/>
    <x v="0"/>
    <x v="0"/>
    <x v="0"/>
    <x v="0"/>
    <x v="0"/>
    <x v="2"/>
    <x v="2"/>
    <n v="70"/>
  </r>
  <r>
    <n v="446"/>
    <x v="356"/>
    <x v="2"/>
    <x v="87"/>
    <x v="1"/>
    <x v="1"/>
    <x v="0"/>
    <x v="2"/>
    <x v="1"/>
    <x v="45"/>
    <x v="0"/>
    <x v="0"/>
    <x v="1"/>
    <x v="0"/>
    <x v="0"/>
    <x v="0"/>
    <x v="2"/>
    <x v="2"/>
    <n v="70"/>
  </r>
  <r>
    <n v="447"/>
    <x v="357"/>
    <x v="2"/>
    <x v="100"/>
    <x v="1"/>
    <x v="1"/>
    <x v="0"/>
    <x v="2"/>
    <x v="0"/>
    <x v="48"/>
    <x v="0"/>
    <x v="0"/>
    <x v="1"/>
    <x v="0"/>
    <x v="0"/>
    <x v="0"/>
    <x v="2"/>
    <x v="2"/>
    <n v="70"/>
  </r>
  <r>
    <n v="448"/>
    <x v="358"/>
    <x v="2"/>
    <x v="101"/>
    <x v="1"/>
    <x v="1"/>
    <x v="0"/>
    <x v="2"/>
    <x v="0"/>
    <x v="48"/>
    <x v="0"/>
    <x v="0"/>
    <x v="0"/>
    <x v="0"/>
    <x v="0"/>
    <x v="0"/>
    <x v="2"/>
    <x v="2"/>
    <n v="70"/>
  </r>
  <r>
    <n v="449"/>
    <x v="359"/>
    <x v="2"/>
    <x v="102"/>
    <x v="0"/>
    <x v="0"/>
    <x v="0"/>
    <x v="2"/>
    <x v="0"/>
    <x v="7"/>
    <x v="0"/>
    <x v="0"/>
    <x v="0"/>
    <x v="0"/>
    <x v="0"/>
    <x v="0"/>
    <x v="2"/>
    <x v="2"/>
    <n v="105"/>
  </r>
  <r>
    <n v="450"/>
    <x v="360"/>
    <x v="2"/>
    <x v="98"/>
    <x v="1"/>
    <x v="1"/>
    <x v="1"/>
    <x v="0"/>
    <x v="2"/>
    <x v="49"/>
    <x v="1"/>
    <x v="1"/>
    <x v="1"/>
    <x v="0"/>
    <x v="0"/>
    <x v="0"/>
    <x v="2"/>
    <x v="2"/>
    <n v="70"/>
  </r>
  <r>
    <n v="451"/>
    <x v="361"/>
    <x v="2"/>
    <x v="98"/>
    <x v="0"/>
    <x v="0"/>
    <x v="1"/>
    <x v="2"/>
    <x v="1"/>
    <x v="8"/>
    <x v="0"/>
    <x v="0"/>
    <x v="1"/>
    <x v="0"/>
    <x v="0"/>
    <x v="0"/>
    <x v="2"/>
    <x v="2"/>
    <n v="105"/>
  </r>
  <r>
    <n v="452"/>
    <x v="362"/>
    <x v="2"/>
    <x v="103"/>
    <x v="0"/>
    <x v="0"/>
    <x v="1"/>
    <x v="2"/>
    <x v="2"/>
    <x v="6"/>
    <x v="0"/>
    <x v="1"/>
    <x v="0"/>
    <x v="0"/>
    <x v="0"/>
    <x v="0"/>
    <x v="2"/>
    <x v="2"/>
    <n v="105"/>
  </r>
  <r>
    <n v="453"/>
    <x v="363"/>
    <x v="2"/>
    <x v="87"/>
    <x v="0"/>
    <x v="0"/>
    <x v="0"/>
    <x v="2"/>
    <x v="4"/>
    <x v="24"/>
    <x v="1"/>
    <x v="1"/>
    <x v="1"/>
    <x v="0"/>
    <x v="0"/>
    <x v="0"/>
    <x v="2"/>
    <x v="2"/>
    <n v="105"/>
  </r>
  <r>
    <n v="454"/>
    <x v="364"/>
    <x v="2"/>
    <x v="88"/>
    <x v="1"/>
    <x v="1"/>
    <x v="0"/>
    <x v="2"/>
    <x v="0"/>
    <x v="48"/>
    <x v="0"/>
    <x v="0"/>
    <x v="0"/>
    <x v="0"/>
    <x v="0"/>
    <x v="0"/>
    <x v="2"/>
    <x v="2"/>
    <n v="70"/>
  </r>
  <r>
    <n v="455"/>
    <x v="365"/>
    <x v="2"/>
    <x v="87"/>
    <x v="0"/>
    <x v="0"/>
    <x v="0"/>
    <x v="2"/>
    <x v="0"/>
    <x v="7"/>
    <x v="0"/>
    <x v="0"/>
    <x v="1"/>
    <x v="0"/>
    <x v="0"/>
    <x v="0"/>
    <x v="2"/>
    <x v="2"/>
    <n v="105"/>
  </r>
  <r>
    <n v="456"/>
    <x v="366"/>
    <x v="2"/>
    <x v="88"/>
    <x v="1"/>
    <x v="1"/>
    <x v="0"/>
    <x v="2"/>
    <x v="1"/>
    <x v="45"/>
    <x v="0"/>
    <x v="0"/>
    <x v="1"/>
    <x v="0"/>
    <x v="0"/>
    <x v="0"/>
    <x v="2"/>
    <x v="2"/>
    <n v="70"/>
  </r>
  <r>
    <n v="457"/>
    <x v="367"/>
    <x v="2"/>
    <x v="88"/>
    <x v="1"/>
    <x v="1"/>
    <x v="0"/>
    <x v="0"/>
    <x v="0"/>
    <x v="48"/>
    <x v="0"/>
    <x v="0"/>
    <x v="1"/>
    <x v="0"/>
    <x v="0"/>
    <x v="0"/>
    <x v="2"/>
    <x v="2"/>
    <n v="70"/>
  </r>
  <r>
    <n v="458"/>
    <x v="368"/>
    <x v="2"/>
    <x v="89"/>
    <x v="1"/>
    <x v="2"/>
    <x v="1"/>
    <x v="2"/>
    <x v="2"/>
    <x v="54"/>
    <x v="1"/>
    <x v="1"/>
    <x v="1"/>
    <x v="0"/>
    <x v="0"/>
    <x v="0"/>
    <x v="2"/>
    <x v="2"/>
    <n v="110"/>
  </r>
  <r>
    <n v="459"/>
    <x v="369"/>
    <x v="2"/>
    <x v="104"/>
    <x v="1"/>
    <x v="1"/>
    <x v="1"/>
    <x v="0"/>
    <x v="0"/>
    <x v="48"/>
    <x v="0"/>
    <x v="0"/>
    <x v="1"/>
    <x v="0"/>
    <x v="0"/>
    <x v="0"/>
    <x v="2"/>
    <x v="2"/>
    <n v="70"/>
  </r>
  <r>
    <n v="460"/>
    <x v="370"/>
    <x v="2"/>
    <x v="88"/>
    <x v="1"/>
    <x v="1"/>
    <x v="1"/>
    <x v="0"/>
    <x v="0"/>
    <x v="48"/>
    <x v="0"/>
    <x v="0"/>
    <x v="1"/>
    <x v="0"/>
    <x v="0"/>
    <x v="0"/>
    <x v="2"/>
    <x v="2"/>
    <n v="70"/>
  </r>
  <r>
    <n v="461"/>
    <x v="104"/>
    <x v="2"/>
    <x v="105"/>
    <x v="1"/>
    <x v="1"/>
    <x v="0"/>
    <x v="2"/>
    <x v="1"/>
    <x v="45"/>
    <x v="0"/>
    <x v="0"/>
    <x v="0"/>
    <x v="0"/>
    <x v="0"/>
    <x v="0"/>
    <x v="2"/>
    <x v="0"/>
    <n v="70"/>
  </r>
  <r>
    <n v="462"/>
    <x v="5"/>
    <x v="2"/>
    <x v="87"/>
    <x v="0"/>
    <x v="1"/>
    <x v="1"/>
    <x v="2"/>
    <x v="5"/>
    <x v="42"/>
    <x v="1"/>
    <x v="1"/>
    <x v="1"/>
    <x v="0"/>
    <x v="0"/>
    <x v="0"/>
    <x v="2"/>
    <x v="0"/>
    <n v="122.5"/>
  </r>
  <r>
    <n v="463"/>
    <x v="105"/>
    <x v="2"/>
    <x v="106"/>
    <x v="0"/>
    <x v="1"/>
    <x v="1"/>
    <x v="2"/>
    <x v="1"/>
    <x v="43"/>
    <x v="0"/>
    <x v="0"/>
    <x v="0"/>
    <x v="0"/>
    <x v="0"/>
    <x v="0"/>
    <x v="2"/>
    <x v="0"/>
    <n v="122.5"/>
  </r>
  <r>
    <n v="464"/>
    <x v="70"/>
    <x v="2"/>
    <x v="87"/>
    <x v="0"/>
    <x v="2"/>
    <x v="0"/>
    <x v="2"/>
    <x v="0"/>
    <x v="55"/>
    <x v="0"/>
    <x v="0"/>
    <x v="1"/>
    <x v="0"/>
    <x v="0"/>
    <x v="0"/>
    <x v="2"/>
    <x v="0"/>
    <n v="192.5"/>
  </r>
  <r>
    <n v="465"/>
    <x v="4"/>
    <x v="2"/>
    <x v="87"/>
    <x v="0"/>
    <x v="1"/>
    <x v="0"/>
    <x v="2"/>
    <x v="0"/>
    <x v="41"/>
    <x v="0"/>
    <x v="0"/>
    <x v="1"/>
    <x v="0"/>
    <x v="0"/>
    <x v="0"/>
    <x v="2"/>
    <x v="0"/>
    <n v="122.5"/>
  </r>
  <r>
    <n v="466"/>
    <x v="34"/>
    <x v="2"/>
    <x v="87"/>
    <x v="0"/>
    <x v="1"/>
    <x v="0"/>
    <x v="2"/>
    <x v="0"/>
    <x v="41"/>
    <x v="1"/>
    <x v="1"/>
    <x v="1"/>
    <x v="0"/>
    <x v="0"/>
    <x v="0"/>
    <x v="2"/>
    <x v="0"/>
    <n v="122.5"/>
  </r>
  <r>
    <n v="467"/>
    <x v="74"/>
    <x v="2"/>
    <x v="87"/>
    <x v="0"/>
    <x v="2"/>
    <x v="1"/>
    <x v="2"/>
    <x v="1"/>
    <x v="56"/>
    <x v="0"/>
    <x v="0"/>
    <x v="0"/>
    <x v="0"/>
    <x v="0"/>
    <x v="0"/>
    <x v="2"/>
    <x v="0"/>
    <n v="192.5"/>
  </r>
  <r>
    <n v="468"/>
    <x v="56"/>
    <x v="2"/>
    <x v="87"/>
    <x v="0"/>
    <x v="1"/>
    <x v="1"/>
    <x v="2"/>
    <x v="0"/>
    <x v="41"/>
    <x v="0"/>
    <x v="0"/>
    <x v="1"/>
    <x v="0"/>
    <x v="0"/>
    <x v="0"/>
    <x v="2"/>
    <x v="0"/>
    <n v="122.5"/>
  </r>
  <r>
    <n v="469"/>
    <x v="13"/>
    <x v="2"/>
    <x v="87"/>
    <x v="0"/>
    <x v="1"/>
    <x v="1"/>
    <x v="2"/>
    <x v="0"/>
    <x v="41"/>
    <x v="0"/>
    <x v="0"/>
    <x v="0"/>
    <x v="0"/>
    <x v="0"/>
    <x v="0"/>
    <x v="2"/>
    <x v="0"/>
    <n v="122.5"/>
  </r>
  <r>
    <n v="470"/>
    <x v="27"/>
    <x v="2"/>
    <x v="87"/>
    <x v="0"/>
    <x v="2"/>
    <x v="0"/>
    <x v="2"/>
    <x v="0"/>
    <x v="55"/>
    <x v="0"/>
    <x v="0"/>
    <x v="0"/>
    <x v="0"/>
    <x v="0"/>
    <x v="0"/>
    <x v="2"/>
    <x v="0"/>
    <n v="192.5"/>
  </r>
  <r>
    <n v="471"/>
    <x v="95"/>
    <x v="2"/>
    <x v="107"/>
    <x v="0"/>
    <x v="2"/>
    <x v="1"/>
    <x v="2"/>
    <x v="0"/>
    <x v="55"/>
    <x v="0"/>
    <x v="1"/>
    <x v="0"/>
    <x v="0"/>
    <x v="0"/>
    <x v="0"/>
    <x v="2"/>
    <x v="0"/>
    <n v="192.5"/>
  </r>
  <r>
    <n v="472"/>
    <x v="198"/>
    <x v="2"/>
    <x v="108"/>
    <x v="0"/>
    <x v="1"/>
    <x v="1"/>
    <x v="2"/>
    <x v="1"/>
    <x v="43"/>
    <x v="1"/>
    <x v="1"/>
    <x v="1"/>
    <x v="0"/>
    <x v="0"/>
    <x v="0"/>
    <x v="2"/>
    <x v="0"/>
    <n v="122.5"/>
  </r>
  <r>
    <n v="473"/>
    <x v="87"/>
    <x v="2"/>
    <x v="87"/>
    <x v="0"/>
    <x v="2"/>
    <x v="1"/>
    <x v="2"/>
    <x v="1"/>
    <x v="56"/>
    <x v="0"/>
    <x v="0"/>
    <x v="1"/>
    <x v="0"/>
    <x v="0"/>
    <x v="0"/>
    <x v="2"/>
    <x v="0"/>
    <n v="192.5"/>
  </r>
  <r>
    <n v="474"/>
    <x v="3"/>
    <x v="2"/>
    <x v="87"/>
    <x v="0"/>
    <x v="1"/>
    <x v="1"/>
    <x v="2"/>
    <x v="0"/>
    <x v="41"/>
    <x v="0"/>
    <x v="0"/>
    <x v="1"/>
    <x v="0"/>
    <x v="0"/>
    <x v="0"/>
    <x v="2"/>
    <x v="0"/>
    <n v="122.5"/>
  </r>
  <r>
    <n v="475"/>
    <x v="18"/>
    <x v="2"/>
    <x v="87"/>
    <x v="0"/>
    <x v="1"/>
    <x v="1"/>
    <x v="2"/>
    <x v="2"/>
    <x v="52"/>
    <x v="0"/>
    <x v="0"/>
    <x v="0"/>
    <x v="0"/>
    <x v="0"/>
    <x v="0"/>
    <x v="2"/>
    <x v="0"/>
    <n v="122.5"/>
  </r>
  <r>
    <n v="476"/>
    <x v="52"/>
    <x v="2"/>
    <x v="87"/>
    <x v="0"/>
    <x v="1"/>
    <x v="0"/>
    <x v="2"/>
    <x v="5"/>
    <x v="42"/>
    <x v="0"/>
    <x v="0"/>
    <x v="1"/>
    <x v="0"/>
    <x v="0"/>
    <x v="0"/>
    <x v="2"/>
    <x v="0"/>
    <n v="122.5"/>
  </r>
  <r>
    <n v="477"/>
    <x v="25"/>
    <x v="2"/>
    <x v="87"/>
    <x v="0"/>
    <x v="1"/>
    <x v="1"/>
    <x v="2"/>
    <x v="0"/>
    <x v="41"/>
    <x v="0"/>
    <x v="0"/>
    <x v="1"/>
    <x v="0"/>
    <x v="0"/>
    <x v="0"/>
    <x v="2"/>
    <x v="0"/>
    <n v="122.5"/>
  </r>
  <r>
    <n v="478"/>
    <x v="78"/>
    <x v="2"/>
    <x v="87"/>
    <x v="0"/>
    <x v="1"/>
    <x v="1"/>
    <x v="2"/>
    <x v="6"/>
    <x v="44"/>
    <x v="0"/>
    <x v="0"/>
    <x v="0"/>
    <x v="0"/>
    <x v="0"/>
    <x v="0"/>
    <x v="2"/>
    <x v="0"/>
    <n v="122.5"/>
  </r>
  <r>
    <n v="479"/>
    <x v="81"/>
    <x v="2"/>
    <x v="87"/>
    <x v="0"/>
    <x v="1"/>
    <x v="1"/>
    <x v="2"/>
    <x v="0"/>
    <x v="41"/>
    <x v="0"/>
    <x v="0"/>
    <x v="1"/>
    <x v="0"/>
    <x v="0"/>
    <x v="0"/>
    <x v="2"/>
    <x v="0"/>
    <n v="122.5"/>
  </r>
  <r>
    <n v="480"/>
    <x v="64"/>
    <x v="2"/>
    <x v="87"/>
    <x v="0"/>
    <x v="1"/>
    <x v="1"/>
    <x v="2"/>
    <x v="3"/>
    <x v="46"/>
    <x v="0"/>
    <x v="0"/>
    <x v="0"/>
    <x v="0"/>
    <x v="0"/>
    <x v="0"/>
    <x v="2"/>
    <x v="0"/>
    <n v="122.5"/>
  </r>
  <r>
    <n v="481"/>
    <x v="147"/>
    <x v="2"/>
    <x v="109"/>
    <x v="0"/>
    <x v="1"/>
    <x v="1"/>
    <x v="2"/>
    <x v="5"/>
    <x v="42"/>
    <x v="0"/>
    <x v="1"/>
    <x v="1"/>
    <x v="0"/>
    <x v="1"/>
    <x v="0"/>
    <x v="2"/>
    <x v="0"/>
    <n v="122.5"/>
  </r>
  <r>
    <n v="482"/>
    <x v="6"/>
    <x v="2"/>
    <x v="87"/>
    <x v="0"/>
    <x v="1"/>
    <x v="1"/>
    <x v="2"/>
    <x v="0"/>
    <x v="41"/>
    <x v="0"/>
    <x v="0"/>
    <x v="1"/>
    <x v="0"/>
    <x v="0"/>
    <x v="0"/>
    <x v="2"/>
    <x v="0"/>
    <n v="122.5"/>
  </r>
  <r>
    <n v="483"/>
    <x v="228"/>
    <x v="2"/>
    <x v="110"/>
    <x v="0"/>
    <x v="1"/>
    <x v="1"/>
    <x v="2"/>
    <x v="1"/>
    <x v="43"/>
    <x v="0"/>
    <x v="0"/>
    <x v="0"/>
    <x v="1"/>
    <x v="0"/>
    <x v="0"/>
    <x v="2"/>
    <x v="1"/>
    <n v="122.5"/>
  </r>
  <r>
    <n v="484"/>
    <x v="218"/>
    <x v="2"/>
    <x v="98"/>
    <x v="0"/>
    <x v="1"/>
    <x v="1"/>
    <x v="2"/>
    <x v="3"/>
    <x v="46"/>
    <x v="0"/>
    <x v="0"/>
    <x v="0"/>
    <x v="0"/>
    <x v="0"/>
    <x v="0"/>
    <x v="2"/>
    <x v="1"/>
    <n v="122.5"/>
  </r>
  <r>
    <n v="485"/>
    <x v="221"/>
    <x v="2"/>
    <x v="88"/>
    <x v="0"/>
    <x v="1"/>
    <x v="1"/>
    <x v="2"/>
    <x v="0"/>
    <x v="41"/>
    <x v="0"/>
    <x v="0"/>
    <x v="0"/>
    <x v="0"/>
    <x v="0"/>
    <x v="0"/>
    <x v="2"/>
    <x v="1"/>
    <n v="122.5"/>
  </r>
  <r>
    <n v="486"/>
    <x v="371"/>
    <x v="2"/>
    <x v="88"/>
    <x v="1"/>
    <x v="1"/>
    <x v="1"/>
    <x v="2"/>
    <x v="0"/>
    <x v="48"/>
    <x v="0"/>
    <x v="0"/>
    <x v="1"/>
    <x v="0"/>
    <x v="0"/>
    <x v="0"/>
    <x v="2"/>
    <x v="2"/>
    <n v="70"/>
  </r>
  <r>
    <n v="487"/>
    <x v="372"/>
    <x v="2"/>
    <x v="111"/>
    <x v="0"/>
    <x v="1"/>
    <x v="1"/>
    <x v="2"/>
    <x v="1"/>
    <x v="43"/>
    <x v="0"/>
    <x v="0"/>
    <x v="1"/>
    <x v="0"/>
    <x v="0"/>
    <x v="0"/>
    <x v="2"/>
    <x v="2"/>
    <n v="122.5"/>
  </r>
  <r>
    <n v="488"/>
    <x v="373"/>
    <x v="2"/>
    <x v="91"/>
    <x v="1"/>
    <x v="1"/>
    <x v="1"/>
    <x v="3"/>
    <x v="2"/>
    <x v="49"/>
    <x v="0"/>
    <x v="1"/>
    <x v="1"/>
    <x v="0"/>
    <x v="1"/>
    <x v="0"/>
    <x v="2"/>
    <x v="2"/>
    <n v="70"/>
  </r>
  <r>
    <n v="489"/>
    <x v="374"/>
    <x v="2"/>
    <x v="89"/>
    <x v="1"/>
    <x v="1"/>
    <x v="1"/>
    <x v="2"/>
    <x v="0"/>
    <x v="48"/>
    <x v="0"/>
    <x v="0"/>
    <x v="1"/>
    <x v="0"/>
    <x v="0"/>
    <x v="0"/>
    <x v="2"/>
    <x v="2"/>
    <n v="70"/>
  </r>
  <r>
    <n v="490"/>
    <x v="375"/>
    <x v="2"/>
    <x v="100"/>
    <x v="0"/>
    <x v="0"/>
    <x v="1"/>
    <x v="3"/>
    <x v="1"/>
    <x v="8"/>
    <x v="0"/>
    <x v="0"/>
    <x v="1"/>
    <x v="0"/>
    <x v="0"/>
    <x v="0"/>
    <x v="2"/>
    <x v="2"/>
    <n v="105"/>
  </r>
  <r>
    <n v="491"/>
    <x v="376"/>
    <x v="2"/>
    <x v="112"/>
    <x v="1"/>
    <x v="1"/>
    <x v="1"/>
    <x v="2"/>
    <x v="1"/>
    <x v="45"/>
    <x v="0"/>
    <x v="0"/>
    <x v="1"/>
    <x v="0"/>
    <x v="0"/>
    <x v="0"/>
    <x v="2"/>
    <x v="2"/>
    <n v="70"/>
  </r>
  <r>
    <n v="492"/>
    <x v="377"/>
    <x v="2"/>
    <x v="99"/>
    <x v="1"/>
    <x v="1"/>
    <x v="1"/>
    <x v="2"/>
    <x v="5"/>
    <x v="10"/>
    <x v="1"/>
    <x v="1"/>
    <x v="1"/>
    <x v="0"/>
    <x v="0"/>
    <x v="0"/>
    <x v="2"/>
    <x v="2"/>
    <n v="70"/>
  </r>
  <r>
    <n v="493"/>
    <x v="378"/>
    <x v="2"/>
    <x v="88"/>
    <x v="1"/>
    <x v="1"/>
    <x v="1"/>
    <x v="2"/>
    <x v="0"/>
    <x v="48"/>
    <x v="0"/>
    <x v="0"/>
    <x v="1"/>
    <x v="0"/>
    <x v="0"/>
    <x v="0"/>
    <x v="2"/>
    <x v="2"/>
    <n v="70"/>
  </r>
  <r>
    <n v="494"/>
    <x v="41"/>
    <x v="2"/>
    <x v="87"/>
    <x v="0"/>
    <x v="2"/>
    <x v="1"/>
    <x v="3"/>
    <x v="0"/>
    <x v="55"/>
    <x v="0"/>
    <x v="0"/>
    <x v="0"/>
    <x v="0"/>
    <x v="0"/>
    <x v="0"/>
    <x v="2"/>
    <x v="0"/>
    <n v="192.5"/>
  </r>
  <r>
    <n v="495"/>
    <x v="92"/>
    <x v="2"/>
    <x v="93"/>
    <x v="0"/>
    <x v="2"/>
    <x v="1"/>
    <x v="3"/>
    <x v="1"/>
    <x v="56"/>
    <x v="1"/>
    <x v="1"/>
    <x v="1"/>
    <x v="0"/>
    <x v="0"/>
    <x v="0"/>
    <x v="2"/>
    <x v="0"/>
    <n v="192.5"/>
  </r>
  <r>
    <n v="496"/>
    <x v="58"/>
    <x v="2"/>
    <x v="87"/>
    <x v="0"/>
    <x v="1"/>
    <x v="1"/>
    <x v="3"/>
    <x v="2"/>
    <x v="52"/>
    <x v="0"/>
    <x v="0"/>
    <x v="1"/>
    <x v="0"/>
    <x v="0"/>
    <x v="0"/>
    <x v="2"/>
    <x v="0"/>
    <n v="122.5"/>
  </r>
  <r>
    <n v="497"/>
    <x v="43"/>
    <x v="2"/>
    <x v="87"/>
    <x v="0"/>
    <x v="2"/>
    <x v="0"/>
    <x v="3"/>
    <x v="0"/>
    <x v="55"/>
    <x v="0"/>
    <x v="0"/>
    <x v="1"/>
    <x v="0"/>
    <x v="0"/>
    <x v="0"/>
    <x v="2"/>
    <x v="0"/>
    <n v="192.5"/>
  </r>
  <r>
    <n v="498"/>
    <x v="23"/>
    <x v="2"/>
    <x v="87"/>
    <x v="0"/>
    <x v="2"/>
    <x v="1"/>
    <x v="3"/>
    <x v="6"/>
    <x v="57"/>
    <x v="0"/>
    <x v="0"/>
    <x v="0"/>
    <x v="0"/>
    <x v="1"/>
    <x v="0"/>
    <x v="2"/>
    <x v="0"/>
    <n v="192.5"/>
  </r>
  <r>
    <n v="499"/>
    <x v="42"/>
    <x v="2"/>
    <x v="87"/>
    <x v="0"/>
    <x v="2"/>
    <x v="1"/>
    <x v="3"/>
    <x v="2"/>
    <x v="50"/>
    <x v="0"/>
    <x v="0"/>
    <x v="0"/>
    <x v="0"/>
    <x v="0"/>
    <x v="0"/>
    <x v="2"/>
    <x v="0"/>
    <n v="192.5"/>
  </r>
  <r>
    <n v="500"/>
    <x v="162"/>
    <x v="2"/>
    <x v="99"/>
    <x v="0"/>
    <x v="1"/>
    <x v="1"/>
    <x v="3"/>
    <x v="0"/>
    <x v="41"/>
    <x v="0"/>
    <x v="0"/>
    <x v="1"/>
    <x v="0"/>
    <x v="0"/>
    <x v="0"/>
    <x v="2"/>
    <x v="0"/>
    <n v="122.5"/>
  </r>
  <r>
    <n v="501"/>
    <x v="110"/>
    <x v="2"/>
    <x v="113"/>
    <x v="0"/>
    <x v="1"/>
    <x v="1"/>
    <x v="3"/>
    <x v="0"/>
    <x v="41"/>
    <x v="0"/>
    <x v="0"/>
    <x v="0"/>
    <x v="0"/>
    <x v="0"/>
    <x v="0"/>
    <x v="2"/>
    <x v="0"/>
    <n v="122.5"/>
  </r>
  <r>
    <n v="502"/>
    <x v="99"/>
    <x v="2"/>
    <x v="114"/>
    <x v="0"/>
    <x v="1"/>
    <x v="1"/>
    <x v="3"/>
    <x v="0"/>
    <x v="41"/>
    <x v="0"/>
    <x v="0"/>
    <x v="1"/>
    <x v="0"/>
    <x v="0"/>
    <x v="0"/>
    <x v="2"/>
    <x v="0"/>
    <n v="122.5"/>
  </r>
  <r>
    <n v="503"/>
    <x v="164"/>
    <x v="2"/>
    <x v="115"/>
    <x v="0"/>
    <x v="1"/>
    <x v="1"/>
    <x v="3"/>
    <x v="1"/>
    <x v="43"/>
    <x v="0"/>
    <x v="1"/>
    <x v="0"/>
    <x v="0"/>
    <x v="0"/>
    <x v="0"/>
    <x v="2"/>
    <x v="0"/>
    <n v="122.5"/>
  </r>
  <r>
    <n v="504"/>
    <x v="38"/>
    <x v="2"/>
    <x v="87"/>
    <x v="0"/>
    <x v="1"/>
    <x v="1"/>
    <x v="3"/>
    <x v="1"/>
    <x v="43"/>
    <x v="0"/>
    <x v="1"/>
    <x v="0"/>
    <x v="0"/>
    <x v="0"/>
    <x v="0"/>
    <x v="2"/>
    <x v="0"/>
    <n v="122.5"/>
  </r>
  <r>
    <n v="505"/>
    <x v="93"/>
    <x v="2"/>
    <x v="93"/>
    <x v="0"/>
    <x v="2"/>
    <x v="1"/>
    <x v="3"/>
    <x v="1"/>
    <x v="56"/>
    <x v="0"/>
    <x v="0"/>
    <x v="0"/>
    <x v="0"/>
    <x v="0"/>
    <x v="0"/>
    <x v="2"/>
    <x v="0"/>
    <n v="192.5"/>
  </r>
  <r>
    <n v="506"/>
    <x v="183"/>
    <x v="2"/>
    <x v="88"/>
    <x v="1"/>
    <x v="1"/>
    <x v="1"/>
    <x v="3"/>
    <x v="0"/>
    <x v="48"/>
    <x v="0"/>
    <x v="0"/>
    <x v="1"/>
    <x v="0"/>
    <x v="0"/>
    <x v="0"/>
    <x v="2"/>
    <x v="0"/>
    <n v="70"/>
  </r>
  <r>
    <n v="507"/>
    <x v="85"/>
    <x v="2"/>
    <x v="87"/>
    <x v="0"/>
    <x v="1"/>
    <x v="1"/>
    <x v="3"/>
    <x v="1"/>
    <x v="43"/>
    <x v="0"/>
    <x v="0"/>
    <x v="1"/>
    <x v="0"/>
    <x v="0"/>
    <x v="0"/>
    <x v="2"/>
    <x v="0"/>
    <n v="122.5"/>
  </r>
  <r>
    <n v="508"/>
    <x v="17"/>
    <x v="2"/>
    <x v="87"/>
    <x v="0"/>
    <x v="2"/>
    <x v="1"/>
    <x v="3"/>
    <x v="0"/>
    <x v="55"/>
    <x v="0"/>
    <x v="0"/>
    <x v="1"/>
    <x v="0"/>
    <x v="0"/>
    <x v="0"/>
    <x v="2"/>
    <x v="0"/>
    <n v="192.5"/>
  </r>
  <r>
    <n v="509"/>
    <x v="11"/>
    <x v="2"/>
    <x v="87"/>
    <x v="0"/>
    <x v="1"/>
    <x v="1"/>
    <x v="3"/>
    <x v="0"/>
    <x v="41"/>
    <x v="0"/>
    <x v="0"/>
    <x v="0"/>
    <x v="0"/>
    <x v="0"/>
    <x v="0"/>
    <x v="2"/>
    <x v="0"/>
    <n v="122.5"/>
  </r>
  <r>
    <n v="510"/>
    <x v="176"/>
    <x v="2"/>
    <x v="88"/>
    <x v="1"/>
    <x v="1"/>
    <x v="0"/>
    <x v="3"/>
    <x v="1"/>
    <x v="45"/>
    <x v="0"/>
    <x v="0"/>
    <x v="1"/>
    <x v="0"/>
    <x v="0"/>
    <x v="0"/>
    <x v="2"/>
    <x v="0"/>
    <n v="70"/>
  </r>
  <r>
    <n v="511"/>
    <x v="284"/>
    <x v="2"/>
    <x v="87"/>
    <x v="0"/>
    <x v="1"/>
    <x v="1"/>
    <x v="3"/>
    <x v="0"/>
    <x v="41"/>
    <x v="0"/>
    <x v="0"/>
    <x v="0"/>
    <x v="0"/>
    <x v="0"/>
    <x v="0"/>
    <x v="2"/>
    <x v="1"/>
    <n v="122.5"/>
  </r>
  <r>
    <n v="512"/>
    <x v="280"/>
    <x v="2"/>
    <x v="87"/>
    <x v="0"/>
    <x v="1"/>
    <x v="0"/>
    <x v="3"/>
    <x v="0"/>
    <x v="41"/>
    <x v="0"/>
    <x v="0"/>
    <x v="0"/>
    <x v="0"/>
    <x v="0"/>
    <x v="0"/>
    <x v="2"/>
    <x v="1"/>
    <n v="122.5"/>
  </r>
  <r>
    <n v="513"/>
    <x v="379"/>
    <x v="2"/>
    <x v="91"/>
    <x v="1"/>
    <x v="1"/>
    <x v="1"/>
    <x v="3"/>
    <x v="0"/>
    <x v="48"/>
    <x v="0"/>
    <x v="0"/>
    <x v="1"/>
    <x v="0"/>
    <x v="0"/>
    <x v="0"/>
    <x v="2"/>
    <x v="2"/>
    <n v="70"/>
  </r>
  <r>
    <n v="514"/>
    <x v="380"/>
    <x v="2"/>
    <x v="116"/>
    <x v="1"/>
    <x v="1"/>
    <x v="0"/>
    <x v="3"/>
    <x v="0"/>
    <x v="48"/>
    <x v="0"/>
    <x v="0"/>
    <x v="0"/>
    <x v="0"/>
    <x v="0"/>
    <x v="0"/>
    <x v="2"/>
    <x v="2"/>
    <n v="70"/>
  </r>
  <r>
    <n v="515"/>
    <x v="381"/>
    <x v="2"/>
    <x v="87"/>
    <x v="0"/>
    <x v="0"/>
    <x v="1"/>
    <x v="3"/>
    <x v="0"/>
    <x v="7"/>
    <x v="0"/>
    <x v="0"/>
    <x v="1"/>
    <x v="0"/>
    <x v="0"/>
    <x v="0"/>
    <x v="2"/>
    <x v="2"/>
    <n v="105"/>
  </r>
  <r>
    <n v="516"/>
    <x v="96"/>
    <x v="2"/>
    <x v="107"/>
    <x v="0"/>
    <x v="2"/>
    <x v="1"/>
    <x v="1"/>
    <x v="2"/>
    <x v="50"/>
    <x v="0"/>
    <x v="0"/>
    <x v="1"/>
    <x v="0"/>
    <x v="0"/>
    <x v="0"/>
    <x v="2"/>
    <x v="0"/>
    <n v="192.5"/>
  </r>
  <r>
    <n v="517"/>
    <x v="144"/>
    <x v="2"/>
    <x v="117"/>
    <x v="0"/>
    <x v="2"/>
    <x v="1"/>
    <x v="1"/>
    <x v="0"/>
    <x v="55"/>
    <x v="0"/>
    <x v="0"/>
    <x v="1"/>
    <x v="0"/>
    <x v="0"/>
    <x v="0"/>
    <x v="2"/>
    <x v="0"/>
    <n v="192.5"/>
  </r>
  <r>
    <n v="518"/>
    <x v="287"/>
    <x v="2"/>
    <x v="89"/>
    <x v="0"/>
    <x v="1"/>
    <x v="1"/>
    <x v="1"/>
    <x v="1"/>
    <x v="43"/>
    <x v="0"/>
    <x v="0"/>
    <x v="0"/>
    <x v="1"/>
    <x v="1"/>
    <x v="0"/>
    <x v="2"/>
    <x v="1"/>
    <n v="122.5"/>
  </r>
  <r>
    <n v="519"/>
    <x v="309"/>
    <x v="2"/>
    <x v="98"/>
    <x v="1"/>
    <x v="1"/>
    <x v="1"/>
    <x v="1"/>
    <x v="1"/>
    <x v="45"/>
    <x v="0"/>
    <x v="0"/>
    <x v="0"/>
    <x v="0"/>
    <x v="0"/>
    <x v="0"/>
    <x v="2"/>
    <x v="1"/>
    <n v="70"/>
  </r>
  <r>
    <n v="520"/>
    <x v="307"/>
    <x v="2"/>
    <x v="89"/>
    <x v="0"/>
    <x v="2"/>
    <x v="1"/>
    <x v="1"/>
    <x v="6"/>
    <x v="57"/>
    <x v="0"/>
    <x v="0"/>
    <x v="0"/>
    <x v="0"/>
    <x v="0"/>
    <x v="0"/>
    <x v="2"/>
    <x v="1"/>
    <n v="192.5"/>
  </r>
  <r>
    <n v="521"/>
    <x v="293"/>
    <x v="2"/>
    <x v="89"/>
    <x v="0"/>
    <x v="2"/>
    <x v="0"/>
    <x v="1"/>
    <x v="0"/>
    <x v="55"/>
    <x v="0"/>
    <x v="0"/>
    <x v="0"/>
    <x v="0"/>
    <x v="0"/>
    <x v="0"/>
    <x v="2"/>
    <x v="1"/>
    <n v="192.5"/>
  </r>
  <r>
    <n v="522"/>
    <x v="305"/>
    <x v="2"/>
    <x v="89"/>
    <x v="0"/>
    <x v="2"/>
    <x v="1"/>
    <x v="1"/>
    <x v="0"/>
    <x v="55"/>
    <x v="0"/>
    <x v="0"/>
    <x v="0"/>
    <x v="0"/>
    <x v="0"/>
    <x v="0"/>
    <x v="2"/>
    <x v="1"/>
    <n v="192.5"/>
  </r>
  <r>
    <n v="523"/>
    <x v="297"/>
    <x v="2"/>
    <x v="118"/>
    <x v="1"/>
    <x v="1"/>
    <x v="0"/>
    <x v="1"/>
    <x v="1"/>
    <x v="45"/>
    <x v="0"/>
    <x v="0"/>
    <x v="0"/>
    <x v="0"/>
    <x v="0"/>
    <x v="0"/>
    <x v="2"/>
    <x v="1"/>
    <n v="70"/>
  </r>
  <r>
    <n v="524"/>
    <x v="292"/>
    <x v="2"/>
    <x v="87"/>
    <x v="0"/>
    <x v="1"/>
    <x v="1"/>
    <x v="1"/>
    <x v="2"/>
    <x v="52"/>
    <x v="0"/>
    <x v="0"/>
    <x v="0"/>
    <x v="0"/>
    <x v="0"/>
    <x v="0"/>
    <x v="2"/>
    <x v="1"/>
    <n v="122.5"/>
  </r>
  <r>
    <n v="525"/>
    <x v="299"/>
    <x v="2"/>
    <x v="88"/>
    <x v="0"/>
    <x v="0"/>
    <x v="1"/>
    <x v="1"/>
    <x v="0"/>
    <x v="7"/>
    <x v="0"/>
    <x v="0"/>
    <x v="0"/>
    <x v="0"/>
    <x v="0"/>
    <x v="0"/>
    <x v="2"/>
    <x v="1"/>
    <n v="105"/>
  </r>
  <r>
    <n v="526"/>
    <x v="303"/>
    <x v="2"/>
    <x v="88"/>
    <x v="0"/>
    <x v="2"/>
    <x v="1"/>
    <x v="1"/>
    <x v="2"/>
    <x v="50"/>
    <x v="0"/>
    <x v="0"/>
    <x v="0"/>
    <x v="0"/>
    <x v="0"/>
    <x v="0"/>
    <x v="2"/>
    <x v="1"/>
    <n v="192.5"/>
  </r>
  <r>
    <n v="527"/>
    <x v="301"/>
    <x v="2"/>
    <x v="88"/>
    <x v="0"/>
    <x v="0"/>
    <x v="1"/>
    <x v="1"/>
    <x v="1"/>
    <x v="8"/>
    <x v="0"/>
    <x v="0"/>
    <x v="0"/>
    <x v="0"/>
    <x v="0"/>
    <x v="0"/>
    <x v="2"/>
    <x v="1"/>
    <n v="105"/>
  </r>
  <r>
    <n v="528"/>
    <x v="312"/>
    <x v="2"/>
    <x v="91"/>
    <x v="0"/>
    <x v="1"/>
    <x v="1"/>
    <x v="1"/>
    <x v="0"/>
    <x v="41"/>
    <x v="0"/>
    <x v="0"/>
    <x v="0"/>
    <x v="0"/>
    <x v="0"/>
    <x v="0"/>
    <x v="2"/>
    <x v="1"/>
    <n v="122.5"/>
  </r>
  <r>
    <n v="529"/>
    <x v="291"/>
    <x v="2"/>
    <x v="88"/>
    <x v="0"/>
    <x v="1"/>
    <x v="1"/>
    <x v="1"/>
    <x v="0"/>
    <x v="41"/>
    <x v="0"/>
    <x v="0"/>
    <x v="0"/>
    <x v="0"/>
    <x v="0"/>
    <x v="0"/>
    <x v="2"/>
    <x v="1"/>
    <n v="122.5"/>
  </r>
  <r>
    <n v="530"/>
    <x v="310"/>
    <x v="2"/>
    <x v="98"/>
    <x v="0"/>
    <x v="1"/>
    <x v="1"/>
    <x v="1"/>
    <x v="0"/>
    <x v="41"/>
    <x v="0"/>
    <x v="0"/>
    <x v="0"/>
    <x v="0"/>
    <x v="0"/>
    <x v="0"/>
    <x v="2"/>
    <x v="1"/>
    <n v="122.5"/>
  </r>
  <r>
    <n v="531"/>
    <x v="295"/>
    <x v="2"/>
    <x v="88"/>
    <x v="0"/>
    <x v="0"/>
    <x v="0"/>
    <x v="1"/>
    <x v="0"/>
    <x v="7"/>
    <x v="0"/>
    <x v="0"/>
    <x v="0"/>
    <x v="0"/>
    <x v="0"/>
    <x v="0"/>
    <x v="2"/>
    <x v="1"/>
    <n v="105"/>
  </r>
  <r>
    <n v="532"/>
    <x v="300"/>
    <x v="2"/>
    <x v="119"/>
    <x v="0"/>
    <x v="0"/>
    <x v="1"/>
    <x v="1"/>
    <x v="0"/>
    <x v="7"/>
    <x v="0"/>
    <x v="0"/>
    <x v="0"/>
    <x v="0"/>
    <x v="0"/>
    <x v="0"/>
    <x v="2"/>
    <x v="1"/>
    <n v="105"/>
  </r>
  <r>
    <n v="533"/>
    <x v="296"/>
    <x v="2"/>
    <x v="120"/>
    <x v="0"/>
    <x v="0"/>
    <x v="1"/>
    <x v="1"/>
    <x v="4"/>
    <x v="24"/>
    <x v="0"/>
    <x v="0"/>
    <x v="0"/>
    <x v="0"/>
    <x v="0"/>
    <x v="0"/>
    <x v="2"/>
    <x v="1"/>
    <n v="105"/>
  </r>
  <r>
    <n v="534"/>
    <x v="306"/>
    <x v="2"/>
    <x v="98"/>
    <x v="0"/>
    <x v="2"/>
    <x v="0"/>
    <x v="1"/>
    <x v="1"/>
    <x v="56"/>
    <x v="0"/>
    <x v="0"/>
    <x v="1"/>
    <x v="0"/>
    <x v="0"/>
    <x v="0"/>
    <x v="2"/>
    <x v="1"/>
    <n v="192.5"/>
  </r>
  <r>
    <n v="535"/>
    <x v="311"/>
    <x v="2"/>
    <x v="87"/>
    <x v="1"/>
    <x v="1"/>
    <x v="1"/>
    <x v="1"/>
    <x v="7"/>
    <x v="12"/>
    <x v="0"/>
    <x v="0"/>
    <x v="1"/>
    <x v="0"/>
    <x v="0"/>
    <x v="0"/>
    <x v="2"/>
    <x v="1"/>
    <n v="70"/>
  </r>
  <r>
    <n v="536"/>
    <x v="382"/>
    <x v="2"/>
    <x v="96"/>
    <x v="0"/>
    <x v="0"/>
    <x v="1"/>
    <x v="3"/>
    <x v="1"/>
    <x v="8"/>
    <x v="0"/>
    <x v="0"/>
    <x v="1"/>
    <x v="0"/>
    <x v="0"/>
    <x v="0"/>
    <x v="2"/>
    <x v="2"/>
    <n v="105"/>
  </r>
  <r>
    <n v="537"/>
    <x v="383"/>
    <x v="2"/>
    <x v="87"/>
    <x v="1"/>
    <x v="2"/>
    <x v="0"/>
    <x v="3"/>
    <x v="0"/>
    <x v="53"/>
    <x v="0"/>
    <x v="0"/>
    <x v="1"/>
    <x v="0"/>
    <x v="0"/>
    <x v="0"/>
    <x v="2"/>
    <x v="2"/>
    <n v="110"/>
  </r>
  <r>
    <n v="538"/>
    <x v="384"/>
    <x v="2"/>
    <x v="98"/>
    <x v="0"/>
    <x v="0"/>
    <x v="0"/>
    <x v="3"/>
    <x v="0"/>
    <x v="7"/>
    <x v="0"/>
    <x v="0"/>
    <x v="0"/>
    <x v="0"/>
    <x v="0"/>
    <x v="0"/>
    <x v="2"/>
    <x v="2"/>
    <n v="105"/>
  </r>
  <r>
    <n v="539"/>
    <x v="385"/>
    <x v="2"/>
    <x v="98"/>
    <x v="0"/>
    <x v="0"/>
    <x v="0"/>
    <x v="3"/>
    <x v="0"/>
    <x v="7"/>
    <x v="0"/>
    <x v="0"/>
    <x v="0"/>
    <x v="0"/>
    <x v="0"/>
    <x v="0"/>
    <x v="2"/>
    <x v="2"/>
    <n v="105"/>
  </r>
  <r>
    <n v="540"/>
    <x v="386"/>
    <x v="2"/>
    <x v="100"/>
    <x v="0"/>
    <x v="0"/>
    <x v="1"/>
    <x v="3"/>
    <x v="0"/>
    <x v="7"/>
    <x v="0"/>
    <x v="0"/>
    <x v="0"/>
    <x v="0"/>
    <x v="0"/>
    <x v="0"/>
    <x v="2"/>
    <x v="2"/>
    <n v="105"/>
  </r>
  <r>
    <n v="541"/>
    <x v="387"/>
    <x v="2"/>
    <x v="121"/>
    <x v="0"/>
    <x v="0"/>
    <x v="0"/>
    <x v="3"/>
    <x v="6"/>
    <x v="2"/>
    <x v="0"/>
    <x v="0"/>
    <x v="1"/>
    <x v="0"/>
    <x v="0"/>
    <x v="0"/>
    <x v="2"/>
    <x v="2"/>
    <n v="105"/>
  </r>
  <r>
    <n v="542"/>
    <x v="388"/>
    <x v="2"/>
    <x v="88"/>
    <x v="1"/>
    <x v="1"/>
    <x v="1"/>
    <x v="3"/>
    <x v="0"/>
    <x v="48"/>
    <x v="0"/>
    <x v="0"/>
    <x v="0"/>
    <x v="0"/>
    <x v="0"/>
    <x v="0"/>
    <x v="2"/>
    <x v="2"/>
    <n v="70"/>
  </r>
  <r>
    <n v="543"/>
    <x v="389"/>
    <x v="2"/>
    <x v="87"/>
    <x v="0"/>
    <x v="0"/>
    <x v="1"/>
    <x v="3"/>
    <x v="0"/>
    <x v="7"/>
    <x v="0"/>
    <x v="0"/>
    <x v="0"/>
    <x v="1"/>
    <x v="1"/>
    <x v="0"/>
    <x v="2"/>
    <x v="2"/>
    <n v="105"/>
  </r>
  <r>
    <n v="544"/>
    <x v="390"/>
    <x v="2"/>
    <x v="91"/>
    <x v="0"/>
    <x v="0"/>
    <x v="1"/>
    <x v="3"/>
    <x v="0"/>
    <x v="7"/>
    <x v="0"/>
    <x v="0"/>
    <x v="0"/>
    <x v="0"/>
    <x v="0"/>
    <x v="0"/>
    <x v="2"/>
    <x v="2"/>
    <n v="105"/>
  </r>
  <r>
    <n v="545"/>
    <x v="391"/>
    <x v="2"/>
    <x v="122"/>
    <x v="0"/>
    <x v="0"/>
    <x v="1"/>
    <x v="3"/>
    <x v="0"/>
    <x v="7"/>
    <x v="0"/>
    <x v="0"/>
    <x v="0"/>
    <x v="0"/>
    <x v="0"/>
    <x v="0"/>
    <x v="2"/>
    <x v="2"/>
    <n v="105"/>
  </r>
  <r>
    <n v="546"/>
    <x v="392"/>
    <x v="2"/>
    <x v="88"/>
    <x v="1"/>
    <x v="1"/>
    <x v="1"/>
    <x v="3"/>
    <x v="0"/>
    <x v="48"/>
    <x v="0"/>
    <x v="0"/>
    <x v="0"/>
    <x v="0"/>
    <x v="0"/>
    <x v="0"/>
    <x v="2"/>
    <x v="2"/>
    <n v="70"/>
  </r>
  <r>
    <n v="547"/>
    <x v="393"/>
    <x v="2"/>
    <x v="88"/>
    <x v="1"/>
    <x v="1"/>
    <x v="1"/>
    <x v="3"/>
    <x v="0"/>
    <x v="48"/>
    <x v="0"/>
    <x v="0"/>
    <x v="1"/>
    <x v="0"/>
    <x v="0"/>
    <x v="0"/>
    <x v="2"/>
    <x v="2"/>
    <n v="70"/>
  </r>
  <r>
    <n v="548"/>
    <x v="394"/>
    <x v="2"/>
    <x v="88"/>
    <x v="1"/>
    <x v="1"/>
    <x v="1"/>
    <x v="3"/>
    <x v="0"/>
    <x v="48"/>
    <x v="0"/>
    <x v="0"/>
    <x v="0"/>
    <x v="0"/>
    <x v="0"/>
    <x v="0"/>
    <x v="2"/>
    <x v="2"/>
    <n v="70"/>
  </r>
  <r>
    <n v="549"/>
    <x v="395"/>
    <x v="2"/>
    <x v="87"/>
    <x v="0"/>
    <x v="0"/>
    <x v="1"/>
    <x v="3"/>
    <x v="6"/>
    <x v="2"/>
    <x v="0"/>
    <x v="0"/>
    <x v="1"/>
    <x v="0"/>
    <x v="0"/>
    <x v="0"/>
    <x v="2"/>
    <x v="2"/>
    <n v="105"/>
  </r>
  <r>
    <n v="550"/>
    <x v="396"/>
    <x v="2"/>
    <x v="88"/>
    <x v="1"/>
    <x v="1"/>
    <x v="1"/>
    <x v="3"/>
    <x v="1"/>
    <x v="45"/>
    <x v="0"/>
    <x v="0"/>
    <x v="1"/>
    <x v="0"/>
    <x v="0"/>
    <x v="0"/>
    <x v="2"/>
    <x v="2"/>
    <n v="70"/>
  </r>
  <r>
    <n v="551"/>
    <x v="397"/>
    <x v="2"/>
    <x v="91"/>
    <x v="0"/>
    <x v="0"/>
    <x v="1"/>
    <x v="3"/>
    <x v="0"/>
    <x v="7"/>
    <x v="0"/>
    <x v="0"/>
    <x v="0"/>
    <x v="0"/>
    <x v="0"/>
    <x v="0"/>
    <x v="2"/>
    <x v="2"/>
    <n v="105"/>
  </r>
  <r>
    <n v="552"/>
    <x v="398"/>
    <x v="2"/>
    <x v="98"/>
    <x v="0"/>
    <x v="0"/>
    <x v="1"/>
    <x v="3"/>
    <x v="1"/>
    <x v="8"/>
    <x v="0"/>
    <x v="0"/>
    <x v="1"/>
    <x v="0"/>
    <x v="0"/>
    <x v="0"/>
    <x v="2"/>
    <x v="2"/>
    <n v="105"/>
  </r>
  <r>
    <n v="553"/>
    <x v="399"/>
    <x v="2"/>
    <x v="89"/>
    <x v="0"/>
    <x v="0"/>
    <x v="1"/>
    <x v="3"/>
    <x v="3"/>
    <x v="19"/>
    <x v="1"/>
    <x v="1"/>
    <x v="1"/>
    <x v="0"/>
    <x v="0"/>
    <x v="0"/>
    <x v="2"/>
    <x v="2"/>
    <n v="105"/>
  </r>
  <r>
    <n v="554"/>
    <x v="400"/>
    <x v="2"/>
    <x v="88"/>
    <x v="1"/>
    <x v="2"/>
    <x v="1"/>
    <x v="3"/>
    <x v="1"/>
    <x v="47"/>
    <x v="0"/>
    <x v="0"/>
    <x v="1"/>
    <x v="0"/>
    <x v="0"/>
    <x v="0"/>
    <x v="2"/>
    <x v="2"/>
    <n v="110"/>
  </r>
  <r>
    <n v="555"/>
    <x v="401"/>
    <x v="2"/>
    <x v="89"/>
    <x v="0"/>
    <x v="2"/>
    <x v="1"/>
    <x v="3"/>
    <x v="1"/>
    <x v="56"/>
    <x v="0"/>
    <x v="0"/>
    <x v="1"/>
    <x v="0"/>
    <x v="0"/>
    <x v="0"/>
    <x v="2"/>
    <x v="2"/>
    <n v="192.5"/>
  </r>
  <r>
    <n v="556"/>
    <x v="402"/>
    <x v="2"/>
    <x v="110"/>
    <x v="0"/>
    <x v="0"/>
    <x v="1"/>
    <x v="3"/>
    <x v="2"/>
    <x v="6"/>
    <x v="0"/>
    <x v="1"/>
    <x v="1"/>
    <x v="0"/>
    <x v="1"/>
    <x v="0"/>
    <x v="2"/>
    <x v="2"/>
    <n v="105"/>
  </r>
  <r>
    <n v="557"/>
    <x v="403"/>
    <x v="2"/>
    <x v="115"/>
    <x v="1"/>
    <x v="1"/>
    <x v="1"/>
    <x v="3"/>
    <x v="0"/>
    <x v="48"/>
    <x v="0"/>
    <x v="0"/>
    <x v="0"/>
    <x v="0"/>
    <x v="0"/>
    <x v="0"/>
    <x v="2"/>
    <x v="2"/>
    <n v="70"/>
  </r>
  <r>
    <n v="558"/>
    <x v="404"/>
    <x v="2"/>
    <x v="89"/>
    <x v="1"/>
    <x v="1"/>
    <x v="1"/>
    <x v="3"/>
    <x v="6"/>
    <x v="8"/>
    <x v="0"/>
    <x v="0"/>
    <x v="1"/>
    <x v="0"/>
    <x v="0"/>
    <x v="0"/>
    <x v="2"/>
    <x v="2"/>
    <n v="70"/>
  </r>
  <r>
    <n v="559"/>
    <x v="405"/>
    <x v="2"/>
    <x v="91"/>
    <x v="1"/>
    <x v="1"/>
    <x v="0"/>
    <x v="3"/>
    <x v="0"/>
    <x v="48"/>
    <x v="0"/>
    <x v="0"/>
    <x v="1"/>
    <x v="0"/>
    <x v="0"/>
    <x v="0"/>
    <x v="2"/>
    <x v="2"/>
    <n v="70"/>
  </r>
  <r>
    <n v="560"/>
    <x v="406"/>
    <x v="2"/>
    <x v="89"/>
    <x v="1"/>
    <x v="1"/>
    <x v="1"/>
    <x v="3"/>
    <x v="6"/>
    <x v="8"/>
    <x v="0"/>
    <x v="0"/>
    <x v="1"/>
    <x v="0"/>
    <x v="0"/>
    <x v="0"/>
    <x v="2"/>
    <x v="2"/>
    <n v="70"/>
  </r>
  <r>
    <n v="561"/>
    <x v="407"/>
    <x v="2"/>
    <x v="88"/>
    <x v="1"/>
    <x v="1"/>
    <x v="1"/>
    <x v="3"/>
    <x v="6"/>
    <x v="8"/>
    <x v="0"/>
    <x v="1"/>
    <x v="0"/>
    <x v="0"/>
    <x v="0"/>
    <x v="0"/>
    <x v="2"/>
    <x v="2"/>
    <n v="70"/>
  </r>
  <r>
    <n v="562"/>
    <x v="408"/>
    <x v="2"/>
    <x v="91"/>
    <x v="1"/>
    <x v="1"/>
    <x v="1"/>
    <x v="3"/>
    <x v="5"/>
    <x v="10"/>
    <x v="1"/>
    <x v="1"/>
    <x v="1"/>
    <x v="0"/>
    <x v="0"/>
    <x v="0"/>
    <x v="2"/>
    <x v="2"/>
    <n v="70"/>
  </r>
  <r>
    <n v="563"/>
    <x v="409"/>
    <x v="2"/>
    <x v="88"/>
    <x v="1"/>
    <x v="1"/>
    <x v="1"/>
    <x v="3"/>
    <x v="0"/>
    <x v="48"/>
    <x v="0"/>
    <x v="0"/>
    <x v="0"/>
    <x v="0"/>
    <x v="0"/>
    <x v="0"/>
    <x v="2"/>
    <x v="2"/>
    <n v="70"/>
  </r>
  <r>
    <n v="564"/>
    <x v="410"/>
    <x v="2"/>
    <x v="91"/>
    <x v="1"/>
    <x v="1"/>
    <x v="1"/>
    <x v="3"/>
    <x v="1"/>
    <x v="45"/>
    <x v="0"/>
    <x v="0"/>
    <x v="1"/>
    <x v="0"/>
    <x v="0"/>
    <x v="0"/>
    <x v="2"/>
    <x v="2"/>
    <n v="70"/>
  </r>
  <r>
    <n v="565"/>
    <x v="411"/>
    <x v="2"/>
    <x v="98"/>
    <x v="0"/>
    <x v="1"/>
    <x v="1"/>
    <x v="3"/>
    <x v="1"/>
    <x v="43"/>
    <x v="0"/>
    <x v="0"/>
    <x v="1"/>
    <x v="0"/>
    <x v="0"/>
    <x v="0"/>
    <x v="2"/>
    <x v="2"/>
    <n v="122.5"/>
  </r>
  <r>
    <n v="566"/>
    <x v="412"/>
    <x v="2"/>
    <x v="89"/>
    <x v="1"/>
    <x v="1"/>
    <x v="1"/>
    <x v="3"/>
    <x v="0"/>
    <x v="48"/>
    <x v="0"/>
    <x v="0"/>
    <x v="1"/>
    <x v="0"/>
    <x v="0"/>
    <x v="0"/>
    <x v="2"/>
    <x v="2"/>
    <n v="70"/>
  </r>
  <r>
    <n v="567"/>
    <x v="313"/>
    <x v="2"/>
    <x v="87"/>
    <x v="1"/>
    <x v="1"/>
    <x v="1"/>
    <x v="6"/>
    <x v="4"/>
    <x v="6"/>
    <x v="0"/>
    <x v="0"/>
    <x v="0"/>
    <x v="0"/>
    <x v="0"/>
    <x v="0"/>
    <x v="2"/>
    <x v="1"/>
    <n v="70"/>
  </r>
  <r>
    <n v="568"/>
    <x v="413"/>
    <x v="2"/>
    <x v="88"/>
    <x v="1"/>
    <x v="1"/>
    <x v="0"/>
    <x v="3"/>
    <x v="0"/>
    <x v="48"/>
    <x v="0"/>
    <x v="0"/>
    <x v="0"/>
    <x v="0"/>
    <x v="0"/>
    <x v="0"/>
    <x v="2"/>
    <x v="2"/>
    <n v="70"/>
  </r>
  <r>
    <n v="569"/>
    <x v="414"/>
    <x v="2"/>
    <x v="88"/>
    <x v="1"/>
    <x v="1"/>
    <x v="0"/>
    <x v="3"/>
    <x v="0"/>
    <x v="48"/>
    <x v="0"/>
    <x v="0"/>
    <x v="0"/>
    <x v="0"/>
    <x v="0"/>
    <x v="0"/>
    <x v="2"/>
    <x v="2"/>
    <n v="70"/>
  </r>
  <r>
    <n v="570"/>
    <x v="415"/>
    <x v="2"/>
    <x v="98"/>
    <x v="0"/>
    <x v="1"/>
    <x v="1"/>
    <x v="3"/>
    <x v="0"/>
    <x v="41"/>
    <x v="0"/>
    <x v="0"/>
    <x v="0"/>
    <x v="0"/>
    <x v="0"/>
    <x v="0"/>
    <x v="2"/>
    <x v="2"/>
    <n v="122.5"/>
  </r>
  <r>
    <n v="571"/>
    <x v="416"/>
    <x v="2"/>
    <x v="91"/>
    <x v="0"/>
    <x v="0"/>
    <x v="0"/>
    <x v="3"/>
    <x v="2"/>
    <x v="6"/>
    <x v="1"/>
    <x v="1"/>
    <x v="1"/>
    <x v="0"/>
    <x v="0"/>
    <x v="0"/>
    <x v="2"/>
    <x v="2"/>
    <n v="105"/>
  </r>
  <r>
    <n v="572"/>
    <x v="417"/>
    <x v="2"/>
    <x v="87"/>
    <x v="0"/>
    <x v="0"/>
    <x v="1"/>
    <x v="1"/>
    <x v="0"/>
    <x v="7"/>
    <x v="0"/>
    <x v="0"/>
    <x v="0"/>
    <x v="1"/>
    <x v="1"/>
    <x v="0"/>
    <x v="2"/>
    <x v="2"/>
    <n v="105"/>
  </r>
  <r>
    <n v="573"/>
    <x v="418"/>
    <x v="2"/>
    <x v="87"/>
    <x v="0"/>
    <x v="0"/>
    <x v="1"/>
    <x v="3"/>
    <x v="6"/>
    <x v="2"/>
    <x v="0"/>
    <x v="0"/>
    <x v="1"/>
    <x v="0"/>
    <x v="0"/>
    <x v="0"/>
    <x v="2"/>
    <x v="2"/>
    <n v="105"/>
  </r>
  <r>
    <n v="574"/>
    <x v="419"/>
    <x v="2"/>
    <x v="115"/>
    <x v="1"/>
    <x v="1"/>
    <x v="0"/>
    <x v="3"/>
    <x v="0"/>
    <x v="48"/>
    <x v="0"/>
    <x v="0"/>
    <x v="1"/>
    <x v="0"/>
    <x v="0"/>
    <x v="0"/>
    <x v="2"/>
    <x v="2"/>
    <n v="70"/>
  </r>
  <r>
    <n v="575"/>
    <x v="420"/>
    <x v="2"/>
    <x v="93"/>
    <x v="1"/>
    <x v="1"/>
    <x v="1"/>
    <x v="3"/>
    <x v="3"/>
    <x v="52"/>
    <x v="1"/>
    <x v="1"/>
    <x v="1"/>
    <x v="0"/>
    <x v="0"/>
    <x v="0"/>
    <x v="2"/>
    <x v="2"/>
    <n v="70"/>
  </r>
  <r>
    <n v="576"/>
    <x v="421"/>
    <x v="2"/>
    <x v="98"/>
    <x v="1"/>
    <x v="1"/>
    <x v="1"/>
    <x v="3"/>
    <x v="0"/>
    <x v="48"/>
    <x v="0"/>
    <x v="0"/>
    <x v="1"/>
    <x v="0"/>
    <x v="0"/>
    <x v="0"/>
    <x v="2"/>
    <x v="2"/>
    <n v="70"/>
  </r>
  <r>
    <n v="577"/>
    <x v="422"/>
    <x v="2"/>
    <x v="91"/>
    <x v="1"/>
    <x v="1"/>
    <x v="1"/>
    <x v="3"/>
    <x v="0"/>
    <x v="48"/>
    <x v="0"/>
    <x v="0"/>
    <x v="1"/>
    <x v="0"/>
    <x v="0"/>
    <x v="0"/>
    <x v="2"/>
    <x v="2"/>
    <n v="70"/>
  </r>
  <r>
    <n v="578"/>
    <x v="423"/>
    <x v="2"/>
    <x v="98"/>
    <x v="1"/>
    <x v="2"/>
    <x v="1"/>
    <x v="1"/>
    <x v="0"/>
    <x v="53"/>
    <x v="0"/>
    <x v="0"/>
    <x v="1"/>
    <x v="0"/>
    <x v="0"/>
    <x v="0"/>
    <x v="2"/>
    <x v="2"/>
    <n v="110"/>
  </r>
  <r>
    <n v="579"/>
    <x v="424"/>
    <x v="2"/>
    <x v="123"/>
    <x v="0"/>
    <x v="1"/>
    <x v="1"/>
    <x v="1"/>
    <x v="2"/>
    <x v="52"/>
    <x v="0"/>
    <x v="1"/>
    <x v="0"/>
    <x v="0"/>
    <x v="0"/>
    <x v="0"/>
    <x v="2"/>
    <x v="2"/>
    <n v="122.5"/>
  </r>
  <r>
    <n v="580"/>
    <x v="65"/>
    <x v="2"/>
    <x v="87"/>
    <x v="0"/>
    <x v="1"/>
    <x v="1"/>
    <x v="4"/>
    <x v="0"/>
    <x v="41"/>
    <x v="0"/>
    <x v="0"/>
    <x v="1"/>
    <x v="0"/>
    <x v="0"/>
    <x v="0"/>
    <x v="2"/>
    <x v="0"/>
    <n v="122.5"/>
  </r>
  <r>
    <n v="581"/>
    <x v="59"/>
    <x v="2"/>
    <x v="87"/>
    <x v="0"/>
    <x v="1"/>
    <x v="1"/>
    <x v="4"/>
    <x v="0"/>
    <x v="41"/>
    <x v="0"/>
    <x v="0"/>
    <x v="1"/>
    <x v="0"/>
    <x v="0"/>
    <x v="0"/>
    <x v="2"/>
    <x v="0"/>
    <n v="122.5"/>
  </r>
  <r>
    <n v="582"/>
    <x v="19"/>
    <x v="2"/>
    <x v="87"/>
    <x v="0"/>
    <x v="2"/>
    <x v="1"/>
    <x v="4"/>
    <x v="0"/>
    <x v="55"/>
    <x v="0"/>
    <x v="0"/>
    <x v="1"/>
    <x v="0"/>
    <x v="0"/>
    <x v="0"/>
    <x v="2"/>
    <x v="0"/>
    <n v="192.5"/>
  </r>
  <r>
    <n v="583"/>
    <x v="16"/>
    <x v="2"/>
    <x v="87"/>
    <x v="0"/>
    <x v="1"/>
    <x v="1"/>
    <x v="4"/>
    <x v="0"/>
    <x v="41"/>
    <x v="0"/>
    <x v="0"/>
    <x v="1"/>
    <x v="0"/>
    <x v="0"/>
    <x v="0"/>
    <x v="2"/>
    <x v="0"/>
    <n v="122.5"/>
  </r>
  <r>
    <n v="584"/>
    <x v="20"/>
    <x v="2"/>
    <x v="87"/>
    <x v="0"/>
    <x v="2"/>
    <x v="1"/>
    <x v="4"/>
    <x v="0"/>
    <x v="55"/>
    <x v="0"/>
    <x v="1"/>
    <x v="1"/>
    <x v="0"/>
    <x v="1"/>
    <x v="0"/>
    <x v="2"/>
    <x v="0"/>
    <n v="192.5"/>
  </r>
  <r>
    <n v="585"/>
    <x v="83"/>
    <x v="2"/>
    <x v="87"/>
    <x v="1"/>
    <x v="1"/>
    <x v="1"/>
    <x v="4"/>
    <x v="1"/>
    <x v="45"/>
    <x v="0"/>
    <x v="0"/>
    <x v="1"/>
    <x v="0"/>
    <x v="0"/>
    <x v="0"/>
    <x v="2"/>
    <x v="0"/>
    <n v="70"/>
  </r>
  <r>
    <n v="586"/>
    <x v="24"/>
    <x v="2"/>
    <x v="87"/>
    <x v="0"/>
    <x v="2"/>
    <x v="1"/>
    <x v="4"/>
    <x v="0"/>
    <x v="55"/>
    <x v="0"/>
    <x v="0"/>
    <x v="0"/>
    <x v="0"/>
    <x v="0"/>
    <x v="0"/>
    <x v="2"/>
    <x v="0"/>
    <n v="192.5"/>
  </r>
  <r>
    <n v="587"/>
    <x v="321"/>
    <x v="2"/>
    <x v="91"/>
    <x v="0"/>
    <x v="2"/>
    <x v="1"/>
    <x v="4"/>
    <x v="2"/>
    <x v="50"/>
    <x v="0"/>
    <x v="0"/>
    <x v="0"/>
    <x v="0"/>
    <x v="0"/>
    <x v="0"/>
    <x v="2"/>
    <x v="1"/>
    <n v="192.5"/>
  </r>
  <r>
    <n v="588"/>
    <x v="323"/>
    <x v="2"/>
    <x v="87"/>
    <x v="1"/>
    <x v="1"/>
    <x v="1"/>
    <x v="4"/>
    <x v="0"/>
    <x v="48"/>
    <x v="0"/>
    <x v="0"/>
    <x v="0"/>
    <x v="0"/>
    <x v="0"/>
    <x v="0"/>
    <x v="2"/>
    <x v="1"/>
    <n v="70"/>
  </r>
  <r>
    <n v="589"/>
    <x v="322"/>
    <x v="2"/>
    <x v="87"/>
    <x v="1"/>
    <x v="1"/>
    <x v="1"/>
    <x v="4"/>
    <x v="1"/>
    <x v="45"/>
    <x v="0"/>
    <x v="0"/>
    <x v="1"/>
    <x v="0"/>
    <x v="0"/>
    <x v="0"/>
    <x v="2"/>
    <x v="1"/>
    <n v="70"/>
  </r>
  <r>
    <n v="590"/>
    <x v="325"/>
    <x v="2"/>
    <x v="97"/>
    <x v="1"/>
    <x v="1"/>
    <x v="1"/>
    <x v="4"/>
    <x v="0"/>
    <x v="48"/>
    <x v="0"/>
    <x v="0"/>
    <x v="1"/>
    <x v="0"/>
    <x v="0"/>
    <x v="0"/>
    <x v="2"/>
    <x v="1"/>
    <n v="70"/>
  </r>
  <r>
    <n v="591"/>
    <x v="328"/>
    <x v="2"/>
    <x v="124"/>
    <x v="0"/>
    <x v="2"/>
    <x v="1"/>
    <x v="4"/>
    <x v="0"/>
    <x v="55"/>
    <x v="0"/>
    <x v="0"/>
    <x v="1"/>
    <x v="0"/>
    <x v="0"/>
    <x v="0"/>
    <x v="2"/>
    <x v="1"/>
    <n v="192.5"/>
  </r>
  <r>
    <n v="592"/>
    <x v="326"/>
    <x v="2"/>
    <x v="89"/>
    <x v="0"/>
    <x v="2"/>
    <x v="1"/>
    <x v="4"/>
    <x v="1"/>
    <x v="56"/>
    <x v="0"/>
    <x v="0"/>
    <x v="1"/>
    <x v="0"/>
    <x v="0"/>
    <x v="0"/>
    <x v="2"/>
    <x v="1"/>
    <n v="192.5"/>
  </r>
  <r>
    <n v="593"/>
    <x v="425"/>
    <x v="2"/>
    <x v="91"/>
    <x v="0"/>
    <x v="1"/>
    <x v="1"/>
    <x v="6"/>
    <x v="4"/>
    <x v="19"/>
    <x v="1"/>
    <x v="1"/>
    <x v="1"/>
    <x v="0"/>
    <x v="0"/>
    <x v="0"/>
    <x v="2"/>
    <x v="2"/>
    <n v="122.5"/>
  </r>
  <r>
    <n v="594"/>
    <x v="426"/>
    <x v="2"/>
    <x v="125"/>
    <x v="0"/>
    <x v="1"/>
    <x v="1"/>
    <x v="6"/>
    <x v="0"/>
    <x v="41"/>
    <x v="0"/>
    <x v="0"/>
    <x v="0"/>
    <x v="0"/>
    <x v="0"/>
    <x v="0"/>
    <x v="2"/>
    <x v="2"/>
    <n v="122.5"/>
  </r>
  <r>
    <n v="595"/>
    <x v="427"/>
    <x v="2"/>
    <x v="88"/>
    <x v="1"/>
    <x v="1"/>
    <x v="0"/>
    <x v="4"/>
    <x v="0"/>
    <x v="48"/>
    <x v="0"/>
    <x v="0"/>
    <x v="0"/>
    <x v="0"/>
    <x v="0"/>
    <x v="0"/>
    <x v="2"/>
    <x v="2"/>
    <n v="70"/>
  </r>
  <r>
    <n v="596"/>
    <x v="428"/>
    <x v="2"/>
    <x v="88"/>
    <x v="1"/>
    <x v="1"/>
    <x v="1"/>
    <x v="7"/>
    <x v="0"/>
    <x v="48"/>
    <x v="0"/>
    <x v="0"/>
    <x v="1"/>
    <x v="0"/>
    <x v="0"/>
    <x v="0"/>
    <x v="2"/>
    <x v="2"/>
    <n v="70"/>
  </r>
  <r>
    <n v="597"/>
    <x v="429"/>
    <x v="2"/>
    <x v="91"/>
    <x v="1"/>
    <x v="2"/>
    <x v="0"/>
    <x v="4"/>
    <x v="0"/>
    <x v="53"/>
    <x v="0"/>
    <x v="0"/>
    <x v="1"/>
    <x v="0"/>
    <x v="0"/>
    <x v="0"/>
    <x v="2"/>
    <x v="2"/>
    <n v="110"/>
  </r>
  <r>
    <n v="598"/>
    <x v="430"/>
    <x v="2"/>
    <x v="89"/>
    <x v="1"/>
    <x v="2"/>
    <x v="0"/>
    <x v="4"/>
    <x v="1"/>
    <x v="47"/>
    <x v="0"/>
    <x v="0"/>
    <x v="1"/>
    <x v="0"/>
    <x v="0"/>
    <x v="0"/>
    <x v="2"/>
    <x v="2"/>
    <n v="110"/>
  </r>
  <r>
    <n v="599"/>
    <x v="431"/>
    <x v="2"/>
    <x v="98"/>
    <x v="0"/>
    <x v="0"/>
    <x v="1"/>
    <x v="7"/>
    <x v="6"/>
    <x v="2"/>
    <x v="0"/>
    <x v="1"/>
    <x v="0"/>
    <x v="0"/>
    <x v="0"/>
    <x v="0"/>
    <x v="2"/>
    <x v="2"/>
    <n v="105"/>
  </r>
  <r>
    <n v="600"/>
    <x v="432"/>
    <x v="2"/>
    <x v="89"/>
    <x v="1"/>
    <x v="1"/>
    <x v="1"/>
    <x v="5"/>
    <x v="5"/>
    <x v="10"/>
    <x v="1"/>
    <x v="1"/>
    <x v="1"/>
    <x v="0"/>
    <x v="0"/>
    <x v="0"/>
    <x v="2"/>
    <x v="2"/>
    <n v="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9B8B78-7880-4BB2-8F4F-AD88D3C909AA}" name="PivotTable2"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chartFormat="19" rowHeaderCaption="Festival Year" colHeaderCaption="First Purchased Year">
  <location ref="A4:D8" firstHeaderRow="1" firstDataRow="2" firstDataCol="1"/>
  <pivotFields count="18">
    <pivotField numFmtId="1" showAll="0"/>
    <pivotField dataField="1" numFmtId="1" showAll="0"/>
    <pivotField numFmtId="14" showAll="0"/>
    <pivotField numFmtId="14" showAll="0"/>
    <pivotField showAll="0"/>
    <pivotField showAll="0">
      <items count="4">
        <item x="1"/>
        <item x="0"/>
        <item x="2"/>
        <item t="default"/>
      </items>
    </pivotField>
    <pivotField showAll="0"/>
    <pivotField showAll="0">
      <items count="9">
        <item x="0"/>
        <item x="2"/>
        <item x="3"/>
        <item x="1"/>
        <item x="6"/>
        <item x="5"/>
        <item x="7"/>
        <item x="4"/>
        <item t="default"/>
      </items>
    </pivotField>
    <pivotField numFmtId="1" showAll="0">
      <items count="9">
        <item x="0"/>
        <item x="1"/>
        <item x="6"/>
        <item x="2"/>
        <item x="5"/>
        <item x="4"/>
        <item x="3"/>
        <item x="7"/>
        <item t="default"/>
      </items>
    </pivotField>
    <pivotField showAll="0"/>
    <pivotField numFmtId="1" showAll="0"/>
    <pivotField numFmtId="1" showAll="0"/>
    <pivotField numFmtId="1" showAll="0"/>
    <pivotField numFmtId="1" showAll="0"/>
    <pivotField numFmtId="1" showAll="0"/>
    <pivotField showAll="0"/>
    <pivotField name="Festival Year" axis="axisRow" showAll="0">
      <items count="4">
        <item x="0"/>
        <item x="1"/>
        <item x="2"/>
        <item t="default"/>
      </items>
    </pivotField>
    <pivotField name="First Ticket Purchased in" axis="axisCol" numFmtId="1" showAll="0">
      <items count="4">
        <item x="0"/>
        <item x="1"/>
        <item x="2"/>
        <item t="default"/>
      </items>
    </pivotField>
  </pivotFields>
  <rowFields count="1">
    <field x="16"/>
  </rowFields>
  <rowItems count="3">
    <i>
      <x/>
    </i>
    <i>
      <x v="1"/>
    </i>
    <i>
      <x v="2"/>
    </i>
  </rowItems>
  <colFields count="1">
    <field x="17"/>
  </colFields>
  <colItems count="3">
    <i>
      <x/>
    </i>
    <i>
      <x v="1"/>
    </i>
    <i>
      <x v="2"/>
    </i>
  </colItems>
  <dataFields count="1">
    <dataField name="Customers (%)" fld="1" subtotal="count" showDataAs="percentOfRow" baseField="17" baseItem="0" numFmtId="9"/>
  </dataFields>
  <formats count="7">
    <format dxfId="55">
      <pivotArea collapsedLevelsAreSubtotals="1" fieldPosition="0">
        <references count="2">
          <reference field="16" count="1">
            <x v="2"/>
          </reference>
          <reference field="17" count="1" selected="0">
            <x v="2"/>
          </reference>
        </references>
      </pivotArea>
    </format>
    <format dxfId="54">
      <pivotArea field="17" type="button" dataOnly="0" labelOnly="1" outline="0" axis="axisCol" fieldPosition="0"/>
    </format>
    <format dxfId="53">
      <pivotArea collapsedLevelsAreSubtotals="1" fieldPosition="0">
        <references count="2">
          <reference field="16" count="1">
            <x v="1"/>
          </reference>
          <reference field="17" count="1" selected="0">
            <x v="1"/>
          </reference>
        </references>
      </pivotArea>
    </format>
    <format dxfId="52">
      <pivotArea collapsedLevelsAreSubtotals="1" fieldPosition="0">
        <references count="2">
          <reference field="16" count="1">
            <x v="0"/>
          </reference>
          <reference field="17" count="1" selected="0">
            <x v="0"/>
          </reference>
        </references>
      </pivotArea>
    </format>
    <format dxfId="51">
      <pivotArea collapsedLevelsAreSubtotals="1" fieldPosition="0">
        <references count="2">
          <reference field="16" count="1">
            <x v="0"/>
          </reference>
          <reference field="17" count="2" selected="0">
            <x v="1"/>
            <x v="2"/>
          </reference>
        </references>
      </pivotArea>
    </format>
    <format dxfId="50">
      <pivotArea collapsedLevelsAreSubtotals="1" fieldPosition="0">
        <references count="2">
          <reference field="16" count="1">
            <x v="1"/>
          </reference>
          <reference field="17" count="1" selected="0">
            <x v="2"/>
          </reference>
        </references>
      </pivotArea>
    </format>
    <format dxfId="49">
      <pivotArea outline="0" collapsedLevelsAreSubtotals="1" fieldPosition="0"/>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6">
    <chartFormat chart="18" format="0" series="1">
      <pivotArea type="data" outline="0" fieldPosition="0">
        <references count="2">
          <reference field="4294967294" count="1" selected="0">
            <x v="0"/>
          </reference>
          <reference field="17" count="1" selected="0">
            <x v="0"/>
          </reference>
        </references>
      </pivotArea>
    </chartFormat>
    <chartFormat chart="18" format="1" series="1">
      <pivotArea type="data" outline="0" fieldPosition="0">
        <references count="2">
          <reference field="4294967294" count="1" selected="0">
            <x v="0"/>
          </reference>
          <reference field="17" count="1" selected="0">
            <x v="1"/>
          </reference>
        </references>
      </pivotArea>
    </chartFormat>
    <chartFormat chart="18" format="2" series="1">
      <pivotArea type="data" outline="0" fieldPosition="0">
        <references count="2">
          <reference field="4294967294" count="1" selected="0">
            <x v="0"/>
          </reference>
          <reference field="17" count="1" selected="0">
            <x v="2"/>
          </reference>
        </references>
      </pivotArea>
    </chartFormat>
    <chartFormat chart="18" format="3">
      <pivotArea type="data" outline="0" fieldPosition="0">
        <references count="3">
          <reference field="4294967294" count="1" selected="0">
            <x v="0"/>
          </reference>
          <reference field="16" count="1" selected="0">
            <x v="0"/>
          </reference>
          <reference field="17" count="1" selected="0">
            <x v="2"/>
          </reference>
        </references>
      </pivotArea>
    </chartFormat>
    <chartFormat chart="18" format="4">
      <pivotArea type="data" outline="0" fieldPosition="0">
        <references count="3">
          <reference field="4294967294" count="1" selected="0">
            <x v="0"/>
          </reference>
          <reference field="16" count="1" selected="0">
            <x v="0"/>
          </reference>
          <reference field="17" count="1" selected="0">
            <x v="1"/>
          </reference>
        </references>
      </pivotArea>
    </chartFormat>
    <chartFormat chart="18" format="5">
      <pivotArea type="data" outline="0" fieldPosition="0">
        <references count="3">
          <reference field="4294967294" count="1" selected="0">
            <x v="0"/>
          </reference>
          <reference field="16" count="1" selected="0">
            <x v="1"/>
          </reference>
          <reference field="17" count="1" selected="0">
            <x v="2"/>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7D78B4-F463-492D-8C02-A8219B4D0EF2}" name="PivotTable6" cacheId="1"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chartFormat="2" rowHeaderCaption="Festival Year" colHeaderCaption="First Purchased Year">
  <location ref="A29:D33" firstHeaderRow="1" firstDataRow="2" firstDataCol="1"/>
  <pivotFields count="21">
    <pivotField numFmtId="1" showAll="0"/>
    <pivotField numFmtId="1" showAll="0"/>
    <pivotField numFmtId="14" showAll="0"/>
    <pivotField numFmtId="14" showAll="0"/>
    <pivotField showAll="0"/>
    <pivotField showAll="0"/>
    <pivotField showAll="0"/>
    <pivotField showAll="0"/>
    <pivotField numFmtId="2" showAll="0"/>
    <pivotField dataField="1" numFmtId="2" showAll="0"/>
    <pivotField numFmtId="1" showAll="0"/>
    <pivotField numFmtId="1" showAll="0"/>
    <pivotField numFmtId="1" showAll="0"/>
    <pivotField numFmtId="1" showAll="0"/>
    <pivotField numFmtId="1" showAll="0"/>
    <pivotField showAll="0"/>
    <pivotField name="Festival Year" axis="axisRow" showAll="0">
      <items count="4">
        <item x="0"/>
        <item x="1"/>
        <item x="2"/>
        <item t="default"/>
      </items>
    </pivotField>
    <pivotField name="First Ticket Bought in" axis="axisCol" numFmtId="1" showAll="0">
      <items count="4">
        <item x="0"/>
        <item x="1"/>
        <item x="2"/>
        <item t="default"/>
      </items>
    </pivotField>
    <pivotField numFmtId="2" showAll="0"/>
    <pivotField showAll="0" defaultSubtotal="0"/>
    <pivotField showAll="0" defaultSubtotal="0"/>
  </pivotFields>
  <rowFields count="1">
    <field x="16"/>
  </rowFields>
  <rowItems count="3">
    <i>
      <x/>
    </i>
    <i>
      <x v="1"/>
    </i>
    <i>
      <x v="2"/>
    </i>
  </rowItems>
  <colFields count="1">
    <field x="17"/>
  </colFields>
  <colItems count="3">
    <i>
      <x/>
    </i>
    <i>
      <x v="1"/>
    </i>
    <i>
      <x v="2"/>
    </i>
  </colItems>
  <dataFields count="1">
    <dataField name="Revenue (%)" fld="9" showDataAs="percentOfRow" baseField="16" baseItem="0" numFmtId="9"/>
  </dataFields>
  <formats count="6">
    <format dxfId="61">
      <pivotArea field="17" type="button" dataOnly="0" labelOnly="1" outline="0" axis="axisCol" fieldPosition="0"/>
    </format>
    <format dxfId="60">
      <pivotArea outline="0" fieldPosition="0">
        <references count="1">
          <reference field="4294967294" count="1">
            <x v="0"/>
          </reference>
        </references>
      </pivotArea>
    </format>
    <format dxfId="59">
      <pivotArea collapsedLevelsAreSubtotals="1" fieldPosition="0">
        <references count="2">
          <reference field="16" count="1">
            <x v="0"/>
          </reference>
          <reference field="17" count="1" selected="0">
            <x v="0"/>
          </reference>
        </references>
      </pivotArea>
    </format>
    <format dxfId="58">
      <pivotArea collapsedLevelsAreSubtotals="1" fieldPosition="0">
        <references count="2">
          <reference field="16" count="1">
            <x v="1"/>
          </reference>
          <reference field="17" count="1" selected="0">
            <x v="1"/>
          </reference>
        </references>
      </pivotArea>
    </format>
    <format dxfId="57">
      <pivotArea collapsedLevelsAreSubtotals="1" fieldPosition="0">
        <references count="2">
          <reference field="16" count="1">
            <x v="2"/>
          </reference>
          <reference field="17" count="1" selected="0">
            <x v="2"/>
          </reference>
        </references>
      </pivotArea>
    </format>
    <format dxfId="56">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6">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0"/>
          </reference>
          <reference field="17" count="1" selected="0">
            <x v="1"/>
          </reference>
        </references>
      </pivotArea>
    </chartFormat>
    <chartFormat chart="1" format="2" series="1">
      <pivotArea type="data" outline="0" fieldPosition="0">
        <references count="2">
          <reference field="4294967294" count="1" selected="0">
            <x v="0"/>
          </reference>
          <reference field="17" count="1" selected="0">
            <x v="2"/>
          </reference>
        </references>
      </pivotArea>
    </chartFormat>
    <chartFormat chart="1" format="3">
      <pivotArea type="data" outline="0" fieldPosition="0">
        <references count="3">
          <reference field="4294967294" count="1" selected="0">
            <x v="0"/>
          </reference>
          <reference field="16" count="1" selected="0">
            <x v="0"/>
          </reference>
          <reference field="17" count="1" selected="0">
            <x v="2"/>
          </reference>
        </references>
      </pivotArea>
    </chartFormat>
    <chartFormat chart="1" format="4">
      <pivotArea type="data" outline="0" fieldPosition="0">
        <references count="3">
          <reference field="4294967294" count="1" selected="0">
            <x v="0"/>
          </reference>
          <reference field="16" count="1" selected="0">
            <x v="0"/>
          </reference>
          <reference field="17" count="1" selected="0">
            <x v="1"/>
          </reference>
        </references>
      </pivotArea>
    </chartFormat>
    <chartFormat chart="1" format="5">
      <pivotArea type="data" outline="0" fieldPosition="0">
        <references count="3">
          <reference field="4294967294" count="1" selected="0">
            <x v="0"/>
          </reference>
          <reference field="16" count="1" selected="0">
            <x v="1"/>
          </reference>
          <reference field="17" count="1" selected="0">
            <x v="2"/>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1E4874-CEE9-401E-9A42-E7902023B934}" name="PivotTable2" cacheId="1" applyNumberFormats="0" applyBorderFormats="0" applyFontFormats="0" applyPatternFormats="0" applyAlignmentFormats="0" applyWidthHeightFormats="1" dataCaption="Values" errorCaption="N/A" showError="1" missingCaption="0%" updatedVersion="6" minRefreshableVersion="3" rowGrandTotals="0" colGrandTotals="0" itemPrintTitles="1" createdVersion="6" indent="0" outline="1" outlineData="1" multipleFieldFilters="0" rowHeaderCaption="Age Band" colHeaderCaption="Years">
  <location ref="A18:G28" firstHeaderRow="1" firstDataRow="3" firstDataCol="1"/>
  <pivotFields count="21">
    <pivotField numFmtId="1" showAll="0" defaultSubtotal="0"/>
    <pivotField dataField="1" numFmtId="1" showAll="0" defaultSubtotal="0"/>
    <pivotField numFmtId="14" showAll="0" defaultSubtotal="0">
      <items count="3">
        <item x="0"/>
        <item x="1"/>
        <item x="2"/>
      </items>
    </pivotField>
    <pivotField numFmtId="14" showAll="0" defaultSubtotal="0"/>
    <pivotField showAll="0" defaultSubtotal="0">
      <items count="2">
        <item x="0"/>
        <item x="1"/>
      </items>
    </pivotField>
    <pivotField showAll="0" defaultSubtotal="0">
      <items count="3">
        <item x="1"/>
        <item x="0"/>
        <item x="2"/>
      </items>
    </pivotField>
    <pivotField showAll="0" defaultSubtotal="0"/>
    <pivotField axis="axisRow" showAll="0" defaultSubtotal="0">
      <items count="8">
        <item x="0"/>
        <item x="2"/>
        <item x="3"/>
        <item x="1"/>
        <item x="6"/>
        <item x="5"/>
        <item x="7"/>
        <item x="4"/>
      </items>
    </pivotField>
    <pivotField numFmtId="2" showAll="0" defaultSubtotal="0"/>
    <pivotField numFmtId="2" showAll="0" defaultSubtotal="0"/>
    <pivotField numFmtId="1" showAll="0" defaultSubtotal="0"/>
    <pivotField numFmtId="1" showAll="0" defaultSubtotal="0"/>
    <pivotField numFmtId="1" showAll="0" defaultSubtotal="0"/>
    <pivotField numFmtId="1" showAll="0" defaultSubtotal="0"/>
    <pivotField numFmtId="1" showAll="0" defaultSubtotal="0"/>
    <pivotField showAll="0" defaultSubtotal="0"/>
    <pivotField axis="axisCol" showAll="0" defaultSubtotal="0">
      <items count="3">
        <item sd="0" x="0"/>
        <item x="1"/>
        <item x="2"/>
      </items>
    </pivotField>
    <pivotField axis="axisCol" numFmtId="1" showAll="0" defaultSubtotal="0">
      <items count="3">
        <item x="0"/>
        <item x="1"/>
        <item x="2"/>
      </items>
    </pivotField>
    <pivotField numFmtId="2" showAll="0" defaultSubtotal="0"/>
    <pivotField showAll="0" defaultSubtotal="0"/>
    <pivotField showAll="0" defaultSubtotal="0"/>
  </pivotFields>
  <rowFields count="1">
    <field x="7"/>
  </rowFields>
  <rowItems count="8">
    <i>
      <x/>
    </i>
    <i>
      <x v="1"/>
    </i>
    <i>
      <x v="2"/>
    </i>
    <i>
      <x v="3"/>
    </i>
    <i>
      <x v="4"/>
    </i>
    <i>
      <x v="5"/>
    </i>
    <i>
      <x v="6"/>
    </i>
    <i>
      <x v="7"/>
    </i>
  </rowItems>
  <colFields count="2">
    <field x="16"/>
    <field x="17"/>
  </colFields>
  <colItems count="6">
    <i>
      <x/>
    </i>
    <i>
      <x v="1"/>
      <x/>
    </i>
    <i r="1">
      <x v="1"/>
    </i>
    <i>
      <x v="2"/>
      <x/>
    </i>
    <i r="1">
      <x v="1"/>
    </i>
    <i r="1">
      <x v="2"/>
    </i>
  </colItems>
  <dataFields count="1">
    <dataField name="Customers (%)" fld="1" subtotal="countNums" baseField="16" baseItem="0" numFmtId="9">
      <extLst>
        <ext xmlns:x14="http://schemas.microsoft.com/office/spreadsheetml/2009/9/main" uri="{E15A36E0-9728-4e99-A89B-3F7291B0FE68}">
          <x14:dataField pivotShowAs="percentOfParent"/>
        </ext>
      </extLst>
    </dataField>
  </dataFields>
  <formats count="3">
    <format dxfId="64">
      <pivotArea outline="0" collapsedLevelsAreSubtotals="1" fieldPosition="0">
        <references count="2">
          <reference field="16" count="1" selected="0">
            <x v="1"/>
          </reference>
          <reference field="17" count="2" selected="0">
            <x v="0"/>
            <x v="1"/>
          </reference>
        </references>
      </pivotArea>
    </format>
    <format dxfId="63">
      <pivotArea outline="0" collapsedLevelsAreSubtotals="1" fieldPosition="0"/>
    </format>
    <format dxfId="62">
      <pivotArea dataOnly="0" labelOnly="1" fieldPosition="0">
        <references count="1">
          <reference field="16" count="0"/>
        </references>
      </pivotArea>
    </format>
  </formats>
  <conditionalFormats count="4">
    <conditionalFormat scope="field" priority="1">
      <pivotAreas count="1">
        <pivotArea outline="0" collapsedLevelsAreSubtotals="1" fieldPosition="0">
          <references count="3">
            <reference field="4294967294" count="1" selected="0">
              <x v="0"/>
            </reference>
            <reference field="7" count="0" selected="0"/>
            <reference field="17" count="0" selected="0"/>
          </references>
        </pivotArea>
      </pivotAreas>
    </conditionalFormat>
    <conditionalFormat priority="2">
      <pivotAreas count="1">
        <pivotArea type="data" outline="0" collapsedLevelsAreSubtotals="1" fieldPosition="0">
          <references count="2">
            <reference field="4294967294" count="1" selected="0">
              <x v="0"/>
            </reference>
            <reference field="16" count="2" selected="0">
              <x v="1"/>
              <x v="2"/>
            </reference>
          </references>
        </pivotArea>
      </pivotAreas>
    </conditionalFormat>
    <conditionalFormat priority="3">
      <pivotAreas count="1">
        <pivotArea type="data" outline="0" collapsedLevelsAreSubtotals="1" fieldPosition="0">
          <references count="2">
            <reference field="4294967294" count="1" selected="0">
              <x v="0"/>
            </reference>
            <reference field="16" count="2" selected="0">
              <x v="1"/>
              <x v="2"/>
            </reference>
          </references>
        </pivotArea>
      </pivotAreas>
    </conditionalFormat>
    <conditionalFormat priority="4">
      <pivotAreas count="1">
        <pivotArea type="data" outline="0" collapsedLevelsAreSubtotals="1" fieldPosition="0">
          <references count="2">
            <reference field="4294967294" count="1" selected="0">
              <x v="0"/>
            </reference>
            <reference field="16" count="2" selected="0">
              <x v="1"/>
              <x v="2"/>
            </reference>
          </references>
        </pivotArea>
      </pivotAreas>
    </conditionalFormat>
  </conditionalFormats>
  <pivotTableStyleInfo name="PivotStyleMedium4"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DB5034-9A75-42D1-ACFE-07AC85FB0567}" name="PivotTable5" cacheId="0" applyNumberFormats="0" applyBorderFormats="0" applyFontFormats="0" applyPatternFormats="0" applyAlignmentFormats="0" applyWidthHeightFormats="1" dataCaption="Values" grandTotalCaption="All Years" missingCaption="0" updatedVersion="6" minRefreshableVersion="3" rowGrandTotals="0" colGrandTotals="0" itemPrintTitles="1" createdVersion="6" indent="0" outline="1" outlineData="1" multipleFieldFilters="0" chartFormat="3" rowHeaderCaption="Age Band" colHeaderCaption="Festival Year">
  <location ref="A4:D13" firstHeaderRow="1" firstDataRow="2" firstDataCol="1"/>
  <pivotFields count="18">
    <pivotField numFmtId="1" showAll="0"/>
    <pivotField dataField="1" numFmtId="1" showAll="0"/>
    <pivotField numFmtId="14" showAll="0"/>
    <pivotField numFmtId="14" showAll="0"/>
    <pivotField showAll="0">
      <items count="3">
        <item x="0"/>
        <item x="1"/>
        <item t="default"/>
      </items>
    </pivotField>
    <pivotField showAll="0">
      <items count="4">
        <item x="1"/>
        <item x="0"/>
        <item x="2"/>
        <item t="default"/>
      </items>
    </pivotField>
    <pivotField showAll="0"/>
    <pivotField name="Age Band" axis="axisRow">
      <items count="9">
        <item x="0"/>
        <item x="2"/>
        <item x="3"/>
        <item x="1"/>
        <item x="6"/>
        <item x="5"/>
        <item x="7"/>
        <item x="4"/>
        <item t="default"/>
      </items>
    </pivotField>
    <pivotField numFmtId="1" showAll="0"/>
    <pivotField showAll="0"/>
    <pivotField numFmtId="1" showAll="0"/>
    <pivotField numFmtId="1" showAll="0"/>
    <pivotField numFmtId="1" showAll="0"/>
    <pivotField numFmtId="1" showAll="0"/>
    <pivotField numFmtId="1" showAll="0"/>
    <pivotField showAll="0"/>
    <pivotField name="Festival Year" axis="axisCol" showAll="0">
      <items count="4">
        <item x="0"/>
        <item x="1"/>
        <item x="2"/>
        <item t="default"/>
      </items>
    </pivotField>
    <pivotField numFmtId="1" showAll="0"/>
  </pivotFields>
  <rowFields count="1">
    <field x="7"/>
  </rowFields>
  <rowItems count="8">
    <i>
      <x/>
    </i>
    <i>
      <x v="1"/>
    </i>
    <i>
      <x v="2"/>
    </i>
    <i>
      <x v="3"/>
    </i>
    <i>
      <x v="4"/>
    </i>
    <i>
      <x v="5"/>
    </i>
    <i>
      <x v="6"/>
    </i>
    <i>
      <x v="7"/>
    </i>
  </rowItems>
  <colFields count="1">
    <field x="16"/>
  </colFields>
  <colItems count="3">
    <i>
      <x/>
    </i>
    <i>
      <x v="1"/>
    </i>
    <i>
      <x v="2"/>
    </i>
  </colItems>
  <dataFields count="1">
    <dataField name="Customers (%)" fld="1" subtotal="countNums" showDataAs="percentOfCol" baseField="7" baseItem="0" numFmtId="9"/>
  </dataFields>
  <formats count="15">
    <format dxfId="79">
      <pivotArea type="origin" dataOnly="0" labelOnly="1" outline="0" fieldPosition="0"/>
    </format>
    <format dxfId="78">
      <pivotArea type="origin" dataOnly="0" labelOnly="1" outline="0" fieldPosition="0"/>
    </format>
    <format dxfId="77">
      <pivotArea dataOnly="0" labelOnly="1" grandCol="1" outline="0" fieldPosition="0"/>
    </format>
    <format dxfId="76">
      <pivotArea grandCol="1" outline="0" collapsedLevelsAreSubtotals="1" fieldPosition="0"/>
    </format>
    <format dxfId="75">
      <pivotArea dataOnly="0" labelOnly="1" grandCol="1" outline="0" fieldPosition="0"/>
    </format>
    <format dxfId="74">
      <pivotArea outline="0" fieldPosition="0">
        <references count="1">
          <reference field="4294967294" count="1">
            <x v="0"/>
          </reference>
        </references>
      </pivotArea>
    </format>
    <format dxfId="73">
      <pivotArea outline="0" collapsedLevelsAreSubtotals="1" fieldPosition="0"/>
    </format>
    <format dxfId="72">
      <pivotArea type="origin" dataOnly="0" labelOnly="1" outline="0" fieldPosition="0"/>
    </format>
    <format dxfId="71">
      <pivotArea field="16" type="button" dataOnly="0" labelOnly="1" outline="0" axis="axisCol" fieldPosition="0"/>
    </format>
    <format dxfId="70">
      <pivotArea type="topRight" dataOnly="0" labelOnly="1" outline="0" fieldPosition="0"/>
    </format>
    <format dxfId="69">
      <pivotArea field="7" type="button" dataOnly="0" labelOnly="1" outline="0" axis="axisRow" fieldPosition="0"/>
    </format>
    <format dxfId="68">
      <pivotArea dataOnly="0" labelOnly="1" fieldPosition="0">
        <references count="1">
          <reference field="16" count="0"/>
        </references>
      </pivotArea>
    </format>
    <format dxfId="67">
      <pivotArea dataOnly="0" labelOnly="1" grandCol="1" outline="0" fieldPosition="0"/>
    </format>
    <format dxfId="66">
      <pivotArea type="origin" dataOnly="0" labelOnly="1" outline="0" fieldPosition="0"/>
    </format>
    <format dxfId="65">
      <pivotArea type="origin" dataOnly="0" labelOnly="1" outline="0" fieldPosition="0"/>
    </format>
  </formats>
  <chartFormats count="9">
    <chartFormat chart="0" format="3" series="1">
      <pivotArea type="data" outline="0" fieldPosition="0">
        <references count="1">
          <reference field="16" count="1" selected="0">
            <x v="0"/>
          </reference>
        </references>
      </pivotArea>
    </chartFormat>
    <chartFormat chart="0" format="4" series="1">
      <pivotArea type="data" outline="0" fieldPosition="0">
        <references count="1">
          <reference field="16" count="1" selected="0">
            <x v="1"/>
          </reference>
        </references>
      </pivotArea>
    </chartFormat>
    <chartFormat chart="0" format="5" series="1">
      <pivotArea type="data" outline="0" fieldPosition="0">
        <references count="1">
          <reference field="16" count="1" selected="0">
            <x v="2"/>
          </reference>
        </references>
      </pivotArea>
    </chartFormat>
    <chartFormat chart="0" format="9" series="1">
      <pivotArea type="data" outline="0" fieldPosition="0">
        <references count="2">
          <reference field="4294967294" count="1" selected="0">
            <x v="0"/>
          </reference>
          <reference field="16" count="1" selected="0">
            <x v="1"/>
          </reference>
        </references>
      </pivotArea>
    </chartFormat>
    <chartFormat chart="0" format="10" series="1">
      <pivotArea type="data" outline="0" fieldPosition="0">
        <references count="2">
          <reference field="4294967294" count="1" selected="0">
            <x v="0"/>
          </reference>
          <reference field="16" count="1" selected="0">
            <x v="2"/>
          </reference>
        </references>
      </pivotArea>
    </chartFormat>
    <chartFormat chart="0" format="11" series="1">
      <pivotArea type="data" outline="0" fieldPosition="0">
        <references count="2">
          <reference field="4294967294" count="1" selected="0">
            <x v="0"/>
          </reference>
          <reference field="16" count="1" selected="0">
            <x v="0"/>
          </reference>
        </references>
      </pivotArea>
    </chartFormat>
    <chartFormat chart="2" format="12" series="1">
      <pivotArea type="data" outline="0" fieldPosition="0">
        <references count="2">
          <reference field="4294967294" count="1" selected="0">
            <x v="0"/>
          </reference>
          <reference field="16" count="1" selected="0">
            <x v="0"/>
          </reference>
        </references>
      </pivotArea>
    </chartFormat>
    <chartFormat chart="2" format="13" series="1">
      <pivotArea type="data" outline="0" fieldPosition="0">
        <references count="2">
          <reference field="4294967294" count="1" selected="0">
            <x v="0"/>
          </reference>
          <reference field="16" count="1" selected="0">
            <x v="1"/>
          </reference>
        </references>
      </pivotArea>
    </chartFormat>
    <chartFormat chart="2" format="14" series="1">
      <pivotArea type="data" outline="0" fieldPosition="0">
        <references count="2">
          <reference field="4294967294" count="1" selected="0">
            <x v="0"/>
          </reference>
          <reference field="16" count="1" selected="0">
            <x v="2"/>
          </reference>
        </references>
      </pivotArea>
    </chartFormat>
  </chartFormats>
  <pivotTableStyleInfo name="PivotStyleMedium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F04B3B-4D5F-4BEB-A895-6BC67877E36E}" name="PivotTable3" cacheId="1" applyNumberFormats="0" applyBorderFormats="0" applyFontFormats="0" applyPatternFormats="0" applyAlignmentFormats="0" applyWidthHeightFormats="1" dataCaption="Values" grandTotalCaption="Total" updatedVersion="6" minRefreshableVersion="3" rowGrandTotals="0" itemPrintTitles="1" createdVersion="6" indent="0" outline="1" outlineData="1" multipleFieldFilters="0" rowHeaderCaption="Festival Year" colHeaderCaption="Types &amp; Levels">
  <location ref="A40:G45" firstHeaderRow="1" firstDataRow="3" firstDataCol="1"/>
  <pivotFields count="21">
    <pivotField numFmtId="1" showAll="0" defaultSubtotal="0"/>
    <pivotField numFmtId="1" showAll="0" defaultSubtotal="0"/>
    <pivotField numFmtId="14" showAll="0" defaultSubtotal="0"/>
    <pivotField numFmtId="14" showAll="0" defaultSubtotal="0">
      <items count="14">
        <item x="0"/>
        <item x="1"/>
        <item x="2"/>
        <item x="3"/>
        <item x="4"/>
        <item x="5"/>
        <item x="6"/>
        <item x="7"/>
        <item x="8"/>
        <item x="9"/>
        <item x="10"/>
        <item x="11"/>
        <item x="12"/>
        <item x="13"/>
      </items>
    </pivotField>
    <pivotField axis="axisCol" showAll="0" defaultSubtotal="0">
      <items count="2">
        <item x="0"/>
        <item x="1"/>
      </items>
    </pivotField>
    <pivotField axis="axisCol" showAll="0" defaultSubtotal="0">
      <items count="3">
        <item x="2"/>
        <item x="1"/>
        <item x="0"/>
      </items>
    </pivotField>
    <pivotField showAll="0" defaultSubtotal="0"/>
    <pivotField showAll="0" defaultSubtotal="0"/>
    <pivotField numFmtId="2" showAll="0" defaultSubtotal="0"/>
    <pivotField dataField="1" numFmtId="2" showAll="0" defaultSubtotal="0"/>
    <pivotField numFmtId="1" showAll="0" defaultSubtotal="0"/>
    <pivotField numFmtId="1" showAll="0" defaultSubtotal="0"/>
    <pivotField numFmtId="1" showAll="0" defaultSubtotal="0"/>
    <pivotField numFmtId="1" showAll="0" defaultSubtotal="0"/>
    <pivotField numFmtId="1" showAll="0" defaultSubtotal="0"/>
    <pivotField showAll="0" defaultSubtotal="0"/>
    <pivotField axis="axisRow" showAll="0" defaultSubtotal="0">
      <items count="3">
        <item x="0"/>
        <item x="1"/>
        <item x="2"/>
      </items>
    </pivotField>
    <pivotField numFmtId="1" showAll="0" defaultSubtotal="0"/>
    <pivotField numFmtId="2" showAll="0" defaultSubtotal="0"/>
    <pivotField subtotalTop="0" showAll="0" defaultSubtotal="0">
      <items count="6">
        <item x="0"/>
        <item x="1"/>
        <item x="2"/>
        <item x="3"/>
        <item x="4"/>
        <item x="5"/>
      </items>
    </pivotField>
    <pivotField subtotalTop="0" showAll="0" defaultSubtotal="0">
      <items count="5">
        <item x="0"/>
        <item x="1"/>
        <item x="2"/>
        <item x="3"/>
        <item x="4"/>
      </items>
    </pivotField>
  </pivotFields>
  <rowFields count="1">
    <field x="16"/>
  </rowFields>
  <rowItems count="3">
    <i>
      <x/>
    </i>
    <i>
      <x v="1"/>
    </i>
    <i>
      <x v="2"/>
    </i>
  </rowItems>
  <colFields count="2">
    <field x="4"/>
    <field x="5"/>
  </colFields>
  <colItems count="6">
    <i>
      <x/>
      <x/>
    </i>
    <i r="1">
      <x v="1"/>
    </i>
    <i r="1">
      <x v="2"/>
    </i>
    <i>
      <x v="1"/>
      <x/>
    </i>
    <i r="1">
      <x v="1"/>
    </i>
    <i t="grand">
      <x/>
    </i>
  </colItems>
  <dataFields count="1">
    <dataField name="Revenue" fld="9" showDataAs="percentOfRow" baseField="16" baseItem="0" numFmtId="10"/>
  </dataFields>
  <formats count="3">
    <format dxfId="48">
      <pivotArea outline="0" collapsedLevelsAreSubtotals="1" fieldPosition="0"/>
    </format>
    <format dxfId="47">
      <pivotArea outline="0" fieldPosition="0">
        <references count="1">
          <reference field="4294967294" count="1">
            <x v="0"/>
          </reference>
        </references>
      </pivotArea>
    </format>
    <format dxfId="46">
      <pivotArea field="4" type="button" dataOnly="0" labelOnly="1" outline="0" axis="axisCol" fieldPosition="0"/>
    </format>
  </formats>
  <conditionalFormats count="1">
    <conditionalFormat priority="3">
      <pivotAreas count="1">
        <pivotArea type="data" collapsedLevelsAreSubtotals="1" fieldPosition="0">
          <references count="4">
            <reference field="4294967294" count="1" selected="0">
              <x v="0"/>
            </reference>
            <reference field="4" count="2" selected="0">
              <x v="0"/>
              <x v="1"/>
            </reference>
            <reference field="5" count="3" selected="0">
              <x v="0"/>
              <x v="1"/>
              <x v="2"/>
            </reference>
            <reference field="16" count="3">
              <x v="0"/>
              <x v="1"/>
              <x v="2"/>
            </reference>
          </references>
        </pivotArea>
      </pivotAreas>
    </conditionalFormat>
  </conditional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D2BC50-86E2-4020-BBED-51C32BAC484C}" name="PivotTable5" cacheId="0" applyNumberFormats="0" applyBorderFormats="0" applyFontFormats="0" applyPatternFormats="0" applyAlignmentFormats="0" applyWidthHeightFormats="1" dataCaption="Values" grandTotalCaption="All Years" missingCaption="0" updatedVersion="6" minRefreshableVersion="3" rowGrandTotals="0" itemPrintTitles="1" createdVersion="6" indent="0" outline="1" outlineData="1" multipleFieldFilters="0" chartFormat="2" rowHeaderCaption="Age Band" colHeaderCaption="Festival Year">
  <location ref="A5:E14" firstHeaderRow="1" firstDataRow="2" firstDataCol="1"/>
  <pivotFields count="18">
    <pivotField numFmtId="1" showAll="0"/>
    <pivotField dataField="1" numFmtId="1" showAll="0"/>
    <pivotField numFmtId="14" showAll="0"/>
    <pivotField numFmtId="14" showAll="0"/>
    <pivotField showAll="0">
      <items count="3">
        <item x="0"/>
        <item x="1"/>
        <item t="default"/>
      </items>
    </pivotField>
    <pivotField showAll="0">
      <items count="4">
        <item x="1"/>
        <item x="0"/>
        <item x="2"/>
        <item t="default"/>
      </items>
    </pivotField>
    <pivotField showAll="0"/>
    <pivotField name="Age Band" axis="axisRow">
      <items count="9">
        <item x="0"/>
        <item x="2"/>
        <item x="3"/>
        <item x="1"/>
        <item x="6"/>
        <item x="5"/>
        <item x="7"/>
        <item x="4"/>
        <item t="default"/>
      </items>
    </pivotField>
    <pivotField numFmtId="1" showAll="0"/>
    <pivotField showAll="0"/>
    <pivotField numFmtId="1" showAll="0"/>
    <pivotField numFmtId="1" showAll="0"/>
    <pivotField numFmtId="1" showAll="0"/>
    <pivotField numFmtId="1" showAll="0"/>
    <pivotField numFmtId="1" showAll="0"/>
    <pivotField showAll="0"/>
    <pivotField name="Festival Year" axis="axisCol" showAll="0">
      <items count="4">
        <item x="0"/>
        <item x="1"/>
        <item x="2"/>
        <item t="default"/>
      </items>
    </pivotField>
    <pivotField numFmtId="1" showAll="0"/>
  </pivotFields>
  <rowFields count="1">
    <field x="7"/>
  </rowFields>
  <rowItems count="8">
    <i>
      <x/>
    </i>
    <i>
      <x v="1"/>
    </i>
    <i>
      <x v="2"/>
    </i>
    <i>
      <x v="3"/>
    </i>
    <i>
      <x v="4"/>
    </i>
    <i>
      <x v="5"/>
    </i>
    <i>
      <x v="6"/>
    </i>
    <i>
      <x v="7"/>
    </i>
  </rowItems>
  <colFields count="1">
    <field x="16"/>
  </colFields>
  <colItems count="4">
    <i>
      <x/>
    </i>
    <i>
      <x v="1"/>
    </i>
    <i>
      <x v="2"/>
    </i>
    <i t="grand">
      <x/>
    </i>
  </colItems>
  <dataFields count="1">
    <dataField name="Age Dist" fld="1" subtotal="count" showDataAs="percentOfCol" baseField="7" baseItem="0" numFmtId="9"/>
  </dataFields>
  <formats count="13">
    <format dxfId="33">
      <pivotArea type="origin" dataOnly="0" labelOnly="1" outline="0" fieldPosition="0"/>
    </format>
    <format dxfId="32">
      <pivotArea type="origin" dataOnly="0" labelOnly="1" outline="0" fieldPosition="0"/>
    </format>
    <format dxfId="31">
      <pivotArea dataOnly="0" labelOnly="1" grandCol="1" outline="0" fieldPosition="0"/>
    </format>
    <format dxfId="30">
      <pivotArea grandCol="1" outline="0" collapsedLevelsAreSubtotals="1" fieldPosition="0"/>
    </format>
    <format dxfId="29">
      <pivotArea dataOnly="0" labelOnly="1" grandCol="1" outline="0" fieldPosition="0"/>
    </format>
    <format dxfId="28">
      <pivotArea outline="0" fieldPosition="0">
        <references count="1">
          <reference field="4294967294" count="1">
            <x v="0"/>
          </reference>
        </references>
      </pivotArea>
    </format>
    <format dxfId="27">
      <pivotArea outline="0" collapsedLevelsAreSubtotals="1" fieldPosition="0"/>
    </format>
    <format dxfId="26">
      <pivotArea type="origin" dataOnly="0" labelOnly="1" outline="0" fieldPosition="0"/>
    </format>
    <format dxfId="25">
      <pivotArea field="16" type="button" dataOnly="0" labelOnly="1" outline="0" axis="axisCol" fieldPosition="0"/>
    </format>
    <format dxfId="24">
      <pivotArea type="topRight" dataOnly="0" labelOnly="1" outline="0" fieldPosition="0"/>
    </format>
    <format dxfId="23">
      <pivotArea field="7" type="button" dataOnly="0" labelOnly="1" outline="0" axis="axisRow" fieldPosition="0"/>
    </format>
    <format dxfId="22">
      <pivotArea dataOnly="0" labelOnly="1" fieldPosition="0">
        <references count="1">
          <reference field="16" count="0"/>
        </references>
      </pivotArea>
    </format>
    <format dxfId="21">
      <pivotArea dataOnly="0" labelOnly="1" grandCol="1" outline="0" fieldPosition="0"/>
    </format>
  </formats>
  <chartFormats count="6">
    <chartFormat chart="0" format="3" series="1">
      <pivotArea type="data" outline="0" fieldPosition="0">
        <references count="1">
          <reference field="16" count="1" selected="0">
            <x v="0"/>
          </reference>
        </references>
      </pivotArea>
    </chartFormat>
    <chartFormat chart="0" format="4" series="1">
      <pivotArea type="data" outline="0" fieldPosition="0">
        <references count="1">
          <reference field="16" count="1" selected="0">
            <x v="1"/>
          </reference>
        </references>
      </pivotArea>
    </chartFormat>
    <chartFormat chart="0" format="5" series="1">
      <pivotArea type="data" outline="0" fieldPosition="0">
        <references count="1">
          <reference field="16" count="1" selected="0">
            <x v="2"/>
          </reference>
        </references>
      </pivotArea>
    </chartFormat>
    <chartFormat chart="0" format="9" series="1">
      <pivotArea type="data" outline="0" fieldPosition="0">
        <references count="2">
          <reference field="4294967294" count="1" selected="0">
            <x v="0"/>
          </reference>
          <reference field="16" count="1" selected="0">
            <x v="1"/>
          </reference>
        </references>
      </pivotArea>
    </chartFormat>
    <chartFormat chart="0" format="10" series="1">
      <pivotArea type="data" outline="0" fieldPosition="0">
        <references count="2">
          <reference field="4294967294" count="1" selected="0">
            <x v="0"/>
          </reference>
          <reference field="16" count="1" selected="0">
            <x v="2"/>
          </reference>
        </references>
      </pivotArea>
    </chartFormat>
    <chartFormat chart="0" format="11" series="1">
      <pivotArea type="data" outline="0" fieldPosition="0">
        <references count="2">
          <reference field="4294967294" count="1" selected="0">
            <x v="0"/>
          </reference>
          <reference field="16" count="1" selected="0">
            <x v="0"/>
          </reference>
        </references>
      </pivotArea>
    </chartFormat>
  </chartFormats>
  <pivotTableStyleInfo name="PivotStyleMedium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4D6885-4913-4668-B7D9-F3872FA94B94}" name="Ticket Sales" cacheId="1" applyNumberFormats="0" applyBorderFormats="0" applyFontFormats="0" applyPatternFormats="0" applyAlignmentFormats="0" applyWidthHeightFormats="1" dataCaption="Values" grandTotalCaption="All Years" missingCaption="0" updatedVersion="6" minRefreshableVersion="3" colGrandTotals="0" itemPrintTitles="1" createdVersion="6" indent="0" outline="1" outlineData="1" multipleFieldFilters="0" chartFormat="1" rowHeaderCaption="Month" colHeaderCaption="Festival Year">
  <location ref="A4:D15" firstHeaderRow="1" firstDataRow="2" firstDataCol="1"/>
  <pivotFields count="21">
    <pivotField numFmtId="1" showAll="0"/>
    <pivotField numFmtId="1" showAll="0"/>
    <pivotField numFmtId="14" showAll="0"/>
    <pivotField name="Order Month"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numFmtId="2" showAll="0"/>
    <pivotField numFmtId="2" showAll="0"/>
    <pivotField numFmtId="1" showAll="0"/>
    <pivotField numFmtId="1" showAll="0"/>
    <pivotField numFmtId="1" showAll="0"/>
    <pivotField numFmtId="1" showAll="0"/>
    <pivotField numFmtId="1" showAll="0"/>
    <pivotField showAll="0"/>
    <pivotField name="Festival Year" axis="axisCol" showAll="0">
      <items count="4">
        <item x="0"/>
        <item x="1"/>
        <item x="2"/>
        <item t="default"/>
      </items>
    </pivotField>
    <pivotField numFmtId="1" showAll="0"/>
    <pivotField numFmtId="2"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10">
    <i>
      <x v="1"/>
    </i>
    <i>
      <x v="2"/>
    </i>
    <i>
      <x v="3"/>
    </i>
    <i>
      <x v="4"/>
    </i>
    <i>
      <x v="5"/>
    </i>
    <i>
      <x v="6"/>
    </i>
    <i>
      <x v="7"/>
    </i>
    <i>
      <x v="8"/>
    </i>
    <i>
      <x v="9"/>
    </i>
    <i t="grand">
      <x/>
    </i>
  </rowItems>
  <colFields count="1">
    <field x="16"/>
  </colFields>
  <colItems count="3">
    <i>
      <x/>
    </i>
    <i>
      <x v="1"/>
    </i>
    <i>
      <x v="2"/>
    </i>
  </colItems>
  <dataFields count="1">
    <dataField name="Ticket Qty Per Month" fld="8" baseField="0" baseItem="0"/>
  </dataFields>
  <formats count="6">
    <format dxfId="20">
      <pivotArea type="origin" dataOnly="0" labelOnly="1" outline="0" fieldPosition="0"/>
    </format>
    <format dxfId="19">
      <pivotArea field="16" type="button" dataOnly="0" labelOnly="1" outline="0" axis="axisCol" fieldPosition="0"/>
    </format>
    <format dxfId="18">
      <pivotArea type="topRight" dataOnly="0" labelOnly="1" outline="0" fieldPosition="0"/>
    </format>
    <format dxfId="17">
      <pivotArea field="3" type="button" dataOnly="0" labelOnly="1" outline="0" axis="axisRow" fieldPosition="0"/>
    </format>
    <format dxfId="16">
      <pivotArea dataOnly="0" labelOnly="1" fieldPosition="0">
        <references count="1">
          <reference field="16" count="0"/>
        </references>
      </pivotArea>
    </format>
    <format dxfId="15">
      <pivotArea dataOnly="0" labelOnly="1" grandCol="1" outline="0" fieldPosition="0"/>
    </format>
  </formats>
  <conditionalFormats count="1">
    <conditionalFormat priority="2">
      <pivotAreas count="1">
        <pivotArea type="data" collapsedLevelsAreSubtotals="1" fieldPosition="0">
          <references count="3">
            <reference field="4294967294" count="1" selected="0">
              <x v="0"/>
            </reference>
            <reference field="3" count="9">
              <x v="1"/>
              <x v="2"/>
              <x v="3"/>
              <x v="4"/>
              <x v="5"/>
              <x v="6"/>
              <x v="7"/>
              <x v="8"/>
              <x v="9"/>
            </reference>
            <reference field="16" count="3" selected="0">
              <x v="0"/>
              <x v="1"/>
              <x v="2"/>
            </reference>
          </references>
        </pivotArea>
      </pivotAreas>
    </conditionalFormat>
  </conditionalFormats>
  <chartFormats count="29">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5"/>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8"/>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16" count="1" selected="0">
            <x v="0"/>
          </reference>
        </references>
      </pivotArea>
    </chartFormat>
    <chartFormat chart="0" format="10" series="1">
      <pivotArea type="data" outline="0" fieldPosition="0">
        <references count="2">
          <reference field="4294967294" count="1" selected="0">
            <x v="0"/>
          </reference>
          <reference field="16" count="1" selected="0">
            <x v="1"/>
          </reference>
        </references>
      </pivotArea>
    </chartFormat>
    <chartFormat chart="0" format="11" series="1">
      <pivotArea type="data" outline="0" fieldPosition="0">
        <references count="2">
          <reference field="4294967294" count="1" selected="0">
            <x v="0"/>
          </reference>
          <reference field="16" count="1" selected="0">
            <x v="2"/>
          </reference>
        </references>
      </pivotArea>
    </chartFormat>
    <chartFormat chart="0" format="12">
      <pivotArea type="data" outline="0" fieldPosition="0">
        <references count="3">
          <reference field="4294967294" count="1" selected="0">
            <x v="0"/>
          </reference>
          <reference field="3" count="1" selected="0">
            <x v="1"/>
          </reference>
          <reference field="16" count="1" selected="0">
            <x v="0"/>
          </reference>
        </references>
      </pivotArea>
    </chartFormat>
    <chartFormat chart="0" format="13">
      <pivotArea type="data" outline="0" fieldPosition="0">
        <references count="3">
          <reference field="4294967294" count="1" selected="0">
            <x v="0"/>
          </reference>
          <reference field="3" count="1" selected="0">
            <x v="1"/>
          </reference>
          <reference field="16" count="1" selected="0">
            <x v="2"/>
          </reference>
        </references>
      </pivotArea>
    </chartFormat>
    <chartFormat chart="0" format="14">
      <pivotArea type="data" outline="0" fieldPosition="0">
        <references count="3">
          <reference field="4294967294" count="1" selected="0">
            <x v="0"/>
          </reference>
          <reference field="3" count="1" selected="0">
            <x v="2"/>
          </reference>
          <reference field="16" count="1" selected="0">
            <x v="2"/>
          </reference>
        </references>
      </pivotArea>
    </chartFormat>
    <chartFormat chart="0" format="15">
      <pivotArea type="data" outline="0" fieldPosition="0">
        <references count="3">
          <reference field="4294967294" count="1" selected="0">
            <x v="0"/>
          </reference>
          <reference field="3" count="1" selected="0">
            <x v="3"/>
          </reference>
          <reference field="16" count="1" selected="0">
            <x v="2"/>
          </reference>
        </references>
      </pivotArea>
    </chartFormat>
    <chartFormat chart="0" format="16">
      <pivotArea type="data" outline="0" fieldPosition="0">
        <references count="3">
          <reference field="4294967294" count="1" selected="0">
            <x v="0"/>
          </reference>
          <reference field="3" count="1" selected="0">
            <x v="3"/>
          </reference>
          <reference field="16" count="1" selected="0">
            <x v="1"/>
          </reference>
        </references>
      </pivotArea>
    </chartFormat>
    <chartFormat chart="0" format="17">
      <pivotArea type="data" outline="0" fieldPosition="0">
        <references count="3">
          <reference field="4294967294" count="1" selected="0">
            <x v="0"/>
          </reference>
          <reference field="3" count="1" selected="0">
            <x v="4"/>
          </reference>
          <reference field="16" count="1" selected="0">
            <x v="2"/>
          </reference>
        </references>
      </pivotArea>
    </chartFormat>
    <chartFormat chart="0" format="18">
      <pivotArea type="data" outline="0" fieldPosition="0">
        <references count="3">
          <reference field="4294967294" count="1" selected="0">
            <x v="0"/>
          </reference>
          <reference field="3" count="1" selected="0">
            <x v="4"/>
          </reference>
          <reference field="16" count="1" selected="0">
            <x v="1"/>
          </reference>
        </references>
      </pivotArea>
    </chartFormat>
    <chartFormat chart="0" format="19">
      <pivotArea type="data" outline="0" fieldPosition="0">
        <references count="3">
          <reference field="4294967294" count="1" selected="0">
            <x v="0"/>
          </reference>
          <reference field="3" count="1" selected="0">
            <x v="5"/>
          </reference>
          <reference field="16" count="1" selected="0">
            <x v="2"/>
          </reference>
        </references>
      </pivotArea>
    </chartFormat>
    <chartFormat chart="0" format="20">
      <pivotArea type="data" outline="0" fieldPosition="0">
        <references count="3">
          <reference field="4294967294" count="1" selected="0">
            <x v="0"/>
          </reference>
          <reference field="3" count="1" selected="0">
            <x v="3"/>
          </reference>
          <reference field="16" count="1" selected="0">
            <x v="0"/>
          </reference>
        </references>
      </pivotArea>
    </chartFormat>
    <chartFormat chart="0" format="21">
      <pivotArea type="data" outline="0" fieldPosition="0">
        <references count="3">
          <reference field="4294967294" count="1" selected="0">
            <x v="0"/>
          </reference>
          <reference field="3" count="1" selected="0">
            <x v="2"/>
          </reference>
          <reference field="16" count="1" selected="0">
            <x v="0"/>
          </reference>
        </references>
      </pivotArea>
    </chartFormat>
    <chartFormat chart="0" format="22">
      <pivotArea type="data" outline="0" fieldPosition="0">
        <references count="3">
          <reference field="4294967294" count="1" selected="0">
            <x v="0"/>
          </reference>
          <reference field="3" count="1" selected="0">
            <x v="5"/>
          </reference>
          <reference field="16" count="1" selected="0">
            <x v="0"/>
          </reference>
        </references>
      </pivotArea>
    </chartFormat>
    <chartFormat chart="0" format="23">
      <pivotArea type="data" outline="0" fieldPosition="0">
        <references count="3">
          <reference field="4294967294" count="1" selected="0">
            <x v="0"/>
          </reference>
          <reference field="3" count="1" selected="0">
            <x v="6"/>
          </reference>
          <reference field="16" count="1" selected="0">
            <x v="0"/>
          </reference>
        </references>
      </pivotArea>
    </chartFormat>
    <chartFormat chart="0" format="24">
      <pivotArea type="data" outline="0" fieldPosition="0">
        <references count="3">
          <reference field="4294967294" count="1" selected="0">
            <x v="0"/>
          </reference>
          <reference field="3" count="1" selected="0">
            <x v="6"/>
          </reference>
          <reference field="16" count="1" selected="0">
            <x v="2"/>
          </reference>
        </references>
      </pivotArea>
    </chartFormat>
    <chartFormat chart="0" format="25">
      <pivotArea type="data" outline="0" fieldPosition="0">
        <references count="3">
          <reference field="4294967294" count="1" selected="0">
            <x v="0"/>
          </reference>
          <reference field="3" count="1" selected="0">
            <x v="7"/>
          </reference>
          <reference field="16" count="1" selected="0">
            <x v="0"/>
          </reference>
        </references>
      </pivotArea>
    </chartFormat>
    <chartFormat chart="0" format="26">
      <pivotArea type="data" outline="0" fieldPosition="0">
        <references count="3">
          <reference field="4294967294" count="1" selected="0">
            <x v="0"/>
          </reference>
          <reference field="3" count="1" selected="0">
            <x v="8"/>
          </reference>
          <reference field="16" count="1" selected="0">
            <x v="2"/>
          </reference>
        </references>
      </pivotArea>
    </chartFormat>
    <chartFormat chart="0" format="27">
      <pivotArea type="data" outline="0" fieldPosition="0">
        <references count="3">
          <reference field="4294967294" count="1" selected="0">
            <x v="0"/>
          </reference>
          <reference field="3" count="1" selected="0">
            <x v="8"/>
          </reference>
          <reference field="16" count="1" selected="0">
            <x v="0"/>
          </reference>
        </references>
      </pivotArea>
    </chartFormat>
    <chartFormat chart="0" format="28">
      <pivotArea type="data" outline="0" fieldPosition="0">
        <references count="3">
          <reference field="4294967294" count="1" selected="0">
            <x v="0"/>
          </reference>
          <reference field="3" count="1" selected="0">
            <x v="1"/>
          </reference>
          <reference field="16" count="1" selected="0">
            <x v="1"/>
          </reference>
        </references>
      </pivotArea>
    </chartFormat>
  </chartFormats>
  <pivotTableStyleInfo name="PivotStyleMedium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type" xr10:uid="{AADACE28-70F2-40A7-BB6B-4CE104B25903}" sourceName="ticket_type">
  <pivotTables>
    <pivotTable tabId="15" name="PivotTable5"/>
  </pivotTables>
  <data>
    <tabular pivotCacheId="1842985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level" xr10:uid="{44716086-E200-44BF-A84E-CE17CBB2CE9A}" sourceName="ticket_level">
  <pivotTables>
    <pivotTable tabId="15" name="PivotTable5"/>
  </pivotTables>
  <data>
    <tabular pivotCacheId="18429854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cket_type" xr10:uid="{AE27F1EC-214C-4C91-9CB6-5D8B5145F908}" cache="Slicer_ticket_type" caption="Ticket Type" style="SlicerStyleOther1" rowHeight="260350"/>
  <slicer name="ticket_level" xr10:uid="{BD96843C-A29D-483E-B4CF-90A6C145D99A}" cache="Slicer_ticket_level" caption="Ticket Level" style="SlicerStyleOther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6D82C6-965B-41AB-B58E-DE6DAB29B6E8}" name="Table12" displayName="Table12" ref="A4:C5" totalsRowShown="0" headerRowDxfId="87" dataDxfId="85" headerRowBorderDxfId="86" tableBorderDxfId="84" totalsRowBorderDxfId="83" dataCellStyle="Percent">
  <sortState xmlns:xlrd2="http://schemas.microsoft.com/office/spreadsheetml/2017/richdata2" ref="A5:D8">
    <sortCondition descending="1" ref="D5:D8"/>
  </sortState>
  <tableColumns count="3">
    <tableColumn id="1" xr3:uid="{3366CE47-02E5-44AC-AA77-E448E9E5F7A4}" name="Previous Purchase" dataDxfId="82"/>
    <tableColumn id="2" xr3:uid="{0CA0E859-EA40-4D64-9C6B-DBEDE35EF5E6}" name="TRUE" dataDxfId="81" dataCellStyle="Percent">
      <calculatedColumnFormula array="1">SUM(--(FREQUENCY(IF(data!K2:K601,data!B2:B601),data!B2:B601)&gt;0))/H4</calculatedColumnFormula>
    </tableColumn>
    <tableColumn id="5" xr3:uid="{585EA060-7922-4416-BD2D-5ADDF01563B1}" name="FALSE" dataDxfId="80" dataCellStyle="Percent">
      <calculatedColumnFormula>1-Table12[[#This Row],[TRUE]]</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EB985A-A381-42D0-8D75-4F2FAAE00EDF}" name="Table2" displayName="Table2" ref="A3:G7" totalsRowCount="1" dataDxfId="14">
  <tableColumns count="7">
    <tableColumn id="1" xr3:uid="{5A77474A-7F01-4BAA-8462-89205F4DE4C3}" name="Years" totalsRowLabel="Total" dataDxfId="12" totalsRowDxfId="13"/>
    <tableColumn id="2" xr3:uid="{1DB583ED-D2D2-44EF-B32C-C4BE0DECCF68}" name="Festival Attendees" totalsRowFunction="sum" dataDxfId="10" totalsRowDxfId="11">
      <calculatedColumnFormula>SUMIF(data!Q:Q,A4,data!I:I)</calculatedColumnFormula>
    </tableColumn>
    <tableColumn id="3" xr3:uid="{A91E6EA0-3386-4F05-9712-E1A662C17CE0}" name="FA_YoY" dataDxfId="8" totalsRowDxfId="9">
      <calculatedColumnFormula>(B4-B3)/B3</calculatedColumnFormula>
    </tableColumn>
    <tableColumn id="4" xr3:uid="{EFEBDD32-5840-4AFA-A8BD-F0FBD7A06952}" name="Total Revenue" totalsRowFunction="sum" dataDxfId="6" totalsRowDxfId="7">
      <calculatedColumnFormula>SUMIF(data!Q:Q,A4,data!J:J)</calculatedColumnFormula>
    </tableColumn>
    <tableColumn id="5" xr3:uid="{63CF9E64-15D2-4A3C-AF47-22A097AFCC08}" name="R_YoY" dataDxfId="4" totalsRowDxfId="5">
      <calculatedColumnFormula>(D4-D3)/D3</calculatedColumnFormula>
    </tableColumn>
    <tableColumn id="6" xr3:uid="{42F602D2-719E-408D-943A-4DDA4C4D5188}" name="Ticket Order" dataDxfId="2" totalsRowDxfId="3">
      <calculatedColumnFormula>COUNTIF(data!Q:Q,general!A4)</calculatedColumnFormula>
    </tableColumn>
    <tableColumn id="7" xr3:uid="{44121B9F-FC9E-4E2E-9FE7-2C74F0F857CE}" name="Transaction Value" totalsRowFunction="sum" dataDxfId="0" totalsRowDxfId="1">
      <calculatedColumnFormula>Table2[[#This Row],[Total Revenue]]/Table2[[#This Row],[Ticket Order]]</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1A9D8F-C704-4813-A1EE-6C48E75EA93D}" name="Table9" displayName="Table9" ref="A12:E15" totalsRowShown="0" headerRowDxfId="45" tableBorderDxfId="44">
  <tableColumns count="5">
    <tableColumn id="1" xr3:uid="{983008C8-B853-4A4D-A9C3-858444724DDB}" name="Festival Year" dataDxfId="43"/>
    <tableColumn id="2" xr3:uid="{D202A401-9D71-43B5-877B-9709FE5E37C5}" name="Full" dataDxfId="42" dataCellStyle="Percent">
      <calculatedColumnFormula>COUNTIFS(data!Q:Q,tickets!A13,data!G:G,tickets!$B$12)/COUNTIF(data!Q:Q,tickets!A13)</calculatedColumnFormula>
    </tableColumn>
    <tableColumn id="3" xr3:uid="{C24026E9-4D58-4F2F-85D1-37343A37A6BF}" name="YoY">
      <calculatedColumnFormula>(B13-B12)/B12</calculatedColumnFormula>
    </tableColumn>
    <tableColumn id="4" xr3:uid="{10E37260-A4EB-43E4-8BC1-DFCB30934F5F}" name="Installment" dataDxfId="41" dataCellStyle="Percent">
      <calculatedColumnFormula>COUNTIFS(data!Q:Q,tickets!A13,data!G:G,tickets!$D$12)/COUNTIF(data!Q:Q,tickets!A13)</calculatedColumnFormula>
    </tableColumn>
    <tableColumn id="5" xr3:uid="{F87AE56C-CB99-4D64-A2C2-BC56A6A17748}" name="YoY2">
      <calculatedColumnFormula>(D13-D12)/D12</calculatedColumnFormula>
    </tableColumn>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03FCC2-A150-4A8C-9573-93501E47D445}" name="Table10" displayName="Table10" ref="A4:E7" totalsRowShown="0" headerRowDxfId="40" tableBorderDxfId="39">
  <tableColumns count="5">
    <tableColumn id="1" xr3:uid="{E9426B74-EF3A-4A40-B574-C0CE55FECC65}" name="Festival Year" dataDxfId="38"/>
    <tableColumn id="2" xr3:uid="{505D651B-6865-44D7-B961-6CDEF4EA01C6}" name="Camping" dataDxfId="37" dataCellStyle="Percent">
      <calculatedColumnFormula>SUMIFS(data!$I:$I,data!Q:Q,Table10[[#This Row],[Festival Year]],data!E:E,Table10[[#Headers],[Camping]])/SUMIF(data!$Q:$Q,A5,data!$I:$I)</calculatedColumnFormula>
    </tableColumn>
    <tableColumn id="3" xr3:uid="{4199D652-9E1E-4BE6-8D81-01B796C695F2}" name="YoY" dataDxfId="36">
      <calculatedColumnFormula>(B5-B4)/B4</calculatedColumnFormula>
    </tableColumn>
    <tableColumn id="4" xr3:uid="{20E40937-8455-40AF-B5AD-D7BF082E0B7F}" name="Day" dataDxfId="35" dataCellStyle="Percent">
      <calculatedColumnFormula>SUMIFS(data!$I:$I,data!Q:Q,Table10[[#This Row],[Festival Year]],data!E:E,Table10[[#Headers],[Day]])/SUMIF(data!$Q:$Q,A5,data!$I:$I)</calculatedColumnFormula>
    </tableColumn>
    <tableColumn id="5" xr3:uid="{8127D20F-91CC-4608-B640-6E792B2FAAE7}" name="YoY2" dataDxfId="34">
      <calculatedColumnFormula>(D5-D4)/D4</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4.bin"/><Relationship Id="rId1" Type="http://schemas.openxmlformats.org/officeDocument/2006/relationships/pivotTable" Target="../pivotTables/pivot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6.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1"/>
  <sheetViews>
    <sheetView workbookViewId="0">
      <selection activeCell="F13" sqref="F13"/>
    </sheetView>
  </sheetViews>
  <sheetFormatPr defaultColWidth="11.19921875" defaultRowHeight="15.6" x14ac:dyDescent="0.3"/>
  <cols>
    <col min="1" max="1" width="8.19921875" bestFit="1" customWidth="1"/>
    <col min="2" max="2" width="11.296875" bestFit="1" customWidth="1"/>
    <col min="3" max="3" width="16.69921875" bestFit="1" customWidth="1"/>
    <col min="4" max="4" width="13.3984375" customWidth="1"/>
    <col min="5" max="5" width="10.19921875" bestFit="1" customWidth="1"/>
    <col min="6" max="6" width="10.5" bestFit="1" customWidth="1"/>
    <col min="7" max="7" width="13" bestFit="1" customWidth="1"/>
    <col min="8" max="8" width="17.796875" bestFit="1" customWidth="1"/>
    <col min="9" max="9" width="9.296875" bestFit="1" customWidth="1"/>
    <col min="10" max="10" width="11" bestFit="1" customWidth="1"/>
    <col min="11" max="11" width="29.19921875" bestFit="1" customWidth="1"/>
    <col min="12" max="12" width="36" bestFit="1" customWidth="1"/>
    <col min="13" max="13" width="34.796875" bestFit="1" customWidth="1"/>
    <col min="14" max="14" width="36.19921875" bestFit="1" customWidth="1"/>
    <col min="15" max="15" width="34.296875" bestFit="1" customWidth="1"/>
    <col min="16" max="16" width="3.796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v>1001</v>
      </c>
      <c r="C2" s="1">
        <v>35431</v>
      </c>
      <c r="D2" s="1">
        <v>35431</v>
      </c>
      <c r="E2" t="s">
        <v>16</v>
      </c>
      <c r="F2" t="s">
        <v>17</v>
      </c>
      <c r="G2" t="s">
        <v>18</v>
      </c>
      <c r="H2" t="s">
        <v>19</v>
      </c>
      <c r="I2">
        <v>1</v>
      </c>
      <c r="J2" t="s">
        <v>20</v>
      </c>
      <c r="K2">
        <v>1</v>
      </c>
      <c r="L2">
        <v>1</v>
      </c>
      <c r="M2">
        <v>1</v>
      </c>
      <c r="N2">
        <v>0</v>
      </c>
      <c r="O2">
        <v>0</v>
      </c>
      <c r="P2">
        <v>1</v>
      </c>
    </row>
    <row r="3" spans="1:16" x14ac:dyDescent="0.3">
      <c r="A3">
        <v>2</v>
      </c>
      <c r="B3">
        <v>1002</v>
      </c>
      <c r="C3" s="1">
        <v>35431</v>
      </c>
      <c r="D3" s="1">
        <v>35431</v>
      </c>
      <c r="E3" t="s">
        <v>16</v>
      </c>
      <c r="F3" t="s">
        <v>17</v>
      </c>
      <c r="G3" t="s">
        <v>21</v>
      </c>
      <c r="H3" t="s">
        <v>22</v>
      </c>
      <c r="I3">
        <v>1</v>
      </c>
      <c r="J3" t="s">
        <v>20</v>
      </c>
      <c r="K3">
        <v>1</v>
      </c>
      <c r="L3">
        <v>1</v>
      </c>
      <c r="M3">
        <v>1</v>
      </c>
      <c r="N3">
        <v>0</v>
      </c>
      <c r="O3">
        <v>0</v>
      </c>
      <c r="P3">
        <v>1</v>
      </c>
    </row>
    <row r="4" spans="1:16" x14ac:dyDescent="0.3">
      <c r="A4">
        <v>3</v>
      </c>
      <c r="B4">
        <v>1003</v>
      </c>
      <c r="C4" s="1">
        <v>35431</v>
      </c>
      <c r="D4" s="1">
        <v>35431</v>
      </c>
      <c r="E4" t="s">
        <v>16</v>
      </c>
      <c r="F4" t="s">
        <v>17</v>
      </c>
      <c r="G4" t="s">
        <v>21</v>
      </c>
      <c r="H4" t="s">
        <v>19</v>
      </c>
      <c r="I4">
        <v>2</v>
      </c>
      <c r="J4" t="s">
        <v>23</v>
      </c>
      <c r="K4">
        <v>1</v>
      </c>
      <c r="L4">
        <v>1</v>
      </c>
      <c r="M4">
        <v>0</v>
      </c>
      <c r="N4">
        <v>0</v>
      </c>
      <c r="O4">
        <v>0</v>
      </c>
      <c r="P4">
        <v>1</v>
      </c>
    </row>
    <row r="5" spans="1:16" x14ac:dyDescent="0.3">
      <c r="A5">
        <v>4</v>
      </c>
      <c r="B5">
        <v>1004</v>
      </c>
      <c r="C5" s="1">
        <v>35431</v>
      </c>
      <c r="D5" s="1">
        <v>35431</v>
      </c>
      <c r="E5" t="s">
        <v>16</v>
      </c>
      <c r="F5" t="s">
        <v>17</v>
      </c>
      <c r="G5" t="s">
        <v>21</v>
      </c>
      <c r="H5" t="s">
        <v>24</v>
      </c>
      <c r="I5">
        <v>2</v>
      </c>
      <c r="J5" t="s">
        <v>23</v>
      </c>
      <c r="K5">
        <v>1</v>
      </c>
      <c r="L5">
        <v>1</v>
      </c>
      <c r="M5">
        <v>0</v>
      </c>
      <c r="N5">
        <v>0</v>
      </c>
      <c r="O5">
        <v>0</v>
      </c>
      <c r="P5">
        <v>1</v>
      </c>
    </row>
    <row r="6" spans="1:16" x14ac:dyDescent="0.3">
      <c r="A6">
        <v>5</v>
      </c>
      <c r="B6">
        <v>1005</v>
      </c>
      <c r="C6" s="1">
        <v>35431</v>
      </c>
      <c r="D6" s="1">
        <v>35431</v>
      </c>
      <c r="E6" t="s">
        <v>16</v>
      </c>
      <c r="F6" t="s">
        <v>17</v>
      </c>
      <c r="G6" t="s">
        <v>18</v>
      </c>
      <c r="H6" t="s">
        <v>24</v>
      </c>
      <c r="I6">
        <v>1</v>
      </c>
      <c r="J6" t="s">
        <v>20</v>
      </c>
      <c r="K6">
        <v>1</v>
      </c>
      <c r="L6">
        <v>1</v>
      </c>
      <c r="M6">
        <v>0</v>
      </c>
      <c r="N6">
        <v>0</v>
      </c>
      <c r="O6">
        <v>0</v>
      </c>
      <c r="P6">
        <v>1</v>
      </c>
    </row>
    <row r="7" spans="1:16" x14ac:dyDescent="0.3">
      <c r="A7">
        <v>6</v>
      </c>
      <c r="B7">
        <v>1006</v>
      </c>
      <c r="C7" s="1">
        <v>35431</v>
      </c>
      <c r="D7" s="1">
        <v>35431</v>
      </c>
      <c r="E7" t="s">
        <v>16</v>
      </c>
      <c r="F7" t="s">
        <v>17</v>
      </c>
      <c r="G7" t="s">
        <v>21</v>
      </c>
      <c r="H7" t="s">
        <v>24</v>
      </c>
      <c r="I7">
        <v>4</v>
      </c>
      <c r="J7" t="s">
        <v>25</v>
      </c>
      <c r="K7">
        <v>0</v>
      </c>
      <c r="L7">
        <v>0</v>
      </c>
      <c r="M7">
        <v>0</v>
      </c>
      <c r="N7">
        <v>0</v>
      </c>
      <c r="O7">
        <v>0</v>
      </c>
      <c r="P7">
        <v>1</v>
      </c>
    </row>
    <row r="8" spans="1:16" x14ac:dyDescent="0.3">
      <c r="A8">
        <v>7</v>
      </c>
      <c r="B8">
        <v>1007</v>
      </c>
      <c r="C8" s="1">
        <v>35431</v>
      </c>
      <c r="D8" s="1">
        <v>35431</v>
      </c>
      <c r="E8" t="s">
        <v>16</v>
      </c>
      <c r="F8" t="s">
        <v>17</v>
      </c>
      <c r="G8" t="s">
        <v>18</v>
      </c>
      <c r="H8" t="s">
        <v>24</v>
      </c>
      <c r="I8">
        <v>2</v>
      </c>
      <c r="J8" t="s">
        <v>23</v>
      </c>
      <c r="K8">
        <v>1</v>
      </c>
      <c r="L8">
        <v>1</v>
      </c>
      <c r="M8">
        <v>0</v>
      </c>
      <c r="N8">
        <v>0</v>
      </c>
      <c r="O8">
        <v>0</v>
      </c>
      <c r="P8">
        <v>1</v>
      </c>
    </row>
    <row r="9" spans="1:16" x14ac:dyDescent="0.3">
      <c r="A9">
        <v>8</v>
      </c>
      <c r="B9">
        <v>1008</v>
      </c>
      <c r="C9" s="1">
        <v>35431</v>
      </c>
      <c r="D9" s="1">
        <v>35431</v>
      </c>
      <c r="E9" t="s">
        <v>16</v>
      </c>
      <c r="F9" t="s">
        <v>17</v>
      </c>
      <c r="G9" t="s">
        <v>21</v>
      </c>
      <c r="H9" t="s">
        <v>22</v>
      </c>
      <c r="I9">
        <v>1</v>
      </c>
      <c r="J9" t="s">
        <v>20</v>
      </c>
      <c r="K9">
        <v>1</v>
      </c>
      <c r="L9">
        <v>1</v>
      </c>
      <c r="M9">
        <v>1</v>
      </c>
      <c r="N9">
        <v>0</v>
      </c>
      <c r="O9">
        <v>0</v>
      </c>
      <c r="P9">
        <v>1</v>
      </c>
    </row>
    <row r="10" spans="1:16" x14ac:dyDescent="0.3">
      <c r="A10">
        <v>9</v>
      </c>
      <c r="B10">
        <v>1009</v>
      </c>
      <c r="C10" s="1">
        <v>35431</v>
      </c>
      <c r="D10" s="1">
        <v>35431</v>
      </c>
      <c r="E10" t="s">
        <v>16</v>
      </c>
      <c r="F10" t="s">
        <v>17</v>
      </c>
      <c r="G10" t="s">
        <v>21</v>
      </c>
      <c r="H10" t="s">
        <v>22</v>
      </c>
      <c r="I10">
        <v>2</v>
      </c>
      <c r="J10" t="s">
        <v>23</v>
      </c>
      <c r="K10">
        <v>1</v>
      </c>
      <c r="L10">
        <v>1</v>
      </c>
      <c r="M10">
        <v>0</v>
      </c>
      <c r="N10">
        <v>0</v>
      </c>
      <c r="O10">
        <v>0</v>
      </c>
      <c r="P10">
        <v>1</v>
      </c>
    </row>
    <row r="11" spans="1:16" x14ac:dyDescent="0.3">
      <c r="A11">
        <v>10</v>
      </c>
      <c r="B11">
        <v>1010</v>
      </c>
      <c r="C11" s="1">
        <v>35431</v>
      </c>
      <c r="D11" s="1">
        <v>35431</v>
      </c>
      <c r="E11" t="s">
        <v>16</v>
      </c>
      <c r="F11" t="s">
        <v>17</v>
      </c>
      <c r="G11" t="s">
        <v>21</v>
      </c>
      <c r="H11" t="s">
        <v>19</v>
      </c>
      <c r="I11">
        <v>1</v>
      </c>
      <c r="J11" t="s">
        <v>20</v>
      </c>
      <c r="K11">
        <v>1</v>
      </c>
      <c r="L11">
        <v>0</v>
      </c>
      <c r="M11">
        <v>1</v>
      </c>
      <c r="N11">
        <v>0</v>
      </c>
      <c r="O11">
        <v>0</v>
      </c>
      <c r="P11">
        <v>1</v>
      </c>
    </row>
    <row r="12" spans="1:16" x14ac:dyDescent="0.3">
      <c r="A12">
        <v>11</v>
      </c>
      <c r="B12">
        <v>1011</v>
      </c>
      <c r="C12" s="1">
        <v>35431</v>
      </c>
      <c r="D12" s="1">
        <v>35431</v>
      </c>
      <c r="E12" t="s">
        <v>16</v>
      </c>
      <c r="F12" t="s">
        <v>17</v>
      </c>
      <c r="G12" t="s">
        <v>21</v>
      </c>
      <c r="H12" t="s">
        <v>24</v>
      </c>
      <c r="I12">
        <v>1</v>
      </c>
      <c r="J12" t="s">
        <v>20</v>
      </c>
      <c r="K12">
        <v>0</v>
      </c>
      <c r="L12">
        <v>0</v>
      </c>
      <c r="M12">
        <v>0</v>
      </c>
      <c r="N12">
        <v>0</v>
      </c>
      <c r="O12">
        <v>0</v>
      </c>
      <c r="P12">
        <v>1</v>
      </c>
    </row>
    <row r="13" spans="1:16" x14ac:dyDescent="0.3">
      <c r="A13">
        <v>12</v>
      </c>
      <c r="B13">
        <v>1012</v>
      </c>
      <c r="C13" s="1">
        <v>35431</v>
      </c>
      <c r="D13" s="1">
        <v>35431</v>
      </c>
      <c r="E13" t="s">
        <v>16</v>
      </c>
      <c r="F13" t="s">
        <v>17</v>
      </c>
      <c r="G13" t="s">
        <v>21</v>
      </c>
      <c r="H13" t="s">
        <v>26</v>
      </c>
      <c r="I13">
        <v>2</v>
      </c>
      <c r="J13" t="s">
        <v>23</v>
      </c>
      <c r="K13">
        <v>1</v>
      </c>
      <c r="L13">
        <v>1</v>
      </c>
      <c r="M13">
        <v>1</v>
      </c>
      <c r="N13">
        <v>0</v>
      </c>
      <c r="O13">
        <v>0</v>
      </c>
      <c r="P13">
        <v>1</v>
      </c>
    </row>
    <row r="14" spans="1:16" x14ac:dyDescent="0.3">
      <c r="A14">
        <v>13</v>
      </c>
      <c r="B14">
        <v>1013</v>
      </c>
      <c r="C14" s="1">
        <v>35431</v>
      </c>
      <c r="D14" s="1">
        <v>35431</v>
      </c>
      <c r="E14" t="s">
        <v>16</v>
      </c>
      <c r="F14" t="s">
        <v>17</v>
      </c>
      <c r="G14" t="s">
        <v>21</v>
      </c>
      <c r="H14" t="s">
        <v>24</v>
      </c>
      <c r="I14">
        <v>1</v>
      </c>
      <c r="J14" t="s">
        <v>20</v>
      </c>
      <c r="K14">
        <v>1</v>
      </c>
      <c r="L14">
        <v>1</v>
      </c>
      <c r="M14">
        <v>0</v>
      </c>
      <c r="N14">
        <v>0</v>
      </c>
      <c r="O14">
        <v>0</v>
      </c>
      <c r="P14">
        <v>1</v>
      </c>
    </row>
    <row r="15" spans="1:16" x14ac:dyDescent="0.3">
      <c r="A15">
        <v>14</v>
      </c>
      <c r="B15">
        <v>1014</v>
      </c>
      <c r="C15" s="1">
        <v>35431</v>
      </c>
      <c r="D15" s="1">
        <v>35431</v>
      </c>
      <c r="E15" t="s">
        <v>16</v>
      </c>
      <c r="F15" t="s">
        <v>17</v>
      </c>
      <c r="G15" t="s">
        <v>18</v>
      </c>
      <c r="H15" t="s">
        <v>24</v>
      </c>
      <c r="I15">
        <v>1</v>
      </c>
      <c r="J15" t="s">
        <v>20</v>
      </c>
      <c r="K15">
        <v>1</v>
      </c>
      <c r="L15">
        <v>1</v>
      </c>
      <c r="M15">
        <v>1</v>
      </c>
      <c r="N15">
        <v>0</v>
      </c>
      <c r="O15">
        <v>0</v>
      </c>
      <c r="P15">
        <v>1</v>
      </c>
    </row>
    <row r="16" spans="1:16" x14ac:dyDescent="0.3">
      <c r="A16">
        <v>15</v>
      </c>
      <c r="B16">
        <v>1015</v>
      </c>
      <c r="C16" s="1">
        <v>35431</v>
      </c>
      <c r="D16" s="1">
        <v>35431</v>
      </c>
      <c r="E16" t="s">
        <v>16</v>
      </c>
      <c r="F16" t="s">
        <v>17</v>
      </c>
      <c r="G16" t="s">
        <v>21</v>
      </c>
      <c r="H16" t="s">
        <v>19</v>
      </c>
      <c r="I16">
        <v>1</v>
      </c>
      <c r="J16" t="s">
        <v>20</v>
      </c>
      <c r="K16">
        <v>1</v>
      </c>
      <c r="L16">
        <v>1</v>
      </c>
      <c r="M16">
        <v>0</v>
      </c>
      <c r="N16">
        <v>0</v>
      </c>
      <c r="O16">
        <v>0</v>
      </c>
      <c r="P16">
        <v>1</v>
      </c>
    </row>
    <row r="17" spans="1:16" x14ac:dyDescent="0.3">
      <c r="A17">
        <v>16</v>
      </c>
      <c r="B17">
        <v>1016</v>
      </c>
      <c r="C17" s="1">
        <v>35431</v>
      </c>
      <c r="D17" s="1">
        <v>35431</v>
      </c>
      <c r="E17" t="s">
        <v>16</v>
      </c>
      <c r="F17" t="s">
        <v>17</v>
      </c>
      <c r="G17" t="s">
        <v>21</v>
      </c>
      <c r="H17" t="s">
        <v>22</v>
      </c>
      <c r="I17">
        <v>1</v>
      </c>
      <c r="J17" t="s">
        <v>20</v>
      </c>
      <c r="K17">
        <v>1</v>
      </c>
      <c r="L17">
        <v>1</v>
      </c>
      <c r="M17">
        <v>1</v>
      </c>
      <c r="N17">
        <v>1</v>
      </c>
      <c r="O17">
        <v>0</v>
      </c>
      <c r="P17">
        <v>1</v>
      </c>
    </row>
    <row r="18" spans="1:16" x14ac:dyDescent="0.3">
      <c r="A18">
        <v>17</v>
      </c>
      <c r="B18">
        <v>1017</v>
      </c>
      <c r="C18" s="1">
        <v>35431</v>
      </c>
      <c r="D18" s="1">
        <v>35431</v>
      </c>
      <c r="E18" t="s">
        <v>16</v>
      </c>
      <c r="F18" t="s">
        <v>17</v>
      </c>
      <c r="G18" t="s">
        <v>21</v>
      </c>
      <c r="H18" t="s">
        <v>27</v>
      </c>
      <c r="I18">
        <v>7</v>
      </c>
      <c r="J18" t="s">
        <v>28</v>
      </c>
      <c r="K18">
        <v>1</v>
      </c>
      <c r="L18">
        <v>1</v>
      </c>
      <c r="M18">
        <v>0</v>
      </c>
      <c r="N18">
        <v>0</v>
      </c>
      <c r="O18">
        <v>0</v>
      </c>
      <c r="P18">
        <v>1</v>
      </c>
    </row>
    <row r="19" spans="1:16" x14ac:dyDescent="0.3">
      <c r="A19">
        <v>18</v>
      </c>
      <c r="B19">
        <v>1018</v>
      </c>
      <c r="C19" s="1">
        <v>35431</v>
      </c>
      <c r="D19" s="1">
        <v>35431</v>
      </c>
      <c r="E19" t="s">
        <v>16</v>
      </c>
      <c r="F19" t="s">
        <v>17</v>
      </c>
      <c r="G19" t="s">
        <v>21</v>
      </c>
      <c r="H19" t="s">
        <v>26</v>
      </c>
      <c r="I19">
        <v>2</v>
      </c>
      <c r="J19" t="s">
        <v>23</v>
      </c>
      <c r="K19">
        <v>1</v>
      </c>
      <c r="L19">
        <v>1</v>
      </c>
      <c r="M19">
        <v>0</v>
      </c>
      <c r="N19">
        <v>0</v>
      </c>
      <c r="O19">
        <v>0</v>
      </c>
      <c r="P19">
        <v>1</v>
      </c>
    </row>
    <row r="20" spans="1:16" x14ac:dyDescent="0.3">
      <c r="A20">
        <v>19</v>
      </c>
      <c r="B20">
        <v>1019</v>
      </c>
      <c r="C20" s="1">
        <v>35431</v>
      </c>
      <c r="D20" s="1">
        <v>35431</v>
      </c>
      <c r="E20" t="s">
        <v>16</v>
      </c>
      <c r="F20" t="s">
        <v>17</v>
      </c>
      <c r="G20" t="s">
        <v>21</v>
      </c>
      <c r="H20" t="s">
        <v>24</v>
      </c>
      <c r="I20">
        <v>1</v>
      </c>
      <c r="J20" t="s">
        <v>20</v>
      </c>
      <c r="K20">
        <v>1</v>
      </c>
      <c r="L20">
        <v>1</v>
      </c>
      <c r="M20">
        <v>1</v>
      </c>
      <c r="N20">
        <v>0</v>
      </c>
      <c r="O20">
        <v>0</v>
      </c>
      <c r="P20">
        <v>1</v>
      </c>
    </row>
    <row r="21" spans="1:16" x14ac:dyDescent="0.3">
      <c r="A21">
        <v>20</v>
      </c>
      <c r="B21">
        <v>1020</v>
      </c>
      <c r="C21" s="1">
        <v>35431</v>
      </c>
      <c r="D21" s="1">
        <v>35431</v>
      </c>
      <c r="E21" t="s">
        <v>16</v>
      </c>
      <c r="F21" t="s">
        <v>17</v>
      </c>
      <c r="G21" t="s">
        <v>21</v>
      </c>
      <c r="H21" t="s">
        <v>27</v>
      </c>
      <c r="I21">
        <v>6</v>
      </c>
      <c r="J21" t="s">
        <v>29</v>
      </c>
      <c r="K21">
        <v>1</v>
      </c>
      <c r="L21">
        <v>1</v>
      </c>
      <c r="M21">
        <v>0</v>
      </c>
      <c r="N21">
        <v>0</v>
      </c>
      <c r="O21">
        <v>0</v>
      </c>
      <c r="P21">
        <v>1</v>
      </c>
    </row>
    <row r="22" spans="1:16" x14ac:dyDescent="0.3">
      <c r="A22">
        <v>21</v>
      </c>
      <c r="B22">
        <v>1021</v>
      </c>
      <c r="C22" s="1">
        <v>35431</v>
      </c>
      <c r="D22" s="1">
        <v>35431</v>
      </c>
      <c r="E22" t="s">
        <v>16</v>
      </c>
      <c r="F22" t="s">
        <v>17</v>
      </c>
      <c r="G22" t="s">
        <v>21</v>
      </c>
      <c r="H22" t="s">
        <v>27</v>
      </c>
      <c r="I22">
        <v>2</v>
      </c>
      <c r="J22" t="s">
        <v>23</v>
      </c>
      <c r="K22">
        <v>1</v>
      </c>
      <c r="L22">
        <v>0</v>
      </c>
      <c r="M22">
        <v>0</v>
      </c>
      <c r="N22">
        <v>0</v>
      </c>
      <c r="O22">
        <v>1</v>
      </c>
      <c r="P22">
        <v>1</v>
      </c>
    </row>
    <row r="23" spans="1:16" x14ac:dyDescent="0.3">
      <c r="A23">
        <v>22</v>
      </c>
      <c r="B23">
        <v>1022</v>
      </c>
      <c r="C23" s="1">
        <v>35431</v>
      </c>
      <c r="D23" s="1">
        <v>35431</v>
      </c>
      <c r="E23" t="s">
        <v>16</v>
      </c>
      <c r="F23" t="s">
        <v>17</v>
      </c>
      <c r="G23" t="s">
        <v>18</v>
      </c>
      <c r="H23" t="s">
        <v>19</v>
      </c>
      <c r="I23">
        <v>2</v>
      </c>
      <c r="J23" t="s">
        <v>23</v>
      </c>
      <c r="K23">
        <v>1</v>
      </c>
      <c r="L23">
        <v>1</v>
      </c>
      <c r="M23">
        <v>1</v>
      </c>
      <c r="N23">
        <v>0</v>
      </c>
      <c r="O23">
        <v>0</v>
      </c>
      <c r="P23">
        <v>1</v>
      </c>
    </row>
    <row r="24" spans="1:16" x14ac:dyDescent="0.3">
      <c r="A24">
        <v>23</v>
      </c>
      <c r="B24">
        <v>1023</v>
      </c>
      <c r="C24" s="1">
        <v>35431</v>
      </c>
      <c r="D24" s="1">
        <v>35431</v>
      </c>
      <c r="E24" t="s">
        <v>16</v>
      </c>
      <c r="F24" t="s">
        <v>17</v>
      </c>
      <c r="G24" t="s">
        <v>21</v>
      </c>
      <c r="H24" t="s">
        <v>24</v>
      </c>
      <c r="I24">
        <v>1</v>
      </c>
      <c r="J24" t="s">
        <v>20</v>
      </c>
      <c r="K24">
        <v>1</v>
      </c>
      <c r="L24">
        <v>1</v>
      </c>
      <c r="M24">
        <v>1</v>
      </c>
      <c r="N24">
        <v>0</v>
      </c>
      <c r="O24">
        <v>0</v>
      </c>
      <c r="P24">
        <v>1</v>
      </c>
    </row>
    <row r="25" spans="1:16" x14ac:dyDescent="0.3">
      <c r="A25">
        <v>24</v>
      </c>
      <c r="B25">
        <v>1024</v>
      </c>
      <c r="C25" s="1">
        <v>35431</v>
      </c>
      <c r="D25" s="1">
        <v>35431</v>
      </c>
      <c r="E25" t="s">
        <v>16</v>
      </c>
      <c r="F25" t="s">
        <v>17</v>
      </c>
      <c r="G25" t="s">
        <v>21</v>
      </c>
      <c r="H25" t="s">
        <v>26</v>
      </c>
      <c r="I25">
        <v>2</v>
      </c>
      <c r="J25" t="s">
        <v>23</v>
      </c>
      <c r="K25">
        <v>1</v>
      </c>
      <c r="L25">
        <v>1</v>
      </c>
      <c r="M25">
        <v>1</v>
      </c>
      <c r="N25">
        <v>0</v>
      </c>
      <c r="O25">
        <v>1</v>
      </c>
      <c r="P25">
        <v>1</v>
      </c>
    </row>
    <row r="26" spans="1:16" x14ac:dyDescent="0.3">
      <c r="A26">
        <v>25</v>
      </c>
      <c r="B26">
        <v>1025</v>
      </c>
      <c r="C26" s="1">
        <v>35431</v>
      </c>
      <c r="D26" s="1">
        <v>35431</v>
      </c>
      <c r="E26" t="s">
        <v>16</v>
      </c>
      <c r="F26" t="s">
        <v>17</v>
      </c>
      <c r="G26" t="s">
        <v>21</v>
      </c>
      <c r="H26" t="s">
        <v>27</v>
      </c>
      <c r="I26">
        <v>1</v>
      </c>
      <c r="J26" t="s">
        <v>20</v>
      </c>
      <c r="K26">
        <v>1</v>
      </c>
      <c r="L26">
        <v>1</v>
      </c>
      <c r="M26">
        <v>1</v>
      </c>
      <c r="N26">
        <v>0</v>
      </c>
      <c r="O26">
        <v>0</v>
      </c>
      <c r="P26">
        <v>1</v>
      </c>
    </row>
    <row r="27" spans="1:16" x14ac:dyDescent="0.3">
      <c r="A27">
        <v>26</v>
      </c>
      <c r="B27">
        <v>1026</v>
      </c>
      <c r="C27" s="1">
        <v>35431</v>
      </c>
      <c r="D27" s="1">
        <v>35431</v>
      </c>
      <c r="E27" t="s">
        <v>16</v>
      </c>
      <c r="F27" t="s">
        <v>17</v>
      </c>
      <c r="G27" t="s">
        <v>21</v>
      </c>
      <c r="H27" t="s">
        <v>24</v>
      </c>
      <c r="I27">
        <v>1</v>
      </c>
      <c r="J27" t="s">
        <v>20</v>
      </c>
      <c r="K27">
        <v>1</v>
      </c>
      <c r="L27">
        <v>1</v>
      </c>
      <c r="M27">
        <v>0</v>
      </c>
      <c r="N27">
        <v>0</v>
      </c>
      <c r="O27">
        <v>0</v>
      </c>
      <c r="P27">
        <v>1</v>
      </c>
    </row>
    <row r="28" spans="1:16" x14ac:dyDescent="0.3">
      <c r="A28">
        <v>27</v>
      </c>
      <c r="B28">
        <v>1027</v>
      </c>
      <c r="C28" s="1">
        <v>35431</v>
      </c>
      <c r="D28" s="1">
        <v>35431</v>
      </c>
      <c r="E28" t="s">
        <v>16</v>
      </c>
      <c r="F28" t="s">
        <v>17</v>
      </c>
      <c r="G28" t="s">
        <v>21</v>
      </c>
      <c r="H28" t="s">
        <v>19</v>
      </c>
      <c r="I28">
        <v>6</v>
      </c>
      <c r="J28" t="s">
        <v>29</v>
      </c>
      <c r="K28">
        <v>1</v>
      </c>
      <c r="L28">
        <v>1</v>
      </c>
      <c r="M28">
        <v>0</v>
      </c>
      <c r="N28">
        <v>0</v>
      </c>
      <c r="O28">
        <v>0</v>
      </c>
      <c r="P28">
        <v>1</v>
      </c>
    </row>
    <row r="29" spans="1:16" x14ac:dyDescent="0.3">
      <c r="A29">
        <v>28</v>
      </c>
      <c r="B29">
        <v>1028</v>
      </c>
      <c r="C29" s="1">
        <v>35431</v>
      </c>
      <c r="D29" s="1">
        <v>35431</v>
      </c>
      <c r="E29" t="s">
        <v>16</v>
      </c>
      <c r="F29" t="s">
        <v>17</v>
      </c>
      <c r="G29" t="s">
        <v>18</v>
      </c>
      <c r="H29" t="s">
        <v>24</v>
      </c>
      <c r="I29">
        <v>4</v>
      </c>
      <c r="J29" t="s">
        <v>25</v>
      </c>
      <c r="K29">
        <v>1</v>
      </c>
      <c r="L29">
        <v>1</v>
      </c>
      <c r="M29">
        <v>1</v>
      </c>
      <c r="N29">
        <v>0</v>
      </c>
      <c r="O29">
        <v>0</v>
      </c>
      <c r="P29">
        <v>1</v>
      </c>
    </row>
    <row r="30" spans="1:16" x14ac:dyDescent="0.3">
      <c r="A30">
        <v>29</v>
      </c>
      <c r="B30">
        <v>1029</v>
      </c>
      <c r="C30" s="1">
        <v>35431</v>
      </c>
      <c r="D30" s="1">
        <v>35431</v>
      </c>
      <c r="E30" t="s">
        <v>16</v>
      </c>
      <c r="F30" t="s">
        <v>17</v>
      </c>
      <c r="G30" t="s">
        <v>21</v>
      </c>
      <c r="H30" t="s">
        <v>22</v>
      </c>
      <c r="I30">
        <v>1</v>
      </c>
      <c r="J30" t="s">
        <v>20</v>
      </c>
      <c r="K30">
        <v>0</v>
      </c>
      <c r="L30">
        <v>0</v>
      </c>
      <c r="M30">
        <v>0</v>
      </c>
      <c r="N30">
        <v>0</v>
      </c>
      <c r="O30">
        <v>0</v>
      </c>
      <c r="P30">
        <v>1</v>
      </c>
    </row>
    <row r="31" spans="1:16" x14ac:dyDescent="0.3">
      <c r="A31">
        <v>30</v>
      </c>
      <c r="B31">
        <v>1030</v>
      </c>
      <c r="C31" s="1">
        <v>35431</v>
      </c>
      <c r="D31" s="1">
        <v>35431</v>
      </c>
      <c r="E31" t="s">
        <v>16</v>
      </c>
      <c r="F31" t="s">
        <v>17</v>
      </c>
      <c r="G31" t="s">
        <v>21</v>
      </c>
      <c r="H31" t="s">
        <v>30</v>
      </c>
      <c r="I31">
        <v>1</v>
      </c>
      <c r="J31" t="s">
        <v>20</v>
      </c>
      <c r="K31">
        <v>1</v>
      </c>
      <c r="L31">
        <v>1</v>
      </c>
      <c r="M31">
        <v>1</v>
      </c>
      <c r="N31">
        <v>0</v>
      </c>
      <c r="O31">
        <v>0</v>
      </c>
      <c r="P31">
        <v>1</v>
      </c>
    </row>
    <row r="32" spans="1:16" x14ac:dyDescent="0.3">
      <c r="A32">
        <v>31</v>
      </c>
      <c r="B32">
        <v>1031</v>
      </c>
      <c r="C32" s="1">
        <v>35431</v>
      </c>
      <c r="D32" s="1">
        <v>35431</v>
      </c>
      <c r="E32" t="s">
        <v>16</v>
      </c>
      <c r="F32" t="s">
        <v>17</v>
      </c>
      <c r="G32" t="s">
        <v>21</v>
      </c>
      <c r="H32" t="s">
        <v>22</v>
      </c>
      <c r="I32">
        <v>2</v>
      </c>
      <c r="J32" t="s">
        <v>23</v>
      </c>
      <c r="K32">
        <v>1</v>
      </c>
      <c r="L32">
        <v>1</v>
      </c>
      <c r="M32">
        <v>0</v>
      </c>
      <c r="N32">
        <v>0</v>
      </c>
      <c r="O32">
        <v>0</v>
      </c>
      <c r="P32">
        <v>1</v>
      </c>
    </row>
    <row r="33" spans="1:16" x14ac:dyDescent="0.3">
      <c r="A33">
        <v>32</v>
      </c>
      <c r="B33">
        <v>1032</v>
      </c>
      <c r="C33" s="1">
        <v>35431</v>
      </c>
      <c r="D33" s="1">
        <v>35431</v>
      </c>
      <c r="E33" t="s">
        <v>16</v>
      </c>
      <c r="F33" t="s">
        <v>17</v>
      </c>
      <c r="G33" t="s">
        <v>18</v>
      </c>
      <c r="H33" t="s">
        <v>19</v>
      </c>
      <c r="I33">
        <v>1</v>
      </c>
      <c r="J33" t="s">
        <v>20</v>
      </c>
      <c r="K33">
        <v>1</v>
      </c>
      <c r="L33">
        <v>1</v>
      </c>
      <c r="M33">
        <v>0</v>
      </c>
      <c r="N33">
        <v>0</v>
      </c>
      <c r="O33">
        <v>0</v>
      </c>
      <c r="P33">
        <v>1</v>
      </c>
    </row>
    <row r="34" spans="1:16" x14ac:dyDescent="0.3">
      <c r="A34">
        <v>33</v>
      </c>
      <c r="B34">
        <v>1033</v>
      </c>
      <c r="C34" s="1">
        <v>35431</v>
      </c>
      <c r="D34" s="1">
        <v>35431</v>
      </c>
      <c r="E34" t="s">
        <v>16</v>
      </c>
      <c r="F34" t="s">
        <v>17</v>
      </c>
      <c r="G34" t="s">
        <v>21</v>
      </c>
      <c r="H34" t="s">
        <v>19</v>
      </c>
      <c r="I34">
        <v>2</v>
      </c>
      <c r="J34" t="s">
        <v>23</v>
      </c>
      <c r="K34">
        <v>1</v>
      </c>
      <c r="L34">
        <v>1</v>
      </c>
      <c r="M34">
        <v>1</v>
      </c>
      <c r="N34">
        <v>0</v>
      </c>
      <c r="O34">
        <v>0</v>
      </c>
      <c r="P34">
        <v>1</v>
      </c>
    </row>
    <row r="35" spans="1:16" x14ac:dyDescent="0.3">
      <c r="A35">
        <v>34</v>
      </c>
      <c r="B35">
        <v>1034</v>
      </c>
      <c r="C35" s="1">
        <v>35431</v>
      </c>
      <c r="D35" s="1">
        <v>35431</v>
      </c>
      <c r="E35" t="s">
        <v>16</v>
      </c>
      <c r="F35" t="s">
        <v>17</v>
      </c>
      <c r="G35" t="s">
        <v>21</v>
      </c>
      <c r="H35" t="s">
        <v>22</v>
      </c>
      <c r="I35">
        <v>2</v>
      </c>
      <c r="J35" t="s">
        <v>23</v>
      </c>
      <c r="K35">
        <v>1</v>
      </c>
      <c r="L35">
        <v>1</v>
      </c>
      <c r="M35">
        <v>0</v>
      </c>
      <c r="N35">
        <v>0</v>
      </c>
      <c r="O35">
        <v>0</v>
      </c>
      <c r="P35">
        <v>1</v>
      </c>
    </row>
    <row r="36" spans="1:16" x14ac:dyDescent="0.3">
      <c r="A36">
        <v>35</v>
      </c>
      <c r="B36">
        <v>1035</v>
      </c>
      <c r="C36" s="1">
        <v>35431</v>
      </c>
      <c r="D36" s="1">
        <v>35431</v>
      </c>
      <c r="E36" t="s">
        <v>16</v>
      </c>
      <c r="F36" t="s">
        <v>17</v>
      </c>
      <c r="G36" t="s">
        <v>21</v>
      </c>
      <c r="H36" t="s">
        <v>24</v>
      </c>
      <c r="I36">
        <v>1</v>
      </c>
      <c r="J36" t="s">
        <v>20</v>
      </c>
      <c r="K36">
        <v>0</v>
      </c>
      <c r="L36">
        <v>0</v>
      </c>
      <c r="M36">
        <v>0</v>
      </c>
      <c r="N36">
        <v>0</v>
      </c>
      <c r="O36">
        <v>0</v>
      </c>
      <c r="P36">
        <v>1</v>
      </c>
    </row>
    <row r="37" spans="1:16" x14ac:dyDescent="0.3">
      <c r="A37">
        <v>36</v>
      </c>
      <c r="B37">
        <v>1036</v>
      </c>
      <c r="C37" s="1">
        <v>35431</v>
      </c>
      <c r="D37" s="1">
        <v>35431</v>
      </c>
      <c r="E37" t="s">
        <v>16</v>
      </c>
      <c r="F37" t="s">
        <v>17</v>
      </c>
      <c r="G37" t="s">
        <v>18</v>
      </c>
      <c r="H37" t="s">
        <v>19</v>
      </c>
      <c r="I37">
        <v>5</v>
      </c>
      <c r="J37" t="s">
        <v>31</v>
      </c>
      <c r="K37">
        <v>1</v>
      </c>
      <c r="L37">
        <v>1</v>
      </c>
      <c r="M37">
        <v>1</v>
      </c>
      <c r="N37">
        <v>0</v>
      </c>
      <c r="O37">
        <v>0</v>
      </c>
      <c r="P37">
        <v>1</v>
      </c>
    </row>
    <row r="38" spans="1:16" x14ac:dyDescent="0.3">
      <c r="A38">
        <v>37</v>
      </c>
      <c r="B38">
        <v>1037</v>
      </c>
      <c r="C38" s="1">
        <v>35431</v>
      </c>
      <c r="D38" s="1">
        <v>35431</v>
      </c>
      <c r="E38" t="s">
        <v>16</v>
      </c>
      <c r="F38" t="s">
        <v>17</v>
      </c>
      <c r="G38" t="s">
        <v>21</v>
      </c>
      <c r="H38" t="s">
        <v>30</v>
      </c>
      <c r="I38">
        <v>1</v>
      </c>
      <c r="J38" t="s">
        <v>20</v>
      </c>
      <c r="K38">
        <v>1</v>
      </c>
      <c r="L38">
        <v>1</v>
      </c>
      <c r="M38">
        <v>0</v>
      </c>
      <c r="N38">
        <v>0</v>
      </c>
      <c r="O38">
        <v>0</v>
      </c>
      <c r="P38">
        <v>1</v>
      </c>
    </row>
    <row r="39" spans="1:16" x14ac:dyDescent="0.3">
      <c r="A39">
        <v>38</v>
      </c>
      <c r="B39">
        <v>1038</v>
      </c>
      <c r="C39" s="1">
        <v>35431</v>
      </c>
      <c r="D39" s="1">
        <v>35431</v>
      </c>
      <c r="E39" t="s">
        <v>16</v>
      </c>
      <c r="F39" t="s">
        <v>17</v>
      </c>
      <c r="G39" t="s">
        <v>18</v>
      </c>
      <c r="H39" t="s">
        <v>19</v>
      </c>
      <c r="I39">
        <v>2</v>
      </c>
      <c r="J39" t="s">
        <v>23</v>
      </c>
      <c r="K39">
        <v>1</v>
      </c>
      <c r="L39">
        <v>1</v>
      </c>
      <c r="M39">
        <v>1</v>
      </c>
      <c r="N39">
        <v>0</v>
      </c>
      <c r="O39">
        <v>0</v>
      </c>
      <c r="P39">
        <v>1</v>
      </c>
    </row>
    <row r="40" spans="1:16" x14ac:dyDescent="0.3">
      <c r="A40">
        <v>39</v>
      </c>
      <c r="B40">
        <v>1039</v>
      </c>
      <c r="C40" s="1">
        <v>35431</v>
      </c>
      <c r="D40" s="1">
        <v>35431</v>
      </c>
      <c r="E40" t="s">
        <v>16</v>
      </c>
      <c r="F40" t="s">
        <v>17</v>
      </c>
      <c r="G40" t="s">
        <v>21</v>
      </c>
      <c r="H40" t="s">
        <v>26</v>
      </c>
      <c r="I40">
        <v>1</v>
      </c>
      <c r="J40" t="s">
        <v>20</v>
      </c>
      <c r="K40">
        <v>1</v>
      </c>
      <c r="L40">
        <v>0</v>
      </c>
      <c r="M40">
        <v>1</v>
      </c>
      <c r="N40">
        <v>0</v>
      </c>
      <c r="O40">
        <v>0</v>
      </c>
      <c r="P40">
        <v>1</v>
      </c>
    </row>
    <row r="41" spans="1:16" x14ac:dyDescent="0.3">
      <c r="A41">
        <v>40</v>
      </c>
      <c r="B41">
        <v>1040</v>
      </c>
      <c r="C41" s="1">
        <v>35431</v>
      </c>
      <c r="D41" s="1">
        <v>35431</v>
      </c>
      <c r="E41" t="s">
        <v>16</v>
      </c>
      <c r="F41" t="s">
        <v>17</v>
      </c>
      <c r="G41" t="s">
        <v>18</v>
      </c>
      <c r="H41" t="s">
        <v>19</v>
      </c>
      <c r="I41">
        <v>1</v>
      </c>
      <c r="J41" t="s">
        <v>20</v>
      </c>
      <c r="K41">
        <v>1</v>
      </c>
      <c r="L41">
        <v>1</v>
      </c>
      <c r="M41">
        <v>1</v>
      </c>
      <c r="N41">
        <v>0</v>
      </c>
      <c r="O41">
        <v>0</v>
      </c>
      <c r="P41">
        <v>1</v>
      </c>
    </row>
    <row r="42" spans="1:16" x14ac:dyDescent="0.3">
      <c r="A42">
        <v>41</v>
      </c>
      <c r="B42">
        <v>1041</v>
      </c>
      <c r="C42" s="1">
        <v>35431</v>
      </c>
      <c r="D42" s="1">
        <v>35431</v>
      </c>
      <c r="E42" t="s">
        <v>16</v>
      </c>
      <c r="F42" t="s">
        <v>17</v>
      </c>
      <c r="G42" t="s">
        <v>21</v>
      </c>
      <c r="H42" t="s">
        <v>22</v>
      </c>
      <c r="I42">
        <v>7</v>
      </c>
      <c r="J42" t="s">
        <v>28</v>
      </c>
      <c r="K42">
        <v>1</v>
      </c>
      <c r="L42">
        <v>0</v>
      </c>
      <c r="M42">
        <v>0</v>
      </c>
      <c r="N42">
        <v>0</v>
      </c>
      <c r="O42">
        <v>1</v>
      </c>
      <c r="P42">
        <v>1</v>
      </c>
    </row>
    <row r="43" spans="1:16" x14ac:dyDescent="0.3">
      <c r="A43">
        <v>42</v>
      </c>
      <c r="B43">
        <v>1042</v>
      </c>
      <c r="C43" s="1">
        <v>35431</v>
      </c>
      <c r="D43" s="1">
        <v>35431</v>
      </c>
      <c r="E43" t="s">
        <v>16</v>
      </c>
      <c r="F43" t="s">
        <v>17</v>
      </c>
      <c r="G43" t="s">
        <v>21</v>
      </c>
      <c r="H43" t="s">
        <v>26</v>
      </c>
      <c r="I43">
        <v>2</v>
      </c>
      <c r="J43" t="s">
        <v>23</v>
      </c>
      <c r="K43">
        <v>1</v>
      </c>
      <c r="L43">
        <v>1</v>
      </c>
      <c r="M43">
        <v>1</v>
      </c>
      <c r="N43">
        <v>0</v>
      </c>
      <c r="O43">
        <v>0</v>
      </c>
      <c r="P43">
        <v>1</v>
      </c>
    </row>
    <row r="44" spans="1:16" x14ac:dyDescent="0.3">
      <c r="A44">
        <v>43</v>
      </c>
      <c r="B44">
        <v>1043</v>
      </c>
      <c r="C44" s="1">
        <v>35431</v>
      </c>
      <c r="D44" s="1">
        <v>35431</v>
      </c>
      <c r="E44" t="s">
        <v>16</v>
      </c>
      <c r="F44" t="s">
        <v>17</v>
      </c>
      <c r="G44" t="s">
        <v>21</v>
      </c>
      <c r="H44" t="s">
        <v>26</v>
      </c>
      <c r="I44">
        <v>1</v>
      </c>
      <c r="J44" t="s">
        <v>20</v>
      </c>
      <c r="K44">
        <v>1</v>
      </c>
      <c r="L44">
        <v>1</v>
      </c>
      <c r="M44">
        <v>1</v>
      </c>
      <c r="N44">
        <v>0</v>
      </c>
      <c r="O44">
        <v>0</v>
      </c>
      <c r="P44">
        <v>1</v>
      </c>
    </row>
    <row r="45" spans="1:16" x14ac:dyDescent="0.3">
      <c r="A45">
        <v>44</v>
      </c>
      <c r="B45">
        <v>1044</v>
      </c>
      <c r="C45" s="1">
        <v>35431</v>
      </c>
      <c r="D45" s="1">
        <v>35431</v>
      </c>
      <c r="E45" t="s">
        <v>16</v>
      </c>
      <c r="F45" t="s">
        <v>17</v>
      </c>
      <c r="G45" t="s">
        <v>21</v>
      </c>
      <c r="H45" t="s">
        <v>26</v>
      </c>
      <c r="I45">
        <v>7</v>
      </c>
      <c r="J45" t="s">
        <v>28</v>
      </c>
      <c r="K45">
        <v>1</v>
      </c>
      <c r="L45">
        <v>1</v>
      </c>
      <c r="M45">
        <v>0</v>
      </c>
      <c r="N45">
        <v>0</v>
      </c>
      <c r="O45">
        <v>0</v>
      </c>
      <c r="P45">
        <v>1</v>
      </c>
    </row>
    <row r="46" spans="1:16" x14ac:dyDescent="0.3">
      <c r="A46">
        <v>45</v>
      </c>
      <c r="B46">
        <v>1045</v>
      </c>
      <c r="C46" s="1">
        <v>35431</v>
      </c>
      <c r="D46" s="1">
        <v>35431</v>
      </c>
      <c r="E46" t="s">
        <v>16</v>
      </c>
      <c r="F46" t="s">
        <v>17</v>
      </c>
      <c r="G46" t="s">
        <v>21</v>
      </c>
      <c r="H46" t="s">
        <v>22</v>
      </c>
      <c r="I46">
        <v>2</v>
      </c>
      <c r="J46" t="s">
        <v>23</v>
      </c>
      <c r="K46">
        <v>1</v>
      </c>
      <c r="L46">
        <v>1</v>
      </c>
      <c r="M46">
        <v>1</v>
      </c>
      <c r="N46">
        <v>0</v>
      </c>
      <c r="O46">
        <v>0</v>
      </c>
      <c r="P46">
        <v>1</v>
      </c>
    </row>
    <row r="47" spans="1:16" x14ac:dyDescent="0.3">
      <c r="A47">
        <v>46</v>
      </c>
      <c r="B47">
        <v>1046</v>
      </c>
      <c r="C47" s="1">
        <v>35431</v>
      </c>
      <c r="D47" s="1">
        <v>35431</v>
      </c>
      <c r="E47" t="s">
        <v>16</v>
      </c>
      <c r="F47" t="s">
        <v>17</v>
      </c>
      <c r="G47" t="s">
        <v>18</v>
      </c>
      <c r="H47" t="s">
        <v>22</v>
      </c>
      <c r="I47">
        <v>2</v>
      </c>
      <c r="J47" t="s">
        <v>23</v>
      </c>
      <c r="K47">
        <v>1</v>
      </c>
      <c r="L47">
        <v>1</v>
      </c>
      <c r="M47">
        <v>1</v>
      </c>
      <c r="N47">
        <v>0</v>
      </c>
      <c r="O47">
        <v>0</v>
      </c>
      <c r="P47">
        <v>1</v>
      </c>
    </row>
    <row r="48" spans="1:16" x14ac:dyDescent="0.3">
      <c r="A48">
        <v>47</v>
      </c>
      <c r="B48">
        <v>1047</v>
      </c>
      <c r="C48" s="1">
        <v>35431</v>
      </c>
      <c r="D48" s="1">
        <v>35431</v>
      </c>
      <c r="E48" t="s">
        <v>16</v>
      </c>
      <c r="F48" t="s">
        <v>17</v>
      </c>
      <c r="G48" t="s">
        <v>21</v>
      </c>
      <c r="H48" t="s">
        <v>19</v>
      </c>
      <c r="I48">
        <v>4</v>
      </c>
      <c r="J48" t="s">
        <v>25</v>
      </c>
      <c r="K48">
        <v>1</v>
      </c>
      <c r="L48">
        <v>0</v>
      </c>
      <c r="M48">
        <v>1</v>
      </c>
      <c r="N48">
        <v>0</v>
      </c>
      <c r="O48">
        <v>1</v>
      </c>
      <c r="P48">
        <v>1</v>
      </c>
    </row>
    <row r="49" spans="1:16" x14ac:dyDescent="0.3">
      <c r="A49">
        <v>48</v>
      </c>
      <c r="B49">
        <v>1048</v>
      </c>
      <c r="C49" s="1">
        <v>35431</v>
      </c>
      <c r="D49" s="1">
        <v>35431</v>
      </c>
      <c r="E49" t="s">
        <v>16</v>
      </c>
      <c r="F49" t="s">
        <v>32</v>
      </c>
      <c r="G49" t="s">
        <v>21</v>
      </c>
      <c r="H49" t="s">
        <v>19</v>
      </c>
      <c r="I49">
        <v>4</v>
      </c>
      <c r="J49" t="s">
        <v>33</v>
      </c>
      <c r="K49">
        <v>1</v>
      </c>
      <c r="L49">
        <v>1</v>
      </c>
      <c r="M49">
        <v>0</v>
      </c>
      <c r="N49">
        <v>0</v>
      </c>
      <c r="O49">
        <v>0</v>
      </c>
      <c r="P49">
        <v>1</v>
      </c>
    </row>
    <row r="50" spans="1:16" x14ac:dyDescent="0.3">
      <c r="A50">
        <v>49</v>
      </c>
      <c r="B50">
        <v>1049</v>
      </c>
      <c r="C50" s="1">
        <v>35431</v>
      </c>
      <c r="D50" s="1">
        <v>35431</v>
      </c>
      <c r="E50" t="s">
        <v>16</v>
      </c>
      <c r="F50" t="s">
        <v>32</v>
      </c>
      <c r="G50" t="s">
        <v>21</v>
      </c>
      <c r="H50" t="s">
        <v>22</v>
      </c>
      <c r="I50">
        <v>1</v>
      </c>
      <c r="J50" t="s">
        <v>34</v>
      </c>
      <c r="K50">
        <v>1</v>
      </c>
      <c r="L50">
        <v>1</v>
      </c>
      <c r="M50">
        <v>0</v>
      </c>
      <c r="N50">
        <v>0</v>
      </c>
      <c r="O50">
        <v>0</v>
      </c>
      <c r="P50">
        <v>1</v>
      </c>
    </row>
    <row r="51" spans="1:16" x14ac:dyDescent="0.3">
      <c r="A51">
        <v>50</v>
      </c>
      <c r="B51">
        <v>1050</v>
      </c>
      <c r="C51" s="1">
        <v>35431</v>
      </c>
      <c r="D51" s="1">
        <v>35431</v>
      </c>
      <c r="E51" t="s">
        <v>16</v>
      </c>
      <c r="F51" t="s">
        <v>32</v>
      </c>
      <c r="G51" t="s">
        <v>18</v>
      </c>
      <c r="H51" t="s">
        <v>19</v>
      </c>
      <c r="I51">
        <v>3</v>
      </c>
      <c r="J51" t="s">
        <v>25</v>
      </c>
      <c r="K51">
        <v>1</v>
      </c>
      <c r="L51">
        <v>1</v>
      </c>
      <c r="M51">
        <v>0</v>
      </c>
      <c r="N51">
        <v>0</v>
      </c>
      <c r="O51">
        <v>0</v>
      </c>
      <c r="P51">
        <v>1</v>
      </c>
    </row>
    <row r="52" spans="1:16" x14ac:dyDescent="0.3">
      <c r="A52">
        <v>51</v>
      </c>
      <c r="B52">
        <v>1051</v>
      </c>
      <c r="C52" s="1">
        <v>35431</v>
      </c>
      <c r="D52" s="1">
        <v>35431</v>
      </c>
      <c r="E52" t="s">
        <v>16</v>
      </c>
      <c r="F52" t="s">
        <v>32</v>
      </c>
      <c r="G52" t="s">
        <v>21</v>
      </c>
      <c r="H52" t="s">
        <v>19</v>
      </c>
      <c r="I52">
        <v>2</v>
      </c>
      <c r="J52" t="s">
        <v>35</v>
      </c>
      <c r="K52">
        <v>1</v>
      </c>
      <c r="L52">
        <v>1</v>
      </c>
      <c r="M52">
        <v>1</v>
      </c>
      <c r="N52">
        <v>0</v>
      </c>
      <c r="O52">
        <v>0</v>
      </c>
      <c r="P52">
        <v>1</v>
      </c>
    </row>
    <row r="53" spans="1:16" x14ac:dyDescent="0.3">
      <c r="A53">
        <v>52</v>
      </c>
      <c r="B53">
        <v>1052</v>
      </c>
      <c r="C53" s="1">
        <v>35431</v>
      </c>
      <c r="D53" s="1">
        <v>35431</v>
      </c>
      <c r="E53" t="s">
        <v>16</v>
      </c>
      <c r="F53" t="s">
        <v>32</v>
      </c>
      <c r="G53" t="s">
        <v>21</v>
      </c>
      <c r="H53" t="s">
        <v>19</v>
      </c>
      <c r="I53">
        <v>1</v>
      </c>
      <c r="J53" t="s">
        <v>34</v>
      </c>
      <c r="K53">
        <v>1</v>
      </c>
      <c r="L53">
        <v>1</v>
      </c>
      <c r="M53">
        <v>1</v>
      </c>
      <c r="N53">
        <v>0</v>
      </c>
      <c r="O53">
        <v>0</v>
      </c>
      <c r="P53">
        <v>1</v>
      </c>
    </row>
    <row r="54" spans="1:16" x14ac:dyDescent="0.3">
      <c r="A54">
        <v>53</v>
      </c>
      <c r="B54">
        <v>1053</v>
      </c>
      <c r="C54" s="1">
        <v>35431</v>
      </c>
      <c r="D54" s="1">
        <v>35431</v>
      </c>
      <c r="E54" t="s">
        <v>16</v>
      </c>
      <c r="F54" t="s">
        <v>32</v>
      </c>
      <c r="G54" t="s">
        <v>21</v>
      </c>
      <c r="H54" t="s">
        <v>24</v>
      </c>
      <c r="I54">
        <v>1</v>
      </c>
      <c r="J54" t="s">
        <v>34</v>
      </c>
      <c r="K54">
        <v>1</v>
      </c>
      <c r="L54">
        <v>1</v>
      </c>
      <c r="M54">
        <v>0</v>
      </c>
      <c r="N54">
        <v>0</v>
      </c>
      <c r="O54">
        <v>0</v>
      </c>
      <c r="P54">
        <v>1</v>
      </c>
    </row>
    <row r="55" spans="1:16" x14ac:dyDescent="0.3">
      <c r="A55">
        <v>54</v>
      </c>
      <c r="B55">
        <v>1054</v>
      </c>
      <c r="C55" s="1">
        <v>35431</v>
      </c>
      <c r="D55" s="1">
        <v>35431</v>
      </c>
      <c r="E55" t="s">
        <v>16</v>
      </c>
      <c r="F55" t="s">
        <v>32</v>
      </c>
      <c r="G55" t="s">
        <v>18</v>
      </c>
      <c r="H55" t="s">
        <v>19</v>
      </c>
      <c r="I55">
        <v>2</v>
      </c>
      <c r="J55" t="s">
        <v>35</v>
      </c>
      <c r="K55">
        <v>1</v>
      </c>
      <c r="L55">
        <v>1</v>
      </c>
      <c r="M55">
        <v>0</v>
      </c>
      <c r="N55">
        <v>0</v>
      </c>
      <c r="O55">
        <v>0</v>
      </c>
      <c r="P55">
        <v>1</v>
      </c>
    </row>
    <row r="56" spans="1:16" x14ac:dyDescent="0.3">
      <c r="A56">
        <v>55</v>
      </c>
      <c r="B56">
        <v>1055</v>
      </c>
      <c r="C56" s="1">
        <v>35431</v>
      </c>
      <c r="D56" s="1">
        <v>35431</v>
      </c>
      <c r="E56" t="s">
        <v>16</v>
      </c>
      <c r="F56" t="s">
        <v>32</v>
      </c>
      <c r="G56" t="s">
        <v>18</v>
      </c>
      <c r="H56" t="s">
        <v>19</v>
      </c>
      <c r="I56">
        <v>2</v>
      </c>
      <c r="J56" t="s">
        <v>35</v>
      </c>
      <c r="K56">
        <v>1</v>
      </c>
      <c r="L56">
        <v>1</v>
      </c>
      <c r="M56">
        <v>0</v>
      </c>
      <c r="N56">
        <v>0</v>
      </c>
      <c r="O56">
        <v>0</v>
      </c>
      <c r="P56">
        <v>1</v>
      </c>
    </row>
    <row r="57" spans="1:16" x14ac:dyDescent="0.3">
      <c r="A57">
        <v>56</v>
      </c>
      <c r="B57">
        <v>1056</v>
      </c>
      <c r="C57" s="1">
        <v>35431</v>
      </c>
      <c r="D57" s="1">
        <v>35431</v>
      </c>
      <c r="E57" t="s">
        <v>16</v>
      </c>
      <c r="F57" t="s">
        <v>32</v>
      </c>
      <c r="G57" t="s">
        <v>21</v>
      </c>
      <c r="H57" t="s">
        <v>26</v>
      </c>
      <c r="I57">
        <v>2</v>
      </c>
      <c r="J57" t="s">
        <v>35</v>
      </c>
      <c r="K57">
        <v>0</v>
      </c>
      <c r="L57">
        <v>0</v>
      </c>
      <c r="M57">
        <v>0</v>
      </c>
      <c r="N57">
        <v>0</v>
      </c>
      <c r="O57">
        <v>0</v>
      </c>
      <c r="P57">
        <v>1</v>
      </c>
    </row>
    <row r="58" spans="1:16" x14ac:dyDescent="0.3">
      <c r="A58">
        <v>57</v>
      </c>
      <c r="B58">
        <v>1057</v>
      </c>
      <c r="C58" s="1">
        <v>35431</v>
      </c>
      <c r="D58" s="1">
        <v>35431</v>
      </c>
      <c r="E58" t="s">
        <v>16</v>
      </c>
      <c r="F58" t="s">
        <v>32</v>
      </c>
      <c r="G58" t="s">
        <v>21</v>
      </c>
      <c r="H58" t="s">
        <v>24</v>
      </c>
      <c r="I58">
        <v>2</v>
      </c>
      <c r="J58" t="s">
        <v>35</v>
      </c>
      <c r="K58">
        <v>1</v>
      </c>
      <c r="L58">
        <v>1</v>
      </c>
      <c r="M58">
        <v>0</v>
      </c>
      <c r="N58">
        <v>0</v>
      </c>
      <c r="O58">
        <v>0</v>
      </c>
      <c r="P58">
        <v>1</v>
      </c>
    </row>
    <row r="59" spans="1:16" x14ac:dyDescent="0.3">
      <c r="A59">
        <v>58</v>
      </c>
      <c r="B59">
        <v>1058</v>
      </c>
      <c r="C59" s="1">
        <v>35431</v>
      </c>
      <c r="D59" s="1">
        <v>35431</v>
      </c>
      <c r="E59" t="s">
        <v>16</v>
      </c>
      <c r="F59" t="s">
        <v>32</v>
      </c>
      <c r="G59" t="s">
        <v>21</v>
      </c>
      <c r="H59" t="s">
        <v>22</v>
      </c>
      <c r="I59">
        <v>1</v>
      </c>
      <c r="J59" t="s">
        <v>34</v>
      </c>
      <c r="K59">
        <v>1</v>
      </c>
      <c r="L59">
        <v>1</v>
      </c>
      <c r="M59">
        <v>0</v>
      </c>
      <c r="N59">
        <v>0</v>
      </c>
      <c r="O59">
        <v>0</v>
      </c>
      <c r="P59">
        <v>1</v>
      </c>
    </row>
    <row r="60" spans="1:16" x14ac:dyDescent="0.3">
      <c r="A60">
        <v>59</v>
      </c>
      <c r="B60">
        <v>1059</v>
      </c>
      <c r="C60" s="1">
        <v>35431</v>
      </c>
      <c r="D60" s="1">
        <v>35431</v>
      </c>
      <c r="E60" t="s">
        <v>16</v>
      </c>
      <c r="F60" t="s">
        <v>32</v>
      </c>
      <c r="G60" t="s">
        <v>21</v>
      </c>
      <c r="H60" t="s">
        <v>26</v>
      </c>
      <c r="I60">
        <v>1</v>
      </c>
      <c r="J60" t="s">
        <v>34</v>
      </c>
      <c r="K60">
        <v>1</v>
      </c>
      <c r="L60">
        <v>1</v>
      </c>
      <c r="M60">
        <v>0</v>
      </c>
      <c r="N60">
        <v>0</v>
      </c>
      <c r="O60">
        <v>0</v>
      </c>
      <c r="P60">
        <v>1</v>
      </c>
    </row>
    <row r="61" spans="1:16" x14ac:dyDescent="0.3">
      <c r="A61">
        <v>60</v>
      </c>
      <c r="B61">
        <v>1060</v>
      </c>
      <c r="C61" s="1">
        <v>35431</v>
      </c>
      <c r="D61" s="1">
        <v>35431</v>
      </c>
      <c r="E61" t="s">
        <v>16</v>
      </c>
      <c r="F61" t="s">
        <v>32</v>
      </c>
      <c r="G61" t="s">
        <v>21</v>
      </c>
      <c r="H61" t="s">
        <v>27</v>
      </c>
      <c r="I61">
        <v>1</v>
      </c>
      <c r="J61" t="s">
        <v>34</v>
      </c>
      <c r="K61">
        <v>1</v>
      </c>
      <c r="L61">
        <v>1</v>
      </c>
      <c r="M61">
        <v>0</v>
      </c>
      <c r="N61">
        <v>0</v>
      </c>
      <c r="O61">
        <v>0</v>
      </c>
      <c r="P61">
        <v>1</v>
      </c>
    </row>
    <row r="62" spans="1:16" x14ac:dyDescent="0.3">
      <c r="A62">
        <v>61</v>
      </c>
      <c r="B62">
        <v>1061</v>
      </c>
      <c r="C62" s="1">
        <v>35431</v>
      </c>
      <c r="D62" s="1">
        <v>35431</v>
      </c>
      <c r="E62" t="s">
        <v>16</v>
      </c>
      <c r="F62" t="s">
        <v>32</v>
      </c>
      <c r="G62" t="s">
        <v>21</v>
      </c>
      <c r="H62" t="s">
        <v>24</v>
      </c>
      <c r="I62">
        <v>5</v>
      </c>
      <c r="J62" t="s">
        <v>36</v>
      </c>
      <c r="K62">
        <v>1</v>
      </c>
      <c r="L62">
        <v>1</v>
      </c>
      <c r="M62">
        <v>1</v>
      </c>
      <c r="N62">
        <v>0</v>
      </c>
      <c r="O62">
        <v>0</v>
      </c>
      <c r="P62">
        <v>1</v>
      </c>
    </row>
    <row r="63" spans="1:16" x14ac:dyDescent="0.3">
      <c r="A63">
        <v>62</v>
      </c>
      <c r="B63">
        <v>1062</v>
      </c>
      <c r="C63" s="1">
        <v>35431</v>
      </c>
      <c r="D63" s="1">
        <v>35431</v>
      </c>
      <c r="E63" t="s">
        <v>16</v>
      </c>
      <c r="F63" t="s">
        <v>32</v>
      </c>
      <c r="G63" t="s">
        <v>18</v>
      </c>
      <c r="H63" t="s">
        <v>19</v>
      </c>
      <c r="I63">
        <v>1</v>
      </c>
      <c r="J63" t="s">
        <v>34</v>
      </c>
      <c r="K63">
        <v>1</v>
      </c>
      <c r="L63">
        <v>1</v>
      </c>
      <c r="M63">
        <v>0</v>
      </c>
      <c r="N63">
        <v>0</v>
      </c>
      <c r="O63">
        <v>0</v>
      </c>
      <c r="P63">
        <v>1</v>
      </c>
    </row>
    <row r="64" spans="1:16" x14ac:dyDescent="0.3">
      <c r="A64">
        <v>63</v>
      </c>
      <c r="B64">
        <v>1063</v>
      </c>
      <c r="C64" s="1">
        <v>35431</v>
      </c>
      <c r="D64" s="1">
        <v>35431</v>
      </c>
      <c r="E64" t="s">
        <v>16</v>
      </c>
      <c r="F64" t="s">
        <v>32</v>
      </c>
      <c r="G64" t="s">
        <v>18</v>
      </c>
      <c r="H64" t="s">
        <v>19</v>
      </c>
      <c r="I64">
        <v>1</v>
      </c>
      <c r="J64" t="s">
        <v>34</v>
      </c>
      <c r="K64">
        <v>1</v>
      </c>
      <c r="L64">
        <v>1</v>
      </c>
      <c r="M64">
        <v>0</v>
      </c>
      <c r="N64">
        <v>0</v>
      </c>
      <c r="O64">
        <v>0</v>
      </c>
      <c r="P64">
        <v>1</v>
      </c>
    </row>
    <row r="65" spans="1:16" x14ac:dyDescent="0.3">
      <c r="A65">
        <v>64</v>
      </c>
      <c r="B65">
        <v>1064</v>
      </c>
      <c r="C65" s="1">
        <v>35431</v>
      </c>
      <c r="D65" s="1">
        <v>35431</v>
      </c>
      <c r="E65" t="s">
        <v>16</v>
      </c>
      <c r="F65" t="s">
        <v>32</v>
      </c>
      <c r="G65" t="s">
        <v>21</v>
      </c>
      <c r="H65" t="s">
        <v>24</v>
      </c>
      <c r="I65">
        <v>2</v>
      </c>
      <c r="J65" t="s">
        <v>35</v>
      </c>
      <c r="K65">
        <v>1</v>
      </c>
      <c r="L65">
        <v>1</v>
      </c>
      <c r="M65">
        <v>0</v>
      </c>
      <c r="N65">
        <v>0</v>
      </c>
      <c r="O65">
        <v>0</v>
      </c>
      <c r="P65">
        <v>1</v>
      </c>
    </row>
    <row r="66" spans="1:16" x14ac:dyDescent="0.3">
      <c r="A66">
        <v>65</v>
      </c>
      <c r="B66">
        <v>1065</v>
      </c>
      <c r="C66" s="1">
        <v>35431</v>
      </c>
      <c r="D66" s="1">
        <v>35431</v>
      </c>
      <c r="E66" t="s">
        <v>16</v>
      </c>
      <c r="F66" t="s">
        <v>32</v>
      </c>
      <c r="G66" t="s">
        <v>21</v>
      </c>
      <c r="H66" t="s">
        <v>24</v>
      </c>
      <c r="I66">
        <v>1</v>
      </c>
      <c r="J66" t="s">
        <v>34</v>
      </c>
      <c r="K66">
        <v>1</v>
      </c>
      <c r="L66">
        <v>1</v>
      </c>
      <c r="M66">
        <v>1</v>
      </c>
      <c r="N66">
        <v>0</v>
      </c>
      <c r="O66">
        <v>0</v>
      </c>
      <c r="P66">
        <v>1</v>
      </c>
    </row>
    <row r="67" spans="1:16" x14ac:dyDescent="0.3">
      <c r="A67">
        <v>66</v>
      </c>
      <c r="B67">
        <v>1066</v>
      </c>
      <c r="C67" s="1">
        <v>35431</v>
      </c>
      <c r="D67" s="1">
        <v>35431</v>
      </c>
      <c r="E67" t="s">
        <v>16</v>
      </c>
      <c r="F67" t="s">
        <v>32</v>
      </c>
      <c r="G67" t="s">
        <v>21</v>
      </c>
      <c r="H67" t="s">
        <v>27</v>
      </c>
      <c r="I67">
        <v>2</v>
      </c>
      <c r="J67" t="s">
        <v>35</v>
      </c>
      <c r="K67">
        <v>1</v>
      </c>
      <c r="L67">
        <v>1</v>
      </c>
      <c r="M67">
        <v>0</v>
      </c>
      <c r="N67">
        <v>0</v>
      </c>
      <c r="O67">
        <v>0</v>
      </c>
      <c r="P67">
        <v>1</v>
      </c>
    </row>
    <row r="68" spans="1:16" x14ac:dyDescent="0.3">
      <c r="A68">
        <v>67</v>
      </c>
      <c r="B68">
        <v>1067</v>
      </c>
      <c r="C68" s="1">
        <v>35431</v>
      </c>
      <c r="D68" s="1">
        <v>35431</v>
      </c>
      <c r="E68" t="s">
        <v>16</v>
      </c>
      <c r="F68" t="s">
        <v>32</v>
      </c>
      <c r="G68" t="s">
        <v>18</v>
      </c>
      <c r="H68" t="s">
        <v>19</v>
      </c>
      <c r="I68">
        <v>2</v>
      </c>
      <c r="J68" t="s">
        <v>35</v>
      </c>
      <c r="K68">
        <v>1</v>
      </c>
      <c r="L68">
        <v>1</v>
      </c>
      <c r="M68">
        <v>0</v>
      </c>
      <c r="N68">
        <v>0</v>
      </c>
      <c r="O68">
        <v>0</v>
      </c>
      <c r="P68">
        <v>1</v>
      </c>
    </row>
    <row r="69" spans="1:16" x14ac:dyDescent="0.3">
      <c r="A69">
        <v>68</v>
      </c>
      <c r="B69">
        <v>1068</v>
      </c>
      <c r="C69" s="1">
        <v>35431</v>
      </c>
      <c r="D69" s="1">
        <v>35431</v>
      </c>
      <c r="E69" t="s">
        <v>16</v>
      </c>
      <c r="F69" t="s">
        <v>32</v>
      </c>
      <c r="G69" t="s">
        <v>21</v>
      </c>
      <c r="H69" t="s">
        <v>19</v>
      </c>
      <c r="I69">
        <v>1</v>
      </c>
      <c r="J69" t="s">
        <v>34</v>
      </c>
      <c r="K69">
        <v>0</v>
      </c>
      <c r="L69">
        <v>0</v>
      </c>
      <c r="M69">
        <v>0</v>
      </c>
      <c r="N69">
        <v>0</v>
      </c>
      <c r="O69">
        <v>0</v>
      </c>
      <c r="P69">
        <v>1</v>
      </c>
    </row>
    <row r="70" spans="1:16" x14ac:dyDescent="0.3">
      <c r="A70">
        <v>69</v>
      </c>
      <c r="B70">
        <v>1069</v>
      </c>
      <c r="C70" s="1">
        <v>35431</v>
      </c>
      <c r="D70" s="1">
        <v>35431</v>
      </c>
      <c r="E70" t="s">
        <v>16</v>
      </c>
      <c r="F70" t="s">
        <v>32</v>
      </c>
      <c r="G70" t="s">
        <v>21</v>
      </c>
      <c r="H70" t="s">
        <v>22</v>
      </c>
      <c r="I70">
        <v>2</v>
      </c>
      <c r="J70" t="s">
        <v>35</v>
      </c>
      <c r="K70">
        <v>1</v>
      </c>
      <c r="L70">
        <v>1</v>
      </c>
      <c r="M70">
        <v>0</v>
      </c>
      <c r="N70">
        <v>0</v>
      </c>
      <c r="O70">
        <v>0</v>
      </c>
      <c r="P70">
        <v>1</v>
      </c>
    </row>
    <row r="71" spans="1:16" x14ac:dyDescent="0.3">
      <c r="A71">
        <v>70</v>
      </c>
      <c r="B71">
        <v>1070</v>
      </c>
      <c r="C71" s="1">
        <v>35431</v>
      </c>
      <c r="D71" s="1">
        <v>35431</v>
      </c>
      <c r="E71" t="s">
        <v>16</v>
      </c>
      <c r="F71" t="s">
        <v>32</v>
      </c>
      <c r="G71" t="s">
        <v>21</v>
      </c>
      <c r="H71" t="s">
        <v>22</v>
      </c>
      <c r="I71">
        <v>3</v>
      </c>
      <c r="J71" t="s">
        <v>25</v>
      </c>
      <c r="K71">
        <v>1</v>
      </c>
      <c r="L71">
        <v>1</v>
      </c>
      <c r="M71">
        <v>1</v>
      </c>
      <c r="N71">
        <v>0</v>
      </c>
      <c r="O71">
        <v>0</v>
      </c>
      <c r="P71">
        <v>1</v>
      </c>
    </row>
    <row r="72" spans="1:16" x14ac:dyDescent="0.3">
      <c r="A72">
        <v>71</v>
      </c>
      <c r="B72">
        <v>1071</v>
      </c>
      <c r="C72" s="1">
        <v>35431</v>
      </c>
      <c r="D72" s="1">
        <v>35431</v>
      </c>
      <c r="E72" t="s">
        <v>16</v>
      </c>
      <c r="F72" t="s">
        <v>37</v>
      </c>
      <c r="G72" t="s">
        <v>21</v>
      </c>
      <c r="H72" t="s">
        <v>24</v>
      </c>
      <c r="I72">
        <v>2</v>
      </c>
      <c r="J72" t="s">
        <v>38</v>
      </c>
      <c r="K72">
        <v>1</v>
      </c>
      <c r="L72">
        <v>1</v>
      </c>
      <c r="M72">
        <v>0</v>
      </c>
      <c r="N72">
        <v>0</v>
      </c>
      <c r="O72">
        <v>0</v>
      </c>
      <c r="P72">
        <v>1</v>
      </c>
    </row>
    <row r="73" spans="1:16" x14ac:dyDescent="0.3">
      <c r="A73">
        <v>72</v>
      </c>
      <c r="B73">
        <v>1072</v>
      </c>
      <c r="C73" s="1">
        <v>35431</v>
      </c>
      <c r="D73" s="1">
        <v>35431</v>
      </c>
      <c r="E73" t="s">
        <v>16</v>
      </c>
      <c r="F73" t="s">
        <v>37</v>
      </c>
      <c r="G73" t="s">
        <v>21</v>
      </c>
      <c r="H73" t="s">
        <v>22</v>
      </c>
      <c r="I73">
        <v>1</v>
      </c>
      <c r="J73" t="s">
        <v>39</v>
      </c>
      <c r="K73">
        <v>1</v>
      </c>
      <c r="L73">
        <v>1</v>
      </c>
      <c r="M73">
        <v>0</v>
      </c>
      <c r="N73">
        <v>0</v>
      </c>
      <c r="O73">
        <v>0</v>
      </c>
      <c r="P73">
        <v>1</v>
      </c>
    </row>
    <row r="74" spans="1:16" x14ac:dyDescent="0.3">
      <c r="A74">
        <v>73</v>
      </c>
      <c r="B74">
        <v>1073</v>
      </c>
      <c r="C74" s="1">
        <v>35431</v>
      </c>
      <c r="D74" s="1">
        <v>35431</v>
      </c>
      <c r="E74" t="s">
        <v>16</v>
      </c>
      <c r="F74" t="s">
        <v>37</v>
      </c>
      <c r="G74" t="s">
        <v>21</v>
      </c>
      <c r="H74" t="s">
        <v>19</v>
      </c>
      <c r="I74">
        <v>4</v>
      </c>
      <c r="J74" t="s">
        <v>40</v>
      </c>
      <c r="K74">
        <v>1</v>
      </c>
      <c r="L74">
        <v>1</v>
      </c>
      <c r="M74">
        <v>0</v>
      </c>
      <c r="N74">
        <v>0</v>
      </c>
      <c r="O74">
        <v>0</v>
      </c>
      <c r="P74">
        <v>1</v>
      </c>
    </row>
    <row r="75" spans="1:16" x14ac:dyDescent="0.3">
      <c r="A75">
        <v>74</v>
      </c>
      <c r="B75">
        <v>1074</v>
      </c>
      <c r="C75" s="1">
        <v>35431</v>
      </c>
      <c r="D75" s="1">
        <v>35431</v>
      </c>
      <c r="E75" t="s">
        <v>16</v>
      </c>
      <c r="F75" t="s">
        <v>37</v>
      </c>
      <c r="G75" t="s">
        <v>18</v>
      </c>
      <c r="H75" t="s">
        <v>19</v>
      </c>
      <c r="I75">
        <v>2</v>
      </c>
      <c r="J75" t="s">
        <v>38</v>
      </c>
      <c r="K75">
        <v>1</v>
      </c>
      <c r="L75">
        <v>1</v>
      </c>
      <c r="M75">
        <v>1</v>
      </c>
      <c r="N75">
        <v>0</v>
      </c>
      <c r="O75">
        <v>0</v>
      </c>
      <c r="P75">
        <v>1</v>
      </c>
    </row>
    <row r="76" spans="1:16" x14ac:dyDescent="0.3">
      <c r="A76">
        <v>75</v>
      </c>
      <c r="B76">
        <v>1075</v>
      </c>
      <c r="C76" s="1">
        <v>35431</v>
      </c>
      <c r="D76" s="1">
        <v>35431</v>
      </c>
      <c r="E76" t="s">
        <v>16</v>
      </c>
      <c r="F76" t="s">
        <v>37</v>
      </c>
      <c r="G76" t="s">
        <v>21</v>
      </c>
      <c r="H76" t="s">
        <v>24</v>
      </c>
      <c r="I76">
        <v>2</v>
      </c>
      <c r="J76" t="s">
        <v>38</v>
      </c>
      <c r="K76">
        <v>1</v>
      </c>
      <c r="L76">
        <v>1</v>
      </c>
      <c r="M76">
        <v>1</v>
      </c>
      <c r="N76">
        <v>0</v>
      </c>
      <c r="O76">
        <v>0</v>
      </c>
      <c r="P76">
        <v>1</v>
      </c>
    </row>
    <row r="77" spans="1:16" x14ac:dyDescent="0.3">
      <c r="A77">
        <v>76</v>
      </c>
      <c r="B77">
        <v>1076</v>
      </c>
      <c r="C77" s="1">
        <v>35431</v>
      </c>
      <c r="D77" s="1">
        <v>35431</v>
      </c>
      <c r="E77" t="s">
        <v>16</v>
      </c>
      <c r="F77" t="s">
        <v>37</v>
      </c>
      <c r="G77" t="s">
        <v>21</v>
      </c>
      <c r="H77" t="s">
        <v>19</v>
      </c>
      <c r="I77">
        <v>2</v>
      </c>
      <c r="J77" t="s">
        <v>38</v>
      </c>
      <c r="K77">
        <v>1</v>
      </c>
      <c r="L77">
        <v>1</v>
      </c>
      <c r="M77">
        <v>1</v>
      </c>
      <c r="N77">
        <v>0</v>
      </c>
      <c r="O77">
        <v>0</v>
      </c>
      <c r="P77">
        <v>1</v>
      </c>
    </row>
    <row r="78" spans="1:16" x14ac:dyDescent="0.3">
      <c r="A78">
        <v>77</v>
      </c>
      <c r="B78">
        <v>1077</v>
      </c>
      <c r="C78" s="1">
        <v>35431</v>
      </c>
      <c r="D78" s="1">
        <v>35431</v>
      </c>
      <c r="E78" t="s">
        <v>16</v>
      </c>
      <c r="F78" t="s">
        <v>37</v>
      </c>
      <c r="G78" t="s">
        <v>21</v>
      </c>
      <c r="H78" t="s">
        <v>19</v>
      </c>
      <c r="I78">
        <v>5</v>
      </c>
      <c r="J78" t="s">
        <v>41</v>
      </c>
      <c r="K78">
        <v>1</v>
      </c>
      <c r="L78">
        <v>1</v>
      </c>
      <c r="M78">
        <v>0</v>
      </c>
      <c r="N78">
        <v>0</v>
      </c>
      <c r="O78">
        <v>0</v>
      </c>
      <c r="P78">
        <v>1</v>
      </c>
    </row>
    <row r="79" spans="1:16" x14ac:dyDescent="0.3">
      <c r="A79">
        <v>78</v>
      </c>
      <c r="B79">
        <v>1078</v>
      </c>
      <c r="C79" s="1">
        <v>35431</v>
      </c>
      <c r="D79" s="1">
        <v>35431</v>
      </c>
      <c r="E79" t="s">
        <v>42</v>
      </c>
      <c r="F79" t="s">
        <v>32</v>
      </c>
      <c r="G79" t="s">
        <v>21</v>
      </c>
      <c r="H79" t="s">
        <v>19</v>
      </c>
      <c r="I79">
        <v>2</v>
      </c>
      <c r="J79" t="s">
        <v>43</v>
      </c>
      <c r="K79">
        <v>0</v>
      </c>
      <c r="L79">
        <v>0</v>
      </c>
      <c r="M79">
        <v>0</v>
      </c>
      <c r="N79">
        <v>0</v>
      </c>
      <c r="O79">
        <v>0</v>
      </c>
      <c r="P79">
        <v>1</v>
      </c>
    </row>
    <row r="80" spans="1:16" x14ac:dyDescent="0.3">
      <c r="A80">
        <v>79</v>
      </c>
      <c r="B80">
        <v>1079</v>
      </c>
      <c r="C80" s="1">
        <v>35431</v>
      </c>
      <c r="D80" s="1">
        <v>35431</v>
      </c>
      <c r="E80" t="s">
        <v>42</v>
      </c>
      <c r="F80" t="s">
        <v>32</v>
      </c>
      <c r="G80" t="s">
        <v>21</v>
      </c>
      <c r="H80" t="s">
        <v>24</v>
      </c>
      <c r="I80">
        <v>2</v>
      </c>
      <c r="J80" t="s">
        <v>43</v>
      </c>
      <c r="K80">
        <v>1</v>
      </c>
      <c r="L80">
        <v>1</v>
      </c>
      <c r="M80">
        <v>1</v>
      </c>
      <c r="N80">
        <v>0</v>
      </c>
      <c r="O80">
        <v>0</v>
      </c>
      <c r="P80">
        <v>1</v>
      </c>
    </row>
    <row r="81" spans="1:16" x14ac:dyDescent="0.3">
      <c r="A81">
        <v>80</v>
      </c>
      <c r="B81">
        <v>1080</v>
      </c>
      <c r="C81" s="1">
        <v>35431</v>
      </c>
      <c r="D81" s="1">
        <v>35431</v>
      </c>
      <c r="E81" t="s">
        <v>42</v>
      </c>
      <c r="F81" t="s">
        <v>32</v>
      </c>
      <c r="G81" t="s">
        <v>21</v>
      </c>
      <c r="H81" t="s">
        <v>27</v>
      </c>
      <c r="I81">
        <v>2</v>
      </c>
      <c r="J81" t="s">
        <v>43</v>
      </c>
      <c r="K81">
        <v>1</v>
      </c>
      <c r="L81">
        <v>1</v>
      </c>
      <c r="M81">
        <v>0</v>
      </c>
      <c r="N81">
        <v>0</v>
      </c>
      <c r="O81">
        <v>0</v>
      </c>
      <c r="P81">
        <v>1</v>
      </c>
    </row>
    <row r="82" spans="1:16" x14ac:dyDescent="0.3">
      <c r="A82">
        <v>81</v>
      </c>
      <c r="B82">
        <v>1081</v>
      </c>
      <c r="C82" s="1">
        <v>35431</v>
      </c>
      <c r="D82" s="1">
        <v>35431</v>
      </c>
      <c r="E82" t="s">
        <v>42</v>
      </c>
      <c r="F82" t="s">
        <v>32</v>
      </c>
      <c r="G82" t="s">
        <v>18</v>
      </c>
      <c r="H82" t="s">
        <v>19</v>
      </c>
      <c r="I82">
        <v>2</v>
      </c>
      <c r="J82" t="s">
        <v>43</v>
      </c>
      <c r="K82">
        <v>0</v>
      </c>
      <c r="L82">
        <v>0</v>
      </c>
      <c r="M82">
        <v>0</v>
      </c>
      <c r="N82">
        <v>0</v>
      </c>
      <c r="O82">
        <v>0</v>
      </c>
      <c r="P82">
        <v>1</v>
      </c>
    </row>
    <row r="83" spans="1:16" x14ac:dyDescent="0.3">
      <c r="A83">
        <v>82</v>
      </c>
      <c r="B83">
        <v>1082</v>
      </c>
      <c r="C83" s="1">
        <v>35431</v>
      </c>
      <c r="D83" s="1">
        <v>35431</v>
      </c>
      <c r="E83" t="s">
        <v>42</v>
      </c>
      <c r="F83" t="s">
        <v>32</v>
      </c>
      <c r="G83" t="s">
        <v>18</v>
      </c>
      <c r="H83" t="s">
        <v>24</v>
      </c>
      <c r="I83">
        <v>3</v>
      </c>
      <c r="J83" t="s">
        <v>44</v>
      </c>
      <c r="K83">
        <v>1</v>
      </c>
      <c r="L83">
        <v>1</v>
      </c>
      <c r="M83">
        <v>0</v>
      </c>
      <c r="N83">
        <v>0</v>
      </c>
      <c r="O83">
        <v>0</v>
      </c>
      <c r="P83">
        <v>1</v>
      </c>
    </row>
    <row r="84" spans="1:16" x14ac:dyDescent="0.3">
      <c r="A84">
        <v>83</v>
      </c>
      <c r="B84">
        <v>1083</v>
      </c>
      <c r="C84" s="1">
        <v>35431</v>
      </c>
      <c r="D84" s="1">
        <v>35431</v>
      </c>
      <c r="E84" t="s">
        <v>42</v>
      </c>
      <c r="F84" t="s">
        <v>32</v>
      </c>
      <c r="G84" t="s">
        <v>21</v>
      </c>
      <c r="H84" t="s">
        <v>22</v>
      </c>
      <c r="I84">
        <v>2</v>
      </c>
      <c r="J84" t="s">
        <v>43</v>
      </c>
      <c r="K84">
        <v>1</v>
      </c>
      <c r="L84">
        <v>0</v>
      </c>
      <c r="M84">
        <v>1</v>
      </c>
      <c r="N84">
        <v>0</v>
      </c>
      <c r="O84">
        <v>0</v>
      </c>
      <c r="P84">
        <v>1</v>
      </c>
    </row>
    <row r="85" spans="1:16" x14ac:dyDescent="0.3">
      <c r="A85">
        <v>84</v>
      </c>
      <c r="B85">
        <v>1084</v>
      </c>
      <c r="C85" s="1">
        <v>35431</v>
      </c>
      <c r="D85" s="1">
        <v>35431</v>
      </c>
      <c r="E85" t="s">
        <v>42</v>
      </c>
      <c r="F85" t="s">
        <v>32</v>
      </c>
      <c r="G85" t="s">
        <v>21</v>
      </c>
      <c r="H85" t="s">
        <v>27</v>
      </c>
      <c r="I85">
        <v>1</v>
      </c>
      <c r="J85" t="s">
        <v>45</v>
      </c>
      <c r="K85">
        <v>1</v>
      </c>
      <c r="L85">
        <v>1</v>
      </c>
      <c r="M85">
        <v>0</v>
      </c>
      <c r="N85">
        <v>0</v>
      </c>
      <c r="O85">
        <v>0</v>
      </c>
      <c r="P85">
        <v>1</v>
      </c>
    </row>
    <row r="86" spans="1:16" x14ac:dyDescent="0.3">
      <c r="A86">
        <v>85</v>
      </c>
      <c r="B86">
        <v>1085</v>
      </c>
      <c r="C86" s="1">
        <v>35431</v>
      </c>
      <c r="D86" s="1">
        <v>35431</v>
      </c>
      <c r="E86" t="s">
        <v>42</v>
      </c>
      <c r="F86" t="s">
        <v>32</v>
      </c>
      <c r="G86" t="s">
        <v>21</v>
      </c>
      <c r="H86" t="s">
        <v>27</v>
      </c>
      <c r="I86">
        <v>1</v>
      </c>
      <c r="J86" t="s">
        <v>45</v>
      </c>
      <c r="K86">
        <v>1</v>
      </c>
      <c r="L86">
        <v>1</v>
      </c>
      <c r="M86">
        <v>1</v>
      </c>
      <c r="N86">
        <v>0</v>
      </c>
      <c r="O86">
        <v>0</v>
      </c>
      <c r="P86">
        <v>1</v>
      </c>
    </row>
    <row r="87" spans="1:16" x14ac:dyDescent="0.3">
      <c r="A87">
        <v>86</v>
      </c>
      <c r="B87">
        <v>1086</v>
      </c>
      <c r="C87" s="1">
        <v>35431</v>
      </c>
      <c r="D87" s="1">
        <v>35431</v>
      </c>
      <c r="E87" t="s">
        <v>42</v>
      </c>
      <c r="F87" t="s">
        <v>32</v>
      </c>
      <c r="G87" t="s">
        <v>21</v>
      </c>
      <c r="H87" t="s">
        <v>26</v>
      </c>
      <c r="I87">
        <v>2</v>
      </c>
      <c r="J87" t="s">
        <v>43</v>
      </c>
      <c r="K87">
        <v>1</v>
      </c>
      <c r="L87">
        <v>1</v>
      </c>
      <c r="M87">
        <v>0</v>
      </c>
      <c r="N87">
        <v>0</v>
      </c>
      <c r="O87">
        <v>0</v>
      </c>
      <c r="P87">
        <v>1</v>
      </c>
    </row>
    <row r="88" spans="1:16" x14ac:dyDescent="0.3">
      <c r="A88">
        <v>87</v>
      </c>
      <c r="B88">
        <v>1087</v>
      </c>
      <c r="C88" s="1">
        <v>35431</v>
      </c>
      <c r="D88" s="1">
        <v>35431</v>
      </c>
      <c r="E88" t="s">
        <v>42</v>
      </c>
      <c r="F88" t="s">
        <v>32</v>
      </c>
      <c r="G88" t="s">
        <v>18</v>
      </c>
      <c r="H88" t="s">
        <v>19</v>
      </c>
      <c r="I88">
        <v>1</v>
      </c>
      <c r="J88" t="s">
        <v>45</v>
      </c>
      <c r="K88">
        <v>1</v>
      </c>
      <c r="L88">
        <v>1</v>
      </c>
      <c r="M88">
        <v>0</v>
      </c>
      <c r="N88">
        <v>0</v>
      </c>
      <c r="O88">
        <v>0</v>
      </c>
      <c r="P88">
        <v>1</v>
      </c>
    </row>
    <row r="89" spans="1:16" x14ac:dyDescent="0.3">
      <c r="A89">
        <v>88</v>
      </c>
      <c r="B89">
        <v>1088</v>
      </c>
      <c r="C89" s="1">
        <v>35431</v>
      </c>
      <c r="D89" s="1">
        <v>35431</v>
      </c>
      <c r="E89" t="s">
        <v>42</v>
      </c>
      <c r="F89" t="s">
        <v>37</v>
      </c>
      <c r="G89" t="s">
        <v>21</v>
      </c>
      <c r="H89" t="s">
        <v>24</v>
      </c>
      <c r="I89">
        <v>1</v>
      </c>
      <c r="J89" t="s">
        <v>46</v>
      </c>
      <c r="K89">
        <v>1</v>
      </c>
      <c r="L89">
        <v>1</v>
      </c>
      <c r="M89">
        <v>0</v>
      </c>
      <c r="N89">
        <v>0</v>
      </c>
      <c r="O89">
        <v>0</v>
      </c>
      <c r="P89">
        <v>1</v>
      </c>
    </row>
    <row r="90" spans="1:16" x14ac:dyDescent="0.3">
      <c r="A90">
        <v>89</v>
      </c>
      <c r="B90">
        <v>1089</v>
      </c>
      <c r="C90" s="1">
        <v>35431</v>
      </c>
      <c r="D90" s="1">
        <v>35431</v>
      </c>
      <c r="E90" t="s">
        <v>42</v>
      </c>
      <c r="F90" t="s">
        <v>37</v>
      </c>
      <c r="G90" t="s">
        <v>21</v>
      </c>
      <c r="H90" t="s">
        <v>22</v>
      </c>
      <c r="I90">
        <v>2</v>
      </c>
      <c r="J90" t="s">
        <v>47</v>
      </c>
      <c r="K90">
        <v>0</v>
      </c>
      <c r="L90">
        <v>0</v>
      </c>
      <c r="M90">
        <v>0</v>
      </c>
      <c r="N90">
        <v>0</v>
      </c>
      <c r="O90">
        <v>0</v>
      </c>
      <c r="P90">
        <v>1</v>
      </c>
    </row>
    <row r="91" spans="1:16" x14ac:dyDescent="0.3">
      <c r="A91">
        <v>90</v>
      </c>
      <c r="B91">
        <v>1090</v>
      </c>
      <c r="C91" s="1">
        <v>35431</v>
      </c>
      <c r="D91" s="1">
        <v>35432</v>
      </c>
      <c r="E91" t="s">
        <v>16</v>
      </c>
      <c r="F91" t="s">
        <v>17</v>
      </c>
      <c r="G91" t="s">
        <v>21</v>
      </c>
      <c r="H91" t="s">
        <v>26</v>
      </c>
      <c r="I91">
        <v>1</v>
      </c>
      <c r="J91" t="s">
        <v>20</v>
      </c>
      <c r="K91">
        <v>1</v>
      </c>
      <c r="L91">
        <v>1</v>
      </c>
      <c r="M91">
        <v>1</v>
      </c>
      <c r="N91">
        <v>0</v>
      </c>
      <c r="O91">
        <v>0</v>
      </c>
      <c r="P91">
        <v>1</v>
      </c>
    </row>
    <row r="92" spans="1:16" x14ac:dyDescent="0.3">
      <c r="A92">
        <v>91</v>
      </c>
      <c r="B92">
        <v>1091</v>
      </c>
      <c r="C92" s="1">
        <v>35431</v>
      </c>
      <c r="D92" s="1">
        <v>35432</v>
      </c>
      <c r="E92" t="s">
        <v>16</v>
      </c>
      <c r="F92" t="s">
        <v>17</v>
      </c>
      <c r="G92" t="s">
        <v>21</v>
      </c>
      <c r="H92" t="s">
        <v>26</v>
      </c>
      <c r="I92">
        <v>1</v>
      </c>
      <c r="J92" t="s">
        <v>20</v>
      </c>
      <c r="K92">
        <v>1</v>
      </c>
      <c r="L92">
        <v>1</v>
      </c>
      <c r="M92">
        <v>0</v>
      </c>
      <c r="N92">
        <v>0</v>
      </c>
      <c r="O92">
        <v>0</v>
      </c>
      <c r="P92">
        <v>1</v>
      </c>
    </row>
    <row r="93" spans="1:16" x14ac:dyDescent="0.3">
      <c r="A93">
        <v>92</v>
      </c>
      <c r="B93">
        <v>1092</v>
      </c>
      <c r="C93" s="1">
        <v>35431</v>
      </c>
      <c r="D93" s="1">
        <v>35432</v>
      </c>
      <c r="E93" t="s">
        <v>16</v>
      </c>
      <c r="F93" t="s">
        <v>17</v>
      </c>
      <c r="G93" t="s">
        <v>21</v>
      </c>
      <c r="H93" t="s">
        <v>22</v>
      </c>
      <c r="I93">
        <v>2</v>
      </c>
      <c r="J93" t="s">
        <v>23</v>
      </c>
      <c r="K93">
        <v>1</v>
      </c>
      <c r="L93">
        <v>1</v>
      </c>
      <c r="M93">
        <v>0</v>
      </c>
      <c r="N93">
        <v>0</v>
      </c>
      <c r="O93">
        <v>0</v>
      </c>
      <c r="P93">
        <v>1</v>
      </c>
    </row>
    <row r="94" spans="1:16" x14ac:dyDescent="0.3">
      <c r="A94">
        <v>93</v>
      </c>
      <c r="B94">
        <v>1093</v>
      </c>
      <c r="C94" s="1">
        <v>35431</v>
      </c>
      <c r="D94" s="1">
        <v>35432</v>
      </c>
      <c r="E94" t="s">
        <v>16</v>
      </c>
      <c r="F94" t="s">
        <v>17</v>
      </c>
      <c r="G94" t="s">
        <v>21</v>
      </c>
      <c r="H94" t="s">
        <v>26</v>
      </c>
      <c r="I94">
        <v>7</v>
      </c>
      <c r="J94" t="s">
        <v>28</v>
      </c>
      <c r="K94">
        <v>0</v>
      </c>
      <c r="L94">
        <v>0</v>
      </c>
      <c r="M94">
        <v>0</v>
      </c>
      <c r="N94">
        <v>0</v>
      </c>
      <c r="O94">
        <v>0</v>
      </c>
      <c r="P94">
        <v>1</v>
      </c>
    </row>
    <row r="95" spans="1:16" x14ac:dyDescent="0.3">
      <c r="A95">
        <v>94</v>
      </c>
      <c r="B95">
        <v>1094</v>
      </c>
      <c r="C95" s="1">
        <v>35431</v>
      </c>
      <c r="D95" s="1">
        <v>35432</v>
      </c>
      <c r="E95" t="s">
        <v>16</v>
      </c>
      <c r="F95" t="s">
        <v>17</v>
      </c>
      <c r="G95" t="s">
        <v>21</v>
      </c>
      <c r="H95" t="s">
        <v>26</v>
      </c>
      <c r="I95">
        <v>1</v>
      </c>
      <c r="J95" t="s">
        <v>20</v>
      </c>
      <c r="K95">
        <v>1</v>
      </c>
      <c r="L95">
        <v>1</v>
      </c>
      <c r="M95">
        <v>1</v>
      </c>
      <c r="N95">
        <v>0</v>
      </c>
      <c r="O95">
        <v>0</v>
      </c>
      <c r="P95">
        <v>1</v>
      </c>
    </row>
    <row r="96" spans="1:16" x14ac:dyDescent="0.3">
      <c r="A96">
        <v>95</v>
      </c>
      <c r="B96">
        <v>1095</v>
      </c>
      <c r="C96" s="1">
        <v>35431</v>
      </c>
      <c r="D96" s="1">
        <v>35432</v>
      </c>
      <c r="E96" t="s">
        <v>16</v>
      </c>
      <c r="F96" t="s">
        <v>17</v>
      </c>
      <c r="G96" t="s">
        <v>21</v>
      </c>
      <c r="H96" t="s">
        <v>22</v>
      </c>
      <c r="I96">
        <v>1</v>
      </c>
      <c r="J96" t="s">
        <v>20</v>
      </c>
      <c r="K96">
        <v>1</v>
      </c>
      <c r="L96">
        <v>0</v>
      </c>
      <c r="M96">
        <v>1</v>
      </c>
      <c r="N96">
        <v>0</v>
      </c>
      <c r="O96">
        <v>1</v>
      </c>
      <c r="P96">
        <v>1</v>
      </c>
    </row>
    <row r="97" spans="1:16" x14ac:dyDescent="0.3">
      <c r="A97">
        <v>96</v>
      </c>
      <c r="B97">
        <v>1096</v>
      </c>
      <c r="C97" s="1">
        <v>35431</v>
      </c>
      <c r="D97" s="1">
        <v>35433</v>
      </c>
      <c r="E97" t="s">
        <v>16</v>
      </c>
      <c r="F97" t="s">
        <v>17</v>
      </c>
      <c r="G97" t="s">
        <v>18</v>
      </c>
      <c r="H97" t="s">
        <v>24</v>
      </c>
      <c r="I97">
        <v>1</v>
      </c>
      <c r="J97" t="s">
        <v>20</v>
      </c>
      <c r="K97">
        <v>1</v>
      </c>
      <c r="L97">
        <v>0</v>
      </c>
      <c r="M97">
        <v>1</v>
      </c>
      <c r="N97">
        <v>0</v>
      </c>
      <c r="O97">
        <v>0</v>
      </c>
      <c r="P97">
        <v>1</v>
      </c>
    </row>
    <row r="98" spans="1:16" x14ac:dyDescent="0.3">
      <c r="A98">
        <v>97</v>
      </c>
      <c r="B98">
        <v>1097</v>
      </c>
      <c r="C98" s="1">
        <v>35431</v>
      </c>
      <c r="D98" s="1">
        <v>35433</v>
      </c>
      <c r="E98" t="s">
        <v>16</v>
      </c>
      <c r="F98" t="s">
        <v>17</v>
      </c>
      <c r="G98" t="s">
        <v>21</v>
      </c>
      <c r="H98" t="s">
        <v>22</v>
      </c>
      <c r="I98">
        <v>7</v>
      </c>
      <c r="J98" t="s">
        <v>28</v>
      </c>
      <c r="K98">
        <v>1</v>
      </c>
      <c r="L98">
        <v>1</v>
      </c>
      <c r="M98">
        <v>0</v>
      </c>
      <c r="N98">
        <v>0</v>
      </c>
      <c r="O98">
        <v>0</v>
      </c>
      <c r="P98">
        <v>1</v>
      </c>
    </row>
    <row r="99" spans="1:16" x14ac:dyDescent="0.3">
      <c r="A99">
        <v>98</v>
      </c>
      <c r="B99">
        <v>1098</v>
      </c>
      <c r="C99" s="1">
        <v>35431</v>
      </c>
      <c r="D99" s="1">
        <v>35433</v>
      </c>
      <c r="E99" t="s">
        <v>16</v>
      </c>
      <c r="F99" t="s">
        <v>32</v>
      </c>
      <c r="G99" t="s">
        <v>21</v>
      </c>
      <c r="H99" t="s">
        <v>26</v>
      </c>
      <c r="I99">
        <v>1</v>
      </c>
      <c r="J99" t="s">
        <v>34</v>
      </c>
      <c r="K99">
        <v>1</v>
      </c>
      <c r="L99">
        <v>1</v>
      </c>
      <c r="M99">
        <v>0</v>
      </c>
      <c r="N99">
        <v>0</v>
      </c>
      <c r="O99">
        <v>0</v>
      </c>
      <c r="P99">
        <v>1</v>
      </c>
    </row>
    <row r="100" spans="1:16" x14ac:dyDescent="0.3">
      <c r="A100">
        <v>99</v>
      </c>
      <c r="B100">
        <v>1099</v>
      </c>
      <c r="C100" s="1">
        <v>35431</v>
      </c>
      <c r="D100" s="1">
        <v>35434</v>
      </c>
      <c r="E100" t="s">
        <v>16</v>
      </c>
      <c r="F100" t="s">
        <v>32</v>
      </c>
      <c r="G100" t="s">
        <v>21</v>
      </c>
      <c r="H100" t="s">
        <v>19</v>
      </c>
      <c r="I100">
        <v>2</v>
      </c>
      <c r="J100" t="s">
        <v>35</v>
      </c>
      <c r="K100">
        <v>1</v>
      </c>
      <c r="L100">
        <v>1</v>
      </c>
      <c r="M100">
        <v>0</v>
      </c>
      <c r="N100">
        <v>0</v>
      </c>
      <c r="O100">
        <v>0</v>
      </c>
      <c r="P100">
        <v>1</v>
      </c>
    </row>
    <row r="101" spans="1:16" x14ac:dyDescent="0.3">
      <c r="A101">
        <v>100</v>
      </c>
      <c r="B101">
        <v>1100</v>
      </c>
      <c r="C101" s="1">
        <v>35431</v>
      </c>
      <c r="D101" s="1">
        <v>35434</v>
      </c>
      <c r="E101" t="s">
        <v>16</v>
      </c>
      <c r="F101" t="s">
        <v>32</v>
      </c>
      <c r="G101" t="s">
        <v>21</v>
      </c>
      <c r="H101" t="s">
        <v>26</v>
      </c>
      <c r="I101">
        <v>3</v>
      </c>
      <c r="J101" t="s">
        <v>25</v>
      </c>
      <c r="K101">
        <v>1</v>
      </c>
      <c r="L101">
        <v>1</v>
      </c>
      <c r="M101">
        <v>0</v>
      </c>
      <c r="N101">
        <v>0</v>
      </c>
      <c r="O101">
        <v>0</v>
      </c>
      <c r="P101">
        <v>1</v>
      </c>
    </row>
    <row r="102" spans="1:16" x14ac:dyDescent="0.3">
      <c r="A102">
        <v>101</v>
      </c>
      <c r="B102">
        <v>1101</v>
      </c>
      <c r="C102" s="1">
        <v>35431</v>
      </c>
      <c r="D102" s="1">
        <v>35434</v>
      </c>
      <c r="E102" t="s">
        <v>16</v>
      </c>
      <c r="F102" t="s">
        <v>32</v>
      </c>
      <c r="G102" t="s">
        <v>18</v>
      </c>
      <c r="H102" t="s">
        <v>22</v>
      </c>
      <c r="I102">
        <v>2</v>
      </c>
      <c r="J102" t="s">
        <v>35</v>
      </c>
      <c r="K102">
        <v>1</v>
      </c>
      <c r="L102">
        <v>1</v>
      </c>
      <c r="M102">
        <v>1</v>
      </c>
      <c r="N102">
        <v>0</v>
      </c>
      <c r="O102">
        <v>1</v>
      </c>
      <c r="P102">
        <v>1</v>
      </c>
    </row>
    <row r="103" spans="1:16" x14ac:dyDescent="0.3">
      <c r="A103">
        <v>102</v>
      </c>
      <c r="B103">
        <v>1102</v>
      </c>
      <c r="C103" s="1">
        <v>35431</v>
      </c>
      <c r="D103" s="1">
        <v>35435</v>
      </c>
      <c r="E103" t="s">
        <v>16</v>
      </c>
      <c r="F103" t="s">
        <v>32</v>
      </c>
      <c r="G103" t="s">
        <v>21</v>
      </c>
      <c r="H103" t="s">
        <v>22</v>
      </c>
      <c r="I103">
        <v>1</v>
      </c>
      <c r="J103" t="s">
        <v>34</v>
      </c>
      <c r="K103">
        <v>1</v>
      </c>
      <c r="L103">
        <v>1</v>
      </c>
      <c r="M103">
        <v>0</v>
      </c>
      <c r="N103">
        <v>0</v>
      </c>
      <c r="O103">
        <v>0</v>
      </c>
      <c r="P103">
        <v>1</v>
      </c>
    </row>
    <row r="104" spans="1:16" x14ac:dyDescent="0.3">
      <c r="A104">
        <v>103</v>
      </c>
      <c r="B104">
        <v>1103</v>
      </c>
      <c r="C104" s="1">
        <v>35431</v>
      </c>
      <c r="D104" s="1">
        <v>35435</v>
      </c>
      <c r="E104" t="s">
        <v>42</v>
      </c>
      <c r="F104" t="s">
        <v>32</v>
      </c>
      <c r="G104" t="s">
        <v>18</v>
      </c>
      <c r="H104" t="s">
        <v>22</v>
      </c>
      <c r="I104">
        <v>1</v>
      </c>
      <c r="J104" t="s">
        <v>45</v>
      </c>
      <c r="K104">
        <v>1</v>
      </c>
      <c r="L104">
        <v>1</v>
      </c>
      <c r="M104">
        <v>0</v>
      </c>
      <c r="N104">
        <v>0</v>
      </c>
      <c r="O104">
        <v>0</v>
      </c>
      <c r="P104">
        <v>1</v>
      </c>
    </row>
    <row r="105" spans="1:16" x14ac:dyDescent="0.3">
      <c r="A105">
        <v>104</v>
      </c>
      <c r="B105">
        <v>1104</v>
      </c>
      <c r="C105" s="1">
        <v>35431</v>
      </c>
      <c r="D105" s="1">
        <v>35436</v>
      </c>
      <c r="E105" t="s">
        <v>42</v>
      </c>
      <c r="F105" t="s">
        <v>32</v>
      </c>
      <c r="G105" t="s">
        <v>21</v>
      </c>
      <c r="H105" t="s">
        <v>27</v>
      </c>
      <c r="I105">
        <v>1</v>
      </c>
      <c r="J105" t="s">
        <v>45</v>
      </c>
      <c r="K105">
        <v>1</v>
      </c>
      <c r="L105">
        <v>1</v>
      </c>
      <c r="M105">
        <v>0</v>
      </c>
      <c r="N105">
        <v>0</v>
      </c>
      <c r="O105">
        <v>0</v>
      </c>
      <c r="P105">
        <v>1</v>
      </c>
    </row>
    <row r="106" spans="1:16" x14ac:dyDescent="0.3">
      <c r="A106">
        <v>105</v>
      </c>
      <c r="B106">
        <v>1105</v>
      </c>
      <c r="C106" s="1">
        <v>35431</v>
      </c>
      <c r="D106" s="1">
        <v>35436</v>
      </c>
      <c r="E106" t="s">
        <v>42</v>
      </c>
      <c r="F106" t="s">
        <v>32</v>
      </c>
      <c r="G106" t="s">
        <v>21</v>
      </c>
      <c r="H106" t="s">
        <v>24</v>
      </c>
      <c r="I106">
        <v>2</v>
      </c>
      <c r="J106" t="s">
        <v>43</v>
      </c>
      <c r="K106">
        <v>1</v>
      </c>
      <c r="L106">
        <v>1</v>
      </c>
      <c r="M106">
        <v>1</v>
      </c>
      <c r="N106">
        <v>0</v>
      </c>
      <c r="O106">
        <v>0</v>
      </c>
      <c r="P106">
        <v>1</v>
      </c>
    </row>
    <row r="107" spans="1:16" x14ac:dyDescent="0.3">
      <c r="A107">
        <v>106</v>
      </c>
      <c r="B107">
        <v>1106</v>
      </c>
      <c r="C107" s="1">
        <v>35431</v>
      </c>
      <c r="D107" s="1">
        <v>35451</v>
      </c>
      <c r="E107" t="s">
        <v>42</v>
      </c>
      <c r="F107" t="s">
        <v>32</v>
      </c>
      <c r="G107" t="s">
        <v>21</v>
      </c>
      <c r="H107" t="s">
        <v>24</v>
      </c>
      <c r="I107">
        <v>2</v>
      </c>
      <c r="J107" t="s">
        <v>43</v>
      </c>
      <c r="K107">
        <v>1</v>
      </c>
      <c r="L107">
        <v>1</v>
      </c>
      <c r="M107">
        <v>1</v>
      </c>
      <c r="N107">
        <v>0</v>
      </c>
      <c r="O107">
        <v>0</v>
      </c>
      <c r="P107">
        <v>1</v>
      </c>
    </row>
    <row r="108" spans="1:16" x14ac:dyDescent="0.3">
      <c r="A108">
        <v>107</v>
      </c>
      <c r="B108">
        <v>1107</v>
      </c>
      <c r="C108" s="1">
        <v>35431</v>
      </c>
      <c r="D108" s="1">
        <v>35465</v>
      </c>
      <c r="E108" t="s">
        <v>16</v>
      </c>
      <c r="F108" t="s">
        <v>32</v>
      </c>
      <c r="G108" t="s">
        <v>18</v>
      </c>
      <c r="H108" t="s">
        <v>19</v>
      </c>
      <c r="I108">
        <v>7</v>
      </c>
      <c r="J108" t="s">
        <v>48</v>
      </c>
      <c r="K108">
        <v>1</v>
      </c>
      <c r="L108">
        <v>1</v>
      </c>
      <c r="M108">
        <v>0</v>
      </c>
      <c r="N108">
        <v>0</v>
      </c>
      <c r="O108">
        <v>0</v>
      </c>
      <c r="P108">
        <v>1</v>
      </c>
    </row>
    <row r="109" spans="1:16" x14ac:dyDescent="0.3">
      <c r="A109">
        <v>108</v>
      </c>
      <c r="B109">
        <v>1108</v>
      </c>
      <c r="C109" s="1">
        <v>35431</v>
      </c>
      <c r="D109" s="1">
        <v>35496</v>
      </c>
      <c r="E109" t="s">
        <v>16</v>
      </c>
      <c r="F109" t="s">
        <v>32</v>
      </c>
      <c r="G109" t="s">
        <v>21</v>
      </c>
      <c r="H109" t="s">
        <v>22</v>
      </c>
      <c r="I109">
        <v>1</v>
      </c>
      <c r="J109" t="s">
        <v>34</v>
      </c>
      <c r="K109">
        <v>1</v>
      </c>
      <c r="L109">
        <v>1</v>
      </c>
      <c r="M109">
        <v>0</v>
      </c>
      <c r="N109">
        <v>0</v>
      </c>
      <c r="O109">
        <v>0</v>
      </c>
      <c r="P109">
        <v>1</v>
      </c>
    </row>
    <row r="110" spans="1:16" x14ac:dyDescent="0.3">
      <c r="A110">
        <v>109</v>
      </c>
      <c r="B110">
        <v>1109</v>
      </c>
      <c r="C110" s="1">
        <v>35431</v>
      </c>
      <c r="D110" s="1">
        <v>35507</v>
      </c>
      <c r="E110" t="s">
        <v>16</v>
      </c>
      <c r="F110" t="s">
        <v>32</v>
      </c>
      <c r="G110" t="s">
        <v>21</v>
      </c>
      <c r="H110" t="s">
        <v>19</v>
      </c>
      <c r="I110">
        <v>10</v>
      </c>
      <c r="J110" t="s">
        <v>49</v>
      </c>
      <c r="K110">
        <v>1</v>
      </c>
      <c r="L110">
        <v>1</v>
      </c>
      <c r="M110">
        <v>1</v>
      </c>
      <c r="N110">
        <v>0</v>
      </c>
      <c r="O110">
        <v>0</v>
      </c>
      <c r="P110">
        <v>1</v>
      </c>
    </row>
    <row r="111" spans="1:16" x14ac:dyDescent="0.3">
      <c r="A111">
        <v>110</v>
      </c>
      <c r="B111">
        <v>1110</v>
      </c>
      <c r="C111" s="1">
        <v>35431</v>
      </c>
      <c r="D111" s="1">
        <v>35512</v>
      </c>
      <c r="E111" t="s">
        <v>16</v>
      </c>
      <c r="F111" t="s">
        <v>32</v>
      </c>
      <c r="G111" t="s">
        <v>21</v>
      </c>
      <c r="H111" t="s">
        <v>19</v>
      </c>
      <c r="I111">
        <v>1</v>
      </c>
      <c r="J111" t="s">
        <v>34</v>
      </c>
      <c r="K111">
        <v>1</v>
      </c>
      <c r="L111">
        <v>1</v>
      </c>
      <c r="M111">
        <v>1</v>
      </c>
      <c r="N111">
        <v>0</v>
      </c>
      <c r="O111">
        <v>0</v>
      </c>
      <c r="P111">
        <v>1</v>
      </c>
    </row>
    <row r="112" spans="1:16" x14ac:dyDescent="0.3">
      <c r="A112">
        <v>111</v>
      </c>
      <c r="B112">
        <v>1111</v>
      </c>
      <c r="C112" s="1">
        <v>35431</v>
      </c>
      <c r="D112" s="1">
        <v>35512</v>
      </c>
      <c r="E112" t="s">
        <v>16</v>
      </c>
      <c r="F112" t="s">
        <v>32</v>
      </c>
      <c r="G112" t="s">
        <v>21</v>
      </c>
      <c r="H112" t="s">
        <v>26</v>
      </c>
      <c r="I112">
        <v>1</v>
      </c>
      <c r="J112" t="s">
        <v>34</v>
      </c>
      <c r="K112">
        <v>1</v>
      </c>
      <c r="L112">
        <v>1</v>
      </c>
      <c r="M112">
        <v>1</v>
      </c>
      <c r="N112">
        <v>0</v>
      </c>
      <c r="O112">
        <v>0</v>
      </c>
      <c r="P112">
        <v>1</v>
      </c>
    </row>
    <row r="113" spans="1:16" x14ac:dyDescent="0.3">
      <c r="A113">
        <v>112</v>
      </c>
      <c r="B113">
        <v>1112</v>
      </c>
      <c r="C113" s="1">
        <v>35431</v>
      </c>
      <c r="D113" s="1">
        <v>35561</v>
      </c>
      <c r="E113" t="s">
        <v>16</v>
      </c>
      <c r="F113" t="s">
        <v>32</v>
      </c>
      <c r="G113" t="s">
        <v>21</v>
      </c>
      <c r="H113" t="s">
        <v>19</v>
      </c>
      <c r="I113">
        <v>7</v>
      </c>
      <c r="J113" t="s">
        <v>48</v>
      </c>
      <c r="K113">
        <v>1</v>
      </c>
      <c r="L113">
        <v>1</v>
      </c>
      <c r="M113">
        <v>1</v>
      </c>
      <c r="N113">
        <v>0</v>
      </c>
      <c r="O113">
        <v>0</v>
      </c>
      <c r="P113">
        <v>1</v>
      </c>
    </row>
    <row r="114" spans="1:16" x14ac:dyDescent="0.3">
      <c r="A114">
        <v>113</v>
      </c>
      <c r="B114">
        <v>1113</v>
      </c>
      <c r="C114" s="1">
        <v>35431</v>
      </c>
      <c r="D114" s="1">
        <v>35566</v>
      </c>
      <c r="E114" t="s">
        <v>16</v>
      </c>
      <c r="F114" t="s">
        <v>32</v>
      </c>
      <c r="G114" t="s">
        <v>21</v>
      </c>
      <c r="H114" t="s">
        <v>26</v>
      </c>
      <c r="I114">
        <v>1</v>
      </c>
      <c r="J114" t="s">
        <v>34</v>
      </c>
      <c r="K114">
        <v>1</v>
      </c>
      <c r="L114">
        <v>1</v>
      </c>
      <c r="M114">
        <v>1</v>
      </c>
      <c r="N114">
        <v>0</v>
      </c>
      <c r="O114">
        <v>0</v>
      </c>
      <c r="P114">
        <v>1</v>
      </c>
    </row>
    <row r="115" spans="1:16" x14ac:dyDescent="0.3">
      <c r="A115">
        <v>114</v>
      </c>
      <c r="B115">
        <v>1114</v>
      </c>
      <c r="C115" s="1">
        <v>35431</v>
      </c>
      <c r="D115" s="1">
        <v>35581</v>
      </c>
      <c r="E115" t="s">
        <v>16</v>
      </c>
      <c r="F115" t="s">
        <v>32</v>
      </c>
      <c r="G115" t="s">
        <v>18</v>
      </c>
      <c r="H115" t="s">
        <v>19</v>
      </c>
      <c r="I115">
        <v>1</v>
      </c>
      <c r="J115" t="s">
        <v>34</v>
      </c>
      <c r="K115">
        <v>1</v>
      </c>
      <c r="L115">
        <v>1</v>
      </c>
      <c r="M115">
        <v>1</v>
      </c>
      <c r="N115">
        <v>0</v>
      </c>
      <c r="O115">
        <v>0</v>
      </c>
      <c r="P115">
        <v>1</v>
      </c>
    </row>
    <row r="116" spans="1:16" x14ac:dyDescent="0.3">
      <c r="A116">
        <v>115</v>
      </c>
      <c r="B116">
        <v>1115</v>
      </c>
      <c r="C116" s="1">
        <v>35431</v>
      </c>
      <c r="D116" s="1">
        <v>35587</v>
      </c>
      <c r="E116" t="s">
        <v>42</v>
      </c>
      <c r="F116" t="s">
        <v>32</v>
      </c>
      <c r="G116" t="s">
        <v>18</v>
      </c>
      <c r="H116" t="s">
        <v>22</v>
      </c>
      <c r="I116">
        <v>1</v>
      </c>
      <c r="J116" t="s">
        <v>45</v>
      </c>
      <c r="K116">
        <v>1</v>
      </c>
      <c r="L116">
        <v>1</v>
      </c>
      <c r="M116">
        <v>0</v>
      </c>
      <c r="N116">
        <v>0</v>
      </c>
      <c r="O116">
        <v>0</v>
      </c>
      <c r="P116">
        <v>1</v>
      </c>
    </row>
    <row r="117" spans="1:16" x14ac:dyDescent="0.3">
      <c r="A117">
        <v>116</v>
      </c>
      <c r="B117">
        <v>1116</v>
      </c>
      <c r="C117" s="1">
        <v>35431</v>
      </c>
      <c r="D117" s="1">
        <v>35594</v>
      </c>
      <c r="E117" t="s">
        <v>42</v>
      </c>
      <c r="F117" t="s">
        <v>32</v>
      </c>
      <c r="G117" t="s">
        <v>21</v>
      </c>
      <c r="H117" t="s">
        <v>22</v>
      </c>
      <c r="I117">
        <v>1</v>
      </c>
      <c r="J117" t="s">
        <v>45</v>
      </c>
      <c r="K117">
        <v>1</v>
      </c>
      <c r="L117">
        <v>1</v>
      </c>
      <c r="M117">
        <v>1</v>
      </c>
      <c r="N117">
        <v>0</v>
      </c>
      <c r="O117">
        <v>0</v>
      </c>
      <c r="P117">
        <v>1</v>
      </c>
    </row>
    <row r="118" spans="1:16" x14ac:dyDescent="0.3">
      <c r="A118">
        <v>117</v>
      </c>
      <c r="B118">
        <v>1117</v>
      </c>
      <c r="C118" s="1">
        <v>35431</v>
      </c>
      <c r="D118" s="1">
        <v>35596</v>
      </c>
      <c r="E118" t="s">
        <v>42</v>
      </c>
      <c r="F118" t="s">
        <v>32</v>
      </c>
      <c r="G118" t="s">
        <v>18</v>
      </c>
      <c r="H118" t="s">
        <v>19</v>
      </c>
      <c r="I118">
        <v>1</v>
      </c>
      <c r="J118" t="s">
        <v>45</v>
      </c>
      <c r="K118">
        <v>1</v>
      </c>
      <c r="L118">
        <v>1</v>
      </c>
      <c r="M118">
        <v>0</v>
      </c>
      <c r="N118">
        <v>0</v>
      </c>
      <c r="O118">
        <v>0</v>
      </c>
      <c r="P118">
        <v>1</v>
      </c>
    </row>
    <row r="119" spans="1:16" x14ac:dyDescent="0.3">
      <c r="A119">
        <v>118</v>
      </c>
      <c r="B119">
        <v>1118</v>
      </c>
      <c r="C119" s="1">
        <v>35431</v>
      </c>
      <c r="D119" s="1">
        <v>35604</v>
      </c>
      <c r="E119" t="s">
        <v>16</v>
      </c>
      <c r="F119" t="s">
        <v>32</v>
      </c>
      <c r="G119" t="s">
        <v>21</v>
      </c>
      <c r="H119" t="s">
        <v>22</v>
      </c>
      <c r="I119">
        <v>2</v>
      </c>
      <c r="J119" t="s">
        <v>35</v>
      </c>
      <c r="K119">
        <v>1</v>
      </c>
      <c r="L119">
        <v>0</v>
      </c>
      <c r="M119">
        <v>1</v>
      </c>
      <c r="N119">
        <v>0</v>
      </c>
      <c r="O119">
        <v>0</v>
      </c>
      <c r="P119">
        <v>1</v>
      </c>
    </row>
    <row r="120" spans="1:16" x14ac:dyDescent="0.3">
      <c r="A120">
        <v>119</v>
      </c>
      <c r="B120">
        <v>1119</v>
      </c>
      <c r="C120" s="1">
        <v>35431</v>
      </c>
      <c r="D120" s="1">
        <v>35606</v>
      </c>
      <c r="E120" t="s">
        <v>16</v>
      </c>
      <c r="F120" t="s">
        <v>37</v>
      </c>
      <c r="G120" t="s">
        <v>18</v>
      </c>
      <c r="H120" t="s">
        <v>19</v>
      </c>
      <c r="I120">
        <v>1</v>
      </c>
      <c r="J120" t="s">
        <v>39</v>
      </c>
      <c r="K120">
        <v>1</v>
      </c>
      <c r="L120">
        <v>1</v>
      </c>
      <c r="M120">
        <v>0</v>
      </c>
      <c r="N120">
        <v>0</v>
      </c>
      <c r="O120">
        <v>0</v>
      </c>
      <c r="P120">
        <v>1</v>
      </c>
    </row>
    <row r="121" spans="1:16" x14ac:dyDescent="0.3">
      <c r="A121">
        <v>120</v>
      </c>
      <c r="B121">
        <v>1120</v>
      </c>
      <c r="C121" s="1">
        <v>35431</v>
      </c>
      <c r="D121" s="1">
        <v>35609</v>
      </c>
      <c r="E121" t="s">
        <v>42</v>
      </c>
      <c r="F121" t="s">
        <v>32</v>
      </c>
      <c r="G121" t="s">
        <v>18</v>
      </c>
      <c r="H121" t="s">
        <v>19</v>
      </c>
      <c r="I121">
        <v>1</v>
      </c>
      <c r="J121" t="s">
        <v>45</v>
      </c>
      <c r="K121">
        <v>1</v>
      </c>
      <c r="L121">
        <v>1</v>
      </c>
      <c r="M121">
        <v>1</v>
      </c>
      <c r="N121">
        <v>0</v>
      </c>
      <c r="O121">
        <v>0</v>
      </c>
      <c r="P121">
        <v>1</v>
      </c>
    </row>
    <row r="122" spans="1:16" x14ac:dyDescent="0.3">
      <c r="A122">
        <v>121</v>
      </c>
      <c r="B122">
        <v>1121</v>
      </c>
      <c r="C122" s="1">
        <v>35431</v>
      </c>
      <c r="D122" s="1">
        <v>35614</v>
      </c>
      <c r="E122" t="s">
        <v>42</v>
      </c>
      <c r="F122" t="s">
        <v>32</v>
      </c>
      <c r="G122" t="s">
        <v>21</v>
      </c>
      <c r="H122" t="s">
        <v>30</v>
      </c>
      <c r="I122">
        <v>2</v>
      </c>
      <c r="J122" t="s">
        <v>43</v>
      </c>
      <c r="K122">
        <v>0</v>
      </c>
      <c r="L122">
        <v>0</v>
      </c>
      <c r="M122">
        <v>0</v>
      </c>
      <c r="N122">
        <v>0</v>
      </c>
      <c r="O122">
        <v>0</v>
      </c>
      <c r="P122">
        <v>1</v>
      </c>
    </row>
    <row r="123" spans="1:16" x14ac:dyDescent="0.3">
      <c r="A123">
        <v>122</v>
      </c>
      <c r="B123">
        <v>1122</v>
      </c>
      <c r="C123" s="1">
        <v>35431</v>
      </c>
      <c r="D123" s="1">
        <v>35614</v>
      </c>
      <c r="E123" t="s">
        <v>42</v>
      </c>
      <c r="F123" t="s">
        <v>32</v>
      </c>
      <c r="G123" t="s">
        <v>18</v>
      </c>
      <c r="H123" t="s">
        <v>19</v>
      </c>
      <c r="I123">
        <v>2</v>
      </c>
      <c r="J123" t="s">
        <v>43</v>
      </c>
      <c r="K123">
        <v>1</v>
      </c>
      <c r="L123">
        <v>1</v>
      </c>
      <c r="M123">
        <v>1</v>
      </c>
      <c r="N123">
        <v>0</v>
      </c>
      <c r="O123">
        <v>0</v>
      </c>
      <c r="P123">
        <v>1</v>
      </c>
    </row>
    <row r="124" spans="1:16" x14ac:dyDescent="0.3">
      <c r="A124">
        <v>123</v>
      </c>
      <c r="B124">
        <v>1123</v>
      </c>
      <c r="C124" s="1">
        <v>35431</v>
      </c>
      <c r="D124" s="1">
        <v>35616</v>
      </c>
      <c r="E124" t="s">
        <v>42</v>
      </c>
      <c r="F124" t="s">
        <v>37</v>
      </c>
      <c r="G124" t="s">
        <v>21</v>
      </c>
      <c r="H124" t="s">
        <v>19</v>
      </c>
      <c r="I124">
        <v>2</v>
      </c>
      <c r="J124" t="s">
        <v>47</v>
      </c>
      <c r="K124">
        <v>1</v>
      </c>
      <c r="L124">
        <v>1</v>
      </c>
      <c r="M124">
        <v>0</v>
      </c>
      <c r="N124">
        <v>0</v>
      </c>
      <c r="O124">
        <v>0</v>
      </c>
      <c r="P124">
        <v>1</v>
      </c>
    </row>
    <row r="125" spans="1:16" x14ac:dyDescent="0.3">
      <c r="A125">
        <v>124</v>
      </c>
      <c r="B125">
        <v>1124</v>
      </c>
      <c r="C125" s="1">
        <v>35431</v>
      </c>
      <c r="D125" s="1">
        <v>35617</v>
      </c>
      <c r="E125" t="s">
        <v>42</v>
      </c>
      <c r="F125" t="s">
        <v>37</v>
      </c>
      <c r="G125" t="s">
        <v>21</v>
      </c>
      <c r="H125" t="s">
        <v>22</v>
      </c>
      <c r="I125">
        <v>1</v>
      </c>
      <c r="J125" t="s">
        <v>46</v>
      </c>
      <c r="K125">
        <v>1</v>
      </c>
      <c r="L125">
        <v>1</v>
      </c>
      <c r="M125">
        <v>1</v>
      </c>
      <c r="N125">
        <v>0</v>
      </c>
      <c r="O125">
        <v>1</v>
      </c>
      <c r="P125">
        <v>1</v>
      </c>
    </row>
    <row r="126" spans="1:16" x14ac:dyDescent="0.3">
      <c r="A126">
        <v>125</v>
      </c>
      <c r="B126">
        <v>1125</v>
      </c>
      <c r="C126" s="1">
        <v>35431</v>
      </c>
      <c r="D126" s="1">
        <v>35617</v>
      </c>
      <c r="E126" t="s">
        <v>42</v>
      </c>
      <c r="F126" t="s">
        <v>32</v>
      </c>
      <c r="G126" t="s">
        <v>21</v>
      </c>
      <c r="H126" t="s">
        <v>19</v>
      </c>
      <c r="I126">
        <v>5</v>
      </c>
      <c r="J126" t="s">
        <v>50</v>
      </c>
      <c r="K126">
        <v>1</v>
      </c>
      <c r="L126">
        <v>1</v>
      </c>
      <c r="M126">
        <v>0</v>
      </c>
      <c r="N126">
        <v>0</v>
      </c>
      <c r="O126">
        <v>0</v>
      </c>
      <c r="P126">
        <v>1</v>
      </c>
    </row>
    <row r="127" spans="1:16" x14ac:dyDescent="0.3">
      <c r="A127">
        <v>126</v>
      </c>
      <c r="B127">
        <v>1126</v>
      </c>
      <c r="C127" s="1">
        <v>35431</v>
      </c>
      <c r="D127" s="1">
        <v>35621</v>
      </c>
      <c r="E127" t="s">
        <v>42</v>
      </c>
      <c r="F127" t="s">
        <v>32</v>
      </c>
      <c r="G127" t="s">
        <v>18</v>
      </c>
      <c r="H127" t="s">
        <v>19</v>
      </c>
      <c r="I127">
        <v>2</v>
      </c>
      <c r="J127" t="s">
        <v>43</v>
      </c>
      <c r="K127">
        <v>1</v>
      </c>
      <c r="L127">
        <v>1</v>
      </c>
      <c r="M127">
        <v>1</v>
      </c>
      <c r="N127">
        <v>0</v>
      </c>
      <c r="O127">
        <v>0</v>
      </c>
      <c r="P127">
        <v>1</v>
      </c>
    </row>
    <row r="128" spans="1:16" x14ac:dyDescent="0.3">
      <c r="A128">
        <v>127</v>
      </c>
      <c r="B128">
        <v>1127</v>
      </c>
      <c r="C128" s="1">
        <v>35431</v>
      </c>
      <c r="D128" s="1">
        <v>35624</v>
      </c>
      <c r="E128" t="s">
        <v>42</v>
      </c>
      <c r="F128" t="s">
        <v>32</v>
      </c>
      <c r="G128" t="s">
        <v>21</v>
      </c>
      <c r="H128" t="s">
        <v>22</v>
      </c>
      <c r="I128">
        <v>4</v>
      </c>
      <c r="J128" t="s">
        <v>51</v>
      </c>
      <c r="K128">
        <v>1</v>
      </c>
      <c r="L128">
        <v>1</v>
      </c>
      <c r="M128">
        <v>1</v>
      </c>
      <c r="N128">
        <v>0</v>
      </c>
      <c r="O128">
        <v>0</v>
      </c>
      <c r="P128">
        <v>1</v>
      </c>
    </row>
    <row r="129" spans="1:16" x14ac:dyDescent="0.3">
      <c r="A129">
        <v>128</v>
      </c>
      <c r="B129">
        <v>1128</v>
      </c>
      <c r="C129" s="1">
        <v>35431</v>
      </c>
      <c r="D129" s="1">
        <v>35626</v>
      </c>
      <c r="E129" t="s">
        <v>16</v>
      </c>
      <c r="F129" t="s">
        <v>32</v>
      </c>
      <c r="G129" t="s">
        <v>21</v>
      </c>
      <c r="H129" t="s">
        <v>26</v>
      </c>
      <c r="I129">
        <v>2</v>
      </c>
      <c r="J129" t="s">
        <v>35</v>
      </c>
      <c r="K129">
        <v>1</v>
      </c>
      <c r="L129">
        <v>1</v>
      </c>
      <c r="M129">
        <v>0</v>
      </c>
      <c r="N129">
        <v>0</v>
      </c>
      <c r="O129">
        <v>0</v>
      </c>
      <c r="P129">
        <v>1</v>
      </c>
    </row>
    <row r="130" spans="1:16" x14ac:dyDescent="0.3">
      <c r="A130">
        <v>129</v>
      </c>
      <c r="B130">
        <v>1129</v>
      </c>
      <c r="C130" s="1">
        <v>35431</v>
      </c>
      <c r="D130" s="1">
        <v>35626</v>
      </c>
      <c r="E130" t="s">
        <v>16</v>
      </c>
      <c r="F130" t="s">
        <v>32</v>
      </c>
      <c r="G130" t="s">
        <v>21</v>
      </c>
      <c r="H130" t="s">
        <v>22</v>
      </c>
      <c r="I130">
        <v>1</v>
      </c>
      <c r="J130" t="s">
        <v>34</v>
      </c>
      <c r="K130">
        <v>1</v>
      </c>
      <c r="L130">
        <v>1</v>
      </c>
      <c r="M130">
        <v>1</v>
      </c>
      <c r="N130">
        <v>0</v>
      </c>
      <c r="O130">
        <v>0</v>
      </c>
      <c r="P130">
        <v>1</v>
      </c>
    </row>
    <row r="131" spans="1:16" x14ac:dyDescent="0.3">
      <c r="A131">
        <v>130</v>
      </c>
      <c r="B131">
        <v>1130</v>
      </c>
      <c r="C131" s="1">
        <v>35431</v>
      </c>
      <c r="D131" s="1">
        <v>35627</v>
      </c>
      <c r="E131" t="s">
        <v>16</v>
      </c>
      <c r="F131" t="s">
        <v>32</v>
      </c>
      <c r="G131" t="s">
        <v>21</v>
      </c>
      <c r="H131" t="s">
        <v>19</v>
      </c>
      <c r="I131">
        <v>1</v>
      </c>
      <c r="J131" t="s">
        <v>34</v>
      </c>
      <c r="K131">
        <v>1</v>
      </c>
      <c r="L131">
        <v>1</v>
      </c>
      <c r="M131">
        <v>0</v>
      </c>
      <c r="N131">
        <v>0</v>
      </c>
      <c r="O131">
        <v>0</v>
      </c>
      <c r="P131">
        <v>1</v>
      </c>
    </row>
    <row r="132" spans="1:16" x14ac:dyDescent="0.3">
      <c r="A132">
        <v>131</v>
      </c>
      <c r="B132">
        <v>1131</v>
      </c>
      <c r="C132" s="1">
        <v>35431</v>
      </c>
      <c r="D132" s="1">
        <v>35632</v>
      </c>
      <c r="E132" t="s">
        <v>42</v>
      </c>
      <c r="F132" t="s">
        <v>32</v>
      </c>
      <c r="G132" t="s">
        <v>21</v>
      </c>
      <c r="H132" t="s">
        <v>19</v>
      </c>
      <c r="I132">
        <v>1</v>
      </c>
      <c r="J132" t="s">
        <v>45</v>
      </c>
      <c r="K132">
        <v>1</v>
      </c>
      <c r="L132">
        <v>1</v>
      </c>
      <c r="M132">
        <v>0</v>
      </c>
      <c r="N132">
        <v>0</v>
      </c>
      <c r="O132">
        <v>0</v>
      </c>
      <c r="P132">
        <v>1</v>
      </c>
    </row>
    <row r="133" spans="1:16" x14ac:dyDescent="0.3">
      <c r="A133">
        <v>132</v>
      </c>
      <c r="B133">
        <v>1132</v>
      </c>
      <c r="C133" s="1">
        <v>35431</v>
      </c>
      <c r="D133" s="1">
        <v>35632</v>
      </c>
      <c r="E133" t="s">
        <v>42</v>
      </c>
      <c r="F133" t="s">
        <v>32</v>
      </c>
      <c r="G133" t="s">
        <v>21</v>
      </c>
      <c r="H133" t="s">
        <v>19</v>
      </c>
      <c r="I133">
        <v>1</v>
      </c>
      <c r="J133" t="s">
        <v>45</v>
      </c>
      <c r="K133">
        <v>0</v>
      </c>
      <c r="L133">
        <v>0</v>
      </c>
      <c r="M133">
        <v>0</v>
      </c>
      <c r="N133">
        <v>0</v>
      </c>
      <c r="O133">
        <v>0</v>
      </c>
      <c r="P133">
        <v>1</v>
      </c>
    </row>
    <row r="134" spans="1:16" x14ac:dyDescent="0.3">
      <c r="A134">
        <v>133</v>
      </c>
      <c r="B134">
        <v>1133</v>
      </c>
      <c r="C134" s="1">
        <v>35431</v>
      </c>
      <c r="D134" s="1">
        <v>35633</v>
      </c>
      <c r="E134" t="s">
        <v>42</v>
      </c>
      <c r="F134" t="s">
        <v>32</v>
      </c>
      <c r="G134" t="s">
        <v>21</v>
      </c>
      <c r="H134" t="s">
        <v>22</v>
      </c>
      <c r="I134">
        <v>1</v>
      </c>
      <c r="J134" t="s">
        <v>45</v>
      </c>
      <c r="K134">
        <v>1</v>
      </c>
      <c r="L134">
        <v>1</v>
      </c>
      <c r="M134">
        <v>0</v>
      </c>
      <c r="N134">
        <v>0</v>
      </c>
      <c r="O134">
        <v>0</v>
      </c>
      <c r="P134">
        <v>1</v>
      </c>
    </row>
    <row r="135" spans="1:16" x14ac:dyDescent="0.3">
      <c r="A135">
        <v>134</v>
      </c>
      <c r="B135">
        <v>1134</v>
      </c>
      <c r="C135" s="1">
        <v>35431</v>
      </c>
      <c r="D135" s="1">
        <v>35634</v>
      </c>
      <c r="E135" t="s">
        <v>42</v>
      </c>
      <c r="F135" t="s">
        <v>32</v>
      </c>
      <c r="G135" t="s">
        <v>18</v>
      </c>
      <c r="H135" t="s">
        <v>19</v>
      </c>
      <c r="I135">
        <v>1</v>
      </c>
      <c r="J135" t="s">
        <v>45</v>
      </c>
      <c r="K135">
        <v>1</v>
      </c>
      <c r="L135">
        <v>1</v>
      </c>
      <c r="M135">
        <v>1</v>
      </c>
      <c r="N135">
        <v>0</v>
      </c>
      <c r="O135">
        <v>0</v>
      </c>
      <c r="P135">
        <v>1</v>
      </c>
    </row>
    <row r="136" spans="1:16" x14ac:dyDescent="0.3">
      <c r="A136">
        <v>135</v>
      </c>
      <c r="B136">
        <v>1135</v>
      </c>
      <c r="C136" s="1">
        <v>35431</v>
      </c>
      <c r="D136" s="1">
        <v>35635</v>
      </c>
      <c r="E136" t="s">
        <v>42</v>
      </c>
      <c r="F136" t="s">
        <v>32</v>
      </c>
      <c r="G136" t="s">
        <v>18</v>
      </c>
      <c r="H136" t="s">
        <v>19</v>
      </c>
      <c r="I136">
        <v>2</v>
      </c>
      <c r="J136" t="s">
        <v>43</v>
      </c>
      <c r="K136">
        <v>1</v>
      </c>
      <c r="L136">
        <v>1</v>
      </c>
      <c r="M136">
        <v>0</v>
      </c>
      <c r="N136">
        <v>0</v>
      </c>
      <c r="O136">
        <v>0</v>
      </c>
      <c r="P136">
        <v>1</v>
      </c>
    </row>
    <row r="137" spans="1:16" x14ac:dyDescent="0.3">
      <c r="A137">
        <v>136</v>
      </c>
      <c r="B137">
        <v>1136</v>
      </c>
      <c r="C137" s="1">
        <v>35431</v>
      </c>
      <c r="D137" s="1">
        <v>35635</v>
      </c>
      <c r="E137" t="s">
        <v>42</v>
      </c>
      <c r="F137" t="s">
        <v>32</v>
      </c>
      <c r="G137" t="s">
        <v>21</v>
      </c>
      <c r="H137" t="s">
        <v>30</v>
      </c>
      <c r="I137">
        <v>2</v>
      </c>
      <c r="J137" t="s">
        <v>43</v>
      </c>
      <c r="K137">
        <v>1</v>
      </c>
      <c r="L137">
        <v>1</v>
      </c>
      <c r="M137">
        <v>1</v>
      </c>
      <c r="N137">
        <v>0</v>
      </c>
      <c r="O137">
        <v>0</v>
      </c>
      <c r="P137">
        <v>1</v>
      </c>
    </row>
    <row r="138" spans="1:16" x14ac:dyDescent="0.3">
      <c r="A138">
        <v>137</v>
      </c>
      <c r="B138">
        <v>1137</v>
      </c>
      <c r="C138" s="1">
        <v>35431</v>
      </c>
      <c r="D138" s="1">
        <v>35636</v>
      </c>
      <c r="E138" t="s">
        <v>42</v>
      </c>
      <c r="F138" t="s">
        <v>32</v>
      </c>
      <c r="G138" t="s">
        <v>21</v>
      </c>
      <c r="H138" t="s">
        <v>19</v>
      </c>
      <c r="I138">
        <v>4</v>
      </c>
      <c r="J138" t="s">
        <v>51</v>
      </c>
      <c r="K138">
        <v>1</v>
      </c>
      <c r="L138">
        <v>1</v>
      </c>
      <c r="M138">
        <v>0</v>
      </c>
      <c r="N138">
        <v>0</v>
      </c>
      <c r="O138">
        <v>0</v>
      </c>
      <c r="P138">
        <v>1</v>
      </c>
    </row>
    <row r="139" spans="1:16" x14ac:dyDescent="0.3">
      <c r="A139">
        <v>138</v>
      </c>
      <c r="B139">
        <v>1138</v>
      </c>
      <c r="C139" s="1">
        <v>35431</v>
      </c>
      <c r="D139" s="1">
        <v>35638</v>
      </c>
      <c r="E139" t="s">
        <v>42</v>
      </c>
      <c r="F139" t="s">
        <v>32</v>
      </c>
      <c r="G139" t="s">
        <v>21</v>
      </c>
      <c r="H139" t="s">
        <v>26</v>
      </c>
      <c r="I139">
        <v>2</v>
      </c>
      <c r="J139" t="s">
        <v>43</v>
      </c>
      <c r="K139">
        <v>1</v>
      </c>
      <c r="L139">
        <v>1</v>
      </c>
      <c r="M139">
        <v>1</v>
      </c>
      <c r="N139">
        <v>0</v>
      </c>
      <c r="O139">
        <v>0</v>
      </c>
      <c r="P139">
        <v>1</v>
      </c>
    </row>
    <row r="140" spans="1:16" x14ac:dyDescent="0.3">
      <c r="A140">
        <v>139</v>
      </c>
      <c r="B140">
        <v>1139</v>
      </c>
      <c r="C140" s="1">
        <v>35431</v>
      </c>
      <c r="D140" s="1">
        <v>35638</v>
      </c>
      <c r="E140" t="s">
        <v>42</v>
      </c>
      <c r="F140" t="s">
        <v>32</v>
      </c>
      <c r="G140" t="s">
        <v>21</v>
      </c>
      <c r="H140" t="s">
        <v>19</v>
      </c>
      <c r="I140">
        <v>2</v>
      </c>
      <c r="J140" t="s">
        <v>43</v>
      </c>
      <c r="K140">
        <v>1</v>
      </c>
      <c r="L140">
        <v>0</v>
      </c>
      <c r="M140">
        <v>1</v>
      </c>
      <c r="N140">
        <v>0</v>
      </c>
      <c r="O140">
        <v>0</v>
      </c>
      <c r="P140">
        <v>1</v>
      </c>
    </row>
    <row r="141" spans="1:16" x14ac:dyDescent="0.3">
      <c r="A141">
        <v>140</v>
      </c>
      <c r="B141">
        <v>1140</v>
      </c>
      <c r="C141" s="1">
        <v>35431</v>
      </c>
      <c r="D141" s="1">
        <v>35638</v>
      </c>
      <c r="E141" t="s">
        <v>42</v>
      </c>
      <c r="F141" t="s">
        <v>32</v>
      </c>
      <c r="G141" t="s">
        <v>21</v>
      </c>
      <c r="H141" t="s">
        <v>22</v>
      </c>
      <c r="I141">
        <v>3</v>
      </c>
      <c r="J141" t="s">
        <v>44</v>
      </c>
      <c r="K141">
        <v>1</v>
      </c>
      <c r="L141">
        <v>1</v>
      </c>
      <c r="M141">
        <v>1</v>
      </c>
      <c r="N141">
        <v>0</v>
      </c>
      <c r="O141">
        <v>0</v>
      </c>
      <c r="P141">
        <v>1</v>
      </c>
    </row>
    <row r="142" spans="1:16" x14ac:dyDescent="0.3">
      <c r="A142">
        <v>141</v>
      </c>
      <c r="B142">
        <v>1141</v>
      </c>
      <c r="C142" s="1">
        <v>35431</v>
      </c>
      <c r="D142" s="1">
        <v>35639</v>
      </c>
      <c r="E142" t="s">
        <v>16</v>
      </c>
      <c r="F142" t="s">
        <v>32</v>
      </c>
      <c r="G142" t="s">
        <v>21</v>
      </c>
      <c r="H142" t="s">
        <v>22</v>
      </c>
      <c r="I142">
        <v>2</v>
      </c>
      <c r="J142" t="s">
        <v>35</v>
      </c>
      <c r="K142">
        <v>1</v>
      </c>
      <c r="L142">
        <v>1</v>
      </c>
      <c r="M142">
        <v>1</v>
      </c>
      <c r="N142">
        <v>0</v>
      </c>
      <c r="O142">
        <v>0</v>
      </c>
      <c r="P142">
        <v>1</v>
      </c>
    </row>
    <row r="143" spans="1:16" x14ac:dyDescent="0.3">
      <c r="A143">
        <v>142</v>
      </c>
      <c r="B143">
        <v>1142</v>
      </c>
      <c r="C143" s="1">
        <v>35431</v>
      </c>
      <c r="D143" s="1">
        <v>35639</v>
      </c>
      <c r="E143" t="s">
        <v>16</v>
      </c>
      <c r="F143" t="s">
        <v>32</v>
      </c>
      <c r="G143" t="s">
        <v>21</v>
      </c>
      <c r="H143" t="s">
        <v>52</v>
      </c>
      <c r="I143">
        <v>1</v>
      </c>
      <c r="J143" t="s">
        <v>34</v>
      </c>
      <c r="K143">
        <v>1</v>
      </c>
      <c r="L143">
        <v>1</v>
      </c>
      <c r="M143">
        <v>1</v>
      </c>
      <c r="N143">
        <v>0</v>
      </c>
      <c r="O143">
        <v>0</v>
      </c>
      <c r="P143">
        <v>1</v>
      </c>
    </row>
    <row r="144" spans="1:16" x14ac:dyDescent="0.3">
      <c r="A144">
        <v>143</v>
      </c>
      <c r="B144">
        <v>1143</v>
      </c>
      <c r="C144" s="1">
        <v>35431</v>
      </c>
      <c r="D144" s="1">
        <v>35640</v>
      </c>
      <c r="E144" t="s">
        <v>16</v>
      </c>
      <c r="F144" t="s">
        <v>32</v>
      </c>
      <c r="G144" t="s">
        <v>18</v>
      </c>
      <c r="H144" t="s">
        <v>19</v>
      </c>
      <c r="I144">
        <v>7</v>
      </c>
      <c r="J144" t="s">
        <v>48</v>
      </c>
      <c r="K144">
        <v>1</v>
      </c>
      <c r="L144">
        <v>1</v>
      </c>
      <c r="M144">
        <v>0</v>
      </c>
      <c r="N144">
        <v>0</v>
      </c>
      <c r="O144">
        <v>0</v>
      </c>
      <c r="P144">
        <v>1</v>
      </c>
    </row>
    <row r="145" spans="1:16" x14ac:dyDescent="0.3">
      <c r="A145">
        <v>144</v>
      </c>
      <c r="B145">
        <v>1144</v>
      </c>
      <c r="C145" s="1">
        <v>35431</v>
      </c>
      <c r="D145" s="1">
        <v>35640</v>
      </c>
      <c r="E145" t="s">
        <v>16</v>
      </c>
      <c r="F145" t="s">
        <v>37</v>
      </c>
      <c r="G145" t="s">
        <v>18</v>
      </c>
      <c r="H145" t="s">
        <v>24</v>
      </c>
      <c r="I145">
        <v>2</v>
      </c>
      <c r="J145" t="s">
        <v>38</v>
      </c>
      <c r="K145">
        <v>1</v>
      </c>
      <c r="L145">
        <v>1</v>
      </c>
      <c r="M145">
        <v>0</v>
      </c>
      <c r="N145">
        <v>0</v>
      </c>
      <c r="O145">
        <v>0</v>
      </c>
      <c r="P145">
        <v>1</v>
      </c>
    </row>
    <row r="146" spans="1:16" x14ac:dyDescent="0.3">
      <c r="A146">
        <v>145</v>
      </c>
      <c r="B146">
        <v>1145</v>
      </c>
      <c r="C146" s="1">
        <v>35431</v>
      </c>
      <c r="D146" s="1">
        <v>35640</v>
      </c>
      <c r="E146" t="s">
        <v>16</v>
      </c>
      <c r="F146" t="s">
        <v>37</v>
      </c>
      <c r="G146" t="s">
        <v>21</v>
      </c>
      <c r="H146" t="s">
        <v>22</v>
      </c>
      <c r="I146">
        <v>2</v>
      </c>
      <c r="J146" t="s">
        <v>38</v>
      </c>
      <c r="K146">
        <v>1</v>
      </c>
      <c r="L146">
        <v>1</v>
      </c>
      <c r="M146">
        <v>0</v>
      </c>
      <c r="N146">
        <v>0</v>
      </c>
      <c r="O146">
        <v>0</v>
      </c>
      <c r="P146">
        <v>1</v>
      </c>
    </row>
    <row r="147" spans="1:16" x14ac:dyDescent="0.3">
      <c r="A147">
        <v>146</v>
      </c>
      <c r="B147">
        <v>1146</v>
      </c>
      <c r="C147" s="1">
        <v>35431</v>
      </c>
      <c r="D147" s="1">
        <v>35641</v>
      </c>
      <c r="E147" t="s">
        <v>16</v>
      </c>
      <c r="F147" t="s">
        <v>37</v>
      </c>
      <c r="G147" t="s">
        <v>18</v>
      </c>
      <c r="H147" t="s">
        <v>19</v>
      </c>
      <c r="I147">
        <v>1</v>
      </c>
      <c r="J147" t="s">
        <v>39</v>
      </c>
      <c r="K147">
        <v>1</v>
      </c>
      <c r="L147">
        <v>1</v>
      </c>
      <c r="M147">
        <v>1</v>
      </c>
      <c r="N147">
        <v>1</v>
      </c>
      <c r="O147">
        <v>0</v>
      </c>
      <c r="P147">
        <v>1</v>
      </c>
    </row>
    <row r="148" spans="1:16" x14ac:dyDescent="0.3">
      <c r="A148">
        <v>147</v>
      </c>
      <c r="B148">
        <v>1147</v>
      </c>
      <c r="C148" s="1">
        <v>35431</v>
      </c>
      <c r="D148" s="1">
        <v>35661</v>
      </c>
      <c r="E148" t="s">
        <v>42</v>
      </c>
      <c r="F148" t="s">
        <v>32</v>
      </c>
      <c r="G148" t="s">
        <v>21</v>
      </c>
      <c r="H148" t="s">
        <v>22</v>
      </c>
      <c r="I148">
        <v>1</v>
      </c>
      <c r="J148" t="s">
        <v>45</v>
      </c>
      <c r="K148">
        <v>1</v>
      </c>
      <c r="L148">
        <v>1</v>
      </c>
      <c r="M148">
        <v>1</v>
      </c>
      <c r="N148">
        <v>0</v>
      </c>
      <c r="O148">
        <v>0</v>
      </c>
      <c r="P148">
        <v>1</v>
      </c>
    </row>
    <row r="149" spans="1:16" x14ac:dyDescent="0.3">
      <c r="A149">
        <v>148</v>
      </c>
      <c r="B149">
        <v>1148</v>
      </c>
      <c r="C149" s="1">
        <v>35431</v>
      </c>
      <c r="D149" s="1">
        <v>35665</v>
      </c>
      <c r="E149" t="s">
        <v>42</v>
      </c>
      <c r="F149" t="s">
        <v>32</v>
      </c>
      <c r="G149" t="s">
        <v>18</v>
      </c>
      <c r="H149" t="s">
        <v>24</v>
      </c>
      <c r="I149">
        <v>2</v>
      </c>
      <c r="J149" t="s">
        <v>43</v>
      </c>
      <c r="K149">
        <v>1</v>
      </c>
      <c r="L149">
        <v>0</v>
      </c>
      <c r="M149">
        <v>0</v>
      </c>
      <c r="N149">
        <v>0</v>
      </c>
      <c r="O149">
        <v>1</v>
      </c>
      <c r="P149">
        <v>1</v>
      </c>
    </row>
    <row r="150" spans="1:16" x14ac:dyDescent="0.3">
      <c r="A150">
        <v>149</v>
      </c>
      <c r="B150">
        <v>1149</v>
      </c>
      <c r="C150" s="1">
        <v>35431</v>
      </c>
      <c r="D150" s="1">
        <v>35666</v>
      </c>
      <c r="E150" t="s">
        <v>42</v>
      </c>
      <c r="F150" t="s">
        <v>32</v>
      </c>
      <c r="G150" t="s">
        <v>21</v>
      </c>
      <c r="H150" t="s">
        <v>19</v>
      </c>
      <c r="I150">
        <v>2</v>
      </c>
      <c r="J150" t="s">
        <v>43</v>
      </c>
      <c r="K150">
        <v>1</v>
      </c>
      <c r="L150">
        <v>1</v>
      </c>
      <c r="M150">
        <v>0</v>
      </c>
      <c r="N150">
        <v>0</v>
      </c>
      <c r="O150">
        <v>0</v>
      </c>
      <c r="P150">
        <v>1</v>
      </c>
    </row>
    <row r="151" spans="1:16" x14ac:dyDescent="0.3">
      <c r="A151">
        <v>150</v>
      </c>
      <c r="B151">
        <v>1150</v>
      </c>
      <c r="C151" s="1">
        <v>35431</v>
      </c>
      <c r="D151" s="1">
        <v>35666</v>
      </c>
      <c r="E151" t="s">
        <v>42</v>
      </c>
      <c r="F151" t="s">
        <v>32</v>
      </c>
      <c r="G151" t="s">
        <v>21</v>
      </c>
      <c r="H151" t="s">
        <v>19</v>
      </c>
      <c r="I151">
        <v>1</v>
      </c>
      <c r="J151" t="s">
        <v>45</v>
      </c>
      <c r="K151">
        <v>1</v>
      </c>
      <c r="L151">
        <v>0</v>
      </c>
      <c r="M151">
        <v>1</v>
      </c>
      <c r="N151">
        <v>0</v>
      </c>
      <c r="O151">
        <v>0</v>
      </c>
      <c r="P151">
        <v>1</v>
      </c>
    </row>
    <row r="152" spans="1:16" x14ac:dyDescent="0.3">
      <c r="A152">
        <v>151</v>
      </c>
      <c r="B152">
        <v>1151</v>
      </c>
      <c r="C152" s="1">
        <v>35431</v>
      </c>
      <c r="D152" s="1">
        <v>35667</v>
      </c>
      <c r="E152" t="s">
        <v>42</v>
      </c>
      <c r="F152" t="s">
        <v>32</v>
      </c>
      <c r="G152" t="s">
        <v>18</v>
      </c>
      <c r="H152" t="s">
        <v>19</v>
      </c>
      <c r="I152">
        <v>1</v>
      </c>
      <c r="J152" t="s">
        <v>45</v>
      </c>
      <c r="K152">
        <v>1</v>
      </c>
      <c r="L152">
        <v>1</v>
      </c>
      <c r="M152">
        <v>1</v>
      </c>
      <c r="N152">
        <v>0</v>
      </c>
      <c r="O152">
        <v>0</v>
      </c>
      <c r="P152">
        <v>1</v>
      </c>
    </row>
    <row r="153" spans="1:16" x14ac:dyDescent="0.3">
      <c r="A153">
        <v>152</v>
      </c>
      <c r="B153">
        <v>1152</v>
      </c>
      <c r="C153" s="1">
        <v>35431</v>
      </c>
      <c r="D153" s="1">
        <v>35668</v>
      </c>
      <c r="E153" t="s">
        <v>42</v>
      </c>
      <c r="F153" t="s">
        <v>37</v>
      </c>
      <c r="G153" t="s">
        <v>21</v>
      </c>
      <c r="H153" t="s">
        <v>22</v>
      </c>
      <c r="I153">
        <v>1</v>
      </c>
      <c r="J153" t="s">
        <v>46</v>
      </c>
      <c r="K153">
        <v>1</v>
      </c>
      <c r="L153">
        <v>1</v>
      </c>
      <c r="M153">
        <v>1</v>
      </c>
      <c r="N153">
        <v>0</v>
      </c>
      <c r="O153">
        <v>0</v>
      </c>
      <c r="P153">
        <v>1</v>
      </c>
    </row>
    <row r="154" spans="1:16" x14ac:dyDescent="0.3">
      <c r="A154">
        <v>153</v>
      </c>
      <c r="B154">
        <v>1153</v>
      </c>
      <c r="C154" s="1">
        <v>35431</v>
      </c>
      <c r="D154" s="1">
        <v>35671</v>
      </c>
      <c r="E154" t="s">
        <v>42</v>
      </c>
      <c r="F154" t="s">
        <v>37</v>
      </c>
      <c r="G154" t="s">
        <v>21</v>
      </c>
      <c r="H154" t="s">
        <v>24</v>
      </c>
      <c r="I154">
        <v>1</v>
      </c>
      <c r="J154" t="s">
        <v>46</v>
      </c>
      <c r="K154">
        <v>1</v>
      </c>
      <c r="L154">
        <v>1</v>
      </c>
      <c r="M154">
        <v>1</v>
      </c>
      <c r="N154">
        <v>0</v>
      </c>
      <c r="O154">
        <v>0</v>
      </c>
      <c r="P154">
        <v>1</v>
      </c>
    </row>
    <row r="155" spans="1:16" x14ac:dyDescent="0.3">
      <c r="A155">
        <v>154</v>
      </c>
      <c r="B155">
        <v>1154</v>
      </c>
      <c r="C155" s="1">
        <v>35431</v>
      </c>
      <c r="D155" s="1">
        <v>35675</v>
      </c>
      <c r="E155" t="s">
        <v>42</v>
      </c>
      <c r="F155" t="s">
        <v>37</v>
      </c>
      <c r="G155" t="s">
        <v>21</v>
      </c>
      <c r="H155" t="s">
        <v>27</v>
      </c>
      <c r="I155">
        <v>1</v>
      </c>
      <c r="J155" t="s">
        <v>46</v>
      </c>
      <c r="K155">
        <v>1</v>
      </c>
      <c r="L155">
        <v>1</v>
      </c>
      <c r="M155">
        <v>0</v>
      </c>
      <c r="N155">
        <v>0</v>
      </c>
      <c r="O155">
        <v>0</v>
      </c>
      <c r="P155">
        <v>1</v>
      </c>
    </row>
    <row r="156" spans="1:16" x14ac:dyDescent="0.3">
      <c r="A156">
        <v>155</v>
      </c>
      <c r="B156">
        <v>1155</v>
      </c>
      <c r="C156" s="1">
        <v>35431</v>
      </c>
      <c r="D156" s="1">
        <v>35676</v>
      </c>
      <c r="E156" t="s">
        <v>42</v>
      </c>
      <c r="F156" t="s">
        <v>32</v>
      </c>
      <c r="G156" t="s">
        <v>18</v>
      </c>
      <c r="H156" t="s">
        <v>27</v>
      </c>
      <c r="I156">
        <v>2</v>
      </c>
      <c r="J156" t="s">
        <v>43</v>
      </c>
      <c r="K156">
        <v>0</v>
      </c>
      <c r="L156">
        <v>0</v>
      </c>
      <c r="M156">
        <v>0</v>
      </c>
      <c r="N156">
        <v>0</v>
      </c>
      <c r="O156">
        <v>0</v>
      </c>
      <c r="P156">
        <v>1</v>
      </c>
    </row>
    <row r="157" spans="1:16" x14ac:dyDescent="0.3">
      <c r="A157">
        <v>156</v>
      </c>
      <c r="B157">
        <v>1156</v>
      </c>
      <c r="C157" s="1">
        <v>35431</v>
      </c>
      <c r="D157" s="1">
        <v>35676</v>
      </c>
      <c r="E157" t="s">
        <v>42</v>
      </c>
      <c r="F157" t="s">
        <v>32</v>
      </c>
      <c r="G157" t="s">
        <v>21</v>
      </c>
      <c r="H157" t="s">
        <v>22</v>
      </c>
      <c r="I157">
        <v>2</v>
      </c>
      <c r="J157" t="s">
        <v>43</v>
      </c>
      <c r="K157">
        <v>1</v>
      </c>
      <c r="L157">
        <v>1</v>
      </c>
      <c r="M157">
        <v>1</v>
      </c>
      <c r="N157">
        <v>1</v>
      </c>
      <c r="O157">
        <v>0</v>
      </c>
      <c r="P157">
        <v>1</v>
      </c>
    </row>
    <row r="158" spans="1:16" x14ac:dyDescent="0.3">
      <c r="A158">
        <v>157</v>
      </c>
      <c r="B158">
        <v>1157</v>
      </c>
      <c r="C158" s="1">
        <v>35431</v>
      </c>
      <c r="D158" s="1">
        <v>35676</v>
      </c>
      <c r="E158" t="s">
        <v>42</v>
      </c>
      <c r="F158" t="s">
        <v>32</v>
      </c>
      <c r="G158" t="s">
        <v>21</v>
      </c>
      <c r="H158" t="s">
        <v>22</v>
      </c>
      <c r="I158">
        <v>1</v>
      </c>
      <c r="J158" t="s">
        <v>45</v>
      </c>
      <c r="K158">
        <v>1</v>
      </c>
      <c r="L158">
        <v>1</v>
      </c>
      <c r="M158">
        <v>1</v>
      </c>
      <c r="N158">
        <v>0</v>
      </c>
      <c r="O158">
        <v>0</v>
      </c>
      <c r="P158">
        <v>1</v>
      </c>
    </row>
    <row r="159" spans="1:16" x14ac:dyDescent="0.3">
      <c r="A159">
        <v>158</v>
      </c>
      <c r="B159">
        <v>1158</v>
      </c>
      <c r="C159" s="1">
        <v>35431</v>
      </c>
      <c r="D159" s="1">
        <v>35677</v>
      </c>
      <c r="E159" t="s">
        <v>42</v>
      </c>
      <c r="F159" t="s">
        <v>32</v>
      </c>
      <c r="G159" t="s">
        <v>21</v>
      </c>
      <c r="H159" t="s">
        <v>19</v>
      </c>
      <c r="I159">
        <v>2</v>
      </c>
      <c r="J159" t="s">
        <v>43</v>
      </c>
      <c r="K159">
        <v>1</v>
      </c>
      <c r="L159">
        <v>1</v>
      </c>
      <c r="M159">
        <v>1</v>
      </c>
      <c r="N159">
        <v>0</v>
      </c>
      <c r="O159">
        <v>0</v>
      </c>
      <c r="P159">
        <v>1</v>
      </c>
    </row>
    <row r="160" spans="1:16" x14ac:dyDescent="0.3">
      <c r="A160">
        <v>159</v>
      </c>
      <c r="B160">
        <v>1159</v>
      </c>
      <c r="C160" s="1">
        <v>35431</v>
      </c>
      <c r="D160" s="1">
        <v>35678</v>
      </c>
      <c r="E160" t="s">
        <v>42</v>
      </c>
      <c r="F160" t="s">
        <v>32</v>
      </c>
      <c r="G160" t="s">
        <v>21</v>
      </c>
      <c r="H160" t="s">
        <v>19</v>
      </c>
      <c r="I160">
        <v>2</v>
      </c>
      <c r="J160" t="s">
        <v>43</v>
      </c>
      <c r="K160">
        <v>1</v>
      </c>
      <c r="L160">
        <v>1</v>
      </c>
      <c r="M160">
        <v>1</v>
      </c>
      <c r="N160">
        <v>0</v>
      </c>
      <c r="O160">
        <v>0</v>
      </c>
      <c r="P160">
        <v>1</v>
      </c>
    </row>
    <row r="161" spans="1:16" x14ac:dyDescent="0.3">
      <c r="A161">
        <v>160</v>
      </c>
      <c r="B161">
        <v>1160</v>
      </c>
      <c r="C161" s="1">
        <v>35431</v>
      </c>
      <c r="D161" s="1">
        <v>35679</v>
      </c>
      <c r="E161" t="s">
        <v>42</v>
      </c>
      <c r="F161" t="s">
        <v>32</v>
      </c>
      <c r="G161" t="s">
        <v>21</v>
      </c>
      <c r="H161" t="s">
        <v>19</v>
      </c>
      <c r="I161">
        <v>5</v>
      </c>
      <c r="J161" t="s">
        <v>50</v>
      </c>
      <c r="K161">
        <v>1</v>
      </c>
      <c r="L161">
        <v>1</v>
      </c>
      <c r="M161">
        <v>0</v>
      </c>
      <c r="N161">
        <v>0</v>
      </c>
      <c r="O161">
        <v>0</v>
      </c>
      <c r="P161">
        <v>1</v>
      </c>
    </row>
    <row r="162" spans="1:16" x14ac:dyDescent="0.3">
      <c r="A162">
        <v>161</v>
      </c>
      <c r="B162">
        <v>1161</v>
      </c>
      <c r="C162" s="1">
        <v>35431</v>
      </c>
      <c r="D162" s="1">
        <v>35679</v>
      </c>
      <c r="E162" t="s">
        <v>42</v>
      </c>
      <c r="F162" t="s">
        <v>32</v>
      </c>
      <c r="G162" t="s">
        <v>18</v>
      </c>
      <c r="H162" t="s">
        <v>19</v>
      </c>
      <c r="I162">
        <v>1</v>
      </c>
      <c r="J162" t="s">
        <v>45</v>
      </c>
      <c r="K162">
        <v>0</v>
      </c>
      <c r="L162">
        <v>0</v>
      </c>
      <c r="M162">
        <v>0</v>
      </c>
      <c r="N162">
        <v>0</v>
      </c>
      <c r="O162">
        <v>0</v>
      </c>
      <c r="P162">
        <v>1</v>
      </c>
    </row>
    <row r="163" spans="1:16" x14ac:dyDescent="0.3">
      <c r="A163">
        <v>162</v>
      </c>
      <c r="B163">
        <v>1162</v>
      </c>
      <c r="C163" s="1">
        <v>35431</v>
      </c>
      <c r="D163" s="1">
        <v>35679</v>
      </c>
      <c r="E163" t="s">
        <v>42</v>
      </c>
      <c r="F163" t="s">
        <v>32</v>
      </c>
      <c r="G163" t="s">
        <v>21</v>
      </c>
      <c r="H163" t="s">
        <v>19</v>
      </c>
      <c r="I163">
        <v>2</v>
      </c>
      <c r="J163" t="s">
        <v>43</v>
      </c>
      <c r="K163">
        <v>1</v>
      </c>
      <c r="L163">
        <v>1</v>
      </c>
      <c r="M163">
        <v>0</v>
      </c>
      <c r="N163">
        <v>0</v>
      </c>
      <c r="O163">
        <v>0</v>
      </c>
      <c r="P163">
        <v>1</v>
      </c>
    </row>
    <row r="164" spans="1:16" x14ac:dyDescent="0.3">
      <c r="A164">
        <v>163</v>
      </c>
      <c r="B164">
        <v>1163</v>
      </c>
      <c r="C164" s="1">
        <v>35431</v>
      </c>
      <c r="D164" s="1">
        <v>35679</v>
      </c>
      <c r="E164" t="s">
        <v>42</v>
      </c>
      <c r="F164" t="s">
        <v>32</v>
      </c>
      <c r="G164" t="s">
        <v>21</v>
      </c>
      <c r="H164" t="s">
        <v>26</v>
      </c>
      <c r="I164">
        <v>2</v>
      </c>
      <c r="J164" t="s">
        <v>43</v>
      </c>
      <c r="K164">
        <v>1</v>
      </c>
      <c r="L164">
        <v>1</v>
      </c>
      <c r="M164">
        <v>0</v>
      </c>
      <c r="N164">
        <v>0</v>
      </c>
      <c r="O164">
        <v>0</v>
      </c>
      <c r="P164">
        <v>1</v>
      </c>
    </row>
    <row r="165" spans="1:16" x14ac:dyDescent="0.3">
      <c r="A165">
        <v>164</v>
      </c>
      <c r="B165">
        <v>1164</v>
      </c>
      <c r="C165" s="1">
        <v>35431</v>
      </c>
      <c r="D165" s="1">
        <v>35679</v>
      </c>
      <c r="E165" t="s">
        <v>42</v>
      </c>
      <c r="F165" t="s">
        <v>32</v>
      </c>
      <c r="G165" t="s">
        <v>21</v>
      </c>
      <c r="H165" t="s">
        <v>22</v>
      </c>
      <c r="I165">
        <v>2</v>
      </c>
      <c r="J165" t="s">
        <v>43</v>
      </c>
      <c r="K165">
        <v>1</v>
      </c>
      <c r="L165">
        <v>1</v>
      </c>
      <c r="M165">
        <v>0</v>
      </c>
      <c r="N165">
        <v>0</v>
      </c>
      <c r="O165">
        <v>0</v>
      </c>
      <c r="P165">
        <v>1</v>
      </c>
    </row>
    <row r="166" spans="1:16" x14ac:dyDescent="0.3">
      <c r="A166">
        <v>165</v>
      </c>
      <c r="B166">
        <v>1165</v>
      </c>
      <c r="C166" s="1">
        <v>35431</v>
      </c>
      <c r="D166" s="1">
        <v>35680</v>
      </c>
      <c r="E166" t="s">
        <v>42</v>
      </c>
      <c r="F166" t="s">
        <v>32</v>
      </c>
      <c r="G166" t="s">
        <v>21</v>
      </c>
      <c r="H166" t="s">
        <v>26</v>
      </c>
      <c r="I166">
        <v>1</v>
      </c>
      <c r="J166" t="s">
        <v>45</v>
      </c>
      <c r="K166">
        <v>1</v>
      </c>
      <c r="L166">
        <v>0</v>
      </c>
      <c r="M166">
        <v>1</v>
      </c>
      <c r="N166">
        <v>0</v>
      </c>
      <c r="O166">
        <v>0</v>
      </c>
      <c r="P166">
        <v>1</v>
      </c>
    </row>
    <row r="167" spans="1:16" x14ac:dyDescent="0.3">
      <c r="A167">
        <v>166</v>
      </c>
      <c r="B167">
        <v>1166</v>
      </c>
      <c r="C167" s="1">
        <v>35431</v>
      </c>
      <c r="D167" s="1">
        <v>35680</v>
      </c>
      <c r="E167" t="s">
        <v>42</v>
      </c>
      <c r="F167" t="s">
        <v>32</v>
      </c>
      <c r="G167" t="s">
        <v>21</v>
      </c>
      <c r="H167" t="s">
        <v>19</v>
      </c>
      <c r="I167">
        <v>2</v>
      </c>
      <c r="J167" t="s">
        <v>43</v>
      </c>
      <c r="K167">
        <v>0</v>
      </c>
      <c r="L167">
        <v>0</v>
      </c>
      <c r="M167">
        <v>0</v>
      </c>
      <c r="N167">
        <v>0</v>
      </c>
      <c r="O167">
        <v>0</v>
      </c>
      <c r="P167">
        <v>1</v>
      </c>
    </row>
    <row r="168" spans="1:16" x14ac:dyDescent="0.3">
      <c r="A168">
        <v>167</v>
      </c>
      <c r="B168">
        <v>1167</v>
      </c>
      <c r="C168" s="1">
        <v>35431</v>
      </c>
      <c r="D168" s="1">
        <v>35680</v>
      </c>
      <c r="E168" t="s">
        <v>16</v>
      </c>
      <c r="F168" t="s">
        <v>32</v>
      </c>
      <c r="G168" t="s">
        <v>18</v>
      </c>
      <c r="H168" t="s">
        <v>22</v>
      </c>
      <c r="I168">
        <v>4</v>
      </c>
      <c r="J168" t="s">
        <v>33</v>
      </c>
      <c r="K168">
        <v>1</v>
      </c>
      <c r="L168">
        <v>1</v>
      </c>
      <c r="M168">
        <v>0</v>
      </c>
      <c r="N168">
        <v>0</v>
      </c>
      <c r="O168">
        <v>0</v>
      </c>
      <c r="P168">
        <v>1</v>
      </c>
    </row>
    <row r="169" spans="1:16" x14ac:dyDescent="0.3">
      <c r="A169">
        <v>168</v>
      </c>
      <c r="B169">
        <v>1168</v>
      </c>
      <c r="C169" s="1">
        <v>35431</v>
      </c>
      <c r="D169" s="1">
        <v>35680</v>
      </c>
      <c r="E169" t="s">
        <v>16</v>
      </c>
      <c r="F169" t="s">
        <v>32</v>
      </c>
      <c r="G169" t="s">
        <v>21</v>
      </c>
      <c r="H169" t="s">
        <v>19</v>
      </c>
      <c r="I169">
        <v>1</v>
      </c>
      <c r="J169" t="s">
        <v>34</v>
      </c>
      <c r="K169">
        <v>1</v>
      </c>
      <c r="L169">
        <v>1</v>
      </c>
      <c r="M169">
        <v>1</v>
      </c>
      <c r="N169">
        <v>0</v>
      </c>
      <c r="O169">
        <v>0</v>
      </c>
      <c r="P169">
        <v>1</v>
      </c>
    </row>
    <row r="170" spans="1:16" x14ac:dyDescent="0.3">
      <c r="A170">
        <v>169</v>
      </c>
      <c r="B170">
        <v>1169</v>
      </c>
      <c r="C170" s="1">
        <v>35431</v>
      </c>
      <c r="D170" s="1">
        <v>35680</v>
      </c>
      <c r="E170" t="s">
        <v>16</v>
      </c>
      <c r="F170" t="s">
        <v>37</v>
      </c>
      <c r="G170" t="s">
        <v>21</v>
      </c>
      <c r="H170" t="s">
        <v>26</v>
      </c>
      <c r="I170">
        <v>1</v>
      </c>
      <c r="J170" t="s">
        <v>39</v>
      </c>
      <c r="K170">
        <v>1</v>
      </c>
      <c r="L170">
        <v>0</v>
      </c>
      <c r="M170">
        <v>1</v>
      </c>
      <c r="N170">
        <v>0</v>
      </c>
      <c r="O170">
        <v>0</v>
      </c>
      <c r="P170">
        <v>1</v>
      </c>
    </row>
    <row r="171" spans="1:16" x14ac:dyDescent="0.3">
      <c r="A171">
        <v>170</v>
      </c>
      <c r="B171">
        <v>1170</v>
      </c>
      <c r="C171" s="1">
        <v>35431</v>
      </c>
      <c r="D171" s="1">
        <v>35680</v>
      </c>
      <c r="E171" t="s">
        <v>16</v>
      </c>
      <c r="F171" t="s">
        <v>37</v>
      </c>
      <c r="G171" t="s">
        <v>18</v>
      </c>
      <c r="H171" t="s">
        <v>26</v>
      </c>
      <c r="I171">
        <v>4</v>
      </c>
      <c r="J171" t="s">
        <v>40</v>
      </c>
      <c r="K171">
        <v>1</v>
      </c>
      <c r="L171">
        <v>1</v>
      </c>
      <c r="M171">
        <v>1</v>
      </c>
      <c r="N171">
        <v>0</v>
      </c>
      <c r="O171">
        <v>0</v>
      </c>
      <c r="P171">
        <v>1</v>
      </c>
    </row>
    <row r="172" spans="1:16" x14ac:dyDescent="0.3">
      <c r="A172">
        <v>171</v>
      </c>
      <c r="B172">
        <v>1171</v>
      </c>
      <c r="C172" s="1">
        <v>35431</v>
      </c>
      <c r="D172" s="1">
        <v>35681</v>
      </c>
      <c r="E172" t="s">
        <v>42</v>
      </c>
      <c r="F172" t="s">
        <v>32</v>
      </c>
      <c r="G172" t="s">
        <v>21</v>
      </c>
      <c r="H172" t="s">
        <v>22</v>
      </c>
      <c r="I172">
        <v>7</v>
      </c>
      <c r="J172" t="s">
        <v>33</v>
      </c>
      <c r="K172">
        <v>1</v>
      </c>
      <c r="L172">
        <v>1</v>
      </c>
      <c r="M172">
        <v>1</v>
      </c>
      <c r="N172">
        <v>0</v>
      </c>
      <c r="O172">
        <v>0</v>
      </c>
      <c r="P172">
        <v>1</v>
      </c>
    </row>
    <row r="173" spans="1:16" x14ac:dyDescent="0.3">
      <c r="A173">
        <v>172</v>
      </c>
      <c r="B173">
        <v>1172</v>
      </c>
      <c r="C173" s="1">
        <v>35431</v>
      </c>
      <c r="D173" s="1">
        <v>35681</v>
      </c>
      <c r="E173" t="s">
        <v>42</v>
      </c>
      <c r="F173" t="s">
        <v>32</v>
      </c>
      <c r="G173" t="s">
        <v>21</v>
      </c>
      <c r="H173" t="s">
        <v>22</v>
      </c>
      <c r="I173">
        <v>1</v>
      </c>
      <c r="J173" t="s">
        <v>45</v>
      </c>
      <c r="K173">
        <v>1</v>
      </c>
      <c r="L173">
        <v>1</v>
      </c>
      <c r="M173">
        <v>1</v>
      </c>
      <c r="N173">
        <v>0</v>
      </c>
      <c r="O173">
        <v>0</v>
      </c>
      <c r="P173">
        <v>1</v>
      </c>
    </row>
    <row r="174" spans="1:16" x14ac:dyDescent="0.3">
      <c r="A174">
        <v>173</v>
      </c>
      <c r="B174">
        <v>1173</v>
      </c>
      <c r="C174" s="1">
        <v>35431</v>
      </c>
      <c r="D174" s="1">
        <v>35681</v>
      </c>
      <c r="E174" t="s">
        <v>42</v>
      </c>
      <c r="F174" t="s">
        <v>32</v>
      </c>
      <c r="G174" t="s">
        <v>21</v>
      </c>
      <c r="H174" t="s">
        <v>22</v>
      </c>
      <c r="I174">
        <v>2</v>
      </c>
      <c r="J174" t="s">
        <v>43</v>
      </c>
      <c r="K174">
        <v>1</v>
      </c>
      <c r="L174">
        <v>0</v>
      </c>
      <c r="M174">
        <v>1</v>
      </c>
      <c r="N174">
        <v>0</v>
      </c>
      <c r="O174">
        <v>0</v>
      </c>
      <c r="P174">
        <v>1</v>
      </c>
    </row>
    <row r="175" spans="1:16" x14ac:dyDescent="0.3">
      <c r="A175">
        <v>174</v>
      </c>
      <c r="B175">
        <v>1174</v>
      </c>
      <c r="C175" s="1">
        <v>35431</v>
      </c>
      <c r="D175" s="1">
        <v>35681</v>
      </c>
      <c r="E175" t="s">
        <v>42</v>
      </c>
      <c r="F175" t="s">
        <v>32</v>
      </c>
      <c r="G175" t="s">
        <v>21</v>
      </c>
      <c r="H175" t="s">
        <v>19</v>
      </c>
      <c r="I175">
        <v>2</v>
      </c>
      <c r="J175" t="s">
        <v>43</v>
      </c>
      <c r="K175">
        <v>0</v>
      </c>
      <c r="L175">
        <v>0</v>
      </c>
      <c r="M175">
        <v>0</v>
      </c>
      <c r="N175">
        <v>0</v>
      </c>
      <c r="O175">
        <v>0</v>
      </c>
      <c r="P175">
        <v>1</v>
      </c>
    </row>
    <row r="176" spans="1:16" x14ac:dyDescent="0.3">
      <c r="A176">
        <v>175</v>
      </c>
      <c r="B176">
        <v>1175</v>
      </c>
      <c r="C176" s="1">
        <v>35431</v>
      </c>
      <c r="D176" s="1">
        <v>35681</v>
      </c>
      <c r="E176" t="s">
        <v>42</v>
      </c>
      <c r="F176" t="s">
        <v>32</v>
      </c>
      <c r="G176" t="s">
        <v>21</v>
      </c>
      <c r="H176" t="s">
        <v>30</v>
      </c>
      <c r="I176">
        <v>1</v>
      </c>
      <c r="J176" t="s">
        <v>45</v>
      </c>
      <c r="K176">
        <v>1</v>
      </c>
      <c r="L176">
        <v>0</v>
      </c>
      <c r="M176">
        <v>0</v>
      </c>
      <c r="N176">
        <v>0</v>
      </c>
      <c r="O176">
        <v>1</v>
      </c>
      <c r="P176">
        <v>1</v>
      </c>
    </row>
    <row r="177" spans="1:16" x14ac:dyDescent="0.3">
      <c r="A177">
        <v>176</v>
      </c>
      <c r="B177">
        <v>1176</v>
      </c>
      <c r="C177" s="1">
        <v>35431</v>
      </c>
      <c r="D177" s="1">
        <v>35681</v>
      </c>
      <c r="E177" t="s">
        <v>42</v>
      </c>
      <c r="F177" t="s">
        <v>32</v>
      </c>
      <c r="G177" t="s">
        <v>21</v>
      </c>
      <c r="H177" t="s">
        <v>19</v>
      </c>
      <c r="I177">
        <v>2</v>
      </c>
      <c r="J177" t="s">
        <v>43</v>
      </c>
      <c r="K177">
        <v>0</v>
      </c>
      <c r="L177">
        <v>0</v>
      </c>
      <c r="M177">
        <v>0</v>
      </c>
      <c r="N177">
        <v>0</v>
      </c>
      <c r="O177">
        <v>0</v>
      </c>
      <c r="P177">
        <v>1</v>
      </c>
    </row>
    <row r="178" spans="1:16" x14ac:dyDescent="0.3">
      <c r="A178">
        <v>177</v>
      </c>
      <c r="B178">
        <v>1177</v>
      </c>
      <c r="C178" s="1">
        <v>35431</v>
      </c>
      <c r="D178" s="1">
        <v>35681</v>
      </c>
      <c r="E178" t="s">
        <v>42</v>
      </c>
      <c r="F178" t="s">
        <v>32</v>
      </c>
      <c r="G178" t="s">
        <v>18</v>
      </c>
      <c r="H178" t="s">
        <v>26</v>
      </c>
      <c r="I178">
        <v>7</v>
      </c>
      <c r="J178" t="s">
        <v>33</v>
      </c>
      <c r="K178">
        <v>1</v>
      </c>
      <c r="L178">
        <v>1</v>
      </c>
      <c r="M178">
        <v>0</v>
      </c>
      <c r="N178">
        <v>0</v>
      </c>
      <c r="O178">
        <v>0</v>
      </c>
      <c r="P178">
        <v>1</v>
      </c>
    </row>
    <row r="179" spans="1:16" x14ac:dyDescent="0.3">
      <c r="A179">
        <v>178</v>
      </c>
      <c r="B179">
        <v>1178</v>
      </c>
      <c r="C179" s="1">
        <v>35431</v>
      </c>
      <c r="D179" s="1">
        <v>35681</v>
      </c>
      <c r="E179" t="s">
        <v>42</v>
      </c>
      <c r="F179" t="s">
        <v>32</v>
      </c>
      <c r="G179" t="s">
        <v>18</v>
      </c>
      <c r="H179" t="s">
        <v>27</v>
      </c>
      <c r="I179">
        <v>1</v>
      </c>
      <c r="J179" t="s">
        <v>45</v>
      </c>
      <c r="K179">
        <v>1</v>
      </c>
      <c r="L179">
        <v>1</v>
      </c>
      <c r="M179">
        <v>0</v>
      </c>
      <c r="N179">
        <v>0</v>
      </c>
      <c r="O179">
        <v>0</v>
      </c>
      <c r="P179">
        <v>1</v>
      </c>
    </row>
    <row r="180" spans="1:16" x14ac:dyDescent="0.3">
      <c r="A180">
        <v>179</v>
      </c>
      <c r="B180">
        <v>1179</v>
      </c>
      <c r="C180" s="1">
        <v>35431</v>
      </c>
      <c r="D180" s="1">
        <v>35681</v>
      </c>
      <c r="E180" t="s">
        <v>42</v>
      </c>
      <c r="F180" t="s">
        <v>32</v>
      </c>
      <c r="G180" t="s">
        <v>21</v>
      </c>
      <c r="H180" t="s">
        <v>19</v>
      </c>
      <c r="I180">
        <v>2</v>
      </c>
      <c r="J180" t="s">
        <v>43</v>
      </c>
      <c r="K180">
        <v>1</v>
      </c>
      <c r="L180">
        <v>1</v>
      </c>
      <c r="M180">
        <v>1</v>
      </c>
      <c r="N180">
        <v>0</v>
      </c>
      <c r="O180">
        <v>0</v>
      </c>
      <c r="P180">
        <v>1</v>
      </c>
    </row>
    <row r="181" spans="1:16" x14ac:dyDescent="0.3">
      <c r="A181">
        <v>180</v>
      </c>
      <c r="B181">
        <v>1180</v>
      </c>
      <c r="C181" s="1">
        <v>35431</v>
      </c>
      <c r="D181" s="1">
        <v>35681</v>
      </c>
      <c r="E181" t="s">
        <v>42</v>
      </c>
      <c r="F181" t="s">
        <v>32</v>
      </c>
      <c r="G181" t="s">
        <v>21</v>
      </c>
      <c r="H181" t="s">
        <v>22</v>
      </c>
      <c r="I181">
        <v>2</v>
      </c>
      <c r="J181" t="s">
        <v>43</v>
      </c>
      <c r="K181">
        <v>1</v>
      </c>
      <c r="L181">
        <v>1</v>
      </c>
      <c r="M181">
        <v>1</v>
      </c>
      <c r="N181">
        <v>0</v>
      </c>
      <c r="O181">
        <v>0</v>
      </c>
      <c r="P181">
        <v>1</v>
      </c>
    </row>
    <row r="182" spans="1:16" x14ac:dyDescent="0.3">
      <c r="A182">
        <v>181</v>
      </c>
      <c r="B182">
        <v>1181</v>
      </c>
      <c r="C182" s="1">
        <v>35431</v>
      </c>
      <c r="D182" s="1">
        <v>35681</v>
      </c>
      <c r="E182" t="s">
        <v>42</v>
      </c>
      <c r="F182" t="s">
        <v>32</v>
      </c>
      <c r="G182" t="s">
        <v>21</v>
      </c>
      <c r="H182" t="s">
        <v>22</v>
      </c>
      <c r="I182">
        <v>2</v>
      </c>
      <c r="J182" t="s">
        <v>43</v>
      </c>
      <c r="K182">
        <v>1</v>
      </c>
      <c r="L182">
        <v>1</v>
      </c>
      <c r="M182">
        <v>0</v>
      </c>
      <c r="N182">
        <v>0</v>
      </c>
      <c r="O182">
        <v>0</v>
      </c>
      <c r="P182">
        <v>1</v>
      </c>
    </row>
    <row r="183" spans="1:16" x14ac:dyDescent="0.3">
      <c r="A183">
        <v>182</v>
      </c>
      <c r="B183">
        <v>1182</v>
      </c>
      <c r="C183" s="1">
        <v>35431</v>
      </c>
      <c r="D183" s="1">
        <v>35681</v>
      </c>
      <c r="E183" t="s">
        <v>42</v>
      </c>
      <c r="F183" t="s">
        <v>32</v>
      </c>
      <c r="G183" t="s">
        <v>21</v>
      </c>
      <c r="H183" t="s">
        <v>19</v>
      </c>
      <c r="I183">
        <v>1</v>
      </c>
      <c r="J183" t="s">
        <v>45</v>
      </c>
      <c r="K183">
        <v>1</v>
      </c>
      <c r="L183">
        <v>0</v>
      </c>
      <c r="M183">
        <v>1</v>
      </c>
      <c r="N183">
        <v>0</v>
      </c>
      <c r="O183">
        <v>1</v>
      </c>
      <c r="P183">
        <v>1</v>
      </c>
    </row>
    <row r="184" spans="1:16" x14ac:dyDescent="0.3">
      <c r="A184">
        <v>183</v>
      </c>
      <c r="B184">
        <v>1183</v>
      </c>
      <c r="C184" s="1">
        <v>35431</v>
      </c>
      <c r="D184" s="1">
        <v>35681</v>
      </c>
      <c r="E184" t="s">
        <v>42</v>
      </c>
      <c r="F184" t="s">
        <v>32</v>
      </c>
      <c r="G184" t="s">
        <v>21</v>
      </c>
      <c r="H184" t="s">
        <v>19</v>
      </c>
      <c r="I184">
        <v>1</v>
      </c>
      <c r="J184" t="s">
        <v>45</v>
      </c>
      <c r="K184">
        <v>1</v>
      </c>
      <c r="L184">
        <v>1</v>
      </c>
      <c r="M184">
        <v>0</v>
      </c>
      <c r="N184">
        <v>0</v>
      </c>
      <c r="O184">
        <v>0</v>
      </c>
      <c r="P184">
        <v>1</v>
      </c>
    </row>
    <row r="185" spans="1:16" x14ac:dyDescent="0.3">
      <c r="A185">
        <v>184</v>
      </c>
      <c r="B185">
        <v>1184</v>
      </c>
      <c r="C185" s="1">
        <v>35431</v>
      </c>
      <c r="D185" s="1">
        <v>35681</v>
      </c>
      <c r="E185" t="s">
        <v>42</v>
      </c>
      <c r="F185" t="s">
        <v>32</v>
      </c>
      <c r="G185" t="s">
        <v>18</v>
      </c>
      <c r="H185" t="s">
        <v>26</v>
      </c>
      <c r="I185">
        <v>1</v>
      </c>
      <c r="J185" t="s">
        <v>45</v>
      </c>
      <c r="K185">
        <v>1</v>
      </c>
      <c r="L185">
        <v>1</v>
      </c>
      <c r="M185">
        <v>0</v>
      </c>
      <c r="N185">
        <v>0</v>
      </c>
      <c r="O185">
        <v>0</v>
      </c>
      <c r="P185">
        <v>1</v>
      </c>
    </row>
    <row r="186" spans="1:16" x14ac:dyDescent="0.3">
      <c r="A186">
        <v>185</v>
      </c>
      <c r="B186">
        <v>1185</v>
      </c>
      <c r="C186" s="1">
        <v>35431</v>
      </c>
      <c r="D186" s="1">
        <v>35681</v>
      </c>
      <c r="E186" t="s">
        <v>42</v>
      </c>
      <c r="F186" t="s">
        <v>32</v>
      </c>
      <c r="G186" t="s">
        <v>21</v>
      </c>
      <c r="H186" t="s">
        <v>24</v>
      </c>
      <c r="I186">
        <v>3</v>
      </c>
      <c r="J186" t="s">
        <v>44</v>
      </c>
      <c r="K186">
        <v>0</v>
      </c>
      <c r="L186">
        <v>0</v>
      </c>
      <c r="M186">
        <v>0</v>
      </c>
      <c r="N186">
        <v>0</v>
      </c>
      <c r="O186">
        <v>0</v>
      </c>
      <c r="P186">
        <v>1</v>
      </c>
    </row>
    <row r="187" spans="1:16" x14ac:dyDescent="0.3">
      <c r="A187">
        <v>186</v>
      </c>
      <c r="B187">
        <v>1186</v>
      </c>
      <c r="C187" s="1">
        <v>35431</v>
      </c>
      <c r="D187" s="1">
        <v>35681</v>
      </c>
      <c r="E187" t="s">
        <v>42</v>
      </c>
      <c r="F187" t="s">
        <v>32</v>
      </c>
      <c r="G187" t="s">
        <v>21</v>
      </c>
      <c r="H187" t="s">
        <v>22</v>
      </c>
      <c r="I187">
        <v>10</v>
      </c>
      <c r="J187" t="s">
        <v>53</v>
      </c>
      <c r="K187">
        <v>1</v>
      </c>
      <c r="L187">
        <v>1</v>
      </c>
      <c r="M187">
        <v>1</v>
      </c>
      <c r="N187">
        <v>0</v>
      </c>
      <c r="O187">
        <v>0</v>
      </c>
      <c r="P187">
        <v>1</v>
      </c>
    </row>
    <row r="188" spans="1:16" x14ac:dyDescent="0.3">
      <c r="A188">
        <v>187</v>
      </c>
      <c r="B188">
        <v>1187</v>
      </c>
      <c r="C188" s="1">
        <v>35431</v>
      </c>
      <c r="D188" s="1">
        <v>35681</v>
      </c>
      <c r="E188" t="s">
        <v>42</v>
      </c>
      <c r="F188" t="s">
        <v>32</v>
      </c>
      <c r="G188" t="s">
        <v>18</v>
      </c>
      <c r="H188" t="s">
        <v>30</v>
      </c>
      <c r="I188">
        <v>2</v>
      </c>
      <c r="J188" t="s">
        <v>43</v>
      </c>
      <c r="K188">
        <v>1</v>
      </c>
      <c r="L188">
        <v>1</v>
      </c>
      <c r="M188">
        <v>0</v>
      </c>
      <c r="N188">
        <v>0</v>
      </c>
      <c r="O188">
        <v>0</v>
      </c>
      <c r="P188">
        <v>1</v>
      </c>
    </row>
    <row r="189" spans="1:16" x14ac:dyDescent="0.3">
      <c r="A189">
        <v>188</v>
      </c>
      <c r="B189">
        <v>1188</v>
      </c>
      <c r="C189" s="1">
        <v>35431</v>
      </c>
      <c r="D189" s="1">
        <v>35681</v>
      </c>
      <c r="E189" t="s">
        <v>42</v>
      </c>
      <c r="F189" t="s">
        <v>32</v>
      </c>
      <c r="G189" t="s">
        <v>21</v>
      </c>
      <c r="H189" t="s">
        <v>19</v>
      </c>
      <c r="I189">
        <v>1</v>
      </c>
      <c r="J189" t="s">
        <v>45</v>
      </c>
      <c r="K189">
        <v>1</v>
      </c>
      <c r="L189">
        <v>0</v>
      </c>
      <c r="M189">
        <v>1</v>
      </c>
      <c r="N189">
        <v>0</v>
      </c>
      <c r="O189">
        <v>0</v>
      </c>
      <c r="P189">
        <v>1</v>
      </c>
    </row>
    <row r="190" spans="1:16" x14ac:dyDescent="0.3">
      <c r="A190">
        <v>189</v>
      </c>
      <c r="B190">
        <v>1189</v>
      </c>
      <c r="C190" s="1">
        <v>35431</v>
      </c>
      <c r="D190" s="1">
        <v>35681</v>
      </c>
      <c r="E190" t="s">
        <v>42</v>
      </c>
      <c r="F190" t="s">
        <v>32</v>
      </c>
      <c r="G190" t="s">
        <v>21</v>
      </c>
      <c r="H190" t="s">
        <v>22</v>
      </c>
      <c r="I190">
        <v>1</v>
      </c>
      <c r="J190" t="s">
        <v>45</v>
      </c>
      <c r="K190">
        <v>1</v>
      </c>
      <c r="L190">
        <v>1</v>
      </c>
      <c r="M190">
        <v>0</v>
      </c>
      <c r="N190">
        <v>0</v>
      </c>
      <c r="O190">
        <v>0</v>
      </c>
      <c r="P190">
        <v>1</v>
      </c>
    </row>
    <row r="191" spans="1:16" x14ac:dyDescent="0.3">
      <c r="A191">
        <v>190</v>
      </c>
      <c r="B191">
        <v>1190</v>
      </c>
      <c r="C191" s="1">
        <v>35431</v>
      </c>
      <c r="D191" s="1">
        <v>35681</v>
      </c>
      <c r="E191" t="s">
        <v>42</v>
      </c>
      <c r="F191" t="s">
        <v>32</v>
      </c>
      <c r="G191" t="s">
        <v>21</v>
      </c>
      <c r="H191" t="s">
        <v>22</v>
      </c>
      <c r="I191">
        <v>2</v>
      </c>
      <c r="J191" t="s">
        <v>43</v>
      </c>
      <c r="K191">
        <v>1</v>
      </c>
      <c r="L191">
        <v>1</v>
      </c>
      <c r="M191">
        <v>1</v>
      </c>
      <c r="N191">
        <v>0</v>
      </c>
      <c r="O191">
        <v>1</v>
      </c>
      <c r="P191">
        <v>1</v>
      </c>
    </row>
    <row r="192" spans="1:16" x14ac:dyDescent="0.3">
      <c r="A192">
        <v>191</v>
      </c>
      <c r="B192">
        <v>1191</v>
      </c>
      <c r="C192" s="1">
        <v>35431</v>
      </c>
      <c r="D192" s="1">
        <v>35681</v>
      </c>
      <c r="E192" t="s">
        <v>42</v>
      </c>
      <c r="F192" t="s">
        <v>37</v>
      </c>
      <c r="G192" t="s">
        <v>18</v>
      </c>
      <c r="H192" t="s">
        <v>22</v>
      </c>
      <c r="I192">
        <v>2</v>
      </c>
      <c r="J192" t="s">
        <v>47</v>
      </c>
      <c r="K192">
        <v>1</v>
      </c>
      <c r="L192">
        <v>1</v>
      </c>
      <c r="M192">
        <v>0</v>
      </c>
      <c r="N192">
        <v>0</v>
      </c>
      <c r="O192">
        <v>0</v>
      </c>
      <c r="P192">
        <v>1</v>
      </c>
    </row>
    <row r="193" spans="1:16" x14ac:dyDescent="0.3">
      <c r="A193">
        <v>192</v>
      </c>
      <c r="B193">
        <v>1192</v>
      </c>
      <c r="C193" s="1">
        <v>35431</v>
      </c>
      <c r="D193" s="1">
        <v>35681</v>
      </c>
      <c r="E193" t="s">
        <v>42</v>
      </c>
      <c r="F193" t="s">
        <v>37</v>
      </c>
      <c r="G193" t="s">
        <v>18</v>
      </c>
      <c r="H193" t="s">
        <v>26</v>
      </c>
      <c r="I193">
        <v>1</v>
      </c>
      <c r="J193" t="s">
        <v>46</v>
      </c>
      <c r="K193">
        <v>1</v>
      </c>
      <c r="L193">
        <v>1</v>
      </c>
      <c r="M193">
        <v>1</v>
      </c>
      <c r="N193">
        <v>0</v>
      </c>
      <c r="O193">
        <v>0</v>
      </c>
      <c r="P193">
        <v>1</v>
      </c>
    </row>
    <row r="194" spans="1:16" x14ac:dyDescent="0.3">
      <c r="A194">
        <v>193</v>
      </c>
      <c r="B194">
        <v>1193</v>
      </c>
      <c r="C194" s="1">
        <v>35431</v>
      </c>
      <c r="D194" s="1">
        <v>35681</v>
      </c>
      <c r="E194" t="s">
        <v>42</v>
      </c>
      <c r="F194" t="s">
        <v>37</v>
      </c>
      <c r="G194" t="s">
        <v>21</v>
      </c>
      <c r="H194" t="s">
        <v>19</v>
      </c>
      <c r="I194">
        <v>1</v>
      </c>
      <c r="J194" t="s">
        <v>46</v>
      </c>
      <c r="K194">
        <v>1</v>
      </c>
      <c r="L194">
        <v>1</v>
      </c>
      <c r="M194">
        <v>0</v>
      </c>
      <c r="N194">
        <v>0</v>
      </c>
      <c r="O194">
        <v>0</v>
      </c>
      <c r="P194">
        <v>1</v>
      </c>
    </row>
    <row r="195" spans="1:16" x14ac:dyDescent="0.3">
      <c r="A195">
        <v>194</v>
      </c>
      <c r="B195">
        <v>1194</v>
      </c>
      <c r="C195" s="1">
        <v>35431</v>
      </c>
      <c r="D195" s="1">
        <v>35681</v>
      </c>
      <c r="E195" t="s">
        <v>42</v>
      </c>
      <c r="F195" t="s">
        <v>32</v>
      </c>
      <c r="G195" t="s">
        <v>21</v>
      </c>
      <c r="H195" t="s">
        <v>22</v>
      </c>
      <c r="I195">
        <v>2</v>
      </c>
      <c r="J195" t="s">
        <v>43</v>
      </c>
      <c r="K195">
        <v>1</v>
      </c>
      <c r="L195">
        <v>1</v>
      </c>
      <c r="M195">
        <v>0</v>
      </c>
      <c r="N195">
        <v>0</v>
      </c>
      <c r="O195">
        <v>0</v>
      </c>
      <c r="P195">
        <v>1</v>
      </c>
    </row>
    <row r="196" spans="1:16" x14ac:dyDescent="0.3">
      <c r="A196">
        <v>195</v>
      </c>
      <c r="B196">
        <v>1195</v>
      </c>
      <c r="C196" s="1">
        <v>35431</v>
      </c>
      <c r="D196" s="1">
        <v>35681</v>
      </c>
      <c r="E196" t="s">
        <v>42</v>
      </c>
      <c r="F196" t="s">
        <v>32</v>
      </c>
      <c r="G196" t="s">
        <v>18</v>
      </c>
      <c r="H196" t="s">
        <v>19</v>
      </c>
      <c r="I196">
        <v>1</v>
      </c>
      <c r="J196" t="s">
        <v>45</v>
      </c>
      <c r="K196">
        <v>1</v>
      </c>
      <c r="L196">
        <v>0</v>
      </c>
      <c r="M196">
        <v>1</v>
      </c>
      <c r="N196">
        <v>0</v>
      </c>
      <c r="O196">
        <v>0</v>
      </c>
      <c r="P196">
        <v>1</v>
      </c>
    </row>
    <row r="197" spans="1:16" x14ac:dyDescent="0.3">
      <c r="A197">
        <v>196</v>
      </c>
      <c r="B197">
        <v>1196</v>
      </c>
      <c r="C197" s="1">
        <v>35431</v>
      </c>
      <c r="D197" s="1">
        <v>35681</v>
      </c>
      <c r="E197" t="s">
        <v>42</v>
      </c>
      <c r="F197" t="s">
        <v>32</v>
      </c>
      <c r="G197" t="s">
        <v>21</v>
      </c>
      <c r="H197" t="s">
        <v>19</v>
      </c>
      <c r="I197">
        <v>2</v>
      </c>
      <c r="J197" t="s">
        <v>43</v>
      </c>
      <c r="K197">
        <v>1</v>
      </c>
      <c r="L197">
        <v>1</v>
      </c>
      <c r="M197">
        <v>1</v>
      </c>
      <c r="N197">
        <v>0</v>
      </c>
      <c r="O197">
        <v>0</v>
      </c>
      <c r="P197">
        <v>1</v>
      </c>
    </row>
    <row r="198" spans="1:16" x14ac:dyDescent="0.3">
      <c r="A198">
        <v>197</v>
      </c>
      <c r="B198">
        <v>1197</v>
      </c>
      <c r="C198" s="1">
        <v>35431</v>
      </c>
      <c r="D198" s="1">
        <v>35681</v>
      </c>
      <c r="E198" t="s">
        <v>16</v>
      </c>
      <c r="F198" t="s">
        <v>32</v>
      </c>
      <c r="G198" t="s">
        <v>18</v>
      </c>
      <c r="H198" t="s">
        <v>24</v>
      </c>
      <c r="I198">
        <v>1</v>
      </c>
      <c r="J198" t="s">
        <v>34</v>
      </c>
      <c r="K198">
        <v>0</v>
      </c>
      <c r="L198">
        <v>0</v>
      </c>
      <c r="M198">
        <v>0</v>
      </c>
      <c r="N198">
        <v>0</v>
      </c>
      <c r="O198">
        <v>0</v>
      </c>
      <c r="P198">
        <v>1</v>
      </c>
    </row>
    <row r="199" spans="1:16" x14ac:dyDescent="0.3">
      <c r="A199">
        <v>198</v>
      </c>
      <c r="B199">
        <v>1198</v>
      </c>
      <c r="C199" s="1">
        <v>35431</v>
      </c>
      <c r="D199" s="1">
        <v>35681</v>
      </c>
      <c r="E199" t="s">
        <v>16</v>
      </c>
      <c r="F199" t="s">
        <v>32</v>
      </c>
      <c r="G199" t="s">
        <v>21</v>
      </c>
      <c r="H199" t="s">
        <v>22</v>
      </c>
      <c r="I199">
        <v>6</v>
      </c>
      <c r="J199" t="s">
        <v>54</v>
      </c>
      <c r="K199">
        <v>1</v>
      </c>
      <c r="L199">
        <v>1</v>
      </c>
      <c r="M199">
        <v>0</v>
      </c>
      <c r="N199">
        <v>0</v>
      </c>
      <c r="O199">
        <v>0</v>
      </c>
      <c r="P199">
        <v>1</v>
      </c>
    </row>
    <row r="200" spans="1:16" x14ac:dyDescent="0.3">
      <c r="A200">
        <v>199</v>
      </c>
      <c r="B200">
        <v>1199</v>
      </c>
      <c r="C200" s="1">
        <v>35431</v>
      </c>
      <c r="D200" s="1">
        <v>35681</v>
      </c>
      <c r="E200" t="s">
        <v>16</v>
      </c>
      <c r="F200" t="s">
        <v>32</v>
      </c>
      <c r="G200" t="s">
        <v>21</v>
      </c>
      <c r="H200" t="s">
        <v>24</v>
      </c>
      <c r="I200">
        <v>5</v>
      </c>
      <c r="J200" t="s">
        <v>36</v>
      </c>
      <c r="K200">
        <v>0</v>
      </c>
      <c r="L200">
        <v>0</v>
      </c>
      <c r="M200">
        <v>0</v>
      </c>
      <c r="N200">
        <v>0</v>
      </c>
      <c r="O200">
        <v>0</v>
      </c>
      <c r="P200">
        <v>1</v>
      </c>
    </row>
    <row r="201" spans="1:16" x14ac:dyDescent="0.3">
      <c r="A201">
        <v>200</v>
      </c>
      <c r="B201">
        <v>1200</v>
      </c>
      <c r="C201" s="1">
        <v>35431</v>
      </c>
      <c r="D201" s="1">
        <v>35681</v>
      </c>
      <c r="E201" t="s">
        <v>16</v>
      </c>
      <c r="F201" t="s">
        <v>32</v>
      </c>
      <c r="G201" t="s">
        <v>18</v>
      </c>
      <c r="H201" t="s">
        <v>26</v>
      </c>
      <c r="I201">
        <v>2</v>
      </c>
      <c r="J201" t="s">
        <v>35</v>
      </c>
      <c r="K201">
        <v>1</v>
      </c>
      <c r="L201">
        <v>1</v>
      </c>
      <c r="M201">
        <v>1</v>
      </c>
      <c r="N201">
        <v>0</v>
      </c>
      <c r="O201">
        <v>0</v>
      </c>
      <c r="P201">
        <v>1</v>
      </c>
    </row>
    <row r="202" spans="1:16" x14ac:dyDescent="0.3">
      <c r="A202">
        <v>201</v>
      </c>
      <c r="B202">
        <v>1001</v>
      </c>
      <c r="C202" s="1">
        <v>35796</v>
      </c>
      <c r="D202" s="1">
        <v>35796</v>
      </c>
      <c r="E202" t="s">
        <v>16</v>
      </c>
      <c r="F202" t="s">
        <v>32</v>
      </c>
      <c r="G202" t="s">
        <v>18</v>
      </c>
      <c r="H202" t="s">
        <v>19</v>
      </c>
      <c r="I202">
        <v>4</v>
      </c>
      <c r="J202" t="s">
        <v>55</v>
      </c>
      <c r="K202">
        <v>1</v>
      </c>
      <c r="L202">
        <v>1</v>
      </c>
      <c r="M202">
        <v>1</v>
      </c>
      <c r="N202">
        <v>0</v>
      </c>
      <c r="O202">
        <v>0</v>
      </c>
      <c r="P202">
        <v>1</v>
      </c>
    </row>
    <row r="203" spans="1:16" x14ac:dyDescent="0.3">
      <c r="A203">
        <v>202</v>
      </c>
      <c r="B203">
        <v>1003</v>
      </c>
      <c r="C203" s="1">
        <v>35796</v>
      </c>
      <c r="D203" s="1">
        <v>35796</v>
      </c>
      <c r="E203" t="s">
        <v>16</v>
      </c>
      <c r="F203" t="s">
        <v>32</v>
      </c>
      <c r="G203" t="s">
        <v>18</v>
      </c>
      <c r="H203" t="s">
        <v>19</v>
      </c>
      <c r="I203">
        <v>2</v>
      </c>
      <c r="J203" t="s">
        <v>56</v>
      </c>
      <c r="K203">
        <v>1</v>
      </c>
      <c r="L203">
        <v>1</v>
      </c>
      <c r="M203">
        <v>0</v>
      </c>
      <c r="N203">
        <v>0</v>
      </c>
      <c r="O203">
        <v>0</v>
      </c>
      <c r="P203">
        <v>1</v>
      </c>
    </row>
    <row r="204" spans="1:16" x14ac:dyDescent="0.3">
      <c r="A204">
        <v>203</v>
      </c>
      <c r="B204">
        <v>1010</v>
      </c>
      <c r="C204" s="1">
        <v>35796</v>
      </c>
      <c r="D204" s="1">
        <v>35796</v>
      </c>
      <c r="E204" t="s">
        <v>42</v>
      </c>
      <c r="F204" t="s">
        <v>32</v>
      </c>
      <c r="G204" t="s">
        <v>21</v>
      </c>
      <c r="H204" t="s">
        <v>19</v>
      </c>
      <c r="I204">
        <v>4</v>
      </c>
      <c r="J204" t="s">
        <v>57</v>
      </c>
      <c r="K204">
        <v>1</v>
      </c>
      <c r="L204">
        <v>0</v>
      </c>
      <c r="M204">
        <v>1</v>
      </c>
      <c r="N204">
        <v>0</v>
      </c>
      <c r="O204">
        <v>0</v>
      </c>
      <c r="P204">
        <v>1</v>
      </c>
    </row>
    <row r="205" spans="1:16" x14ac:dyDescent="0.3">
      <c r="A205">
        <v>204</v>
      </c>
      <c r="B205">
        <v>1015</v>
      </c>
      <c r="C205" s="1">
        <v>35796</v>
      </c>
      <c r="D205" s="1">
        <v>35796</v>
      </c>
      <c r="E205" t="s">
        <v>16</v>
      </c>
      <c r="F205" t="s">
        <v>32</v>
      </c>
      <c r="G205" t="s">
        <v>21</v>
      </c>
      <c r="H205" t="s">
        <v>19</v>
      </c>
      <c r="I205">
        <v>4</v>
      </c>
      <c r="J205" t="s">
        <v>55</v>
      </c>
      <c r="K205">
        <v>1</v>
      </c>
      <c r="L205">
        <v>1</v>
      </c>
      <c r="M205">
        <v>0</v>
      </c>
      <c r="N205">
        <v>0</v>
      </c>
      <c r="O205">
        <v>0</v>
      </c>
      <c r="P205">
        <v>1</v>
      </c>
    </row>
    <row r="206" spans="1:16" x14ac:dyDescent="0.3">
      <c r="A206">
        <v>205</v>
      </c>
      <c r="B206">
        <v>1022</v>
      </c>
      <c r="C206" s="1">
        <v>35796</v>
      </c>
      <c r="D206" s="1">
        <v>35796</v>
      </c>
      <c r="E206" t="s">
        <v>16</v>
      </c>
      <c r="F206" t="s">
        <v>32</v>
      </c>
      <c r="G206" t="s">
        <v>21</v>
      </c>
      <c r="H206" t="s">
        <v>19</v>
      </c>
      <c r="I206">
        <v>2</v>
      </c>
      <c r="J206" t="s">
        <v>56</v>
      </c>
      <c r="K206">
        <v>1</v>
      </c>
      <c r="L206">
        <v>1</v>
      </c>
      <c r="M206">
        <v>1</v>
      </c>
      <c r="N206">
        <v>0</v>
      </c>
      <c r="O206">
        <v>0</v>
      </c>
      <c r="P206">
        <v>1</v>
      </c>
    </row>
    <row r="207" spans="1:16" x14ac:dyDescent="0.3">
      <c r="A207">
        <v>206</v>
      </c>
      <c r="B207">
        <v>1027</v>
      </c>
      <c r="C207" s="1">
        <v>35796</v>
      </c>
      <c r="D207" s="1">
        <v>35796</v>
      </c>
      <c r="E207" t="s">
        <v>16</v>
      </c>
      <c r="F207" t="s">
        <v>32</v>
      </c>
      <c r="G207" t="s">
        <v>21</v>
      </c>
      <c r="H207" t="s">
        <v>19</v>
      </c>
      <c r="I207">
        <v>6</v>
      </c>
      <c r="J207" t="s">
        <v>58</v>
      </c>
      <c r="K207">
        <v>1</v>
      </c>
      <c r="L207">
        <v>1</v>
      </c>
      <c r="M207">
        <v>0</v>
      </c>
      <c r="N207">
        <v>0</v>
      </c>
      <c r="O207">
        <v>0</v>
      </c>
      <c r="P207">
        <v>1</v>
      </c>
    </row>
    <row r="208" spans="1:16" x14ac:dyDescent="0.3">
      <c r="A208">
        <v>207</v>
      </c>
      <c r="B208">
        <v>1032</v>
      </c>
      <c r="C208" s="1">
        <v>35796</v>
      </c>
      <c r="D208" s="1">
        <v>35796</v>
      </c>
      <c r="E208" t="s">
        <v>16</v>
      </c>
      <c r="F208" t="s">
        <v>32</v>
      </c>
      <c r="G208" t="s">
        <v>18</v>
      </c>
      <c r="H208" t="s">
        <v>19</v>
      </c>
      <c r="I208">
        <v>5</v>
      </c>
      <c r="J208" t="s">
        <v>59</v>
      </c>
      <c r="K208">
        <v>1</v>
      </c>
      <c r="L208">
        <v>1</v>
      </c>
      <c r="M208">
        <v>0</v>
      </c>
      <c r="N208">
        <v>0</v>
      </c>
      <c r="O208">
        <v>0</v>
      </c>
      <c r="P208">
        <v>1</v>
      </c>
    </row>
    <row r="209" spans="1:16" x14ac:dyDescent="0.3">
      <c r="A209">
        <v>208</v>
      </c>
      <c r="B209">
        <v>1033</v>
      </c>
      <c r="C209" s="1">
        <v>35796</v>
      </c>
      <c r="D209" s="1">
        <v>35796</v>
      </c>
      <c r="E209" t="s">
        <v>42</v>
      </c>
      <c r="F209" t="s">
        <v>32</v>
      </c>
      <c r="G209" t="s">
        <v>21</v>
      </c>
      <c r="H209" t="s">
        <v>19</v>
      </c>
      <c r="I209">
        <v>2</v>
      </c>
      <c r="J209" t="s">
        <v>60</v>
      </c>
      <c r="K209">
        <v>1</v>
      </c>
      <c r="L209">
        <v>1</v>
      </c>
      <c r="M209">
        <v>1</v>
      </c>
      <c r="N209">
        <v>0</v>
      </c>
      <c r="O209">
        <v>0</v>
      </c>
      <c r="P209">
        <v>1</v>
      </c>
    </row>
    <row r="210" spans="1:16" x14ac:dyDescent="0.3">
      <c r="A210">
        <v>209</v>
      </c>
      <c r="B210">
        <v>1036</v>
      </c>
      <c r="C210" s="1">
        <v>35796</v>
      </c>
      <c r="D210" s="1">
        <v>35796</v>
      </c>
      <c r="E210" t="s">
        <v>16</v>
      </c>
      <c r="F210" t="s">
        <v>32</v>
      </c>
      <c r="G210" t="s">
        <v>21</v>
      </c>
      <c r="H210" t="s">
        <v>19</v>
      </c>
      <c r="I210">
        <v>5</v>
      </c>
      <c r="J210" t="s">
        <v>59</v>
      </c>
      <c r="K210">
        <v>1</v>
      </c>
      <c r="L210">
        <v>1</v>
      </c>
      <c r="M210">
        <v>1</v>
      </c>
      <c r="N210">
        <v>0</v>
      </c>
      <c r="O210">
        <v>0</v>
      </c>
      <c r="P210">
        <v>1</v>
      </c>
    </row>
    <row r="211" spans="1:16" x14ac:dyDescent="0.3">
      <c r="A211">
        <v>210</v>
      </c>
      <c r="B211">
        <v>1038</v>
      </c>
      <c r="C211" s="1">
        <v>35796</v>
      </c>
      <c r="D211" s="1">
        <v>35796</v>
      </c>
      <c r="E211" t="s">
        <v>16</v>
      </c>
      <c r="F211" t="s">
        <v>32</v>
      </c>
      <c r="G211" t="s">
        <v>18</v>
      </c>
      <c r="H211" t="s">
        <v>19</v>
      </c>
      <c r="I211">
        <v>2</v>
      </c>
      <c r="J211" t="s">
        <v>56</v>
      </c>
      <c r="K211">
        <v>1</v>
      </c>
      <c r="L211">
        <v>1</v>
      </c>
      <c r="M211">
        <v>1</v>
      </c>
      <c r="N211">
        <v>0</v>
      </c>
      <c r="O211">
        <v>0</v>
      </c>
      <c r="P211">
        <v>1</v>
      </c>
    </row>
    <row r="212" spans="1:16" x14ac:dyDescent="0.3">
      <c r="A212">
        <v>211</v>
      </c>
      <c r="B212">
        <v>1040</v>
      </c>
      <c r="C212" s="1">
        <v>35796</v>
      </c>
      <c r="D212" s="1">
        <v>35796</v>
      </c>
      <c r="E212" t="s">
        <v>16</v>
      </c>
      <c r="F212" t="s">
        <v>32</v>
      </c>
      <c r="G212" t="s">
        <v>18</v>
      </c>
      <c r="H212" t="s">
        <v>19</v>
      </c>
      <c r="I212">
        <v>3</v>
      </c>
      <c r="J212" t="s">
        <v>61</v>
      </c>
      <c r="K212">
        <v>1</v>
      </c>
      <c r="L212">
        <v>1</v>
      </c>
      <c r="M212">
        <v>1</v>
      </c>
      <c r="N212">
        <v>0</v>
      </c>
      <c r="O212">
        <v>0</v>
      </c>
      <c r="P212">
        <v>1</v>
      </c>
    </row>
    <row r="213" spans="1:16" x14ac:dyDescent="0.3">
      <c r="A213">
        <v>212</v>
      </c>
      <c r="B213">
        <v>1047</v>
      </c>
      <c r="C213" s="1">
        <v>35796</v>
      </c>
      <c r="D213" s="1">
        <v>35796</v>
      </c>
      <c r="E213" t="s">
        <v>16</v>
      </c>
      <c r="F213" t="s">
        <v>32</v>
      </c>
      <c r="G213" t="s">
        <v>18</v>
      </c>
      <c r="H213" t="s">
        <v>19</v>
      </c>
      <c r="I213">
        <v>4</v>
      </c>
      <c r="J213" t="s">
        <v>55</v>
      </c>
      <c r="K213">
        <v>1</v>
      </c>
      <c r="L213">
        <v>0</v>
      </c>
      <c r="M213">
        <v>1</v>
      </c>
      <c r="N213">
        <v>0</v>
      </c>
      <c r="O213">
        <v>1</v>
      </c>
      <c r="P213">
        <v>1</v>
      </c>
    </row>
    <row r="214" spans="1:16" x14ac:dyDescent="0.3">
      <c r="A214">
        <v>213</v>
      </c>
      <c r="B214">
        <v>1201</v>
      </c>
      <c r="C214" s="1">
        <v>35796</v>
      </c>
      <c r="D214" s="1">
        <v>36016</v>
      </c>
      <c r="E214" t="s">
        <v>16</v>
      </c>
      <c r="F214" t="s">
        <v>32</v>
      </c>
      <c r="G214" t="s">
        <v>18</v>
      </c>
      <c r="H214" t="s">
        <v>19</v>
      </c>
      <c r="I214">
        <v>1</v>
      </c>
      <c r="J214" t="s">
        <v>62</v>
      </c>
      <c r="K214">
        <v>1</v>
      </c>
      <c r="L214">
        <v>0</v>
      </c>
      <c r="M214">
        <v>1</v>
      </c>
      <c r="N214">
        <v>0</v>
      </c>
      <c r="O214">
        <v>0</v>
      </c>
      <c r="P214">
        <v>1</v>
      </c>
    </row>
    <row r="215" spans="1:16" x14ac:dyDescent="0.3">
      <c r="A215">
        <v>214</v>
      </c>
      <c r="B215">
        <v>1202</v>
      </c>
      <c r="C215" s="1">
        <v>35796</v>
      </c>
      <c r="D215" s="1">
        <v>36046</v>
      </c>
      <c r="E215" t="s">
        <v>16</v>
      </c>
      <c r="F215" t="s">
        <v>32</v>
      </c>
      <c r="G215" t="s">
        <v>21</v>
      </c>
      <c r="H215" t="s">
        <v>19</v>
      </c>
      <c r="I215">
        <v>1</v>
      </c>
      <c r="J215" t="s">
        <v>62</v>
      </c>
      <c r="K215">
        <v>1</v>
      </c>
      <c r="L215">
        <v>1</v>
      </c>
      <c r="M215">
        <v>1</v>
      </c>
      <c r="N215">
        <v>1</v>
      </c>
      <c r="O215">
        <v>1</v>
      </c>
      <c r="P215">
        <v>1</v>
      </c>
    </row>
    <row r="216" spans="1:16" x14ac:dyDescent="0.3">
      <c r="A216">
        <v>215</v>
      </c>
      <c r="B216">
        <v>1203</v>
      </c>
      <c r="C216" s="1">
        <v>35796</v>
      </c>
      <c r="D216" s="1">
        <v>35796</v>
      </c>
      <c r="E216" t="s">
        <v>16</v>
      </c>
      <c r="F216" t="s">
        <v>32</v>
      </c>
      <c r="G216" t="s">
        <v>18</v>
      </c>
      <c r="H216" t="s">
        <v>19</v>
      </c>
      <c r="I216">
        <v>1</v>
      </c>
      <c r="J216" t="s">
        <v>62</v>
      </c>
      <c r="K216">
        <v>1</v>
      </c>
      <c r="L216">
        <v>1</v>
      </c>
      <c r="M216">
        <v>0</v>
      </c>
      <c r="N216">
        <v>0</v>
      </c>
      <c r="O216">
        <v>0</v>
      </c>
      <c r="P216">
        <v>1</v>
      </c>
    </row>
    <row r="217" spans="1:16" x14ac:dyDescent="0.3">
      <c r="A217">
        <v>216</v>
      </c>
      <c r="B217">
        <v>1204</v>
      </c>
      <c r="C217" s="1">
        <v>35796</v>
      </c>
      <c r="D217" s="1">
        <v>35986</v>
      </c>
      <c r="E217" t="s">
        <v>42</v>
      </c>
      <c r="F217" t="s">
        <v>32</v>
      </c>
      <c r="G217" t="s">
        <v>21</v>
      </c>
      <c r="H217" t="s">
        <v>19</v>
      </c>
      <c r="I217">
        <v>1</v>
      </c>
      <c r="J217" t="s">
        <v>63</v>
      </c>
      <c r="K217">
        <v>1</v>
      </c>
      <c r="L217">
        <v>1</v>
      </c>
      <c r="M217">
        <v>1</v>
      </c>
      <c r="N217">
        <v>0</v>
      </c>
      <c r="O217">
        <v>0</v>
      </c>
      <c r="P217">
        <v>1</v>
      </c>
    </row>
    <row r="218" spans="1:16" x14ac:dyDescent="0.3">
      <c r="A218">
        <v>217</v>
      </c>
      <c r="B218">
        <v>1205</v>
      </c>
      <c r="C218" s="1">
        <v>35796</v>
      </c>
      <c r="D218" s="1">
        <v>35986</v>
      </c>
      <c r="E218" t="s">
        <v>16</v>
      </c>
      <c r="F218" t="s">
        <v>17</v>
      </c>
      <c r="G218" t="s">
        <v>21</v>
      </c>
      <c r="H218" t="s">
        <v>19</v>
      </c>
      <c r="I218">
        <v>2</v>
      </c>
      <c r="J218" t="s">
        <v>23</v>
      </c>
      <c r="K218">
        <v>1</v>
      </c>
      <c r="L218">
        <v>1</v>
      </c>
      <c r="M218">
        <v>0</v>
      </c>
      <c r="N218">
        <v>0</v>
      </c>
      <c r="O218">
        <v>0</v>
      </c>
      <c r="P218">
        <v>1</v>
      </c>
    </row>
    <row r="219" spans="1:16" x14ac:dyDescent="0.3">
      <c r="A219">
        <v>218</v>
      </c>
      <c r="B219">
        <v>1206</v>
      </c>
      <c r="C219" s="1">
        <v>35796</v>
      </c>
      <c r="D219" s="1">
        <v>36046</v>
      </c>
      <c r="E219" t="s">
        <v>42</v>
      </c>
      <c r="F219" t="s">
        <v>32</v>
      </c>
      <c r="G219" t="s">
        <v>18</v>
      </c>
      <c r="H219" t="s">
        <v>19</v>
      </c>
      <c r="I219">
        <v>1</v>
      </c>
      <c r="J219" t="s">
        <v>63</v>
      </c>
      <c r="K219">
        <v>1</v>
      </c>
      <c r="L219">
        <v>1</v>
      </c>
      <c r="M219">
        <v>1</v>
      </c>
      <c r="N219">
        <v>0</v>
      </c>
      <c r="O219">
        <v>0</v>
      </c>
      <c r="P219">
        <v>1</v>
      </c>
    </row>
    <row r="220" spans="1:16" x14ac:dyDescent="0.3">
      <c r="A220">
        <v>219</v>
      </c>
      <c r="B220">
        <v>1207</v>
      </c>
      <c r="C220" s="1">
        <v>35796</v>
      </c>
      <c r="D220" s="1">
        <v>36016</v>
      </c>
      <c r="E220" t="s">
        <v>16</v>
      </c>
      <c r="F220" t="s">
        <v>17</v>
      </c>
      <c r="G220" t="s">
        <v>21</v>
      </c>
      <c r="H220" t="s">
        <v>19</v>
      </c>
      <c r="I220">
        <v>1</v>
      </c>
      <c r="J220" t="s">
        <v>20</v>
      </c>
      <c r="K220">
        <v>1</v>
      </c>
      <c r="L220">
        <v>0</v>
      </c>
      <c r="M220">
        <v>1</v>
      </c>
      <c r="N220">
        <v>0</v>
      </c>
      <c r="O220">
        <v>1</v>
      </c>
      <c r="P220">
        <v>1</v>
      </c>
    </row>
    <row r="221" spans="1:16" x14ac:dyDescent="0.3">
      <c r="A221">
        <v>220</v>
      </c>
      <c r="B221">
        <v>1208</v>
      </c>
      <c r="C221" s="1">
        <v>35796</v>
      </c>
      <c r="D221" s="1">
        <v>36046</v>
      </c>
      <c r="E221" t="s">
        <v>16</v>
      </c>
      <c r="F221" t="s">
        <v>17</v>
      </c>
      <c r="G221" t="s">
        <v>21</v>
      </c>
      <c r="H221" t="s">
        <v>19</v>
      </c>
      <c r="I221">
        <v>1</v>
      </c>
      <c r="J221" t="s">
        <v>20</v>
      </c>
      <c r="K221">
        <v>1</v>
      </c>
      <c r="L221">
        <v>1</v>
      </c>
      <c r="M221">
        <v>0</v>
      </c>
      <c r="N221">
        <v>0</v>
      </c>
      <c r="O221">
        <v>0</v>
      </c>
      <c r="P221">
        <v>1</v>
      </c>
    </row>
    <row r="222" spans="1:16" x14ac:dyDescent="0.3">
      <c r="A222">
        <v>221</v>
      </c>
      <c r="B222">
        <v>1209</v>
      </c>
      <c r="C222" s="1">
        <v>35796</v>
      </c>
      <c r="D222" s="1">
        <v>36046</v>
      </c>
      <c r="E222" t="s">
        <v>42</v>
      </c>
      <c r="F222" t="s">
        <v>32</v>
      </c>
      <c r="G222" t="s">
        <v>21</v>
      </c>
      <c r="H222" t="s">
        <v>19</v>
      </c>
      <c r="I222">
        <v>1</v>
      </c>
      <c r="J222" t="s">
        <v>63</v>
      </c>
      <c r="K222">
        <v>1</v>
      </c>
      <c r="L222">
        <v>1</v>
      </c>
      <c r="M222">
        <v>1</v>
      </c>
      <c r="N222">
        <v>0</v>
      </c>
      <c r="O222">
        <v>0</v>
      </c>
      <c r="P222">
        <v>1</v>
      </c>
    </row>
    <row r="223" spans="1:16" x14ac:dyDescent="0.3">
      <c r="A223">
        <v>222</v>
      </c>
      <c r="B223">
        <v>1210</v>
      </c>
      <c r="C223" s="1">
        <v>35796</v>
      </c>
      <c r="D223" s="1">
        <v>35796</v>
      </c>
      <c r="E223" t="s">
        <v>16</v>
      </c>
      <c r="F223" t="s">
        <v>17</v>
      </c>
      <c r="G223" t="s">
        <v>18</v>
      </c>
      <c r="H223" t="s">
        <v>19</v>
      </c>
      <c r="I223">
        <v>2</v>
      </c>
      <c r="J223" t="s">
        <v>23</v>
      </c>
      <c r="K223">
        <v>1</v>
      </c>
      <c r="L223">
        <v>1</v>
      </c>
      <c r="M223">
        <v>0</v>
      </c>
      <c r="N223">
        <v>0</v>
      </c>
      <c r="O223">
        <v>0</v>
      </c>
      <c r="P223">
        <v>1</v>
      </c>
    </row>
    <row r="224" spans="1:16" x14ac:dyDescent="0.3">
      <c r="A224">
        <v>223</v>
      </c>
      <c r="B224">
        <v>1211</v>
      </c>
      <c r="C224" s="1">
        <v>35796</v>
      </c>
      <c r="D224" s="1">
        <v>35986</v>
      </c>
      <c r="E224" t="s">
        <v>42</v>
      </c>
      <c r="F224" t="s">
        <v>32</v>
      </c>
      <c r="G224" t="s">
        <v>18</v>
      </c>
      <c r="H224" t="s">
        <v>19</v>
      </c>
      <c r="I224">
        <v>2</v>
      </c>
      <c r="J224" t="s">
        <v>60</v>
      </c>
      <c r="K224">
        <v>1</v>
      </c>
      <c r="L224">
        <v>1</v>
      </c>
      <c r="M224">
        <v>1</v>
      </c>
      <c r="N224">
        <v>0</v>
      </c>
      <c r="O224">
        <v>0</v>
      </c>
      <c r="P224">
        <v>1</v>
      </c>
    </row>
    <row r="225" spans="1:16" x14ac:dyDescent="0.3">
      <c r="A225">
        <v>224</v>
      </c>
      <c r="B225">
        <v>1212</v>
      </c>
      <c r="C225" s="1">
        <v>35796</v>
      </c>
      <c r="D225" s="1">
        <v>35966</v>
      </c>
      <c r="E225" t="s">
        <v>42</v>
      </c>
      <c r="F225" t="s">
        <v>32</v>
      </c>
      <c r="G225" t="s">
        <v>18</v>
      </c>
      <c r="H225" t="s">
        <v>19</v>
      </c>
      <c r="I225">
        <v>1</v>
      </c>
      <c r="J225" t="s">
        <v>63</v>
      </c>
      <c r="K225">
        <v>1</v>
      </c>
      <c r="L225">
        <v>1</v>
      </c>
      <c r="M225">
        <v>1</v>
      </c>
      <c r="N225">
        <v>0</v>
      </c>
      <c r="O225">
        <v>0</v>
      </c>
      <c r="P225">
        <v>1</v>
      </c>
    </row>
    <row r="226" spans="1:16" x14ac:dyDescent="0.3">
      <c r="A226">
        <v>225</v>
      </c>
      <c r="B226">
        <v>1213</v>
      </c>
      <c r="C226" s="1">
        <v>35796</v>
      </c>
      <c r="D226" s="1">
        <v>35804</v>
      </c>
      <c r="E226" t="s">
        <v>16</v>
      </c>
      <c r="F226" t="s">
        <v>17</v>
      </c>
      <c r="G226" t="s">
        <v>21</v>
      </c>
      <c r="H226" t="s">
        <v>19</v>
      </c>
      <c r="I226">
        <v>1</v>
      </c>
      <c r="J226" t="s">
        <v>20</v>
      </c>
      <c r="K226">
        <v>1</v>
      </c>
      <c r="L226">
        <v>1</v>
      </c>
      <c r="M226">
        <v>1</v>
      </c>
      <c r="N226">
        <v>0</v>
      </c>
      <c r="O226">
        <v>0</v>
      </c>
      <c r="P226">
        <v>1</v>
      </c>
    </row>
    <row r="227" spans="1:16" x14ac:dyDescent="0.3">
      <c r="A227">
        <v>226</v>
      </c>
      <c r="B227">
        <v>1214</v>
      </c>
      <c r="C227" s="1">
        <v>35796</v>
      </c>
      <c r="D227" s="1">
        <v>36016</v>
      </c>
      <c r="E227" t="s">
        <v>42</v>
      </c>
      <c r="F227" t="s">
        <v>32</v>
      </c>
      <c r="G227" t="s">
        <v>21</v>
      </c>
      <c r="H227" t="s">
        <v>19</v>
      </c>
      <c r="I227">
        <v>1</v>
      </c>
      <c r="J227" t="s">
        <v>63</v>
      </c>
      <c r="K227">
        <v>1</v>
      </c>
      <c r="L227">
        <v>1</v>
      </c>
      <c r="M227">
        <v>0</v>
      </c>
      <c r="N227">
        <v>0</v>
      </c>
      <c r="O227">
        <v>0</v>
      </c>
      <c r="P227">
        <v>1</v>
      </c>
    </row>
    <row r="228" spans="1:16" x14ac:dyDescent="0.3">
      <c r="A228">
        <v>227</v>
      </c>
      <c r="B228">
        <v>1215</v>
      </c>
      <c r="C228" s="1">
        <v>35796</v>
      </c>
      <c r="D228" s="1">
        <v>35986</v>
      </c>
      <c r="E228" t="s">
        <v>42</v>
      </c>
      <c r="F228" t="s">
        <v>32</v>
      </c>
      <c r="G228" t="s">
        <v>21</v>
      </c>
      <c r="H228" t="s">
        <v>19</v>
      </c>
      <c r="I228">
        <v>2</v>
      </c>
      <c r="J228" t="s">
        <v>60</v>
      </c>
      <c r="K228">
        <v>0</v>
      </c>
      <c r="L228">
        <v>0</v>
      </c>
      <c r="M228">
        <v>0</v>
      </c>
      <c r="N228">
        <v>0</v>
      </c>
      <c r="O228">
        <v>0</v>
      </c>
      <c r="P228">
        <v>1</v>
      </c>
    </row>
    <row r="229" spans="1:16" x14ac:dyDescent="0.3">
      <c r="A229">
        <v>228</v>
      </c>
      <c r="B229">
        <v>1216</v>
      </c>
      <c r="C229" s="1">
        <v>35796</v>
      </c>
      <c r="D229" s="1">
        <v>35796</v>
      </c>
      <c r="E229" t="s">
        <v>16</v>
      </c>
      <c r="F229" t="s">
        <v>17</v>
      </c>
      <c r="G229" t="s">
        <v>18</v>
      </c>
      <c r="H229" t="s">
        <v>19</v>
      </c>
      <c r="I229">
        <v>1</v>
      </c>
      <c r="J229" t="s">
        <v>20</v>
      </c>
      <c r="K229">
        <v>0</v>
      </c>
      <c r="L229">
        <v>0</v>
      </c>
      <c r="M229">
        <v>0</v>
      </c>
      <c r="N229">
        <v>0</v>
      </c>
      <c r="O229">
        <v>0</v>
      </c>
      <c r="P229">
        <v>1</v>
      </c>
    </row>
    <row r="230" spans="1:16" x14ac:dyDescent="0.3">
      <c r="A230">
        <v>229</v>
      </c>
      <c r="B230">
        <v>1088</v>
      </c>
      <c r="C230" s="1">
        <v>35796</v>
      </c>
      <c r="D230" s="1">
        <v>35796</v>
      </c>
      <c r="E230" t="s">
        <v>16</v>
      </c>
      <c r="F230" t="s">
        <v>37</v>
      </c>
      <c r="G230" t="s">
        <v>21</v>
      </c>
      <c r="H230" t="s">
        <v>24</v>
      </c>
      <c r="I230">
        <v>3</v>
      </c>
      <c r="J230" t="s">
        <v>36</v>
      </c>
      <c r="K230">
        <v>1</v>
      </c>
      <c r="L230">
        <v>1</v>
      </c>
      <c r="M230">
        <v>0</v>
      </c>
      <c r="N230">
        <v>0</v>
      </c>
      <c r="O230">
        <v>0</v>
      </c>
      <c r="P230">
        <v>1</v>
      </c>
    </row>
    <row r="231" spans="1:16" x14ac:dyDescent="0.3">
      <c r="A231">
        <v>230</v>
      </c>
      <c r="B231">
        <v>1057</v>
      </c>
      <c r="C231" s="1">
        <v>35796</v>
      </c>
      <c r="D231" s="1">
        <v>35796</v>
      </c>
      <c r="E231" t="s">
        <v>16</v>
      </c>
      <c r="F231" t="s">
        <v>32</v>
      </c>
      <c r="G231" t="s">
        <v>21</v>
      </c>
      <c r="H231" t="s">
        <v>24</v>
      </c>
      <c r="I231">
        <v>2</v>
      </c>
      <c r="J231" t="s">
        <v>56</v>
      </c>
      <c r="K231">
        <v>1</v>
      </c>
      <c r="L231">
        <v>1</v>
      </c>
      <c r="M231">
        <v>0</v>
      </c>
      <c r="N231">
        <v>0</v>
      </c>
      <c r="O231">
        <v>0</v>
      </c>
      <c r="P231">
        <v>1</v>
      </c>
    </row>
    <row r="232" spans="1:16" x14ac:dyDescent="0.3">
      <c r="A232">
        <v>231</v>
      </c>
      <c r="B232">
        <v>1075</v>
      </c>
      <c r="C232" s="1">
        <v>35796</v>
      </c>
      <c r="D232" s="1">
        <v>35796</v>
      </c>
      <c r="E232" t="s">
        <v>16</v>
      </c>
      <c r="F232" t="s">
        <v>37</v>
      </c>
      <c r="G232" t="s">
        <v>21</v>
      </c>
      <c r="H232" t="s">
        <v>24</v>
      </c>
      <c r="I232">
        <v>2</v>
      </c>
      <c r="J232" t="s">
        <v>38</v>
      </c>
      <c r="K232">
        <v>1</v>
      </c>
      <c r="L232">
        <v>1</v>
      </c>
      <c r="M232">
        <v>1</v>
      </c>
      <c r="N232">
        <v>0</v>
      </c>
      <c r="O232">
        <v>0</v>
      </c>
      <c r="P232">
        <v>1</v>
      </c>
    </row>
    <row r="233" spans="1:16" x14ac:dyDescent="0.3">
      <c r="A233">
        <v>232</v>
      </c>
      <c r="B233">
        <v>1004</v>
      </c>
      <c r="C233" s="1">
        <v>35796</v>
      </c>
      <c r="D233" s="1">
        <v>35796</v>
      </c>
      <c r="E233" t="s">
        <v>16</v>
      </c>
      <c r="F233" t="s">
        <v>32</v>
      </c>
      <c r="G233" t="s">
        <v>21</v>
      </c>
      <c r="H233" t="s">
        <v>24</v>
      </c>
      <c r="I233">
        <v>2</v>
      </c>
      <c r="J233" t="s">
        <v>56</v>
      </c>
      <c r="K233">
        <v>1</v>
      </c>
      <c r="L233">
        <v>1</v>
      </c>
      <c r="M233">
        <v>0</v>
      </c>
      <c r="N233">
        <v>0</v>
      </c>
      <c r="O233">
        <v>0</v>
      </c>
      <c r="P233">
        <v>1</v>
      </c>
    </row>
    <row r="234" spans="1:16" x14ac:dyDescent="0.3">
      <c r="A234">
        <v>233</v>
      </c>
      <c r="B234">
        <v>1007</v>
      </c>
      <c r="C234" s="1">
        <v>35796</v>
      </c>
      <c r="D234" s="1">
        <v>35796</v>
      </c>
      <c r="E234" t="s">
        <v>16</v>
      </c>
      <c r="F234" t="s">
        <v>32</v>
      </c>
      <c r="G234" t="s">
        <v>21</v>
      </c>
      <c r="H234" t="s">
        <v>24</v>
      </c>
      <c r="I234">
        <v>2</v>
      </c>
      <c r="J234" t="s">
        <v>56</v>
      </c>
      <c r="K234">
        <v>1</v>
      </c>
      <c r="L234">
        <v>1</v>
      </c>
      <c r="M234">
        <v>0</v>
      </c>
      <c r="N234">
        <v>0</v>
      </c>
      <c r="O234">
        <v>0</v>
      </c>
      <c r="P234">
        <v>1</v>
      </c>
    </row>
    <row r="235" spans="1:16" x14ac:dyDescent="0.3">
      <c r="A235">
        <v>234</v>
      </c>
      <c r="B235">
        <v>1053</v>
      </c>
      <c r="C235" s="1">
        <v>35796</v>
      </c>
      <c r="D235" s="1">
        <v>35796</v>
      </c>
      <c r="E235" t="s">
        <v>16</v>
      </c>
      <c r="F235" t="s">
        <v>32</v>
      </c>
      <c r="G235" t="s">
        <v>18</v>
      </c>
      <c r="H235" t="s">
        <v>24</v>
      </c>
      <c r="I235">
        <v>3</v>
      </c>
      <c r="J235" t="s">
        <v>61</v>
      </c>
      <c r="K235">
        <v>1</v>
      </c>
      <c r="L235">
        <v>1</v>
      </c>
      <c r="M235">
        <v>0</v>
      </c>
      <c r="N235">
        <v>0</v>
      </c>
      <c r="O235">
        <v>0</v>
      </c>
      <c r="P235">
        <v>1</v>
      </c>
    </row>
    <row r="236" spans="1:16" x14ac:dyDescent="0.3">
      <c r="A236">
        <v>235</v>
      </c>
      <c r="B236">
        <v>1026</v>
      </c>
      <c r="C236" s="1">
        <v>35796</v>
      </c>
      <c r="D236" s="1">
        <v>35796</v>
      </c>
      <c r="E236" t="s">
        <v>16</v>
      </c>
      <c r="F236" t="s">
        <v>32</v>
      </c>
      <c r="G236" t="s">
        <v>21</v>
      </c>
      <c r="H236" t="s">
        <v>24</v>
      </c>
      <c r="I236">
        <v>3</v>
      </c>
      <c r="J236" t="s">
        <v>61</v>
      </c>
      <c r="K236">
        <v>1</v>
      </c>
      <c r="L236">
        <v>1</v>
      </c>
      <c r="M236">
        <v>0</v>
      </c>
      <c r="N236">
        <v>0</v>
      </c>
      <c r="O236">
        <v>0</v>
      </c>
      <c r="P236">
        <v>1</v>
      </c>
    </row>
    <row r="237" spans="1:16" x14ac:dyDescent="0.3">
      <c r="A237">
        <v>236</v>
      </c>
      <c r="B237">
        <v>1106</v>
      </c>
      <c r="C237" s="1">
        <v>35796</v>
      </c>
      <c r="D237" s="1">
        <v>35816</v>
      </c>
      <c r="E237" t="s">
        <v>16</v>
      </c>
      <c r="F237" t="s">
        <v>32</v>
      </c>
      <c r="G237" t="s">
        <v>21</v>
      </c>
      <c r="H237" t="s">
        <v>24</v>
      </c>
      <c r="I237">
        <v>2</v>
      </c>
      <c r="J237" t="s">
        <v>56</v>
      </c>
      <c r="K237">
        <v>1</v>
      </c>
      <c r="L237">
        <v>1</v>
      </c>
      <c r="M237">
        <v>1</v>
      </c>
      <c r="N237">
        <v>0</v>
      </c>
      <c r="O237">
        <v>0</v>
      </c>
      <c r="P237">
        <v>1</v>
      </c>
    </row>
    <row r="238" spans="1:16" x14ac:dyDescent="0.3">
      <c r="A238">
        <v>237</v>
      </c>
      <c r="B238">
        <v>1019</v>
      </c>
      <c r="C238" s="1">
        <v>35796</v>
      </c>
      <c r="D238" s="1">
        <v>35796</v>
      </c>
      <c r="E238" t="s">
        <v>16</v>
      </c>
      <c r="F238" t="s">
        <v>32</v>
      </c>
      <c r="G238" t="s">
        <v>21</v>
      </c>
      <c r="H238" t="s">
        <v>24</v>
      </c>
      <c r="I238">
        <v>3</v>
      </c>
      <c r="J238" t="s">
        <v>61</v>
      </c>
      <c r="K238">
        <v>1</v>
      </c>
      <c r="L238">
        <v>1</v>
      </c>
      <c r="M238">
        <v>1</v>
      </c>
      <c r="N238">
        <v>0</v>
      </c>
      <c r="O238">
        <v>0</v>
      </c>
      <c r="P238">
        <v>1</v>
      </c>
    </row>
    <row r="239" spans="1:16" x14ac:dyDescent="0.3">
      <c r="A239">
        <v>238</v>
      </c>
      <c r="B239">
        <v>1185</v>
      </c>
      <c r="C239" s="1">
        <v>35796</v>
      </c>
      <c r="D239" s="1">
        <v>35802</v>
      </c>
      <c r="E239" t="s">
        <v>16</v>
      </c>
      <c r="F239" t="s">
        <v>32</v>
      </c>
      <c r="G239" t="s">
        <v>21</v>
      </c>
      <c r="H239" t="s">
        <v>24</v>
      </c>
      <c r="I239">
        <v>3</v>
      </c>
      <c r="J239" t="s">
        <v>61</v>
      </c>
      <c r="K239">
        <v>0</v>
      </c>
      <c r="L239">
        <v>0</v>
      </c>
      <c r="M239">
        <v>0</v>
      </c>
      <c r="N239">
        <v>0</v>
      </c>
      <c r="O239">
        <v>0</v>
      </c>
      <c r="P239">
        <v>1</v>
      </c>
    </row>
    <row r="240" spans="1:16" x14ac:dyDescent="0.3">
      <c r="A240">
        <v>239</v>
      </c>
      <c r="B240">
        <v>1197</v>
      </c>
      <c r="C240" s="1">
        <v>35796</v>
      </c>
      <c r="D240" s="1">
        <v>35804</v>
      </c>
      <c r="E240" t="s">
        <v>42</v>
      </c>
      <c r="F240" t="s">
        <v>32</v>
      </c>
      <c r="G240" t="s">
        <v>21</v>
      </c>
      <c r="H240" t="s">
        <v>24</v>
      </c>
      <c r="I240">
        <v>3</v>
      </c>
      <c r="J240" t="s">
        <v>64</v>
      </c>
      <c r="K240">
        <v>0</v>
      </c>
      <c r="L240">
        <v>0</v>
      </c>
      <c r="M240">
        <v>0</v>
      </c>
      <c r="N240">
        <v>0</v>
      </c>
      <c r="O240">
        <v>0</v>
      </c>
      <c r="P240">
        <v>1</v>
      </c>
    </row>
    <row r="241" spans="1:16" x14ac:dyDescent="0.3">
      <c r="A241">
        <v>240</v>
      </c>
      <c r="B241">
        <v>1065</v>
      </c>
      <c r="C241" s="1">
        <v>35796</v>
      </c>
      <c r="D241" s="1">
        <v>35796</v>
      </c>
      <c r="E241" t="s">
        <v>16</v>
      </c>
      <c r="F241" t="s">
        <v>32</v>
      </c>
      <c r="G241" t="s">
        <v>21</v>
      </c>
      <c r="H241" t="s">
        <v>24</v>
      </c>
      <c r="I241">
        <v>3</v>
      </c>
      <c r="J241" t="s">
        <v>61</v>
      </c>
      <c r="K241">
        <v>1</v>
      </c>
      <c r="L241">
        <v>1</v>
      </c>
      <c r="M241">
        <v>1</v>
      </c>
      <c r="N241">
        <v>0</v>
      </c>
      <c r="O241">
        <v>0</v>
      </c>
      <c r="P241">
        <v>1</v>
      </c>
    </row>
    <row r="242" spans="1:16" x14ac:dyDescent="0.3">
      <c r="A242">
        <v>241</v>
      </c>
      <c r="B242">
        <v>1079</v>
      </c>
      <c r="C242" s="1">
        <v>35796</v>
      </c>
      <c r="D242" s="1">
        <v>35796</v>
      </c>
      <c r="E242" t="s">
        <v>16</v>
      </c>
      <c r="F242" t="s">
        <v>32</v>
      </c>
      <c r="G242" t="s">
        <v>21</v>
      </c>
      <c r="H242" t="s">
        <v>24</v>
      </c>
      <c r="I242">
        <v>2</v>
      </c>
      <c r="J242" t="s">
        <v>56</v>
      </c>
      <c r="K242">
        <v>1</v>
      </c>
      <c r="L242">
        <v>1</v>
      </c>
      <c r="M242">
        <v>1</v>
      </c>
      <c r="N242">
        <v>0</v>
      </c>
      <c r="O242">
        <v>0</v>
      </c>
      <c r="P242">
        <v>1</v>
      </c>
    </row>
    <row r="243" spans="1:16" x14ac:dyDescent="0.3">
      <c r="A243">
        <v>242</v>
      </c>
      <c r="B243">
        <v>1096</v>
      </c>
      <c r="C243" s="1">
        <v>35796</v>
      </c>
      <c r="D243" s="1">
        <v>35798</v>
      </c>
      <c r="E243" t="s">
        <v>16</v>
      </c>
      <c r="F243" t="s">
        <v>37</v>
      </c>
      <c r="G243" t="s">
        <v>21</v>
      </c>
      <c r="H243" t="s">
        <v>24</v>
      </c>
      <c r="I243">
        <v>4</v>
      </c>
      <c r="J243" t="s">
        <v>40</v>
      </c>
      <c r="K243">
        <v>1</v>
      </c>
      <c r="L243">
        <v>0</v>
      </c>
      <c r="M243">
        <v>1</v>
      </c>
      <c r="N243">
        <v>0</v>
      </c>
      <c r="O243">
        <v>0</v>
      </c>
      <c r="P243">
        <v>1</v>
      </c>
    </row>
    <row r="244" spans="1:16" x14ac:dyDescent="0.3">
      <c r="A244">
        <v>243</v>
      </c>
      <c r="B244">
        <v>1148</v>
      </c>
      <c r="C244" s="1">
        <v>35796</v>
      </c>
      <c r="D244" s="1">
        <v>35810</v>
      </c>
      <c r="E244" t="s">
        <v>16</v>
      </c>
      <c r="F244" t="s">
        <v>32</v>
      </c>
      <c r="G244" t="s">
        <v>21</v>
      </c>
      <c r="H244" t="s">
        <v>24</v>
      </c>
      <c r="I244">
        <v>2</v>
      </c>
      <c r="J244" t="s">
        <v>56</v>
      </c>
      <c r="K244">
        <v>1</v>
      </c>
      <c r="L244">
        <v>0</v>
      </c>
      <c r="M244">
        <v>0</v>
      </c>
      <c r="N244">
        <v>0</v>
      </c>
      <c r="O244">
        <v>1</v>
      </c>
      <c r="P244">
        <v>1</v>
      </c>
    </row>
    <row r="245" spans="1:16" x14ac:dyDescent="0.3">
      <c r="A245">
        <v>244</v>
      </c>
      <c r="B245">
        <v>1014</v>
      </c>
      <c r="C245" s="1">
        <v>35796</v>
      </c>
      <c r="D245" s="1">
        <v>35796</v>
      </c>
      <c r="E245" t="s">
        <v>16</v>
      </c>
      <c r="F245" t="s">
        <v>32</v>
      </c>
      <c r="G245" t="s">
        <v>21</v>
      </c>
      <c r="H245" t="s">
        <v>24</v>
      </c>
      <c r="I245">
        <v>4</v>
      </c>
      <c r="J245" t="s">
        <v>55</v>
      </c>
      <c r="K245">
        <v>1</v>
      </c>
      <c r="L245">
        <v>1</v>
      </c>
      <c r="M245">
        <v>1</v>
      </c>
      <c r="N245">
        <v>0</v>
      </c>
      <c r="O245">
        <v>0</v>
      </c>
      <c r="P245">
        <v>1</v>
      </c>
    </row>
    <row r="246" spans="1:16" x14ac:dyDescent="0.3">
      <c r="A246">
        <v>245</v>
      </c>
      <c r="B246">
        <v>1005</v>
      </c>
      <c r="C246" s="1">
        <v>35796</v>
      </c>
      <c r="D246" s="1">
        <v>35796</v>
      </c>
      <c r="E246" t="s">
        <v>16</v>
      </c>
      <c r="F246" t="s">
        <v>32</v>
      </c>
      <c r="G246" t="s">
        <v>18</v>
      </c>
      <c r="H246" t="s">
        <v>24</v>
      </c>
      <c r="I246">
        <v>4</v>
      </c>
      <c r="J246" t="s">
        <v>55</v>
      </c>
      <c r="K246">
        <v>1</v>
      </c>
      <c r="L246">
        <v>1</v>
      </c>
      <c r="M246">
        <v>0</v>
      </c>
      <c r="N246">
        <v>0</v>
      </c>
      <c r="O246">
        <v>0</v>
      </c>
      <c r="P246">
        <v>1</v>
      </c>
    </row>
    <row r="247" spans="1:16" x14ac:dyDescent="0.3">
      <c r="A247">
        <v>246</v>
      </c>
      <c r="B247">
        <v>1035</v>
      </c>
      <c r="C247" s="1">
        <v>35796</v>
      </c>
      <c r="D247" s="1">
        <v>35796</v>
      </c>
      <c r="E247" t="s">
        <v>16</v>
      </c>
      <c r="F247" t="s">
        <v>32</v>
      </c>
      <c r="G247" t="s">
        <v>18</v>
      </c>
      <c r="H247" t="s">
        <v>24</v>
      </c>
      <c r="I247">
        <v>4</v>
      </c>
      <c r="J247" t="s">
        <v>55</v>
      </c>
      <c r="K247">
        <v>0</v>
      </c>
      <c r="L247">
        <v>0</v>
      </c>
      <c r="M247">
        <v>0</v>
      </c>
      <c r="N247">
        <v>0</v>
      </c>
      <c r="O247">
        <v>0</v>
      </c>
      <c r="P247">
        <v>1</v>
      </c>
    </row>
    <row r="248" spans="1:16" x14ac:dyDescent="0.3">
      <c r="A248">
        <v>247</v>
      </c>
      <c r="B248">
        <v>1105</v>
      </c>
      <c r="C248" s="1">
        <v>35796</v>
      </c>
      <c r="D248" s="1">
        <v>35801</v>
      </c>
      <c r="E248" t="s">
        <v>42</v>
      </c>
      <c r="F248" t="s">
        <v>32</v>
      </c>
      <c r="G248" t="s">
        <v>18</v>
      </c>
      <c r="H248" t="s">
        <v>24</v>
      </c>
      <c r="I248">
        <v>4</v>
      </c>
      <c r="J248" t="s">
        <v>57</v>
      </c>
      <c r="K248">
        <v>1</v>
      </c>
      <c r="L248">
        <v>1</v>
      </c>
      <c r="M248">
        <v>1</v>
      </c>
      <c r="N248">
        <v>0</v>
      </c>
      <c r="O248">
        <v>0</v>
      </c>
      <c r="P248">
        <v>1</v>
      </c>
    </row>
    <row r="249" spans="1:16" x14ac:dyDescent="0.3">
      <c r="A249">
        <v>248</v>
      </c>
      <c r="B249">
        <v>1006</v>
      </c>
      <c r="C249" s="1">
        <v>35796</v>
      </c>
      <c r="D249" s="1">
        <v>35796</v>
      </c>
      <c r="E249" t="s">
        <v>42</v>
      </c>
      <c r="F249" t="s">
        <v>32</v>
      </c>
      <c r="G249" t="s">
        <v>21</v>
      </c>
      <c r="H249" t="s">
        <v>24</v>
      </c>
      <c r="I249">
        <v>4</v>
      </c>
      <c r="J249" t="s">
        <v>57</v>
      </c>
      <c r="K249">
        <v>0</v>
      </c>
      <c r="L249">
        <v>0</v>
      </c>
      <c r="M249">
        <v>0</v>
      </c>
      <c r="N249">
        <v>0</v>
      </c>
      <c r="O249">
        <v>0</v>
      </c>
      <c r="P249">
        <v>1</v>
      </c>
    </row>
    <row r="250" spans="1:16" x14ac:dyDescent="0.3">
      <c r="A250">
        <v>249</v>
      </c>
      <c r="B250">
        <v>1082</v>
      </c>
      <c r="C250" s="1">
        <v>35796</v>
      </c>
      <c r="D250" s="1">
        <v>35796</v>
      </c>
      <c r="E250" t="s">
        <v>16</v>
      </c>
      <c r="F250" t="s">
        <v>32</v>
      </c>
      <c r="G250" t="s">
        <v>21</v>
      </c>
      <c r="H250" t="s">
        <v>24</v>
      </c>
      <c r="I250">
        <v>3</v>
      </c>
      <c r="J250" t="s">
        <v>61</v>
      </c>
      <c r="K250">
        <v>1</v>
      </c>
      <c r="L250">
        <v>1</v>
      </c>
      <c r="M250">
        <v>0</v>
      </c>
      <c r="N250">
        <v>0</v>
      </c>
      <c r="O250">
        <v>0</v>
      </c>
      <c r="P250">
        <v>1</v>
      </c>
    </row>
    <row r="251" spans="1:16" x14ac:dyDescent="0.3">
      <c r="A251">
        <v>250</v>
      </c>
      <c r="B251">
        <v>1199</v>
      </c>
      <c r="C251" s="1">
        <v>35796</v>
      </c>
      <c r="D251" s="1">
        <v>35856</v>
      </c>
      <c r="E251" t="s">
        <v>16</v>
      </c>
      <c r="F251" t="s">
        <v>32</v>
      </c>
      <c r="G251" t="s">
        <v>21</v>
      </c>
      <c r="H251" t="s">
        <v>24</v>
      </c>
      <c r="I251">
        <v>5</v>
      </c>
      <c r="J251" t="s">
        <v>59</v>
      </c>
      <c r="K251">
        <v>0</v>
      </c>
      <c r="L251">
        <v>0</v>
      </c>
      <c r="M251">
        <v>0</v>
      </c>
      <c r="N251">
        <v>0</v>
      </c>
      <c r="O251">
        <v>0</v>
      </c>
      <c r="P251">
        <v>1</v>
      </c>
    </row>
    <row r="252" spans="1:16" x14ac:dyDescent="0.3">
      <c r="A252">
        <v>251</v>
      </c>
      <c r="B252">
        <v>1071</v>
      </c>
      <c r="C252" s="1">
        <v>35796</v>
      </c>
      <c r="D252" s="1">
        <v>35796</v>
      </c>
      <c r="E252" t="s">
        <v>16</v>
      </c>
      <c r="F252" t="s">
        <v>37</v>
      </c>
      <c r="G252" t="s">
        <v>18</v>
      </c>
      <c r="H252" t="s">
        <v>24</v>
      </c>
      <c r="I252">
        <v>4</v>
      </c>
      <c r="J252" t="s">
        <v>40</v>
      </c>
      <c r="K252">
        <v>1</v>
      </c>
      <c r="L252">
        <v>1</v>
      </c>
      <c r="M252">
        <v>0</v>
      </c>
      <c r="N252">
        <v>0</v>
      </c>
      <c r="O252">
        <v>0</v>
      </c>
      <c r="P252">
        <v>1</v>
      </c>
    </row>
    <row r="253" spans="1:16" x14ac:dyDescent="0.3">
      <c r="A253">
        <v>252</v>
      </c>
      <c r="B253">
        <v>1023</v>
      </c>
      <c r="C253" s="1">
        <v>35796</v>
      </c>
      <c r="D253" s="1">
        <v>35796</v>
      </c>
      <c r="E253" t="s">
        <v>42</v>
      </c>
      <c r="F253" t="s">
        <v>37</v>
      </c>
      <c r="G253" t="s">
        <v>21</v>
      </c>
      <c r="H253" t="s">
        <v>24</v>
      </c>
      <c r="I253">
        <v>4</v>
      </c>
      <c r="J253" t="s">
        <v>65</v>
      </c>
      <c r="K253">
        <v>1</v>
      </c>
      <c r="L253">
        <v>1</v>
      </c>
      <c r="M253">
        <v>1</v>
      </c>
      <c r="N253">
        <v>0</v>
      </c>
      <c r="O253">
        <v>0</v>
      </c>
      <c r="P253">
        <v>1</v>
      </c>
    </row>
    <row r="254" spans="1:16" x14ac:dyDescent="0.3">
      <c r="A254">
        <v>253</v>
      </c>
      <c r="B254">
        <v>1028</v>
      </c>
      <c r="C254" s="1">
        <v>35796</v>
      </c>
      <c r="D254" s="1">
        <v>35796</v>
      </c>
      <c r="E254" t="s">
        <v>16</v>
      </c>
      <c r="F254" t="s">
        <v>37</v>
      </c>
      <c r="G254" t="s">
        <v>18</v>
      </c>
      <c r="H254" t="s">
        <v>24</v>
      </c>
      <c r="I254">
        <v>4</v>
      </c>
      <c r="J254" t="s">
        <v>40</v>
      </c>
      <c r="K254">
        <v>1</v>
      </c>
      <c r="L254">
        <v>1</v>
      </c>
      <c r="M254">
        <v>1</v>
      </c>
      <c r="N254">
        <v>0</v>
      </c>
      <c r="O254">
        <v>0</v>
      </c>
      <c r="P254">
        <v>1</v>
      </c>
    </row>
    <row r="255" spans="1:16" x14ac:dyDescent="0.3">
      <c r="A255">
        <v>254</v>
      </c>
      <c r="B255">
        <v>1144</v>
      </c>
      <c r="C255" s="1">
        <v>35796</v>
      </c>
      <c r="D255" s="1">
        <v>35806</v>
      </c>
      <c r="E255" t="s">
        <v>16</v>
      </c>
      <c r="F255" t="s">
        <v>37</v>
      </c>
      <c r="G255" t="s">
        <v>21</v>
      </c>
      <c r="H255" t="s">
        <v>24</v>
      </c>
      <c r="I255">
        <v>4</v>
      </c>
      <c r="J255" t="s">
        <v>40</v>
      </c>
      <c r="K255">
        <v>1</v>
      </c>
      <c r="L255">
        <v>1</v>
      </c>
      <c r="M255">
        <v>0</v>
      </c>
      <c r="N255">
        <v>0</v>
      </c>
      <c r="O255">
        <v>0</v>
      </c>
      <c r="P255">
        <v>1</v>
      </c>
    </row>
    <row r="256" spans="1:16" x14ac:dyDescent="0.3">
      <c r="A256">
        <v>255</v>
      </c>
      <c r="B256">
        <v>1217</v>
      </c>
      <c r="C256" s="1">
        <v>35796</v>
      </c>
      <c r="D256" s="1">
        <v>35796</v>
      </c>
      <c r="E256" t="s">
        <v>42</v>
      </c>
      <c r="F256" t="s">
        <v>32</v>
      </c>
      <c r="G256" t="s">
        <v>21</v>
      </c>
      <c r="H256" t="s">
        <v>24</v>
      </c>
      <c r="I256">
        <v>1</v>
      </c>
      <c r="J256" t="s">
        <v>63</v>
      </c>
      <c r="K256">
        <v>1</v>
      </c>
      <c r="L256">
        <v>1</v>
      </c>
      <c r="M256">
        <v>1</v>
      </c>
      <c r="N256">
        <v>0</v>
      </c>
      <c r="O256">
        <v>0</v>
      </c>
      <c r="P256">
        <v>1</v>
      </c>
    </row>
    <row r="257" spans="1:16" x14ac:dyDescent="0.3">
      <c r="A257">
        <v>256</v>
      </c>
      <c r="B257">
        <v>1218</v>
      </c>
      <c r="C257" s="1">
        <v>35796</v>
      </c>
      <c r="D257" s="1">
        <v>36046</v>
      </c>
      <c r="E257" t="s">
        <v>16</v>
      </c>
      <c r="F257" t="s">
        <v>32</v>
      </c>
      <c r="G257" t="s">
        <v>18</v>
      </c>
      <c r="H257" t="s">
        <v>24</v>
      </c>
      <c r="I257">
        <v>1</v>
      </c>
      <c r="J257" t="s">
        <v>62</v>
      </c>
      <c r="K257">
        <v>1</v>
      </c>
      <c r="L257">
        <v>1</v>
      </c>
      <c r="M257">
        <v>0</v>
      </c>
      <c r="N257">
        <v>0</v>
      </c>
      <c r="O257">
        <v>0</v>
      </c>
      <c r="P257">
        <v>1</v>
      </c>
    </row>
    <row r="258" spans="1:16" x14ac:dyDescent="0.3">
      <c r="A258">
        <v>257</v>
      </c>
      <c r="B258">
        <v>1219</v>
      </c>
      <c r="C258" s="1">
        <v>35796</v>
      </c>
      <c r="D258" s="1">
        <v>36016</v>
      </c>
      <c r="E258" t="s">
        <v>16</v>
      </c>
      <c r="F258" t="s">
        <v>17</v>
      </c>
      <c r="G258" t="s">
        <v>21</v>
      </c>
      <c r="H258" t="s">
        <v>24</v>
      </c>
      <c r="I258">
        <v>1</v>
      </c>
      <c r="J258" t="s">
        <v>20</v>
      </c>
      <c r="K258">
        <v>1</v>
      </c>
      <c r="L258">
        <v>1</v>
      </c>
      <c r="M258">
        <v>1</v>
      </c>
      <c r="N258">
        <v>0</v>
      </c>
      <c r="O258">
        <v>0</v>
      </c>
      <c r="P258">
        <v>1</v>
      </c>
    </row>
    <row r="259" spans="1:16" x14ac:dyDescent="0.3">
      <c r="A259">
        <v>258</v>
      </c>
      <c r="B259">
        <v>1220</v>
      </c>
      <c r="C259" s="1">
        <v>35796</v>
      </c>
      <c r="D259" s="1">
        <v>36016</v>
      </c>
      <c r="E259" t="s">
        <v>42</v>
      </c>
      <c r="F259" t="s">
        <v>32</v>
      </c>
      <c r="G259" t="s">
        <v>18</v>
      </c>
      <c r="H259" t="s">
        <v>24</v>
      </c>
      <c r="I259">
        <v>1</v>
      </c>
      <c r="J259" t="s">
        <v>63</v>
      </c>
      <c r="K259">
        <v>1</v>
      </c>
      <c r="L259">
        <v>1</v>
      </c>
      <c r="M259">
        <v>1</v>
      </c>
      <c r="N259">
        <v>0</v>
      </c>
      <c r="O259">
        <v>0</v>
      </c>
      <c r="P259">
        <v>1</v>
      </c>
    </row>
    <row r="260" spans="1:16" x14ac:dyDescent="0.3">
      <c r="A260">
        <v>259</v>
      </c>
      <c r="B260">
        <v>1221</v>
      </c>
      <c r="C260" s="1">
        <v>35796</v>
      </c>
      <c r="D260" s="1">
        <v>36016</v>
      </c>
      <c r="E260" t="s">
        <v>16</v>
      </c>
      <c r="F260" t="s">
        <v>32</v>
      </c>
      <c r="G260" t="s">
        <v>21</v>
      </c>
      <c r="H260" t="s">
        <v>24</v>
      </c>
      <c r="I260">
        <v>1</v>
      </c>
      <c r="J260" t="s">
        <v>62</v>
      </c>
      <c r="K260">
        <v>1</v>
      </c>
      <c r="L260">
        <v>1</v>
      </c>
      <c r="M260">
        <v>0</v>
      </c>
      <c r="N260">
        <v>0</v>
      </c>
      <c r="O260">
        <v>0</v>
      </c>
      <c r="P260">
        <v>1</v>
      </c>
    </row>
    <row r="261" spans="1:16" x14ac:dyDescent="0.3">
      <c r="A261">
        <v>260</v>
      </c>
      <c r="B261">
        <v>1222</v>
      </c>
      <c r="C261" s="1">
        <v>35796</v>
      </c>
      <c r="D261" s="1">
        <v>36046</v>
      </c>
      <c r="E261" t="s">
        <v>16</v>
      </c>
      <c r="F261" t="s">
        <v>17</v>
      </c>
      <c r="G261" t="s">
        <v>21</v>
      </c>
      <c r="H261" t="s">
        <v>24</v>
      </c>
      <c r="I261">
        <v>2</v>
      </c>
      <c r="J261" t="s">
        <v>23</v>
      </c>
      <c r="K261">
        <v>1</v>
      </c>
      <c r="L261">
        <v>1</v>
      </c>
      <c r="M261">
        <v>1</v>
      </c>
      <c r="N261">
        <v>0</v>
      </c>
      <c r="O261">
        <v>0</v>
      </c>
      <c r="P261">
        <v>1</v>
      </c>
    </row>
    <row r="262" spans="1:16" x14ac:dyDescent="0.3">
      <c r="A262">
        <v>261</v>
      </c>
      <c r="B262">
        <v>1223</v>
      </c>
      <c r="C262" s="1">
        <v>35796</v>
      </c>
      <c r="D262" s="1">
        <v>36016</v>
      </c>
      <c r="E262" t="s">
        <v>16</v>
      </c>
      <c r="F262" t="s">
        <v>17</v>
      </c>
      <c r="G262" t="s">
        <v>21</v>
      </c>
      <c r="H262" t="s">
        <v>24</v>
      </c>
      <c r="I262">
        <v>1</v>
      </c>
      <c r="J262" t="s">
        <v>20</v>
      </c>
      <c r="K262">
        <v>1</v>
      </c>
      <c r="L262">
        <v>1</v>
      </c>
      <c r="M262">
        <v>0</v>
      </c>
      <c r="N262">
        <v>0</v>
      </c>
      <c r="O262">
        <v>0</v>
      </c>
      <c r="P262">
        <v>1</v>
      </c>
    </row>
    <row r="263" spans="1:16" x14ac:dyDescent="0.3">
      <c r="A263">
        <v>262</v>
      </c>
      <c r="B263">
        <v>1224</v>
      </c>
      <c r="C263" s="1">
        <v>35796</v>
      </c>
      <c r="D263" s="1">
        <v>36046</v>
      </c>
      <c r="E263" t="s">
        <v>42</v>
      </c>
      <c r="F263" t="s">
        <v>32</v>
      </c>
      <c r="G263" t="s">
        <v>18</v>
      </c>
      <c r="H263" t="s">
        <v>24</v>
      </c>
      <c r="I263">
        <v>1</v>
      </c>
      <c r="J263" t="s">
        <v>63</v>
      </c>
      <c r="K263">
        <v>1</v>
      </c>
      <c r="L263">
        <v>1</v>
      </c>
      <c r="M263">
        <v>0</v>
      </c>
      <c r="N263">
        <v>0</v>
      </c>
      <c r="O263">
        <v>0</v>
      </c>
      <c r="P263">
        <v>1</v>
      </c>
    </row>
    <row r="264" spans="1:16" x14ac:dyDescent="0.3">
      <c r="A264">
        <v>263</v>
      </c>
      <c r="B264">
        <v>1225</v>
      </c>
      <c r="C264" s="1">
        <v>35796</v>
      </c>
      <c r="D264" s="1">
        <v>35796</v>
      </c>
      <c r="E264" t="s">
        <v>16</v>
      </c>
      <c r="F264" t="s">
        <v>17</v>
      </c>
      <c r="G264" t="s">
        <v>21</v>
      </c>
      <c r="H264" t="s">
        <v>24</v>
      </c>
      <c r="I264">
        <v>1</v>
      </c>
      <c r="J264" t="s">
        <v>20</v>
      </c>
      <c r="K264">
        <v>1</v>
      </c>
      <c r="L264">
        <v>1</v>
      </c>
      <c r="M264">
        <v>0</v>
      </c>
      <c r="N264">
        <v>0</v>
      </c>
      <c r="O264">
        <v>0</v>
      </c>
      <c r="P264">
        <v>1</v>
      </c>
    </row>
    <row r="265" spans="1:16" x14ac:dyDescent="0.3">
      <c r="A265">
        <v>264</v>
      </c>
      <c r="B265">
        <v>1226</v>
      </c>
      <c r="C265" s="1">
        <v>35796</v>
      </c>
      <c r="D265" s="1">
        <v>35956</v>
      </c>
      <c r="E265" t="s">
        <v>42</v>
      </c>
      <c r="F265" t="s">
        <v>32</v>
      </c>
      <c r="G265" t="s">
        <v>18</v>
      </c>
      <c r="H265" t="s">
        <v>24</v>
      </c>
      <c r="I265">
        <v>1</v>
      </c>
      <c r="J265" t="s">
        <v>63</v>
      </c>
      <c r="K265">
        <v>1</v>
      </c>
      <c r="L265">
        <v>1</v>
      </c>
      <c r="M265">
        <v>0</v>
      </c>
      <c r="N265">
        <v>0</v>
      </c>
      <c r="O265">
        <v>0</v>
      </c>
      <c r="P265">
        <v>1</v>
      </c>
    </row>
    <row r="266" spans="1:16" x14ac:dyDescent="0.3">
      <c r="A266">
        <v>265</v>
      </c>
      <c r="B266">
        <v>1227</v>
      </c>
      <c r="C266" s="1">
        <v>35796</v>
      </c>
      <c r="D266" s="1">
        <v>35796</v>
      </c>
      <c r="E266" t="s">
        <v>16</v>
      </c>
      <c r="F266" t="s">
        <v>32</v>
      </c>
      <c r="G266" t="s">
        <v>18</v>
      </c>
      <c r="H266" t="s">
        <v>24</v>
      </c>
      <c r="I266">
        <v>1</v>
      </c>
      <c r="J266" t="s">
        <v>62</v>
      </c>
      <c r="K266">
        <v>1</v>
      </c>
      <c r="L266">
        <v>1</v>
      </c>
      <c r="M266">
        <v>0</v>
      </c>
      <c r="N266">
        <v>0</v>
      </c>
      <c r="O266">
        <v>0</v>
      </c>
      <c r="P266">
        <v>1</v>
      </c>
    </row>
    <row r="267" spans="1:16" x14ac:dyDescent="0.3">
      <c r="A267">
        <v>266</v>
      </c>
      <c r="B267">
        <v>1228</v>
      </c>
      <c r="C267" s="1">
        <v>35796</v>
      </c>
      <c r="D267" s="1">
        <v>35839</v>
      </c>
      <c r="E267" t="s">
        <v>42</v>
      </c>
      <c r="F267" t="s">
        <v>32</v>
      </c>
      <c r="G267" t="s">
        <v>21</v>
      </c>
      <c r="H267" t="s">
        <v>24</v>
      </c>
      <c r="I267">
        <v>1</v>
      </c>
      <c r="J267" t="s">
        <v>63</v>
      </c>
      <c r="K267">
        <v>1</v>
      </c>
      <c r="L267">
        <v>1</v>
      </c>
      <c r="M267">
        <v>0</v>
      </c>
      <c r="N267">
        <v>0</v>
      </c>
      <c r="O267">
        <v>0</v>
      </c>
      <c r="P267">
        <v>1</v>
      </c>
    </row>
    <row r="268" spans="1:16" x14ac:dyDescent="0.3">
      <c r="A268">
        <v>267</v>
      </c>
      <c r="B268">
        <v>1229</v>
      </c>
      <c r="C268" s="1">
        <v>35796</v>
      </c>
      <c r="D268" s="1">
        <v>35946</v>
      </c>
      <c r="E268" t="s">
        <v>16</v>
      </c>
      <c r="F268" t="s">
        <v>17</v>
      </c>
      <c r="G268" t="s">
        <v>21</v>
      </c>
      <c r="H268" t="s">
        <v>24</v>
      </c>
      <c r="I268">
        <v>5</v>
      </c>
      <c r="J268" t="s">
        <v>31</v>
      </c>
      <c r="K268">
        <v>1</v>
      </c>
      <c r="L268">
        <v>1</v>
      </c>
      <c r="M268">
        <v>1</v>
      </c>
      <c r="N268">
        <v>1</v>
      </c>
      <c r="O268">
        <v>0</v>
      </c>
      <c r="P268">
        <v>1</v>
      </c>
    </row>
    <row r="269" spans="1:16" x14ac:dyDescent="0.3">
      <c r="A269">
        <v>268</v>
      </c>
      <c r="B269">
        <v>1230</v>
      </c>
      <c r="C269" s="1">
        <v>35796</v>
      </c>
      <c r="D269" s="1">
        <v>36016</v>
      </c>
      <c r="E269" t="s">
        <v>16</v>
      </c>
      <c r="F269" t="s">
        <v>17</v>
      </c>
      <c r="G269" t="s">
        <v>18</v>
      </c>
      <c r="H269" t="s">
        <v>24</v>
      </c>
      <c r="I269">
        <v>2</v>
      </c>
      <c r="J269" t="s">
        <v>23</v>
      </c>
      <c r="K269">
        <v>1</v>
      </c>
      <c r="L269">
        <v>1</v>
      </c>
      <c r="M269">
        <v>1</v>
      </c>
      <c r="N269">
        <v>0</v>
      </c>
      <c r="O269">
        <v>0</v>
      </c>
      <c r="P269">
        <v>1</v>
      </c>
    </row>
    <row r="270" spans="1:16" x14ac:dyDescent="0.3">
      <c r="A270">
        <v>269</v>
      </c>
      <c r="B270">
        <v>1231</v>
      </c>
      <c r="C270" s="1">
        <v>35796</v>
      </c>
      <c r="D270" s="1">
        <v>36016</v>
      </c>
      <c r="E270" t="s">
        <v>16</v>
      </c>
      <c r="F270" t="s">
        <v>32</v>
      </c>
      <c r="G270" t="s">
        <v>18</v>
      </c>
      <c r="H270" t="s">
        <v>24</v>
      </c>
      <c r="I270">
        <v>1</v>
      </c>
      <c r="J270" t="s">
        <v>62</v>
      </c>
      <c r="K270">
        <v>1</v>
      </c>
      <c r="L270">
        <v>1</v>
      </c>
      <c r="M270">
        <v>0</v>
      </c>
      <c r="N270">
        <v>0</v>
      </c>
      <c r="O270">
        <v>0</v>
      </c>
      <c r="P270">
        <v>1</v>
      </c>
    </row>
    <row r="271" spans="1:16" x14ac:dyDescent="0.3">
      <c r="A271">
        <v>270</v>
      </c>
      <c r="B271">
        <v>1232</v>
      </c>
      <c r="C271" s="1">
        <v>35796</v>
      </c>
      <c r="D271" s="1">
        <v>35896</v>
      </c>
      <c r="E271" t="s">
        <v>16</v>
      </c>
      <c r="F271" t="s">
        <v>32</v>
      </c>
      <c r="G271" t="s">
        <v>21</v>
      </c>
      <c r="H271" t="s">
        <v>24</v>
      </c>
      <c r="I271">
        <v>1</v>
      </c>
      <c r="J271" t="s">
        <v>62</v>
      </c>
      <c r="K271">
        <v>1</v>
      </c>
      <c r="L271">
        <v>1</v>
      </c>
      <c r="M271">
        <v>0</v>
      </c>
      <c r="N271">
        <v>0</v>
      </c>
      <c r="O271">
        <v>0</v>
      </c>
      <c r="P271">
        <v>1</v>
      </c>
    </row>
    <row r="272" spans="1:16" x14ac:dyDescent="0.3">
      <c r="A272">
        <v>271</v>
      </c>
      <c r="B272">
        <v>1233</v>
      </c>
      <c r="C272" s="1">
        <v>35796</v>
      </c>
      <c r="D272" s="1">
        <v>35796</v>
      </c>
      <c r="E272" t="s">
        <v>16</v>
      </c>
      <c r="F272" t="s">
        <v>17</v>
      </c>
      <c r="G272" t="s">
        <v>21</v>
      </c>
      <c r="H272" t="s">
        <v>24</v>
      </c>
      <c r="I272">
        <v>2</v>
      </c>
      <c r="J272" t="s">
        <v>23</v>
      </c>
      <c r="K272">
        <v>1</v>
      </c>
      <c r="L272">
        <v>1</v>
      </c>
      <c r="M272">
        <v>1</v>
      </c>
      <c r="N272">
        <v>0</v>
      </c>
      <c r="O272">
        <v>0</v>
      </c>
      <c r="P272">
        <v>1</v>
      </c>
    </row>
    <row r="273" spans="1:16" x14ac:dyDescent="0.3">
      <c r="A273">
        <v>272</v>
      </c>
      <c r="B273">
        <v>1234</v>
      </c>
      <c r="C273" s="1">
        <v>35796</v>
      </c>
      <c r="D273" s="1">
        <v>36046</v>
      </c>
      <c r="E273" t="s">
        <v>42</v>
      </c>
      <c r="F273" t="s">
        <v>32</v>
      </c>
      <c r="G273" t="s">
        <v>18</v>
      </c>
      <c r="H273" t="s">
        <v>24</v>
      </c>
      <c r="I273">
        <v>2</v>
      </c>
      <c r="J273" t="s">
        <v>60</v>
      </c>
      <c r="K273">
        <v>1</v>
      </c>
      <c r="L273">
        <v>1</v>
      </c>
      <c r="M273">
        <v>0</v>
      </c>
      <c r="N273">
        <v>0</v>
      </c>
      <c r="O273">
        <v>0</v>
      </c>
      <c r="P273">
        <v>1</v>
      </c>
    </row>
    <row r="274" spans="1:16" x14ac:dyDescent="0.3">
      <c r="A274">
        <v>273</v>
      </c>
      <c r="B274">
        <v>1235</v>
      </c>
      <c r="C274" s="1">
        <v>35796</v>
      </c>
      <c r="D274" s="1">
        <v>35796</v>
      </c>
      <c r="E274" t="s">
        <v>16</v>
      </c>
      <c r="F274" t="s">
        <v>17</v>
      </c>
      <c r="G274" t="s">
        <v>18</v>
      </c>
      <c r="H274" t="s">
        <v>24</v>
      </c>
      <c r="I274">
        <v>2</v>
      </c>
      <c r="J274" t="s">
        <v>23</v>
      </c>
      <c r="K274">
        <v>1</v>
      </c>
      <c r="L274">
        <v>1</v>
      </c>
      <c r="M274">
        <v>0</v>
      </c>
      <c r="N274">
        <v>0</v>
      </c>
      <c r="O274">
        <v>0</v>
      </c>
      <c r="P274">
        <v>1</v>
      </c>
    </row>
    <row r="275" spans="1:16" x14ac:dyDescent="0.3">
      <c r="A275">
        <v>274</v>
      </c>
      <c r="B275">
        <v>1236</v>
      </c>
      <c r="C275" s="1">
        <v>35796</v>
      </c>
      <c r="D275" s="1">
        <v>36046</v>
      </c>
      <c r="E275" t="s">
        <v>16</v>
      </c>
      <c r="F275" t="s">
        <v>32</v>
      </c>
      <c r="G275" t="s">
        <v>21</v>
      </c>
      <c r="H275" t="s">
        <v>24</v>
      </c>
      <c r="I275">
        <v>1</v>
      </c>
      <c r="J275" t="s">
        <v>62</v>
      </c>
      <c r="K275">
        <v>0</v>
      </c>
      <c r="L275">
        <v>0</v>
      </c>
      <c r="M275">
        <v>0</v>
      </c>
      <c r="N275">
        <v>0</v>
      </c>
      <c r="O275">
        <v>0</v>
      </c>
      <c r="P275">
        <v>1</v>
      </c>
    </row>
    <row r="276" spans="1:16" x14ac:dyDescent="0.3">
      <c r="A276">
        <v>275</v>
      </c>
      <c r="B276">
        <v>1237</v>
      </c>
      <c r="C276" s="1">
        <v>35796</v>
      </c>
      <c r="D276" s="1">
        <v>36046</v>
      </c>
      <c r="E276" t="s">
        <v>42</v>
      </c>
      <c r="F276" t="s">
        <v>32</v>
      </c>
      <c r="G276" t="s">
        <v>21</v>
      </c>
      <c r="H276" t="s">
        <v>24</v>
      </c>
      <c r="I276">
        <v>1</v>
      </c>
      <c r="J276" t="s">
        <v>63</v>
      </c>
      <c r="K276">
        <v>0</v>
      </c>
      <c r="L276">
        <v>0</v>
      </c>
      <c r="M276">
        <v>0</v>
      </c>
      <c r="N276">
        <v>0</v>
      </c>
      <c r="O276">
        <v>0</v>
      </c>
      <c r="P276">
        <v>1</v>
      </c>
    </row>
    <row r="277" spans="1:16" x14ac:dyDescent="0.3">
      <c r="A277">
        <v>276</v>
      </c>
      <c r="B277">
        <v>1238</v>
      </c>
      <c r="C277" s="1">
        <v>35796</v>
      </c>
      <c r="D277" s="1">
        <v>35856</v>
      </c>
      <c r="E277" t="s">
        <v>16</v>
      </c>
      <c r="F277" t="s">
        <v>17</v>
      </c>
      <c r="G277" t="s">
        <v>21</v>
      </c>
      <c r="H277" t="s">
        <v>24</v>
      </c>
      <c r="I277">
        <v>1</v>
      </c>
      <c r="J277" t="s">
        <v>20</v>
      </c>
      <c r="K277">
        <v>0</v>
      </c>
      <c r="L277">
        <v>0</v>
      </c>
      <c r="M277">
        <v>0</v>
      </c>
      <c r="N277">
        <v>0</v>
      </c>
      <c r="O277">
        <v>0</v>
      </c>
      <c r="P277">
        <v>1</v>
      </c>
    </row>
    <row r="278" spans="1:16" x14ac:dyDescent="0.3">
      <c r="A278">
        <v>277</v>
      </c>
      <c r="B278">
        <v>1239</v>
      </c>
      <c r="C278" s="1">
        <v>35796</v>
      </c>
      <c r="D278" s="1">
        <v>35874</v>
      </c>
      <c r="E278" t="s">
        <v>42</v>
      </c>
      <c r="F278" t="s">
        <v>32</v>
      </c>
      <c r="G278" t="s">
        <v>21</v>
      </c>
      <c r="H278" t="s">
        <v>24</v>
      </c>
      <c r="I278">
        <v>1</v>
      </c>
      <c r="J278" t="s">
        <v>63</v>
      </c>
      <c r="K278">
        <v>0</v>
      </c>
      <c r="L278">
        <v>0</v>
      </c>
      <c r="M278">
        <v>0</v>
      </c>
      <c r="N278">
        <v>0</v>
      </c>
      <c r="O278">
        <v>0</v>
      </c>
      <c r="P278">
        <v>1</v>
      </c>
    </row>
    <row r="279" spans="1:16" x14ac:dyDescent="0.3">
      <c r="A279">
        <v>278</v>
      </c>
      <c r="B279">
        <v>1240</v>
      </c>
      <c r="C279" s="1">
        <v>35796</v>
      </c>
      <c r="D279" s="1">
        <v>35796</v>
      </c>
      <c r="E279" t="s">
        <v>16</v>
      </c>
      <c r="F279" t="s">
        <v>17</v>
      </c>
      <c r="G279" t="s">
        <v>18</v>
      </c>
      <c r="H279" t="s">
        <v>24</v>
      </c>
      <c r="I279">
        <v>1</v>
      </c>
      <c r="J279" t="s">
        <v>20</v>
      </c>
      <c r="K279">
        <v>1</v>
      </c>
      <c r="L279">
        <v>1</v>
      </c>
      <c r="M279">
        <v>1</v>
      </c>
      <c r="N279">
        <v>0</v>
      </c>
      <c r="O279">
        <v>0</v>
      </c>
      <c r="P279">
        <v>1</v>
      </c>
    </row>
    <row r="280" spans="1:16" x14ac:dyDescent="0.3">
      <c r="A280">
        <v>279</v>
      </c>
      <c r="B280">
        <v>1241</v>
      </c>
      <c r="C280" s="1">
        <v>35796</v>
      </c>
      <c r="D280" s="1">
        <v>36046</v>
      </c>
      <c r="E280" t="s">
        <v>16</v>
      </c>
      <c r="F280" t="s">
        <v>32</v>
      </c>
      <c r="G280" t="s">
        <v>21</v>
      </c>
      <c r="H280" t="s">
        <v>24</v>
      </c>
      <c r="I280">
        <v>1</v>
      </c>
      <c r="J280" t="s">
        <v>62</v>
      </c>
      <c r="K280">
        <v>1</v>
      </c>
      <c r="L280">
        <v>1</v>
      </c>
      <c r="M280">
        <v>1</v>
      </c>
      <c r="N280">
        <v>0</v>
      </c>
      <c r="O280">
        <v>0</v>
      </c>
      <c r="P280">
        <v>1</v>
      </c>
    </row>
    <row r="281" spans="1:16" x14ac:dyDescent="0.3">
      <c r="A281">
        <v>280</v>
      </c>
      <c r="B281">
        <v>1169</v>
      </c>
      <c r="C281" s="1">
        <v>35796</v>
      </c>
      <c r="D281" s="1">
        <v>35836</v>
      </c>
      <c r="E281" t="s">
        <v>16</v>
      </c>
      <c r="F281" t="s">
        <v>37</v>
      </c>
      <c r="G281" t="s">
        <v>21</v>
      </c>
      <c r="H281" t="s">
        <v>26</v>
      </c>
      <c r="I281">
        <v>4</v>
      </c>
      <c r="J281" t="s">
        <v>40</v>
      </c>
      <c r="K281">
        <v>1</v>
      </c>
      <c r="L281">
        <v>0</v>
      </c>
      <c r="M281">
        <v>1</v>
      </c>
      <c r="N281">
        <v>0</v>
      </c>
      <c r="O281">
        <v>0</v>
      </c>
      <c r="P281">
        <v>1</v>
      </c>
    </row>
    <row r="282" spans="1:16" x14ac:dyDescent="0.3">
      <c r="A282">
        <v>281</v>
      </c>
      <c r="B282">
        <v>1184</v>
      </c>
      <c r="C282" s="1">
        <v>35796</v>
      </c>
      <c r="D282" s="1">
        <v>36046</v>
      </c>
      <c r="E282" t="s">
        <v>42</v>
      </c>
      <c r="F282" t="s">
        <v>32</v>
      </c>
      <c r="G282" t="s">
        <v>21</v>
      </c>
      <c r="H282" t="s">
        <v>26</v>
      </c>
      <c r="I282">
        <v>5</v>
      </c>
      <c r="J282" t="s">
        <v>66</v>
      </c>
      <c r="K282">
        <v>1</v>
      </c>
      <c r="L282">
        <v>1</v>
      </c>
      <c r="M282">
        <v>0</v>
      </c>
      <c r="N282">
        <v>0</v>
      </c>
      <c r="O282">
        <v>0</v>
      </c>
      <c r="P282">
        <v>1</v>
      </c>
    </row>
    <row r="283" spans="1:16" x14ac:dyDescent="0.3">
      <c r="A283">
        <v>282</v>
      </c>
      <c r="B283">
        <v>1177</v>
      </c>
      <c r="C283" s="1">
        <v>35796</v>
      </c>
      <c r="D283" s="1">
        <v>36046</v>
      </c>
      <c r="E283" t="s">
        <v>42</v>
      </c>
      <c r="F283" t="s">
        <v>32</v>
      </c>
      <c r="G283" t="s">
        <v>18</v>
      </c>
      <c r="H283" t="s">
        <v>26</v>
      </c>
      <c r="I283">
        <v>7</v>
      </c>
      <c r="J283" t="s">
        <v>55</v>
      </c>
      <c r="K283">
        <v>1</v>
      </c>
      <c r="L283">
        <v>1</v>
      </c>
      <c r="M283">
        <v>0</v>
      </c>
      <c r="N283">
        <v>0</v>
      </c>
      <c r="O283">
        <v>0</v>
      </c>
      <c r="P283">
        <v>1</v>
      </c>
    </row>
    <row r="284" spans="1:16" x14ac:dyDescent="0.3">
      <c r="A284">
        <v>283</v>
      </c>
      <c r="B284">
        <v>1018</v>
      </c>
      <c r="C284" s="1">
        <v>35796</v>
      </c>
      <c r="D284" s="1">
        <v>35796</v>
      </c>
      <c r="E284" t="s">
        <v>16</v>
      </c>
      <c r="F284" t="s">
        <v>37</v>
      </c>
      <c r="G284" t="s">
        <v>21</v>
      </c>
      <c r="H284" t="s">
        <v>26</v>
      </c>
      <c r="I284">
        <v>5</v>
      </c>
      <c r="J284" t="s">
        <v>41</v>
      </c>
      <c r="K284">
        <v>1</v>
      </c>
      <c r="L284">
        <v>1</v>
      </c>
      <c r="M284">
        <v>0</v>
      </c>
      <c r="N284">
        <v>0</v>
      </c>
      <c r="O284">
        <v>0</v>
      </c>
      <c r="P284">
        <v>1</v>
      </c>
    </row>
    <row r="285" spans="1:16" x14ac:dyDescent="0.3">
      <c r="A285">
        <v>284</v>
      </c>
      <c r="B285">
        <v>1091</v>
      </c>
      <c r="C285" s="1">
        <v>35796</v>
      </c>
      <c r="D285" s="1">
        <v>35797</v>
      </c>
      <c r="E285" t="s">
        <v>16</v>
      </c>
      <c r="F285" t="s">
        <v>37</v>
      </c>
      <c r="G285" t="s">
        <v>21</v>
      </c>
      <c r="H285" t="s">
        <v>26</v>
      </c>
      <c r="I285">
        <v>1</v>
      </c>
      <c r="J285" t="s">
        <v>39</v>
      </c>
      <c r="K285">
        <v>1</v>
      </c>
      <c r="L285">
        <v>1</v>
      </c>
      <c r="M285">
        <v>0</v>
      </c>
      <c r="N285">
        <v>0</v>
      </c>
      <c r="O285">
        <v>0</v>
      </c>
      <c r="P285">
        <v>1</v>
      </c>
    </row>
    <row r="286" spans="1:16" x14ac:dyDescent="0.3">
      <c r="A286">
        <v>285</v>
      </c>
      <c r="B286">
        <v>1024</v>
      </c>
      <c r="C286" s="1">
        <v>35796</v>
      </c>
      <c r="D286" s="1">
        <v>35796</v>
      </c>
      <c r="E286" t="s">
        <v>16</v>
      </c>
      <c r="F286" t="s">
        <v>37</v>
      </c>
      <c r="G286" t="s">
        <v>21</v>
      </c>
      <c r="H286" t="s">
        <v>26</v>
      </c>
      <c r="I286">
        <v>6</v>
      </c>
      <c r="J286" t="s">
        <v>49</v>
      </c>
      <c r="K286">
        <v>1</v>
      </c>
      <c r="L286">
        <v>1</v>
      </c>
      <c r="M286">
        <v>1</v>
      </c>
      <c r="N286">
        <v>0</v>
      </c>
      <c r="O286">
        <v>1</v>
      </c>
      <c r="P286">
        <v>1</v>
      </c>
    </row>
    <row r="287" spans="1:16" x14ac:dyDescent="0.3">
      <c r="A287">
        <v>286</v>
      </c>
      <c r="B287">
        <v>1044</v>
      </c>
      <c r="C287" s="1">
        <v>35796</v>
      </c>
      <c r="D287" s="1">
        <v>35796</v>
      </c>
      <c r="E287" t="s">
        <v>16</v>
      </c>
      <c r="F287" t="s">
        <v>37</v>
      </c>
      <c r="G287" t="s">
        <v>21</v>
      </c>
      <c r="H287" t="s">
        <v>26</v>
      </c>
      <c r="I287">
        <v>7</v>
      </c>
      <c r="J287" t="s">
        <v>67</v>
      </c>
      <c r="K287">
        <v>1</v>
      </c>
      <c r="L287">
        <v>1</v>
      </c>
      <c r="M287">
        <v>0</v>
      </c>
      <c r="N287">
        <v>0</v>
      </c>
      <c r="O287">
        <v>0</v>
      </c>
      <c r="P287">
        <v>1</v>
      </c>
    </row>
    <row r="288" spans="1:16" x14ac:dyDescent="0.3">
      <c r="A288">
        <v>287</v>
      </c>
      <c r="B288">
        <v>1094</v>
      </c>
      <c r="C288" s="1">
        <v>35796</v>
      </c>
      <c r="D288" s="1">
        <v>35797</v>
      </c>
      <c r="E288" t="s">
        <v>16</v>
      </c>
      <c r="F288" t="s">
        <v>37</v>
      </c>
      <c r="G288" t="s">
        <v>21</v>
      </c>
      <c r="H288" t="s">
        <v>26</v>
      </c>
      <c r="I288">
        <v>1</v>
      </c>
      <c r="J288" t="s">
        <v>39</v>
      </c>
      <c r="K288">
        <v>1</v>
      </c>
      <c r="L288">
        <v>1</v>
      </c>
      <c r="M288">
        <v>1</v>
      </c>
      <c r="N288">
        <v>0</v>
      </c>
      <c r="O288">
        <v>0</v>
      </c>
      <c r="P288">
        <v>1</v>
      </c>
    </row>
    <row r="289" spans="1:16" x14ac:dyDescent="0.3">
      <c r="A289">
        <v>288</v>
      </c>
      <c r="B289">
        <v>1100</v>
      </c>
      <c r="C289" s="1">
        <v>35796</v>
      </c>
      <c r="D289" s="1">
        <v>35799</v>
      </c>
      <c r="E289" t="s">
        <v>16</v>
      </c>
      <c r="F289" t="s">
        <v>32</v>
      </c>
      <c r="G289" t="s">
        <v>21</v>
      </c>
      <c r="H289" t="s">
        <v>26</v>
      </c>
      <c r="I289">
        <v>3</v>
      </c>
      <c r="J289" t="s">
        <v>61</v>
      </c>
      <c r="K289">
        <v>1</v>
      </c>
      <c r="L289">
        <v>1</v>
      </c>
      <c r="M289">
        <v>0</v>
      </c>
      <c r="N289">
        <v>0</v>
      </c>
      <c r="O289">
        <v>0</v>
      </c>
      <c r="P289">
        <v>1</v>
      </c>
    </row>
    <row r="290" spans="1:16" x14ac:dyDescent="0.3">
      <c r="A290">
        <v>289</v>
      </c>
      <c r="B290">
        <v>1128</v>
      </c>
      <c r="C290" s="1">
        <v>35796</v>
      </c>
      <c r="D290" s="1">
        <v>35991</v>
      </c>
      <c r="E290" t="s">
        <v>42</v>
      </c>
      <c r="F290" t="s">
        <v>32</v>
      </c>
      <c r="G290" t="s">
        <v>21</v>
      </c>
      <c r="H290" t="s">
        <v>26</v>
      </c>
      <c r="I290">
        <v>2</v>
      </c>
      <c r="J290" t="s">
        <v>60</v>
      </c>
      <c r="K290">
        <v>1</v>
      </c>
      <c r="L290">
        <v>1</v>
      </c>
      <c r="M290">
        <v>0</v>
      </c>
      <c r="N290">
        <v>0</v>
      </c>
      <c r="O290">
        <v>0</v>
      </c>
      <c r="P290">
        <v>1</v>
      </c>
    </row>
    <row r="291" spans="1:16" x14ac:dyDescent="0.3">
      <c r="A291">
        <v>290</v>
      </c>
      <c r="B291">
        <v>1113</v>
      </c>
      <c r="C291" s="1">
        <v>35796</v>
      </c>
      <c r="D291" s="1">
        <v>35931</v>
      </c>
      <c r="E291" t="s">
        <v>16</v>
      </c>
      <c r="F291" t="s">
        <v>32</v>
      </c>
      <c r="G291" t="s">
        <v>18</v>
      </c>
      <c r="H291" t="s">
        <v>26</v>
      </c>
      <c r="I291">
        <v>1</v>
      </c>
      <c r="J291" t="s">
        <v>62</v>
      </c>
      <c r="K291">
        <v>1</v>
      </c>
      <c r="L291">
        <v>1</v>
      </c>
      <c r="M291">
        <v>1</v>
      </c>
      <c r="N291">
        <v>0</v>
      </c>
      <c r="O291">
        <v>0</v>
      </c>
      <c r="P291">
        <v>1</v>
      </c>
    </row>
    <row r="292" spans="1:16" x14ac:dyDescent="0.3">
      <c r="A292">
        <v>291</v>
      </c>
      <c r="B292">
        <v>1042</v>
      </c>
      <c r="C292" s="1">
        <v>35796</v>
      </c>
      <c r="D292" s="1">
        <v>35796</v>
      </c>
      <c r="E292" t="s">
        <v>16</v>
      </c>
      <c r="F292" t="s">
        <v>37</v>
      </c>
      <c r="G292" t="s">
        <v>21</v>
      </c>
      <c r="H292" t="s">
        <v>26</v>
      </c>
      <c r="I292">
        <v>2</v>
      </c>
      <c r="J292" t="s">
        <v>38</v>
      </c>
      <c r="K292">
        <v>1</v>
      </c>
      <c r="L292">
        <v>1</v>
      </c>
      <c r="M292">
        <v>1</v>
      </c>
      <c r="N292">
        <v>0</v>
      </c>
      <c r="O292">
        <v>0</v>
      </c>
      <c r="P292">
        <v>1</v>
      </c>
    </row>
    <row r="293" spans="1:16" x14ac:dyDescent="0.3">
      <c r="A293">
        <v>292</v>
      </c>
      <c r="B293">
        <v>1163</v>
      </c>
      <c r="C293" s="1">
        <v>35796</v>
      </c>
      <c r="D293" s="1">
        <v>36044</v>
      </c>
      <c r="E293" t="s">
        <v>42</v>
      </c>
      <c r="F293" t="s">
        <v>32</v>
      </c>
      <c r="G293" t="s">
        <v>21</v>
      </c>
      <c r="H293" t="s">
        <v>26</v>
      </c>
      <c r="I293">
        <v>4</v>
      </c>
      <c r="J293" t="s">
        <v>57</v>
      </c>
      <c r="K293">
        <v>1</v>
      </c>
      <c r="L293">
        <v>1</v>
      </c>
      <c r="M293">
        <v>0</v>
      </c>
      <c r="N293">
        <v>0</v>
      </c>
      <c r="O293">
        <v>0</v>
      </c>
      <c r="P293">
        <v>1</v>
      </c>
    </row>
    <row r="294" spans="1:16" x14ac:dyDescent="0.3">
      <c r="A294">
        <v>293</v>
      </c>
      <c r="B294">
        <v>1043</v>
      </c>
      <c r="C294" s="1">
        <v>35796</v>
      </c>
      <c r="D294" s="1">
        <v>35796</v>
      </c>
      <c r="E294" t="s">
        <v>42</v>
      </c>
      <c r="F294" t="s">
        <v>37</v>
      </c>
      <c r="G294" t="s">
        <v>18</v>
      </c>
      <c r="H294" t="s">
        <v>26</v>
      </c>
      <c r="I294">
        <v>1</v>
      </c>
      <c r="J294" t="s">
        <v>46</v>
      </c>
      <c r="K294">
        <v>1</v>
      </c>
      <c r="L294">
        <v>1</v>
      </c>
      <c r="M294">
        <v>1</v>
      </c>
      <c r="N294">
        <v>0</v>
      </c>
      <c r="O294">
        <v>0</v>
      </c>
      <c r="P294">
        <v>1</v>
      </c>
    </row>
    <row r="295" spans="1:16" x14ac:dyDescent="0.3">
      <c r="A295">
        <v>294</v>
      </c>
      <c r="B295">
        <v>1039</v>
      </c>
      <c r="C295" s="1">
        <v>35796</v>
      </c>
      <c r="D295" s="1">
        <v>35796</v>
      </c>
      <c r="E295" t="s">
        <v>16</v>
      </c>
      <c r="F295" t="s">
        <v>32</v>
      </c>
      <c r="G295" t="s">
        <v>21</v>
      </c>
      <c r="H295" t="s">
        <v>26</v>
      </c>
      <c r="I295">
        <v>1</v>
      </c>
      <c r="J295" t="s">
        <v>62</v>
      </c>
      <c r="K295">
        <v>1</v>
      </c>
      <c r="L295">
        <v>0</v>
      </c>
      <c r="M295">
        <v>1</v>
      </c>
      <c r="N295">
        <v>0</v>
      </c>
      <c r="O295">
        <v>0</v>
      </c>
      <c r="P295">
        <v>1</v>
      </c>
    </row>
    <row r="296" spans="1:16" x14ac:dyDescent="0.3">
      <c r="A296">
        <v>295</v>
      </c>
      <c r="B296">
        <v>1059</v>
      </c>
      <c r="C296" s="1">
        <v>35796</v>
      </c>
      <c r="D296" s="1">
        <v>35796</v>
      </c>
      <c r="E296" t="s">
        <v>16</v>
      </c>
      <c r="F296" t="s">
        <v>32</v>
      </c>
      <c r="G296" t="s">
        <v>21</v>
      </c>
      <c r="H296" t="s">
        <v>26</v>
      </c>
      <c r="I296">
        <v>1</v>
      </c>
      <c r="J296" t="s">
        <v>62</v>
      </c>
      <c r="K296">
        <v>1</v>
      </c>
      <c r="L296">
        <v>1</v>
      </c>
      <c r="M296">
        <v>0</v>
      </c>
      <c r="N296">
        <v>0</v>
      </c>
      <c r="O296">
        <v>0</v>
      </c>
      <c r="P296">
        <v>1</v>
      </c>
    </row>
    <row r="297" spans="1:16" x14ac:dyDescent="0.3">
      <c r="A297">
        <v>296</v>
      </c>
      <c r="B297">
        <v>1111</v>
      </c>
      <c r="C297" s="1">
        <v>35796</v>
      </c>
      <c r="D297" s="1">
        <v>35877</v>
      </c>
      <c r="E297" t="s">
        <v>42</v>
      </c>
      <c r="F297" t="s">
        <v>32</v>
      </c>
      <c r="G297" t="s">
        <v>21</v>
      </c>
      <c r="H297" t="s">
        <v>26</v>
      </c>
      <c r="I297">
        <v>1</v>
      </c>
      <c r="J297" t="s">
        <v>63</v>
      </c>
      <c r="K297">
        <v>1</v>
      </c>
      <c r="L297">
        <v>1</v>
      </c>
      <c r="M297">
        <v>1</v>
      </c>
      <c r="N297">
        <v>0</v>
      </c>
      <c r="O297">
        <v>0</v>
      </c>
      <c r="P297">
        <v>1</v>
      </c>
    </row>
    <row r="298" spans="1:16" x14ac:dyDescent="0.3">
      <c r="A298">
        <v>297</v>
      </c>
      <c r="B298">
        <v>1012</v>
      </c>
      <c r="C298" s="1">
        <v>35796</v>
      </c>
      <c r="D298" s="1">
        <v>35796</v>
      </c>
      <c r="E298" t="s">
        <v>16</v>
      </c>
      <c r="F298" t="s">
        <v>17</v>
      </c>
      <c r="G298" t="s">
        <v>21</v>
      </c>
      <c r="H298" t="s">
        <v>26</v>
      </c>
      <c r="I298">
        <v>2</v>
      </c>
      <c r="J298" t="s">
        <v>23</v>
      </c>
      <c r="K298">
        <v>1</v>
      </c>
      <c r="L298">
        <v>1</v>
      </c>
      <c r="M298">
        <v>1</v>
      </c>
      <c r="N298">
        <v>0</v>
      </c>
      <c r="O298">
        <v>0</v>
      </c>
      <c r="P298">
        <v>1</v>
      </c>
    </row>
    <row r="299" spans="1:16" x14ac:dyDescent="0.3">
      <c r="A299">
        <v>298</v>
      </c>
      <c r="B299">
        <v>1093</v>
      </c>
      <c r="C299" s="1">
        <v>35796</v>
      </c>
      <c r="D299" s="1">
        <v>35797</v>
      </c>
      <c r="E299" t="s">
        <v>16</v>
      </c>
      <c r="F299" t="s">
        <v>37</v>
      </c>
      <c r="G299" t="s">
        <v>21</v>
      </c>
      <c r="H299" t="s">
        <v>26</v>
      </c>
      <c r="I299">
        <v>7</v>
      </c>
      <c r="J299" t="s">
        <v>67</v>
      </c>
      <c r="K299">
        <v>0</v>
      </c>
      <c r="L299">
        <v>0</v>
      </c>
      <c r="M299">
        <v>0</v>
      </c>
      <c r="N299">
        <v>0</v>
      </c>
      <c r="O299">
        <v>0</v>
      </c>
      <c r="P299">
        <v>1</v>
      </c>
    </row>
    <row r="300" spans="1:16" x14ac:dyDescent="0.3">
      <c r="A300">
        <v>299</v>
      </c>
      <c r="B300">
        <v>1086</v>
      </c>
      <c r="C300" s="1">
        <v>35796</v>
      </c>
      <c r="D300" s="1">
        <v>35796</v>
      </c>
      <c r="E300" t="s">
        <v>16</v>
      </c>
      <c r="F300" t="s">
        <v>32</v>
      </c>
      <c r="G300" t="s">
        <v>21</v>
      </c>
      <c r="H300" t="s">
        <v>26</v>
      </c>
      <c r="I300">
        <v>4</v>
      </c>
      <c r="J300" t="s">
        <v>55</v>
      </c>
      <c r="K300">
        <v>1</v>
      </c>
      <c r="L300">
        <v>1</v>
      </c>
      <c r="M300">
        <v>0</v>
      </c>
      <c r="N300">
        <v>0</v>
      </c>
      <c r="O300">
        <v>0</v>
      </c>
      <c r="P300">
        <v>1</v>
      </c>
    </row>
    <row r="301" spans="1:16" x14ac:dyDescent="0.3">
      <c r="A301">
        <v>300</v>
      </c>
      <c r="B301">
        <v>1165</v>
      </c>
      <c r="C301" s="1">
        <v>35796</v>
      </c>
      <c r="D301" s="1">
        <v>36045</v>
      </c>
      <c r="E301" t="s">
        <v>42</v>
      </c>
      <c r="F301" t="s">
        <v>32</v>
      </c>
      <c r="G301" t="s">
        <v>21</v>
      </c>
      <c r="H301" t="s">
        <v>26</v>
      </c>
      <c r="I301">
        <v>1</v>
      </c>
      <c r="J301" t="s">
        <v>63</v>
      </c>
      <c r="K301">
        <v>1</v>
      </c>
      <c r="L301">
        <v>0</v>
      </c>
      <c r="M301">
        <v>1</v>
      </c>
      <c r="N301">
        <v>0</v>
      </c>
      <c r="O301">
        <v>0</v>
      </c>
      <c r="P301">
        <v>1</v>
      </c>
    </row>
    <row r="302" spans="1:16" x14ac:dyDescent="0.3">
      <c r="A302">
        <v>301</v>
      </c>
      <c r="B302">
        <v>1242</v>
      </c>
      <c r="C302" s="1">
        <v>35796</v>
      </c>
      <c r="D302" s="1">
        <v>35861</v>
      </c>
      <c r="E302" t="s">
        <v>42</v>
      </c>
      <c r="F302" t="s">
        <v>37</v>
      </c>
      <c r="G302" t="s">
        <v>21</v>
      </c>
      <c r="H302" t="s">
        <v>26</v>
      </c>
      <c r="I302">
        <v>1</v>
      </c>
      <c r="J302" t="s">
        <v>46</v>
      </c>
      <c r="K302">
        <v>0</v>
      </c>
      <c r="L302">
        <v>0</v>
      </c>
      <c r="M302">
        <v>0</v>
      </c>
      <c r="N302">
        <v>0</v>
      </c>
      <c r="O302">
        <v>0</v>
      </c>
      <c r="P302">
        <v>1</v>
      </c>
    </row>
    <row r="303" spans="1:16" x14ac:dyDescent="0.3">
      <c r="A303">
        <v>302</v>
      </c>
      <c r="B303">
        <v>1243</v>
      </c>
      <c r="C303" s="1">
        <v>35796</v>
      </c>
      <c r="D303" s="1">
        <v>35966</v>
      </c>
      <c r="E303" t="s">
        <v>16</v>
      </c>
      <c r="F303" t="s">
        <v>17</v>
      </c>
      <c r="G303" t="s">
        <v>18</v>
      </c>
      <c r="H303" t="s">
        <v>26</v>
      </c>
      <c r="I303">
        <v>7</v>
      </c>
      <c r="J303" t="s">
        <v>28</v>
      </c>
      <c r="K303">
        <v>0</v>
      </c>
      <c r="L303">
        <v>0</v>
      </c>
      <c r="M303">
        <v>0</v>
      </c>
      <c r="N303">
        <v>0</v>
      </c>
      <c r="O303">
        <v>0</v>
      </c>
      <c r="P303">
        <v>1</v>
      </c>
    </row>
    <row r="304" spans="1:16" x14ac:dyDescent="0.3">
      <c r="A304">
        <v>303</v>
      </c>
      <c r="B304">
        <v>1244</v>
      </c>
      <c r="C304" s="1">
        <v>35796</v>
      </c>
      <c r="D304" s="1">
        <v>35986</v>
      </c>
      <c r="E304" t="s">
        <v>16</v>
      </c>
      <c r="F304" t="s">
        <v>17</v>
      </c>
      <c r="G304" t="s">
        <v>21</v>
      </c>
      <c r="H304" t="s">
        <v>26</v>
      </c>
      <c r="I304">
        <v>1</v>
      </c>
      <c r="J304" t="s">
        <v>20</v>
      </c>
      <c r="K304">
        <v>1</v>
      </c>
      <c r="L304">
        <v>1</v>
      </c>
      <c r="M304">
        <v>1</v>
      </c>
      <c r="N304">
        <v>0</v>
      </c>
      <c r="O304">
        <v>0</v>
      </c>
      <c r="P304">
        <v>1</v>
      </c>
    </row>
    <row r="305" spans="1:16" x14ac:dyDescent="0.3">
      <c r="A305">
        <v>304</v>
      </c>
      <c r="B305">
        <v>1245</v>
      </c>
      <c r="C305" s="1">
        <v>35796</v>
      </c>
      <c r="D305" s="1">
        <v>35956</v>
      </c>
      <c r="E305" t="s">
        <v>42</v>
      </c>
      <c r="F305" t="s">
        <v>32</v>
      </c>
      <c r="G305" t="s">
        <v>21</v>
      </c>
      <c r="H305" t="s">
        <v>26</v>
      </c>
      <c r="I305">
        <v>1</v>
      </c>
      <c r="J305" t="s">
        <v>63</v>
      </c>
      <c r="K305">
        <v>1</v>
      </c>
      <c r="L305">
        <v>1</v>
      </c>
      <c r="M305">
        <v>0</v>
      </c>
      <c r="N305">
        <v>0</v>
      </c>
      <c r="O305">
        <v>0</v>
      </c>
      <c r="P305">
        <v>1</v>
      </c>
    </row>
    <row r="306" spans="1:16" x14ac:dyDescent="0.3">
      <c r="A306">
        <v>305</v>
      </c>
      <c r="B306">
        <v>1246</v>
      </c>
      <c r="C306" s="1">
        <v>35796</v>
      </c>
      <c r="D306" s="1">
        <v>35886</v>
      </c>
      <c r="E306" t="s">
        <v>16</v>
      </c>
      <c r="F306" t="s">
        <v>17</v>
      </c>
      <c r="G306" t="s">
        <v>21</v>
      </c>
      <c r="H306" t="s">
        <v>26</v>
      </c>
      <c r="I306">
        <v>1</v>
      </c>
      <c r="J306" t="s">
        <v>20</v>
      </c>
      <c r="K306">
        <v>1</v>
      </c>
      <c r="L306">
        <v>1</v>
      </c>
      <c r="M306">
        <v>0</v>
      </c>
      <c r="N306">
        <v>0</v>
      </c>
      <c r="O306">
        <v>0</v>
      </c>
      <c r="P306">
        <v>1</v>
      </c>
    </row>
    <row r="307" spans="1:16" x14ac:dyDescent="0.3">
      <c r="A307">
        <v>306</v>
      </c>
      <c r="B307">
        <v>1247</v>
      </c>
      <c r="C307" s="1">
        <v>35796</v>
      </c>
      <c r="D307" s="1">
        <v>36044</v>
      </c>
      <c r="E307" t="s">
        <v>42</v>
      </c>
      <c r="F307" t="s">
        <v>32</v>
      </c>
      <c r="G307" t="s">
        <v>21</v>
      </c>
      <c r="H307" t="s">
        <v>26</v>
      </c>
      <c r="I307">
        <v>1</v>
      </c>
      <c r="J307" t="s">
        <v>63</v>
      </c>
      <c r="K307">
        <v>1</v>
      </c>
      <c r="L307">
        <v>1</v>
      </c>
      <c r="M307">
        <v>0</v>
      </c>
      <c r="N307">
        <v>0</v>
      </c>
      <c r="O307">
        <v>0</v>
      </c>
      <c r="P307">
        <v>1</v>
      </c>
    </row>
    <row r="308" spans="1:16" x14ac:dyDescent="0.3">
      <c r="A308">
        <v>307</v>
      </c>
      <c r="B308">
        <v>1248</v>
      </c>
      <c r="C308" s="1">
        <v>35796</v>
      </c>
      <c r="D308" s="1">
        <v>36046</v>
      </c>
      <c r="E308" t="s">
        <v>42</v>
      </c>
      <c r="F308" t="s">
        <v>32</v>
      </c>
      <c r="G308" t="s">
        <v>21</v>
      </c>
      <c r="H308" t="s">
        <v>26</v>
      </c>
      <c r="I308">
        <v>1</v>
      </c>
      <c r="J308" t="s">
        <v>63</v>
      </c>
      <c r="K308">
        <v>0</v>
      </c>
      <c r="L308">
        <v>0</v>
      </c>
      <c r="M308">
        <v>0</v>
      </c>
      <c r="N308">
        <v>0</v>
      </c>
      <c r="O308">
        <v>0</v>
      </c>
      <c r="P308">
        <v>1</v>
      </c>
    </row>
    <row r="309" spans="1:16" x14ac:dyDescent="0.3">
      <c r="A309">
        <v>308</v>
      </c>
      <c r="B309">
        <v>1249</v>
      </c>
      <c r="C309" s="1">
        <v>35796</v>
      </c>
      <c r="D309" s="1">
        <v>35861</v>
      </c>
      <c r="E309" t="s">
        <v>42</v>
      </c>
      <c r="F309" t="s">
        <v>32</v>
      </c>
      <c r="G309" t="s">
        <v>21</v>
      </c>
      <c r="H309" t="s">
        <v>26</v>
      </c>
      <c r="I309">
        <v>1</v>
      </c>
      <c r="J309" t="s">
        <v>63</v>
      </c>
      <c r="K309">
        <v>1</v>
      </c>
      <c r="L309">
        <v>1</v>
      </c>
      <c r="M309">
        <v>0</v>
      </c>
      <c r="N309">
        <v>0</v>
      </c>
      <c r="O309">
        <v>0</v>
      </c>
      <c r="P309">
        <v>1</v>
      </c>
    </row>
    <row r="310" spans="1:16" x14ac:dyDescent="0.3">
      <c r="A310">
        <v>309</v>
      </c>
      <c r="B310">
        <v>1250</v>
      </c>
      <c r="C310" s="1">
        <v>35796</v>
      </c>
      <c r="D310" s="1">
        <v>36043</v>
      </c>
      <c r="E310" t="s">
        <v>42</v>
      </c>
      <c r="F310" t="s">
        <v>32</v>
      </c>
      <c r="G310" t="s">
        <v>18</v>
      </c>
      <c r="H310" t="s">
        <v>26</v>
      </c>
      <c r="I310">
        <v>3</v>
      </c>
      <c r="J310" t="s">
        <v>64</v>
      </c>
      <c r="K310">
        <v>1</v>
      </c>
      <c r="L310">
        <v>1</v>
      </c>
      <c r="M310">
        <v>0</v>
      </c>
      <c r="N310">
        <v>0</v>
      </c>
      <c r="O310">
        <v>0</v>
      </c>
      <c r="P310">
        <v>1</v>
      </c>
    </row>
    <row r="311" spans="1:16" x14ac:dyDescent="0.3">
      <c r="A311">
        <v>310</v>
      </c>
      <c r="B311">
        <v>1251</v>
      </c>
      <c r="C311" s="1">
        <v>35796</v>
      </c>
      <c r="D311" s="1">
        <v>35796</v>
      </c>
      <c r="E311" t="s">
        <v>42</v>
      </c>
      <c r="F311" t="s">
        <v>32</v>
      </c>
      <c r="G311" t="s">
        <v>21</v>
      </c>
      <c r="H311" t="s">
        <v>26</v>
      </c>
      <c r="I311">
        <v>2</v>
      </c>
      <c r="J311" t="s">
        <v>60</v>
      </c>
      <c r="K311">
        <v>0</v>
      </c>
      <c r="L311">
        <v>0</v>
      </c>
      <c r="M311">
        <v>0</v>
      </c>
      <c r="N311">
        <v>0</v>
      </c>
      <c r="O311">
        <v>0</v>
      </c>
      <c r="P311">
        <v>1</v>
      </c>
    </row>
    <row r="312" spans="1:16" x14ac:dyDescent="0.3">
      <c r="A312">
        <v>311</v>
      </c>
      <c r="B312">
        <v>1252</v>
      </c>
      <c r="C312" s="1">
        <v>35796</v>
      </c>
      <c r="D312" s="1">
        <v>35806</v>
      </c>
      <c r="E312" t="s">
        <v>16</v>
      </c>
      <c r="F312" t="s">
        <v>32</v>
      </c>
      <c r="G312" t="s">
        <v>21</v>
      </c>
      <c r="H312" t="s">
        <v>26</v>
      </c>
      <c r="I312">
        <v>1</v>
      </c>
      <c r="J312" t="s">
        <v>62</v>
      </c>
      <c r="K312">
        <v>1</v>
      </c>
      <c r="L312">
        <v>0</v>
      </c>
      <c r="M312">
        <v>1</v>
      </c>
      <c r="N312">
        <v>0</v>
      </c>
      <c r="O312">
        <v>0</v>
      </c>
      <c r="P312">
        <v>1</v>
      </c>
    </row>
    <row r="313" spans="1:16" x14ac:dyDescent="0.3">
      <c r="A313">
        <v>312</v>
      </c>
      <c r="B313">
        <v>1253</v>
      </c>
      <c r="C313" s="1">
        <v>35796</v>
      </c>
      <c r="D313" s="1">
        <v>35796</v>
      </c>
      <c r="E313" t="s">
        <v>42</v>
      </c>
      <c r="F313" t="s">
        <v>32</v>
      </c>
      <c r="G313" t="s">
        <v>21</v>
      </c>
      <c r="H313" t="s">
        <v>26</v>
      </c>
      <c r="I313">
        <v>1</v>
      </c>
      <c r="J313" t="s">
        <v>63</v>
      </c>
      <c r="K313">
        <v>1</v>
      </c>
      <c r="L313">
        <v>1</v>
      </c>
      <c r="M313">
        <v>0</v>
      </c>
      <c r="N313">
        <v>0</v>
      </c>
      <c r="O313">
        <v>0</v>
      </c>
      <c r="P313">
        <v>1</v>
      </c>
    </row>
    <row r="314" spans="1:16" x14ac:dyDescent="0.3">
      <c r="A314">
        <v>313</v>
      </c>
      <c r="B314">
        <v>1254</v>
      </c>
      <c r="C314" s="1">
        <v>35796</v>
      </c>
      <c r="D314" s="1">
        <v>36016</v>
      </c>
      <c r="E314" t="s">
        <v>16</v>
      </c>
      <c r="F314" t="s">
        <v>17</v>
      </c>
      <c r="G314" t="s">
        <v>21</v>
      </c>
      <c r="H314" t="s">
        <v>26</v>
      </c>
      <c r="I314">
        <v>2</v>
      </c>
      <c r="J314" t="s">
        <v>23</v>
      </c>
      <c r="K314">
        <v>1</v>
      </c>
      <c r="L314">
        <v>1</v>
      </c>
      <c r="M314">
        <v>0</v>
      </c>
      <c r="N314">
        <v>0</v>
      </c>
      <c r="O314">
        <v>0</v>
      </c>
      <c r="P314">
        <v>1</v>
      </c>
    </row>
    <row r="315" spans="1:16" x14ac:dyDescent="0.3">
      <c r="A315">
        <v>314</v>
      </c>
      <c r="B315">
        <v>1255</v>
      </c>
      <c r="C315" s="1">
        <v>35796</v>
      </c>
      <c r="D315" s="1">
        <v>36016</v>
      </c>
      <c r="E315" t="s">
        <v>42</v>
      </c>
      <c r="F315" t="s">
        <v>32</v>
      </c>
      <c r="G315" t="s">
        <v>21</v>
      </c>
      <c r="H315" t="s">
        <v>26</v>
      </c>
      <c r="I315">
        <v>1</v>
      </c>
      <c r="J315" t="s">
        <v>63</v>
      </c>
      <c r="K315">
        <v>1</v>
      </c>
      <c r="L315">
        <v>1</v>
      </c>
      <c r="M315">
        <v>0</v>
      </c>
      <c r="N315">
        <v>0</v>
      </c>
      <c r="O315">
        <v>0</v>
      </c>
      <c r="P315">
        <v>1</v>
      </c>
    </row>
    <row r="316" spans="1:16" x14ac:dyDescent="0.3">
      <c r="A316">
        <v>315</v>
      </c>
      <c r="B316">
        <v>1256</v>
      </c>
      <c r="C316" s="1">
        <v>35796</v>
      </c>
      <c r="D316" s="1">
        <v>35956</v>
      </c>
      <c r="E316" t="s">
        <v>42</v>
      </c>
      <c r="F316" t="s">
        <v>32</v>
      </c>
      <c r="G316" t="s">
        <v>21</v>
      </c>
      <c r="H316" t="s">
        <v>26</v>
      </c>
      <c r="I316">
        <v>2</v>
      </c>
      <c r="J316" t="s">
        <v>60</v>
      </c>
      <c r="K316">
        <v>1</v>
      </c>
      <c r="L316">
        <v>1</v>
      </c>
      <c r="M316">
        <v>0</v>
      </c>
      <c r="N316">
        <v>0</v>
      </c>
      <c r="O316">
        <v>0</v>
      </c>
      <c r="P316">
        <v>1</v>
      </c>
    </row>
    <row r="317" spans="1:16" x14ac:dyDescent="0.3">
      <c r="A317">
        <v>316</v>
      </c>
      <c r="B317">
        <v>1257</v>
      </c>
      <c r="C317" s="1">
        <v>35796</v>
      </c>
      <c r="D317" s="1">
        <v>35840</v>
      </c>
      <c r="E317" t="s">
        <v>42</v>
      </c>
      <c r="F317" t="s">
        <v>32</v>
      </c>
      <c r="G317" t="s">
        <v>18</v>
      </c>
      <c r="H317" t="s">
        <v>26</v>
      </c>
      <c r="I317">
        <v>2</v>
      </c>
      <c r="J317" t="s">
        <v>60</v>
      </c>
      <c r="K317">
        <v>1</v>
      </c>
      <c r="L317">
        <v>1</v>
      </c>
      <c r="M317">
        <v>1</v>
      </c>
      <c r="N317">
        <v>0</v>
      </c>
      <c r="O317">
        <v>0</v>
      </c>
      <c r="P317">
        <v>1</v>
      </c>
    </row>
    <row r="318" spans="1:16" x14ac:dyDescent="0.3">
      <c r="A318">
        <v>317</v>
      </c>
      <c r="B318">
        <v>1258</v>
      </c>
      <c r="C318" s="1">
        <v>35796</v>
      </c>
      <c r="D318" s="1">
        <v>36046</v>
      </c>
      <c r="E318" t="s">
        <v>16</v>
      </c>
      <c r="F318" t="s">
        <v>32</v>
      </c>
      <c r="G318" t="s">
        <v>21</v>
      </c>
      <c r="H318" t="s">
        <v>26</v>
      </c>
      <c r="I318">
        <v>1</v>
      </c>
      <c r="J318" t="s">
        <v>62</v>
      </c>
      <c r="K318">
        <v>1</v>
      </c>
      <c r="L318">
        <v>1</v>
      </c>
      <c r="M318">
        <v>1</v>
      </c>
      <c r="N318">
        <v>0</v>
      </c>
      <c r="O318">
        <v>0</v>
      </c>
      <c r="P318">
        <v>1</v>
      </c>
    </row>
    <row r="319" spans="1:16" x14ac:dyDescent="0.3">
      <c r="A319">
        <v>318</v>
      </c>
      <c r="B319">
        <v>1259</v>
      </c>
      <c r="C319" s="1">
        <v>35796</v>
      </c>
      <c r="D319" s="1">
        <v>35796</v>
      </c>
      <c r="E319" t="s">
        <v>16</v>
      </c>
      <c r="F319" t="s">
        <v>17</v>
      </c>
      <c r="G319" t="s">
        <v>18</v>
      </c>
      <c r="H319" t="s">
        <v>26</v>
      </c>
      <c r="I319">
        <v>5</v>
      </c>
      <c r="J319" t="s">
        <v>31</v>
      </c>
      <c r="K319">
        <v>0</v>
      </c>
      <c r="L319">
        <v>0</v>
      </c>
      <c r="M319">
        <v>0</v>
      </c>
      <c r="N319">
        <v>0</v>
      </c>
      <c r="O319">
        <v>0</v>
      </c>
      <c r="P319">
        <v>1</v>
      </c>
    </row>
    <row r="320" spans="1:16" x14ac:dyDescent="0.3">
      <c r="A320">
        <v>319</v>
      </c>
      <c r="B320">
        <v>1260</v>
      </c>
      <c r="C320" s="1">
        <v>35796</v>
      </c>
      <c r="D320" s="1">
        <v>35966</v>
      </c>
      <c r="E320" t="s">
        <v>42</v>
      </c>
      <c r="F320" t="s">
        <v>32</v>
      </c>
      <c r="G320" t="s">
        <v>18</v>
      </c>
      <c r="H320" t="s">
        <v>26</v>
      </c>
      <c r="I320">
        <v>2</v>
      </c>
      <c r="J320" t="s">
        <v>60</v>
      </c>
      <c r="K320">
        <v>1</v>
      </c>
      <c r="L320">
        <v>1</v>
      </c>
      <c r="M320">
        <v>0</v>
      </c>
      <c r="N320">
        <v>0</v>
      </c>
      <c r="O320">
        <v>0</v>
      </c>
      <c r="P320">
        <v>1</v>
      </c>
    </row>
    <row r="321" spans="1:16" x14ac:dyDescent="0.3">
      <c r="A321">
        <v>320</v>
      </c>
      <c r="B321">
        <v>1261</v>
      </c>
      <c r="C321" s="1">
        <v>35796</v>
      </c>
      <c r="D321" s="1">
        <v>35866</v>
      </c>
      <c r="E321" t="s">
        <v>42</v>
      </c>
      <c r="F321" t="s">
        <v>32</v>
      </c>
      <c r="G321" t="s">
        <v>18</v>
      </c>
      <c r="H321" t="s">
        <v>26</v>
      </c>
      <c r="I321">
        <v>5</v>
      </c>
      <c r="J321" t="s">
        <v>66</v>
      </c>
      <c r="K321">
        <v>1</v>
      </c>
      <c r="L321">
        <v>1</v>
      </c>
      <c r="M321">
        <v>0</v>
      </c>
      <c r="N321">
        <v>0</v>
      </c>
      <c r="O321">
        <v>0</v>
      </c>
      <c r="P321">
        <v>1</v>
      </c>
    </row>
    <row r="322" spans="1:16" x14ac:dyDescent="0.3">
      <c r="A322">
        <v>321</v>
      </c>
      <c r="B322">
        <v>1262</v>
      </c>
      <c r="C322" s="1">
        <v>35796</v>
      </c>
      <c r="D322" s="1">
        <v>36046</v>
      </c>
      <c r="E322" t="s">
        <v>16</v>
      </c>
      <c r="F322" t="s">
        <v>32</v>
      </c>
      <c r="G322" t="s">
        <v>21</v>
      </c>
      <c r="H322" t="s">
        <v>26</v>
      </c>
      <c r="I322">
        <v>2</v>
      </c>
      <c r="J322" t="s">
        <v>56</v>
      </c>
      <c r="K322">
        <v>1</v>
      </c>
      <c r="L322">
        <v>0</v>
      </c>
      <c r="M322">
        <v>1</v>
      </c>
      <c r="N322">
        <v>0</v>
      </c>
      <c r="O322">
        <v>1</v>
      </c>
      <c r="P322">
        <v>1</v>
      </c>
    </row>
    <row r="323" spans="1:16" x14ac:dyDescent="0.3">
      <c r="A323">
        <v>322</v>
      </c>
      <c r="B323">
        <v>1263</v>
      </c>
      <c r="C323" s="1">
        <v>35796</v>
      </c>
      <c r="D323" s="1">
        <v>36046</v>
      </c>
      <c r="E323" t="s">
        <v>42</v>
      </c>
      <c r="F323" t="s">
        <v>32</v>
      </c>
      <c r="G323" t="s">
        <v>18</v>
      </c>
      <c r="H323" t="s">
        <v>26</v>
      </c>
      <c r="I323">
        <v>2</v>
      </c>
      <c r="J323" t="s">
        <v>60</v>
      </c>
      <c r="K323">
        <v>1</v>
      </c>
      <c r="L323">
        <v>0</v>
      </c>
      <c r="M323">
        <v>1</v>
      </c>
      <c r="N323">
        <v>0</v>
      </c>
      <c r="O323">
        <v>0</v>
      </c>
      <c r="P323">
        <v>1</v>
      </c>
    </row>
    <row r="324" spans="1:16" x14ac:dyDescent="0.3">
      <c r="A324">
        <v>323</v>
      </c>
      <c r="B324">
        <v>1264</v>
      </c>
      <c r="C324" s="1">
        <v>35796</v>
      </c>
      <c r="D324" s="1">
        <v>36046</v>
      </c>
      <c r="E324" t="s">
        <v>16</v>
      </c>
      <c r="F324" t="s">
        <v>17</v>
      </c>
      <c r="G324" t="s">
        <v>21</v>
      </c>
      <c r="H324" t="s">
        <v>26</v>
      </c>
      <c r="I324">
        <v>1</v>
      </c>
      <c r="J324" t="s">
        <v>20</v>
      </c>
      <c r="K324">
        <v>1</v>
      </c>
      <c r="L324">
        <v>1</v>
      </c>
      <c r="M324">
        <v>0</v>
      </c>
      <c r="N324">
        <v>0</v>
      </c>
      <c r="O324">
        <v>0</v>
      </c>
      <c r="P324">
        <v>1</v>
      </c>
    </row>
    <row r="325" spans="1:16" x14ac:dyDescent="0.3">
      <c r="A325">
        <v>324</v>
      </c>
      <c r="B325">
        <v>1265</v>
      </c>
      <c r="C325" s="1">
        <v>35796</v>
      </c>
      <c r="D325" s="1">
        <v>35796</v>
      </c>
      <c r="E325" t="s">
        <v>42</v>
      </c>
      <c r="F325" t="s">
        <v>37</v>
      </c>
      <c r="G325" t="s">
        <v>21</v>
      </c>
      <c r="H325" t="s">
        <v>26</v>
      </c>
      <c r="I325">
        <v>1</v>
      </c>
      <c r="J325" t="s">
        <v>46</v>
      </c>
      <c r="K325">
        <v>1</v>
      </c>
      <c r="L325">
        <v>1</v>
      </c>
      <c r="M325">
        <v>1</v>
      </c>
      <c r="N325">
        <v>0</v>
      </c>
      <c r="O325">
        <v>0</v>
      </c>
      <c r="P325">
        <v>1</v>
      </c>
    </row>
    <row r="326" spans="1:16" x14ac:dyDescent="0.3">
      <c r="A326">
        <v>325</v>
      </c>
      <c r="B326">
        <v>1266</v>
      </c>
      <c r="C326" s="1">
        <v>35796</v>
      </c>
      <c r="D326" s="1">
        <v>36046</v>
      </c>
      <c r="E326" t="s">
        <v>42</v>
      </c>
      <c r="F326" t="s">
        <v>32</v>
      </c>
      <c r="G326" t="s">
        <v>21</v>
      </c>
      <c r="H326" t="s">
        <v>26</v>
      </c>
      <c r="I326">
        <v>2</v>
      </c>
      <c r="J326" t="s">
        <v>60</v>
      </c>
      <c r="K326">
        <v>1</v>
      </c>
      <c r="L326">
        <v>1</v>
      </c>
      <c r="M326">
        <v>0</v>
      </c>
      <c r="N326">
        <v>0</v>
      </c>
      <c r="O326">
        <v>0</v>
      </c>
      <c r="P326">
        <v>1</v>
      </c>
    </row>
    <row r="327" spans="1:16" x14ac:dyDescent="0.3">
      <c r="A327">
        <v>326</v>
      </c>
      <c r="B327">
        <v>1267</v>
      </c>
      <c r="C327" s="1">
        <v>35796</v>
      </c>
      <c r="D327" s="1">
        <v>35966</v>
      </c>
      <c r="E327" t="s">
        <v>16</v>
      </c>
      <c r="F327" t="s">
        <v>17</v>
      </c>
      <c r="G327" t="s">
        <v>21</v>
      </c>
      <c r="H327" t="s">
        <v>26</v>
      </c>
      <c r="I327">
        <v>2</v>
      </c>
      <c r="J327" t="s">
        <v>23</v>
      </c>
      <c r="K327">
        <v>0</v>
      </c>
      <c r="L327">
        <v>0</v>
      </c>
      <c r="M327">
        <v>0</v>
      </c>
      <c r="N327">
        <v>0</v>
      </c>
      <c r="O327">
        <v>0</v>
      </c>
      <c r="P327">
        <v>1</v>
      </c>
    </row>
    <row r="328" spans="1:16" x14ac:dyDescent="0.3">
      <c r="A328">
        <v>327</v>
      </c>
      <c r="B328">
        <v>1268</v>
      </c>
      <c r="C328" s="1">
        <v>35796</v>
      </c>
      <c r="D328" s="1">
        <v>36016</v>
      </c>
      <c r="E328" t="s">
        <v>42</v>
      </c>
      <c r="F328" t="s">
        <v>32</v>
      </c>
      <c r="G328" t="s">
        <v>21</v>
      </c>
      <c r="H328" t="s">
        <v>26</v>
      </c>
      <c r="I328">
        <v>1</v>
      </c>
      <c r="J328" t="s">
        <v>63</v>
      </c>
      <c r="K328">
        <v>1</v>
      </c>
      <c r="L328">
        <v>1</v>
      </c>
      <c r="M328">
        <v>0</v>
      </c>
      <c r="N328">
        <v>0</v>
      </c>
      <c r="O328">
        <v>0</v>
      </c>
      <c r="P328">
        <v>1</v>
      </c>
    </row>
    <row r="329" spans="1:16" x14ac:dyDescent="0.3">
      <c r="A329">
        <v>328</v>
      </c>
      <c r="B329">
        <v>1269</v>
      </c>
      <c r="C329" s="1">
        <v>35796</v>
      </c>
      <c r="D329" s="1">
        <v>35986</v>
      </c>
      <c r="E329" t="s">
        <v>16</v>
      </c>
      <c r="F329" t="s">
        <v>17</v>
      </c>
      <c r="G329" t="s">
        <v>21</v>
      </c>
      <c r="H329" t="s">
        <v>26</v>
      </c>
      <c r="I329">
        <v>1</v>
      </c>
      <c r="J329" t="s">
        <v>20</v>
      </c>
      <c r="K329">
        <v>0</v>
      </c>
      <c r="L329">
        <v>0</v>
      </c>
      <c r="M329">
        <v>0</v>
      </c>
      <c r="N329">
        <v>0</v>
      </c>
      <c r="O329">
        <v>0</v>
      </c>
      <c r="P329">
        <v>1</v>
      </c>
    </row>
    <row r="330" spans="1:16" x14ac:dyDescent="0.3">
      <c r="A330">
        <v>329</v>
      </c>
      <c r="B330">
        <v>1270</v>
      </c>
      <c r="C330" s="1">
        <v>35796</v>
      </c>
      <c r="D330" s="1">
        <v>36046</v>
      </c>
      <c r="E330" t="s">
        <v>42</v>
      </c>
      <c r="F330" t="s">
        <v>32</v>
      </c>
      <c r="G330" t="s">
        <v>21</v>
      </c>
      <c r="H330" t="s">
        <v>26</v>
      </c>
      <c r="I330">
        <v>2</v>
      </c>
      <c r="J330" t="s">
        <v>60</v>
      </c>
      <c r="K330">
        <v>1</v>
      </c>
      <c r="L330">
        <v>1</v>
      </c>
      <c r="M330">
        <v>0</v>
      </c>
      <c r="N330">
        <v>0</v>
      </c>
      <c r="O330">
        <v>0</v>
      </c>
      <c r="P330">
        <v>1</v>
      </c>
    </row>
    <row r="331" spans="1:16" x14ac:dyDescent="0.3">
      <c r="A331">
        <v>330</v>
      </c>
      <c r="B331">
        <v>1271</v>
      </c>
      <c r="C331" s="1">
        <v>35796</v>
      </c>
      <c r="D331" s="1">
        <v>35986</v>
      </c>
      <c r="E331" t="s">
        <v>16</v>
      </c>
      <c r="F331" t="s">
        <v>17</v>
      </c>
      <c r="G331" t="s">
        <v>21</v>
      </c>
      <c r="H331" t="s">
        <v>26</v>
      </c>
      <c r="I331">
        <v>1</v>
      </c>
      <c r="J331" t="s">
        <v>20</v>
      </c>
      <c r="K331">
        <v>1</v>
      </c>
      <c r="L331">
        <v>1</v>
      </c>
      <c r="M331">
        <v>1</v>
      </c>
      <c r="N331">
        <v>1</v>
      </c>
      <c r="O331">
        <v>0</v>
      </c>
      <c r="P331">
        <v>1</v>
      </c>
    </row>
    <row r="332" spans="1:16" x14ac:dyDescent="0.3">
      <c r="A332">
        <v>331</v>
      </c>
      <c r="B332">
        <v>1272</v>
      </c>
      <c r="C332" s="1">
        <v>35796</v>
      </c>
      <c r="D332" s="1">
        <v>35946</v>
      </c>
      <c r="E332" t="s">
        <v>42</v>
      </c>
      <c r="F332" t="s">
        <v>32</v>
      </c>
      <c r="G332" t="s">
        <v>21</v>
      </c>
      <c r="H332" t="s">
        <v>26</v>
      </c>
      <c r="I332">
        <v>1</v>
      </c>
      <c r="J332" t="s">
        <v>63</v>
      </c>
      <c r="K332">
        <v>1</v>
      </c>
      <c r="L332">
        <v>0</v>
      </c>
      <c r="M332">
        <v>1</v>
      </c>
      <c r="N332">
        <v>0</v>
      </c>
      <c r="O332">
        <v>1</v>
      </c>
      <c r="P332">
        <v>1</v>
      </c>
    </row>
    <row r="333" spans="1:16" x14ac:dyDescent="0.3">
      <c r="A333">
        <v>332</v>
      </c>
      <c r="B333">
        <v>1273</v>
      </c>
      <c r="C333" s="1">
        <v>35796</v>
      </c>
      <c r="D333" s="1">
        <v>35796</v>
      </c>
      <c r="E333" t="s">
        <v>42</v>
      </c>
      <c r="F333" t="s">
        <v>32</v>
      </c>
      <c r="G333" t="s">
        <v>21</v>
      </c>
      <c r="H333" t="s">
        <v>26</v>
      </c>
      <c r="I333">
        <v>1</v>
      </c>
      <c r="J333" t="s">
        <v>63</v>
      </c>
      <c r="K333">
        <v>1</v>
      </c>
      <c r="L333">
        <v>1</v>
      </c>
      <c r="M333">
        <v>0</v>
      </c>
      <c r="N333">
        <v>0</v>
      </c>
      <c r="O333">
        <v>0</v>
      </c>
      <c r="P333">
        <v>1</v>
      </c>
    </row>
    <row r="334" spans="1:16" x14ac:dyDescent="0.3">
      <c r="A334">
        <v>333</v>
      </c>
      <c r="B334">
        <v>1274</v>
      </c>
      <c r="C334" s="1">
        <v>35796</v>
      </c>
      <c r="D334" s="1">
        <v>35986</v>
      </c>
      <c r="E334" t="s">
        <v>16</v>
      </c>
      <c r="F334" t="s">
        <v>32</v>
      </c>
      <c r="G334" t="s">
        <v>21</v>
      </c>
      <c r="H334" t="s">
        <v>26</v>
      </c>
      <c r="I334">
        <v>1</v>
      </c>
      <c r="J334" t="s">
        <v>62</v>
      </c>
      <c r="K334">
        <v>1</v>
      </c>
      <c r="L334">
        <v>1</v>
      </c>
      <c r="M334">
        <v>1</v>
      </c>
      <c r="N334">
        <v>0</v>
      </c>
      <c r="O334">
        <v>0</v>
      </c>
      <c r="P334">
        <v>1</v>
      </c>
    </row>
    <row r="335" spans="1:16" x14ac:dyDescent="0.3">
      <c r="A335">
        <v>334</v>
      </c>
      <c r="B335">
        <v>1275</v>
      </c>
      <c r="C335" s="1">
        <v>35796</v>
      </c>
      <c r="D335" s="1">
        <v>35966</v>
      </c>
      <c r="E335" t="s">
        <v>42</v>
      </c>
      <c r="F335" t="s">
        <v>32</v>
      </c>
      <c r="G335" t="s">
        <v>18</v>
      </c>
      <c r="H335" t="s">
        <v>26</v>
      </c>
      <c r="I335">
        <v>5</v>
      </c>
      <c r="J335" t="s">
        <v>66</v>
      </c>
      <c r="K335">
        <v>1</v>
      </c>
      <c r="L335">
        <v>1</v>
      </c>
      <c r="M335">
        <v>1</v>
      </c>
      <c r="N335">
        <v>0</v>
      </c>
      <c r="O335">
        <v>0</v>
      </c>
      <c r="P335">
        <v>1</v>
      </c>
    </row>
    <row r="336" spans="1:16" x14ac:dyDescent="0.3">
      <c r="A336">
        <v>335</v>
      </c>
      <c r="B336">
        <v>1276</v>
      </c>
      <c r="C336" s="1">
        <v>35796</v>
      </c>
      <c r="D336" s="1">
        <v>35986</v>
      </c>
      <c r="E336" t="s">
        <v>16</v>
      </c>
      <c r="F336" t="s">
        <v>32</v>
      </c>
      <c r="G336" t="s">
        <v>21</v>
      </c>
      <c r="H336" t="s">
        <v>26</v>
      </c>
      <c r="I336">
        <v>2</v>
      </c>
      <c r="J336" t="s">
        <v>56</v>
      </c>
      <c r="K336">
        <v>1</v>
      </c>
      <c r="L336">
        <v>1</v>
      </c>
      <c r="M336">
        <v>1</v>
      </c>
      <c r="N336">
        <v>0</v>
      </c>
      <c r="O336">
        <v>0</v>
      </c>
      <c r="P336">
        <v>1</v>
      </c>
    </row>
    <row r="337" spans="1:16" x14ac:dyDescent="0.3">
      <c r="A337">
        <v>336</v>
      </c>
      <c r="B337">
        <v>1277</v>
      </c>
      <c r="C337" s="1">
        <v>35796</v>
      </c>
      <c r="D337" s="1">
        <v>36046</v>
      </c>
      <c r="E337" t="s">
        <v>16</v>
      </c>
      <c r="F337" t="s">
        <v>17</v>
      </c>
      <c r="G337" t="s">
        <v>21</v>
      </c>
      <c r="H337" t="s">
        <v>26</v>
      </c>
      <c r="I337">
        <v>1</v>
      </c>
      <c r="J337" t="s">
        <v>20</v>
      </c>
      <c r="K337">
        <v>1</v>
      </c>
      <c r="L337">
        <v>1</v>
      </c>
      <c r="M337">
        <v>0</v>
      </c>
      <c r="N337">
        <v>0</v>
      </c>
      <c r="O337">
        <v>0</v>
      </c>
      <c r="P337">
        <v>1</v>
      </c>
    </row>
    <row r="338" spans="1:16" x14ac:dyDescent="0.3">
      <c r="A338">
        <v>337</v>
      </c>
      <c r="B338">
        <v>1278</v>
      </c>
      <c r="C338" s="1">
        <v>35796</v>
      </c>
      <c r="D338" s="1">
        <v>35966</v>
      </c>
      <c r="E338" t="s">
        <v>42</v>
      </c>
      <c r="F338" t="s">
        <v>32</v>
      </c>
      <c r="G338" t="s">
        <v>21</v>
      </c>
      <c r="H338" t="s">
        <v>26</v>
      </c>
      <c r="I338">
        <v>1</v>
      </c>
      <c r="J338" t="s">
        <v>63</v>
      </c>
      <c r="K338">
        <v>1</v>
      </c>
      <c r="L338">
        <v>1</v>
      </c>
      <c r="M338">
        <v>1</v>
      </c>
      <c r="N338">
        <v>0</v>
      </c>
      <c r="O338">
        <v>0</v>
      </c>
      <c r="P338">
        <v>1</v>
      </c>
    </row>
    <row r="339" spans="1:16" x14ac:dyDescent="0.3">
      <c r="A339">
        <v>338</v>
      </c>
      <c r="B339">
        <v>1279</v>
      </c>
      <c r="C339" s="1">
        <v>35796</v>
      </c>
      <c r="D339" s="1">
        <v>36046</v>
      </c>
      <c r="E339" t="s">
        <v>42</v>
      </c>
      <c r="F339" t="s">
        <v>32</v>
      </c>
      <c r="G339" t="s">
        <v>21</v>
      </c>
      <c r="H339" t="s">
        <v>26</v>
      </c>
      <c r="I339">
        <v>2</v>
      </c>
      <c r="J339" t="s">
        <v>60</v>
      </c>
      <c r="K339">
        <v>1</v>
      </c>
      <c r="L339">
        <v>1</v>
      </c>
      <c r="M339">
        <v>1</v>
      </c>
      <c r="N339">
        <v>0</v>
      </c>
      <c r="O339">
        <v>0</v>
      </c>
      <c r="P339">
        <v>1</v>
      </c>
    </row>
    <row r="340" spans="1:16" x14ac:dyDescent="0.3">
      <c r="A340">
        <v>339</v>
      </c>
      <c r="B340">
        <v>1280</v>
      </c>
      <c r="C340" s="1">
        <v>35796</v>
      </c>
      <c r="D340" s="1">
        <v>35966</v>
      </c>
      <c r="E340" t="s">
        <v>16</v>
      </c>
      <c r="F340" t="s">
        <v>17</v>
      </c>
      <c r="G340" t="s">
        <v>21</v>
      </c>
      <c r="H340" t="s">
        <v>26</v>
      </c>
      <c r="I340">
        <v>2</v>
      </c>
      <c r="J340" t="s">
        <v>23</v>
      </c>
      <c r="K340">
        <v>1</v>
      </c>
      <c r="L340">
        <v>1</v>
      </c>
      <c r="M340">
        <v>1</v>
      </c>
      <c r="N340">
        <v>0</v>
      </c>
      <c r="O340">
        <v>0</v>
      </c>
      <c r="P340">
        <v>1</v>
      </c>
    </row>
    <row r="341" spans="1:16" x14ac:dyDescent="0.3">
      <c r="A341">
        <v>340</v>
      </c>
      <c r="B341">
        <v>1281</v>
      </c>
      <c r="C341" s="1">
        <v>35796</v>
      </c>
      <c r="D341" s="1">
        <v>35796</v>
      </c>
      <c r="E341" t="s">
        <v>42</v>
      </c>
      <c r="F341" t="s">
        <v>32</v>
      </c>
      <c r="G341" t="s">
        <v>21</v>
      </c>
      <c r="H341" t="s">
        <v>26</v>
      </c>
      <c r="I341">
        <v>1</v>
      </c>
      <c r="J341" t="s">
        <v>63</v>
      </c>
      <c r="K341">
        <v>1</v>
      </c>
      <c r="L341">
        <v>1</v>
      </c>
      <c r="M341">
        <v>1</v>
      </c>
      <c r="N341">
        <v>0</v>
      </c>
      <c r="O341">
        <v>0</v>
      </c>
      <c r="P341">
        <v>1</v>
      </c>
    </row>
    <row r="342" spans="1:16" x14ac:dyDescent="0.3">
      <c r="A342">
        <v>341</v>
      </c>
      <c r="B342">
        <v>1282</v>
      </c>
      <c r="C342" s="1">
        <v>35796</v>
      </c>
      <c r="D342" s="1">
        <v>36016</v>
      </c>
      <c r="E342" t="s">
        <v>42</v>
      </c>
      <c r="F342" t="s">
        <v>32</v>
      </c>
      <c r="G342" t="s">
        <v>21</v>
      </c>
      <c r="H342" t="s">
        <v>26</v>
      </c>
      <c r="I342">
        <v>1</v>
      </c>
      <c r="J342" t="s">
        <v>63</v>
      </c>
      <c r="K342">
        <v>0</v>
      </c>
      <c r="L342">
        <v>0</v>
      </c>
      <c r="M342">
        <v>0</v>
      </c>
      <c r="N342">
        <v>0</v>
      </c>
      <c r="O342">
        <v>0</v>
      </c>
      <c r="P342">
        <v>1</v>
      </c>
    </row>
    <row r="343" spans="1:16" x14ac:dyDescent="0.3">
      <c r="A343">
        <v>342</v>
      </c>
      <c r="B343">
        <v>1283</v>
      </c>
      <c r="C343" s="1">
        <v>35796</v>
      </c>
      <c r="D343" s="1">
        <v>35986</v>
      </c>
      <c r="E343" t="s">
        <v>42</v>
      </c>
      <c r="F343" t="s">
        <v>32</v>
      </c>
      <c r="G343" t="s">
        <v>21</v>
      </c>
      <c r="H343" t="s">
        <v>26</v>
      </c>
      <c r="I343">
        <v>2</v>
      </c>
      <c r="J343" t="s">
        <v>60</v>
      </c>
      <c r="K343">
        <v>1</v>
      </c>
      <c r="L343">
        <v>1</v>
      </c>
      <c r="M343">
        <v>0</v>
      </c>
      <c r="N343">
        <v>0</v>
      </c>
      <c r="O343">
        <v>0</v>
      </c>
      <c r="P343">
        <v>1</v>
      </c>
    </row>
    <row r="344" spans="1:16" x14ac:dyDescent="0.3">
      <c r="A344">
        <v>343</v>
      </c>
      <c r="B344">
        <v>1284</v>
      </c>
      <c r="C344" s="1">
        <v>35796</v>
      </c>
      <c r="D344" s="1">
        <v>36046</v>
      </c>
      <c r="E344" t="s">
        <v>42</v>
      </c>
      <c r="F344" t="s">
        <v>32</v>
      </c>
      <c r="G344" t="s">
        <v>18</v>
      </c>
      <c r="H344" t="s">
        <v>26</v>
      </c>
      <c r="I344">
        <v>2</v>
      </c>
      <c r="J344" t="s">
        <v>60</v>
      </c>
      <c r="K344">
        <v>1</v>
      </c>
      <c r="L344">
        <v>1</v>
      </c>
      <c r="M344">
        <v>0</v>
      </c>
      <c r="N344">
        <v>0</v>
      </c>
      <c r="O344">
        <v>0</v>
      </c>
      <c r="P344">
        <v>1</v>
      </c>
    </row>
    <row r="345" spans="1:16" x14ac:dyDescent="0.3">
      <c r="A345">
        <v>344</v>
      </c>
      <c r="B345">
        <v>1285</v>
      </c>
      <c r="C345" s="1">
        <v>35796</v>
      </c>
      <c r="D345" s="1">
        <v>35796</v>
      </c>
      <c r="E345" t="s">
        <v>42</v>
      </c>
      <c r="F345" t="s">
        <v>32</v>
      </c>
      <c r="G345" t="s">
        <v>21</v>
      </c>
      <c r="H345" t="s">
        <v>26</v>
      </c>
      <c r="I345">
        <v>1</v>
      </c>
      <c r="J345" t="s">
        <v>63</v>
      </c>
      <c r="K345">
        <v>1</v>
      </c>
      <c r="L345">
        <v>1</v>
      </c>
      <c r="M345">
        <v>1</v>
      </c>
      <c r="N345">
        <v>0</v>
      </c>
      <c r="O345">
        <v>0</v>
      </c>
      <c r="P345">
        <v>1</v>
      </c>
    </row>
    <row r="346" spans="1:16" x14ac:dyDescent="0.3">
      <c r="A346">
        <v>345</v>
      </c>
      <c r="B346">
        <v>1286</v>
      </c>
      <c r="C346" s="1">
        <v>35796</v>
      </c>
      <c r="D346" s="1">
        <v>36046</v>
      </c>
      <c r="E346" t="s">
        <v>16</v>
      </c>
      <c r="F346" t="s">
        <v>17</v>
      </c>
      <c r="G346" t="s">
        <v>21</v>
      </c>
      <c r="H346" t="s">
        <v>26</v>
      </c>
      <c r="I346">
        <v>1</v>
      </c>
      <c r="J346" t="s">
        <v>20</v>
      </c>
      <c r="K346">
        <v>1</v>
      </c>
      <c r="L346">
        <v>1</v>
      </c>
      <c r="M346">
        <v>1</v>
      </c>
      <c r="N346">
        <v>0</v>
      </c>
      <c r="O346">
        <v>0</v>
      </c>
      <c r="P346">
        <v>1</v>
      </c>
    </row>
    <row r="347" spans="1:16" x14ac:dyDescent="0.3">
      <c r="A347">
        <v>346</v>
      </c>
      <c r="B347">
        <v>1287</v>
      </c>
      <c r="C347" s="1">
        <v>35796</v>
      </c>
      <c r="D347" s="1">
        <v>36016</v>
      </c>
      <c r="E347" t="s">
        <v>16</v>
      </c>
      <c r="F347" t="s">
        <v>17</v>
      </c>
      <c r="G347" t="s">
        <v>21</v>
      </c>
      <c r="H347" t="s">
        <v>26</v>
      </c>
      <c r="I347">
        <v>2</v>
      </c>
      <c r="J347" t="s">
        <v>23</v>
      </c>
      <c r="K347">
        <v>1</v>
      </c>
      <c r="L347">
        <v>1</v>
      </c>
      <c r="M347">
        <v>1</v>
      </c>
      <c r="N347">
        <v>1</v>
      </c>
      <c r="O347">
        <v>0</v>
      </c>
      <c r="P347">
        <v>1</v>
      </c>
    </row>
    <row r="348" spans="1:16" x14ac:dyDescent="0.3">
      <c r="A348">
        <v>347</v>
      </c>
      <c r="B348">
        <v>1145</v>
      </c>
      <c r="C348" s="1">
        <v>35796</v>
      </c>
      <c r="D348" s="1">
        <v>36005</v>
      </c>
      <c r="E348" t="s">
        <v>16</v>
      </c>
      <c r="F348" t="s">
        <v>37</v>
      </c>
      <c r="G348" t="s">
        <v>21</v>
      </c>
      <c r="H348" t="s">
        <v>22</v>
      </c>
      <c r="I348">
        <v>4</v>
      </c>
      <c r="J348" t="s">
        <v>40</v>
      </c>
      <c r="K348">
        <v>1</v>
      </c>
      <c r="L348">
        <v>1</v>
      </c>
      <c r="M348">
        <v>0</v>
      </c>
      <c r="N348">
        <v>0</v>
      </c>
      <c r="O348">
        <v>0</v>
      </c>
      <c r="P348">
        <v>1</v>
      </c>
    </row>
    <row r="349" spans="1:16" x14ac:dyDescent="0.3">
      <c r="A349">
        <v>348</v>
      </c>
      <c r="B349">
        <v>1041</v>
      </c>
      <c r="C349" s="1">
        <v>35796</v>
      </c>
      <c r="D349" s="1">
        <v>35796</v>
      </c>
      <c r="E349" t="s">
        <v>16</v>
      </c>
      <c r="F349" t="s">
        <v>17</v>
      </c>
      <c r="G349" t="s">
        <v>21</v>
      </c>
      <c r="H349" t="s">
        <v>22</v>
      </c>
      <c r="I349">
        <v>7</v>
      </c>
      <c r="J349" t="s">
        <v>28</v>
      </c>
      <c r="K349">
        <v>1</v>
      </c>
      <c r="L349">
        <v>0</v>
      </c>
      <c r="M349">
        <v>0</v>
      </c>
      <c r="N349">
        <v>0</v>
      </c>
      <c r="O349">
        <v>1</v>
      </c>
      <c r="P349">
        <v>1</v>
      </c>
    </row>
    <row r="350" spans="1:16" x14ac:dyDescent="0.3">
      <c r="A350">
        <v>349</v>
      </c>
      <c r="B350">
        <v>1097</v>
      </c>
      <c r="C350" s="1">
        <v>35796</v>
      </c>
      <c r="D350" s="1">
        <v>35798</v>
      </c>
      <c r="E350" t="s">
        <v>16</v>
      </c>
      <c r="F350" t="s">
        <v>37</v>
      </c>
      <c r="G350" t="s">
        <v>21</v>
      </c>
      <c r="H350" t="s">
        <v>22</v>
      </c>
      <c r="I350">
        <v>7</v>
      </c>
      <c r="J350" t="s">
        <v>67</v>
      </c>
      <c r="K350">
        <v>1</v>
      </c>
      <c r="L350">
        <v>1</v>
      </c>
      <c r="M350">
        <v>0</v>
      </c>
      <c r="N350">
        <v>0</v>
      </c>
      <c r="O350">
        <v>0</v>
      </c>
      <c r="P350">
        <v>1</v>
      </c>
    </row>
    <row r="351" spans="1:16" x14ac:dyDescent="0.3">
      <c r="A351">
        <v>350</v>
      </c>
      <c r="B351">
        <v>1049</v>
      </c>
      <c r="C351" s="1">
        <v>35796</v>
      </c>
      <c r="D351" s="1">
        <v>35796</v>
      </c>
      <c r="E351" t="s">
        <v>16</v>
      </c>
      <c r="F351" t="s">
        <v>32</v>
      </c>
      <c r="G351" t="s">
        <v>21</v>
      </c>
      <c r="H351" t="s">
        <v>22</v>
      </c>
      <c r="I351">
        <v>1</v>
      </c>
      <c r="J351" t="s">
        <v>62</v>
      </c>
      <c r="K351">
        <v>1</v>
      </c>
      <c r="L351">
        <v>1</v>
      </c>
      <c r="M351">
        <v>0</v>
      </c>
      <c r="N351">
        <v>0</v>
      </c>
      <c r="O351">
        <v>0</v>
      </c>
      <c r="P351">
        <v>1</v>
      </c>
    </row>
    <row r="352" spans="1:16" x14ac:dyDescent="0.3">
      <c r="A352">
        <v>351</v>
      </c>
      <c r="B352">
        <v>1288</v>
      </c>
      <c r="C352" s="1">
        <v>35796</v>
      </c>
      <c r="D352" s="1">
        <v>35986</v>
      </c>
      <c r="E352" t="s">
        <v>16</v>
      </c>
      <c r="F352" t="s">
        <v>32</v>
      </c>
      <c r="G352" t="s">
        <v>21</v>
      </c>
      <c r="H352" t="s">
        <v>22</v>
      </c>
      <c r="I352">
        <v>1</v>
      </c>
      <c r="J352" t="s">
        <v>62</v>
      </c>
      <c r="K352">
        <v>1</v>
      </c>
      <c r="L352">
        <v>1</v>
      </c>
      <c r="M352">
        <v>1</v>
      </c>
      <c r="N352">
        <v>1</v>
      </c>
      <c r="O352">
        <v>1</v>
      </c>
      <c r="P352">
        <v>1</v>
      </c>
    </row>
    <row r="353" spans="1:16" x14ac:dyDescent="0.3">
      <c r="A353">
        <v>352</v>
      </c>
      <c r="B353">
        <v>1289</v>
      </c>
      <c r="C353" s="1">
        <v>35796</v>
      </c>
      <c r="D353" s="1">
        <v>35966</v>
      </c>
      <c r="E353" t="s">
        <v>42</v>
      </c>
      <c r="F353" t="s">
        <v>32</v>
      </c>
      <c r="G353" t="s">
        <v>21</v>
      </c>
      <c r="H353" t="s">
        <v>22</v>
      </c>
      <c r="I353">
        <v>1</v>
      </c>
      <c r="J353" t="s">
        <v>63</v>
      </c>
      <c r="K353">
        <v>1</v>
      </c>
      <c r="L353">
        <v>1</v>
      </c>
      <c r="M353">
        <v>0</v>
      </c>
      <c r="N353">
        <v>0</v>
      </c>
      <c r="O353">
        <v>0</v>
      </c>
      <c r="P353">
        <v>1</v>
      </c>
    </row>
    <row r="354" spans="1:16" x14ac:dyDescent="0.3">
      <c r="A354">
        <v>353</v>
      </c>
      <c r="B354">
        <v>1290</v>
      </c>
      <c r="C354" s="1">
        <v>35796</v>
      </c>
      <c r="D354" s="1">
        <v>35796</v>
      </c>
      <c r="E354" t="s">
        <v>42</v>
      </c>
      <c r="F354" t="s">
        <v>37</v>
      </c>
      <c r="G354" t="s">
        <v>21</v>
      </c>
      <c r="H354" t="s">
        <v>22</v>
      </c>
      <c r="I354">
        <v>2</v>
      </c>
      <c r="J354" t="s">
        <v>47</v>
      </c>
      <c r="K354">
        <v>1</v>
      </c>
      <c r="L354">
        <v>1</v>
      </c>
      <c r="M354">
        <v>0</v>
      </c>
      <c r="N354">
        <v>0</v>
      </c>
      <c r="O354">
        <v>0</v>
      </c>
      <c r="P354">
        <v>1</v>
      </c>
    </row>
    <row r="355" spans="1:16" x14ac:dyDescent="0.3">
      <c r="A355">
        <v>354</v>
      </c>
      <c r="B355">
        <v>1291</v>
      </c>
      <c r="C355" s="1">
        <v>35796</v>
      </c>
      <c r="D355" s="1">
        <v>35796</v>
      </c>
      <c r="E355" t="s">
        <v>16</v>
      </c>
      <c r="F355" t="s">
        <v>17</v>
      </c>
      <c r="G355" t="s">
        <v>21</v>
      </c>
      <c r="H355" t="s">
        <v>22</v>
      </c>
      <c r="I355">
        <v>1</v>
      </c>
      <c r="J355" t="s">
        <v>20</v>
      </c>
      <c r="K355">
        <v>1</v>
      </c>
      <c r="L355">
        <v>1</v>
      </c>
      <c r="M355">
        <v>0</v>
      </c>
      <c r="N355">
        <v>0</v>
      </c>
      <c r="O355">
        <v>0</v>
      </c>
      <c r="P355">
        <v>1</v>
      </c>
    </row>
    <row r="356" spans="1:16" x14ac:dyDescent="0.3">
      <c r="A356">
        <v>355</v>
      </c>
      <c r="B356">
        <v>1292</v>
      </c>
      <c r="C356" s="1">
        <v>35796</v>
      </c>
      <c r="D356" s="1">
        <v>36046</v>
      </c>
      <c r="E356" t="s">
        <v>42</v>
      </c>
      <c r="F356" t="s">
        <v>32</v>
      </c>
      <c r="G356" t="s">
        <v>21</v>
      </c>
      <c r="H356" t="s">
        <v>22</v>
      </c>
      <c r="I356">
        <v>1</v>
      </c>
      <c r="J356" t="s">
        <v>63</v>
      </c>
      <c r="K356">
        <v>1</v>
      </c>
      <c r="L356">
        <v>1</v>
      </c>
      <c r="M356">
        <v>1</v>
      </c>
      <c r="N356">
        <v>0</v>
      </c>
      <c r="O356">
        <v>0</v>
      </c>
      <c r="P356">
        <v>1</v>
      </c>
    </row>
    <row r="357" spans="1:16" x14ac:dyDescent="0.3">
      <c r="A357">
        <v>356</v>
      </c>
      <c r="B357">
        <v>1293</v>
      </c>
      <c r="C357" s="1">
        <v>35796</v>
      </c>
      <c r="D357" s="1">
        <v>35796</v>
      </c>
      <c r="E357" t="s">
        <v>42</v>
      </c>
      <c r="F357" t="s">
        <v>32</v>
      </c>
      <c r="G357" t="s">
        <v>18</v>
      </c>
      <c r="H357" t="s">
        <v>22</v>
      </c>
      <c r="I357">
        <v>2</v>
      </c>
      <c r="J357" t="s">
        <v>60</v>
      </c>
      <c r="K357">
        <v>1</v>
      </c>
      <c r="L357">
        <v>1</v>
      </c>
      <c r="M357">
        <v>1</v>
      </c>
      <c r="N357">
        <v>0</v>
      </c>
      <c r="O357">
        <v>0</v>
      </c>
      <c r="P357">
        <v>1</v>
      </c>
    </row>
    <row r="358" spans="1:16" x14ac:dyDescent="0.3">
      <c r="A358">
        <v>357</v>
      </c>
      <c r="B358">
        <v>1294</v>
      </c>
      <c r="C358" s="1">
        <v>35796</v>
      </c>
      <c r="D358" s="1">
        <v>35986</v>
      </c>
      <c r="E358" t="s">
        <v>42</v>
      </c>
      <c r="F358" t="s">
        <v>37</v>
      </c>
      <c r="G358" t="s">
        <v>18</v>
      </c>
      <c r="H358" t="s">
        <v>22</v>
      </c>
      <c r="I358">
        <v>10</v>
      </c>
      <c r="J358" t="s">
        <v>68</v>
      </c>
      <c r="K358">
        <v>1</v>
      </c>
      <c r="L358">
        <v>1</v>
      </c>
      <c r="M358">
        <v>1</v>
      </c>
      <c r="N358">
        <v>0</v>
      </c>
      <c r="O358">
        <v>0</v>
      </c>
      <c r="P358">
        <v>1</v>
      </c>
    </row>
    <row r="359" spans="1:16" x14ac:dyDescent="0.3">
      <c r="A359">
        <v>358</v>
      </c>
      <c r="B359">
        <v>1295</v>
      </c>
      <c r="C359" s="1">
        <v>35796</v>
      </c>
      <c r="D359" s="1">
        <v>35796</v>
      </c>
      <c r="E359" t="s">
        <v>42</v>
      </c>
      <c r="F359" t="s">
        <v>37</v>
      </c>
      <c r="G359" t="s">
        <v>21</v>
      </c>
      <c r="H359" t="s">
        <v>22</v>
      </c>
      <c r="I359">
        <v>1</v>
      </c>
      <c r="J359" t="s">
        <v>46</v>
      </c>
      <c r="K359">
        <v>1</v>
      </c>
      <c r="L359">
        <v>1</v>
      </c>
      <c r="M359">
        <v>0</v>
      </c>
      <c r="N359">
        <v>0</v>
      </c>
      <c r="O359">
        <v>0</v>
      </c>
      <c r="P359">
        <v>1</v>
      </c>
    </row>
    <row r="360" spans="1:16" x14ac:dyDescent="0.3">
      <c r="A360">
        <v>359</v>
      </c>
      <c r="B360">
        <v>1296</v>
      </c>
      <c r="C360" s="1">
        <v>35796</v>
      </c>
      <c r="D360" s="1">
        <v>36046</v>
      </c>
      <c r="E360" t="s">
        <v>16</v>
      </c>
      <c r="F360" t="s">
        <v>17</v>
      </c>
      <c r="G360" t="s">
        <v>18</v>
      </c>
      <c r="H360" t="s">
        <v>22</v>
      </c>
      <c r="I360">
        <v>10</v>
      </c>
      <c r="J360" t="s">
        <v>69</v>
      </c>
      <c r="K360">
        <v>1</v>
      </c>
      <c r="L360">
        <v>1</v>
      </c>
      <c r="M360">
        <v>1</v>
      </c>
      <c r="N360">
        <v>0</v>
      </c>
      <c r="O360">
        <v>0</v>
      </c>
      <c r="P360">
        <v>1</v>
      </c>
    </row>
    <row r="361" spans="1:16" x14ac:dyDescent="0.3">
      <c r="A361">
        <v>360</v>
      </c>
      <c r="B361">
        <v>1297</v>
      </c>
      <c r="C361" s="1">
        <v>35796</v>
      </c>
      <c r="D361" s="1">
        <v>36014</v>
      </c>
      <c r="E361" t="s">
        <v>16</v>
      </c>
      <c r="F361" t="s">
        <v>17</v>
      </c>
      <c r="G361" t="s">
        <v>21</v>
      </c>
      <c r="H361" t="s">
        <v>22</v>
      </c>
      <c r="I361">
        <v>1</v>
      </c>
      <c r="J361" t="s">
        <v>20</v>
      </c>
      <c r="K361">
        <v>1</v>
      </c>
      <c r="L361">
        <v>1</v>
      </c>
      <c r="M361">
        <v>1</v>
      </c>
      <c r="N361">
        <v>0</v>
      </c>
      <c r="O361">
        <v>0</v>
      </c>
      <c r="P361">
        <v>1</v>
      </c>
    </row>
    <row r="362" spans="1:16" x14ac:dyDescent="0.3">
      <c r="A362">
        <v>361</v>
      </c>
      <c r="B362">
        <v>1298</v>
      </c>
      <c r="C362" s="1">
        <v>35796</v>
      </c>
      <c r="D362" s="1">
        <v>35803</v>
      </c>
      <c r="E362" t="s">
        <v>42</v>
      </c>
      <c r="F362" t="s">
        <v>32</v>
      </c>
      <c r="G362" t="s">
        <v>18</v>
      </c>
      <c r="H362" t="s">
        <v>22</v>
      </c>
      <c r="I362">
        <v>6</v>
      </c>
      <c r="J362" t="s">
        <v>70</v>
      </c>
      <c r="K362">
        <v>1</v>
      </c>
      <c r="L362">
        <v>1</v>
      </c>
      <c r="M362">
        <v>1</v>
      </c>
      <c r="N362">
        <v>0</v>
      </c>
      <c r="O362">
        <v>0</v>
      </c>
      <c r="P362">
        <v>1</v>
      </c>
    </row>
    <row r="363" spans="1:16" x14ac:dyDescent="0.3">
      <c r="A363">
        <v>362</v>
      </c>
      <c r="B363">
        <v>1299</v>
      </c>
      <c r="C363" s="1">
        <v>35796</v>
      </c>
      <c r="D363" s="1">
        <v>35797</v>
      </c>
      <c r="E363" t="s">
        <v>42</v>
      </c>
      <c r="F363" t="s">
        <v>32</v>
      </c>
      <c r="G363" t="s">
        <v>21</v>
      </c>
      <c r="H363" t="s">
        <v>22</v>
      </c>
      <c r="I363">
        <v>1</v>
      </c>
      <c r="J363" t="s">
        <v>63</v>
      </c>
      <c r="K363">
        <v>1</v>
      </c>
      <c r="L363">
        <v>0</v>
      </c>
      <c r="M363">
        <v>1</v>
      </c>
      <c r="N363">
        <v>0</v>
      </c>
      <c r="O363">
        <v>1</v>
      </c>
      <c r="P363">
        <v>1</v>
      </c>
    </row>
    <row r="364" spans="1:16" x14ac:dyDescent="0.3">
      <c r="A364">
        <v>363</v>
      </c>
      <c r="B364">
        <v>1300</v>
      </c>
      <c r="C364" s="1">
        <v>35796</v>
      </c>
      <c r="D364" s="1">
        <v>36046</v>
      </c>
      <c r="E364" t="s">
        <v>42</v>
      </c>
      <c r="F364" t="s">
        <v>32</v>
      </c>
      <c r="G364" t="s">
        <v>21</v>
      </c>
      <c r="H364" t="s">
        <v>22</v>
      </c>
      <c r="I364">
        <v>1</v>
      </c>
      <c r="J364" t="s">
        <v>63</v>
      </c>
      <c r="K364">
        <v>1</v>
      </c>
      <c r="L364">
        <v>1</v>
      </c>
      <c r="M364">
        <v>1</v>
      </c>
      <c r="N364">
        <v>0</v>
      </c>
      <c r="O364">
        <v>0</v>
      </c>
      <c r="P364">
        <v>1</v>
      </c>
    </row>
    <row r="365" spans="1:16" x14ac:dyDescent="0.3">
      <c r="A365">
        <v>364</v>
      </c>
      <c r="B365">
        <v>1301</v>
      </c>
      <c r="C365" s="1">
        <v>35796</v>
      </c>
      <c r="D365" s="1">
        <v>35936</v>
      </c>
      <c r="E365" t="s">
        <v>16</v>
      </c>
      <c r="F365" t="s">
        <v>17</v>
      </c>
      <c r="G365" t="s">
        <v>21</v>
      </c>
      <c r="H365" t="s">
        <v>22</v>
      </c>
      <c r="I365">
        <v>1</v>
      </c>
      <c r="J365" t="s">
        <v>20</v>
      </c>
      <c r="K365">
        <v>1</v>
      </c>
      <c r="L365">
        <v>1</v>
      </c>
      <c r="M365">
        <v>1</v>
      </c>
      <c r="N365">
        <v>0</v>
      </c>
      <c r="O365">
        <v>0</v>
      </c>
      <c r="P365">
        <v>1</v>
      </c>
    </row>
    <row r="366" spans="1:16" x14ac:dyDescent="0.3">
      <c r="A366">
        <v>365</v>
      </c>
      <c r="B366">
        <v>1302</v>
      </c>
      <c r="C366" s="1">
        <v>35796</v>
      </c>
      <c r="D366" s="1">
        <v>36046</v>
      </c>
      <c r="E366" t="s">
        <v>16</v>
      </c>
      <c r="F366" t="s">
        <v>17</v>
      </c>
      <c r="G366" t="s">
        <v>21</v>
      </c>
      <c r="H366" t="s">
        <v>22</v>
      </c>
      <c r="I366">
        <v>1</v>
      </c>
      <c r="J366" t="s">
        <v>20</v>
      </c>
      <c r="K366">
        <v>1</v>
      </c>
      <c r="L366">
        <v>1</v>
      </c>
      <c r="M366">
        <v>1</v>
      </c>
      <c r="N366">
        <v>0</v>
      </c>
      <c r="O366">
        <v>0</v>
      </c>
      <c r="P366">
        <v>1</v>
      </c>
    </row>
    <row r="367" spans="1:16" x14ac:dyDescent="0.3">
      <c r="A367">
        <v>366</v>
      </c>
      <c r="B367">
        <v>1303</v>
      </c>
      <c r="C367" s="1">
        <v>35796</v>
      </c>
      <c r="D367" s="1">
        <v>36016</v>
      </c>
      <c r="E367" t="s">
        <v>16</v>
      </c>
      <c r="F367" t="s">
        <v>32</v>
      </c>
      <c r="G367" t="s">
        <v>21</v>
      </c>
      <c r="H367" t="s">
        <v>22</v>
      </c>
      <c r="I367">
        <v>2</v>
      </c>
      <c r="J367" t="s">
        <v>56</v>
      </c>
      <c r="K367">
        <v>1</v>
      </c>
      <c r="L367">
        <v>1</v>
      </c>
      <c r="M367">
        <v>0</v>
      </c>
      <c r="N367">
        <v>0</v>
      </c>
      <c r="O367">
        <v>0</v>
      </c>
      <c r="P367">
        <v>1</v>
      </c>
    </row>
    <row r="368" spans="1:16" x14ac:dyDescent="0.3">
      <c r="A368">
        <v>367</v>
      </c>
      <c r="B368">
        <v>1304</v>
      </c>
      <c r="C368" s="1">
        <v>35796</v>
      </c>
      <c r="D368" s="1">
        <v>36046</v>
      </c>
      <c r="E368" t="s">
        <v>16</v>
      </c>
      <c r="F368" t="s">
        <v>17</v>
      </c>
      <c r="G368" t="s">
        <v>21</v>
      </c>
      <c r="H368" t="s">
        <v>22</v>
      </c>
      <c r="I368">
        <v>2</v>
      </c>
      <c r="J368" t="s">
        <v>23</v>
      </c>
      <c r="K368">
        <v>1</v>
      </c>
      <c r="L368">
        <v>1</v>
      </c>
      <c r="M368">
        <v>1</v>
      </c>
      <c r="N368">
        <v>0</v>
      </c>
      <c r="O368">
        <v>0</v>
      </c>
      <c r="P368">
        <v>1</v>
      </c>
    </row>
    <row r="369" spans="1:16" x14ac:dyDescent="0.3">
      <c r="A369">
        <v>368</v>
      </c>
      <c r="B369">
        <v>1305</v>
      </c>
      <c r="C369" s="1">
        <v>35796</v>
      </c>
      <c r="D369" s="1">
        <v>35799</v>
      </c>
      <c r="E369" t="s">
        <v>16</v>
      </c>
      <c r="F369" t="s">
        <v>17</v>
      </c>
      <c r="G369" t="s">
        <v>21</v>
      </c>
      <c r="H369" t="s">
        <v>22</v>
      </c>
      <c r="I369">
        <v>1</v>
      </c>
      <c r="J369" t="s">
        <v>20</v>
      </c>
      <c r="K369">
        <v>1</v>
      </c>
      <c r="L369">
        <v>1</v>
      </c>
      <c r="M369">
        <v>0</v>
      </c>
      <c r="N369">
        <v>0</v>
      </c>
      <c r="O369">
        <v>0</v>
      </c>
      <c r="P369">
        <v>1</v>
      </c>
    </row>
    <row r="370" spans="1:16" x14ac:dyDescent="0.3">
      <c r="A370">
        <v>369</v>
      </c>
      <c r="B370">
        <v>1306</v>
      </c>
      <c r="C370" s="1">
        <v>35796</v>
      </c>
      <c r="D370" s="1">
        <v>35986</v>
      </c>
      <c r="E370" t="s">
        <v>16</v>
      </c>
      <c r="F370" t="s">
        <v>17</v>
      </c>
      <c r="G370" t="s">
        <v>21</v>
      </c>
      <c r="H370" t="s">
        <v>22</v>
      </c>
      <c r="I370">
        <v>1</v>
      </c>
      <c r="J370" t="s">
        <v>20</v>
      </c>
      <c r="K370">
        <v>1</v>
      </c>
      <c r="L370">
        <v>1</v>
      </c>
      <c r="M370">
        <v>1</v>
      </c>
      <c r="N370">
        <v>0</v>
      </c>
      <c r="O370">
        <v>0</v>
      </c>
      <c r="P370">
        <v>1</v>
      </c>
    </row>
    <row r="371" spans="1:16" x14ac:dyDescent="0.3">
      <c r="A371">
        <v>370</v>
      </c>
      <c r="B371">
        <v>1307</v>
      </c>
      <c r="C371" s="1">
        <v>35796</v>
      </c>
      <c r="D371" s="1">
        <v>36016</v>
      </c>
      <c r="E371" t="s">
        <v>16</v>
      </c>
      <c r="F371" t="s">
        <v>17</v>
      </c>
      <c r="G371" t="s">
        <v>18</v>
      </c>
      <c r="H371" t="s">
        <v>22</v>
      </c>
      <c r="I371">
        <v>7</v>
      </c>
      <c r="J371" t="s">
        <v>28</v>
      </c>
      <c r="K371">
        <v>1</v>
      </c>
      <c r="L371">
        <v>1</v>
      </c>
      <c r="M371">
        <v>0</v>
      </c>
      <c r="N371">
        <v>0</v>
      </c>
      <c r="O371">
        <v>0</v>
      </c>
      <c r="P371">
        <v>1</v>
      </c>
    </row>
    <row r="372" spans="1:16" x14ac:dyDescent="0.3">
      <c r="A372">
        <v>371</v>
      </c>
      <c r="B372">
        <v>1308</v>
      </c>
      <c r="C372" s="1">
        <v>35796</v>
      </c>
      <c r="D372" s="1">
        <v>35986</v>
      </c>
      <c r="E372" t="s">
        <v>16</v>
      </c>
      <c r="F372" t="s">
        <v>17</v>
      </c>
      <c r="G372" t="s">
        <v>21</v>
      </c>
      <c r="H372" t="s">
        <v>22</v>
      </c>
      <c r="I372">
        <v>1</v>
      </c>
      <c r="J372" t="s">
        <v>20</v>
      </c>
      <c r="K372">
        <v>1</v>
      </c>
      <c r="L372">
        <v>1</v>
      </c>
      <c r="M372">
        <v>1</v>
      </c>
      <c r="N372">
        <v>0</v>
      </c>
      <c r="O372">
        <v>0</v>
      </c>
      <c r="P372">
        <v>1</v>
      </c>
    </row>
    <row r="373" spans="1:16" x14ac:dyDescent="0.3">
      <c r="A373">
        <v>372</v>
      </c>
      <c r="B373">
        <v>1309</v>
      </c>
      <c r="C373" s="1">
        <v>35796</v>
      </c>
      <c r="D373" s="1">
        <v>35796</v>
      </c>
      <c r="E373" t="s">
        <v>16</v>
      </c>
      <c r="F373" t="s">
        <v>17</v>
      </c>
      <c r="G373" t="s">
        <v>21</v>
      </c>
      <c r="H373" t="s">
        <v>22</v>
      </c>
      <c r="I373">
        <v>1</v>
      </c>
      <c r="J373" t="s">
        <v>20</v>
      </c>
      <c r="K373">
        <v>1</v>
      </c>
      <c r="L373">
        <v>1</v>
      </c>
      <c r="M373">
        <v>0</v>
      </c>
      <c r="N373">
        <v>0</v>
      </c>
      <c r="O373">
        <v>0</v>
      </c>
      <c r="P373">
        <v>1</v>
      </c>
    </row>
    <row r="374" spans="1:16" x14ac:dyDescent="0.3">
      <c r="A374">
        <v>373</v>
      </c>
      <c r="B374">
        <v>1310</v>
      </c>
      <c r="C374" s="1">
        <v>35796</v>
      </c>
      <c r="D374" s="1">
        <v>36016</v>
      </c>
      <c r="E374" t="s">
        <v>42</v>
      </c>
      <c r="F374" t="s">
        <v>32</v>
      </c>
      <c r="G374" t="s">
        <v>21</v>
      </c>
      <c r="H374" t="s">
        <v>22</v>
      </c>
      <c r="I374">
        <v>1</v>
      </c>
      <c r="J374" t="s">
        <v>63</v>
      </c>
      <c r="K374">
        <v>1</v>
      </c>
      <c r="L374">
        <v>1</v>
      </c>
      <c r="M374">
        <v>1</v>
      </c>
      <c r="N374">
        <v>0</v>
      </c>
      <c r="O374">
        <v>0</v>
      </c>
      <c r="P374">
        <v>1</v>
      </c>
    </row>
    <row r="375" spans="1:16" x14ac:dyDescent="0.3">
      <c r="A375">
        <v>374</v>
      </c>
      <c r="B375">
        <v>1311</v>
      </c>
      <c r="C375" s="1">
        <v>35796</v>
      </c>
      <c r="D375" s="1">
        <v>36016</v>
      </c>
      <c r="E375" t="s">
        <v>16</v>
      </c>
      <c r="F375" t="s">
        <v>32</v>
      </c>
      <c r="G375" t="s">
        <v>21</v>
      </c>
      <c r="H375" t="s">
        <v>22</v>
      </c>
      <c r="I375">
        <v>1</v>
      </c>
      <c r="J375" t="s">
        <v>62</v>
      </c>
      <c r="K375">
        <v>1</v>
      </c>
      <c r="L375">
        <v>1</v>
      </c>
      <c r="M375">
        <v>1</v>
      </c>
      <c r="N375">
        <v>0</v>
      </c>
      <c r="O375">
        <v>0</v>
      </c>
      <c r="P375">
        <v>1</v>
      </c>
    </row>
    <row r="376" spans="1:16" x14ac:dyDescent="0.3">
      <c r="A376">
        <v>375</v>
      </c>
      <c r="B376">
        <v>1312</v>
      </c>
      <c r="C376" s="1">
        <v>35796</v>
      </c>
      <c r="D376" s="1">
        <v>35796</v>
      </c>
      <c r="E376" t="s">
        <v>42</v>
      </c>
      <c r="F376" t="s">
        <v>37</v>
      </c>
      <c r="G376" t="s">
        <v>21</v>
      </c>
      <c r="H376" t="s">
        <v>22</v>
      </c>
      <c r="I376">
        <v>2</v>
      </c>
      <c r="J376" t="s">
        <v>47</v>
      </c>
      <c r="K376">
        <v>1</v>
      </c>
      <c r="L376">
        <v>1</v>
      </c>
      <c r="M376">
        <v>0</v>
      </c>
      <c r="N376">
        <v>0</v>
      </c>
      <c r="O376">
        <v>0</v>
      </c>
      <c r="P376">
        <v>1</v>
      </c>
    </row>
    <row r="377" spans="1:16" x14ac:dyDescent="0.3">
      <c r="A377">
        <v>376</v>
      </c>
      <c r="B377">
        <v>1313</v>
      </c>
      <c r="C377" s="1">
        <v>35796</v>
      </c>
      <c r="D377" s="1">
        <v>35966</v>
      </c>
      <c r="E377" t="s">
        <v>16</v>
      </c>
      <c r="F377" t="s">
        <v>32</v>
      </c>
      <c r="G377" t="s">
        <v>21</v>
      </c>
      <c r="H377" t="s">
        <v>22</v>
      </c>
      <c r="I377">
        <v>1</v>
      </c>
      <c r="J377" t="s">
        <v>62</v>
      </c>
      <c r="K377">
        <v>1</v>
      </c>
      <c r="L377">
        <v>1</v>
      </c>
      <c r="M377">
        <v>1</v>
      </c>
      <c r="N377">
        <v>0</v>
      </c>
      <c r="O377">
        <v>0</v>
      </c>
      <c r="P377">
        <v>1</v>
      </c>
    </row>
    <row r="378" spans="1:16" x14ac:dyDescent="0.3">
      <c r="A378">
        <v>377</v>
      </c>
      <c r="B378">
        <v>1314</v>
      </c>
      <c r="C378" s="1">
        <v>35796</v>
      </c>
      <c r="D378" s="1">
        <v>35796</v>
      </c>
      <c r="E378" t="s">
        <v>42</v>
      </c>
      <c r="F378" t="s">
        <v>37</v>
      </c>
      <c r="G378" t="s">
        <v>18</v>
      </c>
      <c r="H378" t="s">
        <v>52</v>
      </c>
      <c r="I378">
        <v>2</v>
      </c>
      <c r="J378" t="s">
        <v>47</v>
      </c>
      <c r="K378">
        <v>1</v>
      </c>
      <c r="L378">
        <v>1</v>
      </c>
      <c r="M378">
        <v>1</v>
      </c>
      <c r="N378">
        <v>0</v>
      </c>
      <c r="O378">
        <v>0</v>
      </c>
      <c r="P378">
        <v>1</v>
      </c>
    </row>
    <row r="379" spans="1:16" x14ac:dyDescent="0.3">
      <c r="A379">
        <v>378</v>
      </c>
      <c r="B379">
        <v>1315</v>
      </c>
      <c r="C379" s="1">
        <v>35796</v>
      </c>
      <c r="D379" s="1">
        <v>35845</v>
      </c>
      <c r="E379" t="s">
        <v>16</v>
      </c>
      <c r="F379" t="s">
        <v>17</v>
      </c>
      <c r="G379" t="s">
        <v>21</v>
      </c>
      <c r="H379" t="s">
        <v>52</v>
      </c>
      <c r="I379">
        <v>2</v>
      </c>
      <c r="J379" t="s">
        <v>23</v>
      </c>
      <c r="K379">
        <v>1</v>
      </c>
      <c r="L379">
        <v>1</v>
      </c>
      <c r="M379">
        <v>0</v>
      </c>
      <c r="N379">
        <v>0</v>
      </c>
      <c r="O379">
        <v>0</v>
      </c>
      <c r="P379">
        <v>1</v>
      </c>
    </row>
    <row r="380" spans="1:16" x14ac:dyDescent="0.3">
      <c r="A380">
        <v>379</v>
      </c>
      <c r="B380">
        <v>1316</v>
      </c>
      <c r="C380" s="1">
        <v>35796</v>
      </c>
      <c r="D380" s="1">
        <v>35966</v>
      </c>
      <c r="E380" t="s">
        <v>16</v>
      </c>
      <c r="F380" t="s">
        <v>17</v>
      </c>
      <c r="G380" t="s">
        <v>21</v>
      </c>
      <c r="H380" t="s">
        <v>52</v>
      </c>
      <c r="I380">
        <v>5</v>
      </c>
      <c r="J380" t="s">
        <v>31</v>
      </c>
      <c r="K380">
        <v>1</v>
      </c>
      <c r="L380">
        <v>1</v>
      </c>
      <c r="M380">
        <v>1</v>
      </c>
      <c r="N380">
        <v>0</v>
      </c>
      <c r="O380">
        <v>0</v>
      </c>
      <c r="P380">
        <v>1</v>
      </c>
    </row>
    <row r="381" spans="1:16" x14ac:dyDescent="0.3">
      <c r="A381">
        <v>380</v>
      </c>
      <c r="B381">
        <v>1317</v>
      </c>
      <c r="C381" s="1">
        <v>35796</v>
      </c>
      <c r="D381" s="1">
        <v>35849</v>
      </c>
      <c r="E381" t="s">
        <v>42</v>
      </c>
      <c r="F381" t="s">
        <v>32</v>
      </c>
      <c r="G381" t="s">
        <v>21</v>
      </c>
      <c r="H381" t="s">
        <v>52</v>
      </c>
      <c r="I381">
        <v>1</v>
      </c>
      <c r="J381" t="s">
        <v>63</v>
      </c>
      <c r="K381">
        <v>0</v>
      </c>
      <c r="L381">
        <v>0</v>
      </c>
      <c r="M381">
        <v>0</v>
      </c>
      <c r="N381">
        <v>0</v>
      </c>
      <c r="O381">
        <v>0</v>
      </c>
      <c r="P381">
        <v>1</v>
      </c>
    </row>
    <row r="382" spans="1:16" x14ac:dyDescent="0.3">
      <c r="A382">
        <v>381</v>
      </c>
      <c r="B382">
        <v>1318</v>
      </c>
      <c r="C382" s="1">
        <v>35796</v>
      </c>
      <c r="D382" s="1">
        <v>36046</v>
      </c>
      <c r="E382" t="s">
        <v>16</v>
      </c>
      <c r="F382" t="s">
        <v>17</v>
      </c>
      <c r="G382" t="s">
        <v>21</v>
      </c>
      <c r="H382" t="s">
        <v>52</v>
      </c>
      <c r="I382">
        <v>1</v>
      </c>
      <c r="J382" t="s">
        <v>20</v>
      </c>
      <c r="K382">
        <v>1</v>
      </c>
      <c r="L382">
        <v>0</v>
      </c>
      <c r="M382">
        <v>0</v>
      </c>
      <c r="N382">
        <v>0</v>
      </c>
      <c r="O382">
        <v>0</v>
      </c>
      <c r="P382">
        <v>1</v>
      </c>
    </row>
    <row r="383" spans="1:16" x14ac:dyDescent="0.3">
      <c r="A383">
        <v>382</v>
      </c>
      <c r="B383">
        <v>1319</v>
      </c>
      <c r="C383" s="1">
        <v>35796</v>
      </c>
      <c r="D383" s="1">
        <v>36046</v>
      </c>
      <c r="E383" t="s">
        <v>42</v>
      </c>
      <c r="F383" t="s">
        <v>32</v>
      </c>
      <c r="G383" t="s">
        <v>21</v>
      </c>
      <c r="H383" t="s">
        <v>30</v>
      </c>
      <c r="I383">
        <v>1</v>
      </c>
      <c r="J383" t="s">
        <v>63</v>
      </c>
      <c r="K383">
        <v>1</v>
      </c>
      <c r="L383">
        <v>1</v>
      </c>
      <c r="M383">
        <v>1</v>
      </c>
      <c r="N383">
        <v>0</v>
      </c>
      <c r="O383">
        <v>0</v>
      </c>
      <c r="P383">
        <v>1</v>
      </c>
    </row>
    <row r="384" spans="1:16" x14ac:dyDescent="0.3">
      <c r="A384">
        <v>383</v>
      </c>
      <c r="B384">
        <v>1017</v>
      </c>
      <c r="C384" s="1">
        <v>35796</v>
      </c>
      <c r="D384" s="1">
        <v>35796</v>
      </c>
      <c r="E384" t="s">
        <v>16</v>
      </c>
      <c r="F384" t="s">
        <v>17</v>
      </c>
      <c r="G384" t="s">
        <v>21</v>
      </c>
      <c r="H384" t="s">
        <v>27</v>
      </c>
      <c r="I384">
        <v>7</v>
      </c>
      <c r="J384" t="s">
        <v>28</v>
      </c>
      <c r="K384">
        <v>1</v>
      </c>
      <c r="L384">
        <v>1</v>
      </c>
      <c r="M384">
        <v>0</v>
      </c>
      <c r="N384">
        <v>0</v>
      </c>
      <c r="O384">
        <v>0</v>
      </c>
      <c r="P384">
        <v>1</v>
      </c>
    </row>
    <row r="385" spans="1:16" x14ac:dyDescent="0.3">
      <c r="A385">
        <v>384</v>
      </c>
      <c r="B385">
        <v>1020</v>
      </c>
      <c r="C385" s="1">
        <v>35796</v>
      </c>
      <c r="D385" s="1">
        <v>35796</v>
      </c>
      <c r="E385" t="s">
        <v>16</v>
      </c>
      <c r="F385" t="s">
        <v>37</v>
      </c>
      <c r="G385" t="s">
        <v>21</v>
      </c>
      <c r="H385" t="s">
        <v>27</v>
      </c>
      <c r="I385">
        <v>6</v>
      </c>
      <c r="J385" t="s">
        <v>49</v>
      </c>
      <c r="K385">
        <v>1</v>
      </c>
      <c r="L385">
        <v>1</v>
      </c>
      <c r="M385">
        <v>0</v>
      </c>
      <c r="N385">
        <v>0</v>
      </c>
      <c r="O385">
        <v>0</v>
      </c>
      <c r="P385">
        <v>1</v>
      </c>
    </row>
    <row r="386" spans="1:16" x14ac:dyDescent="0.3">
      <c r="A386">
        <v>385</v>
      </c>
      <c r="B386">
        <v>1021</v>
      </c>
      <c r="C386" s="1">
        <v>35796</v>
      </c>
      <c r="D386" s="1">
        <v>35796</v>
      </c>
      <c r="E386" t="s">
        <v>16</v>
      </c>
      <c r="F386" t="s">
        <v>37</v>
      </c>
      <c r="G386" t="s">
        <v>21</v>
      </c>
      <c r="H386" t="s">
        <v>27</v>
      </c>
      <c r="I386">
        <v>2</v>
      </c>
      <c r="J386" t="s">
        <v>38</v>
      </c>
      <c r="K386">
        <v>1</v>
      </c>
      <c r="L386">
        <v>0</v>
      </c>
      <c r="M386">
        <v>0</v>
      </c>
      <c r="N386">
        <v>0</v>
      </c>
      <c r="O386">
        <v>1</v>
      </c>
      <c r="P386">
        <v>1</v>
      </c>
    </row>
    <row r="387" spans="1:16" x14ac:dyDescent="0.3">
      <c r="A387">
        <v>386</v>
      </c>
      <c r="B387">
        <v>1025</v>
      </c>
      <c r="C387" s="1">
        <v>35796</v>
      </c>
      <c r="D387" s="1">
        <v>35796</v>
      </c>
      <c r="E387" t="s">
        <v>16</v>
      </c>
      <c r="F387" t="s">
        <v>37</v>
      </c>
      <c r="G387" t="s">
        <v>21</v>
      </c>
      <c r="H387" t="s">
        <v>27</v>
      </c>
      <c r="I387">
        <v>1</v>
      </c>
      <c r="J387" t="s">
        <v>39</v>
      </c>
      <c r="K387">
        <v>1</v>
      </c>
      <c r="L387">
        <v>1</v>
      </c>
      <c r="M387">
        <v>1</v>
      </c>
      <c r="N387">
        <v>0</v>
      </c>
      <c r="O387">
        <v>0</v>
      </c>
      <c r="P387">
        <v>1</v>
      </c>
    </row>
    <row r="388" spans="1:16" x14ac:dyDescent="0.3">
      <c r="A388">
        <v>387</v>
      </c>
      <c r="B388">
        <v>1060</v>
      </c>
      <c r="C388" s="1">
        <v>35796</v>
      </c>
      <c r="D388" s="1">
        <v>35796</v>
      </c>
      <c r="E388" t="s">
        <v>16</v>
      </c>
      <c r="F388" t="s">
        <v>32</v>
      </c>
      <c r="G388" t="s">
        <v>21</v>
      </c>
      <c r="H388" t="s">
        <v>27</v>
      </c>
      <c r="I388">
        <v>1</v>
      </c>
      <c r="J388" t="s">
        <v>62</v>
      </c>
      <c r="K388">
        <v>1</v>
      </c>
      <c r="L388">
        <v>1</v>
      </c>
      <c r="M388">
        <v>0</v>
      </c>
      <c r="N388">
        <v>0</v>
      </c>
      <c r="O388">
        <v>0</v>
      </c>
      <c r="P388">
        <v>1</v>
      </c>
    </row>
    <row r="389" spans="1:16" x14ac:dyDescent="0.3">
      <c r="A389">
        <v>388</v>
      </c>
      <c r="B389">
        <v>1066</v>
      </c>
      <c r="C389" s="1">
        <v>35796</v>
      </c>
      <c r="D389" s="1">
        <v>35796</v>
      </c>
      <c r="E389" t="s">
        <v>16</v>
      </c>
      <c r="F389" t="s">
        <v>32</v>
      </c>
      <c r="G389" t="s">
        <v>18</v>
      </c>
      <c r="H389" t="s">
        <v>27</v>
      </c>
      <c r="I389">
        <v>2</v>
      </c>
      <c r="J389" t="s">
        <v>56</v>
      </c>
      <c r="K389">
        <v>1</v>
      </c>
      <c r="L389">
        <v>1</v>
      </c>
      <c r="M389">
        <v>0</v>
      </c>
      <c r="N389">
        <v>0</v>
      </c>
      <c r="O389">
        <v>0</v>
      </c>
      <c r="P389">
        <v>1</v>
      </c>
    </row>
    <row r="390" spans="1:16" x14ac:dyDescent="0.3">
      <c r="A390">
        <v>389</v>
      </c>
      <c r="B390">
        <v>1080</v>
      </c>
      <c r="C390" s="1">
        <v>35796</v>
      </c>
      <c r="D390" s="1">
        <v>35796</v>
      </c>
      <c r="E390" t="s">
        <v>16</v>
      </c>
      <c r="F390" t="s">
        <v>32</v>
      </c>
      <c r="G390" t="s">
        <v>21</v>
      </c>
      <c r="H390" t="s">
        <v>27</v>
      </c>
      <c r="I390">
        <v>2</v>
      </c>
      <c r="J390" t="s">
        <v>56</v>
      </c>
      <c r="K390">
        <v>1</v>
      </c>
      <c r="L390">
        <v>1</v>
      </c>
      <c r="M390">
        <v>0</v>
      </c>
      <c r="N390">
        <v>0</v>
      </c>
      <c r="O390">
        <v>0</v>
      </c>
      <c r="P390">
        <v>1</v>
      </c>
    </row>
    <row r="391" spans="1:16" x14ac:dyDescent="0.3">
      <c r="A391">
        <v>390</v>
      </c>
      <c r="B391">
        <v>1084</v>
      </c>
      <c r="C391" s="1">
        <v>35796</v>
      </c>
      <c r="D391" s="1">
        <v>35796</v>
      </c>
      <c r="E391" t="s">
        <v>42</v>
      </c>
      <c r="F391" t="s">
        <v>32</v>
      </c>
      <c r="G391" t="s">
        <v>21</v>
      </c>
      <c r="H391" t="s">
        <v>27</v>
      </c>
      <c r="I391">
        <v>1</v>
      </c>
      <c r="J391" t="s">
        <v>63</v>
      </c>
      <c r="K391">
        <v>1</v>
      </c>
      <c r="L391">
        <v>1</v>
      </c>
      <c r="M391">
        <v>0</v>
      </c>
      <c r="N391">
        <v>0</v>
      </c>
      <c r="O391">
        <v>0</v>
      </c>
      <c r="P391">
        <v>1</v>
      </c>
    </row>
    <row r="392" spans="1:16" x14ac:dyDescent="0.3">
      <c r="A392">
        <v>391</v>
      </c>
      <c r="B392">
        <v>1320</v>
      </c>
      <c r="C392" s="1">
        <v>35796</v>
      </c>
      <c r="D392" s="1">
        <v>35966</v>
      </c>
      <c r="E392" t="s">
        <v>16</v>
      </c>
      <c r="F392" t="s">
        <v>32</v>
      </c>
      <c r="G392" t="s">
        <v>21</v>
      </c>
      <c r="H392" t="s">
        <v>27</v>
      </c>
      <c r="I392">
        <v>1</v>
      </c>
      <c r="J392" t="s">
        <v>62</v>
      </c>
      <c r="K392">
        <v>1</v>
      </c>
      <c r="L392">
        <v>1</v>
      </c>
      <c r="M392">
        <v>1</v>
      </c>
      <c r="N392">
        <v>0</v>
      </c>
      <c r="O392">
        <v>0</v>
      </c>
      <c r="P392">
        <v>1</v>
      </c>
    </row>
    <row r="393" spans="1:16" x14ac:dyDescent="0.3">
      <c r="A393">
        <v>392</v>
      </c>
      <c r="B393">
        <v>1321</v>
      </c>
      <c r="C393" s="1">
        <v>35796</v>
      </c>
      <c r="D393" s="1">
        <v>35986</v>
      </c>
      <c r="E393" t="s">
        <v>42</v>
      </c>
      <c r="F393" t="s">
        <v>32</v>
      </c>
      <c r="G393" t="s">
        <v>21</v>
      </c>
      <c r="H393" t="s">
        <v>27</v>
      </c>
      <c r="I393">
        <v>1</v>
      </c>
      <c r="J393" t="s">
        <v>63</v>
      </c>
      <c r="K393">
        <v>1</v>
      </c>
      <c r="L393">
        <v>1</v>
      </c>
      <c r="M393">
        <v>1</v>
      </c>
      <c r="N393">
        <v>0</v>
      </c>
      <c r="O393">
        <v>0</v>
      </c>
      <c r="P393">
        <v>1</v>
      </c>
    </row>
    <row r="394" spans="1:16" x14ac:dyDescent="0.3">
      <c r="A394">
        <v>393</v>
      </c>
      <c r="B394">
        <v>1322</v>
      </c>
      <c r="C394" s="1">
        <v>35796</v>
      </c>
      <c r="D394" s="1">
        <v>35966</v>
      </c>
      <c r="E394" t="s">
        <v>16</v>
      </c>
      <c r="F394" t="s">
        <v>17</v>
      </c>
      <c r="G394" t="s">
        <v>21</v>
      </c>
      <c r="H394" t="s">
        <v>27</v>
      </c>
      <c r="I394">
        <v>1</v>
      </c>
      <c r="J394" t="s">
        <v>20</v>
      </c>
      <c r="K394">
        <v>1</v>
      </c>
      <c r="L394">
        <v>1</v>
      </c>
      <c r="M394">
        <v>1</v>
      </c>
      <c r="N394">
        <v>0</v>
      </c>
      <c r="O394">
        <v>0</v>
      </c>
      <c r="P394">
        <v>1</v>
      </c>
    </row>
    <row r="395" spans="1:16" x14ac:dyDescent="0.3">
      <c r="A395">
        <v>394</v>
      </c>
      <c r="B395">
        <v>1323</v>
      </c>
      <c r="C395" s="1">
        <v>35796</v>
      </c>
      <c r="D395" s="1">
        <v>35796</v>
      </c>
      <c r="E395" t="s">
        <v>42</v>
      </c>
      <c r="F395" t="s">
        <v>32</v>
      </c>
      <c r="G395" t="s">
        <v>21</v>
      </c>
      <c r="H395" t="s">
        <v>27</v>
      </c>
      <c r="I395">
        <v>1</v>
      </c>
      <c r="J395" t="s">
        <v>63</v>
      </c>
      <c r="K395">
        <v>1</v>
      </c>
      <c r="L395">
        <v>1</v>
      </c>
      <c r="M395">
        <v>0</v>
      </c>
      <c r="N395">
        <v>0</v>
      </c>
      <c r="O395">
        <v>0</v>
      </c>
      <c r="P395">
        <v>1</v>
      </c>
    </row>
    <row r="396" spans="1:16" x14ac:dyDescent="0.3">
      <c r="A396">
        <v>395</v>
      </c>
      <c r="B396">
        <v>1324</v>
      </c>
      <c r="C396" s="1">
        <v>35796</v>
      </c>
      <c r="D396" s="1">
        <v>35796</v>
      </c>
      <c r="E396" t="s">
        <v>42</v>
      </c>
      <c r="F396" t="s">
        <v>32</v>
      </c>
      <c r="G396" t="s">
        <v>18</v>
      </c>
      <c r="H396" t="s">
        <v>27</v>
      </c>
      <c r="I396">
        <v>2</v>
      </c>
      <c r="J396" t="s">
        <v>60</v>
      </c>
      <c r="K396">
        <v>1</v>
      </c>
      <c r="L396">
        <v>1</v>
      </c>
      <c r="M396">
        <v>1</v>
      </c>
      <c r="N396">
        <v>0</v>
      </c>
      <c r="O396">
        <v>0</v>
      </c>
      <c r="P396">
        <v>1</v>
      </c>
    </row>
    <row r="397" spans="1:16" x14ac:dyDescent="0.3">
      <c r="A397">
        <v>396</v>
      </c>
      <c r="B397">
        <v>1325</v>
      </c>
      <c r="C397" s="1">
        <v>35796</v>
      </c>
      <c r="D397" s="1">
        <v>36016</v>
      </c>
      <c r="E397" t="s">
        <v>42</v>
      </c>
      <c r="F397" t="s">
        <v>32</v>
      </c>
      <c r="G397" t="s">
        <v>21</v>
      </c>
      <c r="H397" t="s">
        <v>27</v>
      </c>
      <c r="I397">
        <v>1</v>
      </c>
      <c r="J397" t="s">
        <v>63</v>
      </c>
      <c r="K397">
        <v>1</v>
      </c>
      <c r="L397">
        <v>1</v>
      </c>
      <c r="M397">
        <v>1</v>
      </c>
      <c r="N397">
        <v>0</v>
      </c>
      <c r="O397">
        <v>0</v>
      </c>
      <c r="P397">
        <v>1</v>
      </c>
    </row>
    <row r="398" spans="1:16" x14ac:dyDescent="0.3">
      <c r="A398">
        <v>397</v>
      </c>
      <c r="B398">
        <v>1326</v>
      </c>
      <c r="C398" s="1">
        <v>35796</v>
      </c>
      <c r="D398" s="1">
        <v>35836</v>
      </c>
      <c r="E398" t="s">
        <v>42</v>
      </c>
      <c r="F398" t="s">
        <v>32</v>
      </c>
      <c r="G398" t="s">
        <v>21</v>
      </c>
      <c r="H398" t="s">
        <v>27</v>
      </c>
      <c r="I398">
        <v>1</v>
      </c>
      <c r="J398" t="s">
        <v>63</v>
      </c>
      <c r="K398">
        <v>1</v>
      </c>
      <c r="L398">
        <v>1</v>
      </c>
      <c r="M398">
        <v>0</v>
      </c>
      <c r="N398">
        <v>0</v>
      </c>
      <c r="O398">
        <v>0</v>
      </c>
      <c r="P398">
        <v>1</v>
      </c>
    </row>
    <row r="399" spans="1:16" x14ac:dyDescent="0.3">
      <c r="A399">
        <v>398</v>
      </c>
      <c r="B399">
        <v>1327</v>
      </c>
      <c r="C399" s="1">
        <v>35796</v>
      </c>
      <c r="D399" s="1">
        <v>35986</v>
      </c>
      <c r="E399" t="s">
        <v>16</v>
      </c>
      <c r="F399" t="s">
        <v>17</v>
      </c>
      <c r="G399" t="s">
        <v>21</v>
      </c>
      <c r="H399" t="s">
        <v>27</v>
      </c>
      <c r="I399">
        <v>1</v>
      </c>
      <c r="J399" t="s">
        <v>20</v>
      </c>
      <c r="K399">
        <v>1</v>
      </c>
      <c r="L399">
        <v>1</v>
      </c>
      <c r="M399">
        <v>0</v>
      </c>
      <c r="N399">
        <v>0</v>
      </c>
      <c r="O399">
        <v>0</v>
      </c>
      <c r="P399">
        <v>1</v>
      </c>
    </row>
    <row r="400" spans="1:16" x14ac:dyDescent="0.3">
      <c r="A400">
        <v>399</v>
      </c>
      <c r="B400">
        <v>1328</v>
      </c>
      <c r="C400" s="1">
        <v>35796</v>
      </c>
      <c r="D400" s="1">
        <v>35986</v>
      </c>
      <c r="E400" t="s">
        <v>42</v>
      </c>
      <c r="F400" t="s">
        <v>32</v>
      </c>
      <c r="G400" t="s">
        <v>21</v>
      </c>
      <c r="H400" t="s">
        <v>27</v>
      </c>
      <c r="I400">
        <v>2</v>
      </c>
      <c r="J400" t="s">
        <v>60</v>
      </c>
      <c r="K400">
        <v>1</v>
      </c>
      <c r="L400">
        <v>0</v>
      </c>
      <c r="M400">
        <v>0</v>
      </c>
      <c r="N400">
        <v>0</v>
      </c>
      <c r="O400">
        <v>0</v>
      </c>
      <c r="P400">
        <v>1</v>
      </c>
    </row>
    <row r="401" spans="1:16" x14ac:dyDescent="0.3">
      <c r="A401">
        <v>400</v>
      </c>
      <c r="B401">
        <v>1329</v>
      </c>
      <c r="C401" s="1">
        <v>35796</v>
      </c>
      <c r="D401" s="1">
        <v>35875</v>
      </c>
      <c r="E401" t="s">
        <v>16</v>
      </c>
      <c r="F401" t="s">
        <v>17</v>
      </c>
      <c r="G401" t="s">
        <v>18</v>
      </c>
      <c r="H401" t="s">
        <v>27</v>
      </c>
      <c r="I401">
        <v>2</v>
      </c>
      <c r="J401" t="s">
        <v>23</v>
      </c>
      <c r="K401">
        <v>1</v>
      </c>
      <c r="L401">
        <v>1</v>
      </c>
      <c r="M401">
        <v>0</v>
      </c>
      <c r="N401">
        <v>0</v>
      </c>
      <c r="O401">
        <v>0</v>
      </c>
      <c r="P401">
        <v>1</v>
      </c>
    </row>
    <row r="402" spans="1:16" x14ac:dyDescent="0.3">
      <c r="A402">
        <v>401</v>
      </c>
      <c r="B402">
        <v>1038</v>
      </c>
      <c r="C402" s="1">
        <v>36161</v>
      </c>
      <c r="D402" s="1">
        <v>36161</v>
      </c>
      <c r="E402" t="s">
        <v>16</v>
      </c>
      <c r="F402" t="s">
        <v>32</v>
      </c>
      <c r="G402" t="s">
        <v>18</v>
      </c>
      <c r="H402" t="s">
        <v>19</v>
      </c>
      <c r="I402">
        <v>1</v>
      </c>
      <c r="J402" t="s">
        <v>71</v>
      </c>
      <c r="K402">
        <v>1</v>
      </c>
      <c r="L402">
        <v>1</v>
      </c>
      <c r="M402">
        <v>1</v>
      </c>
      <c r="N402">
        <v>0</v>
      </c>
      <c r="O402">
        <v>0</v>
      </c>
      <c r="P402">
        <v>1</v>
      </c>
    </row>
    <row r="403" spans="1:16" x14ac:dyDescent="0.3">
      <c r="A403">
        <v>402</v>
      </c>
      <c r="B403">
        <v>1001</v>
      </c>
      <c r="C403" s="1">
        <v>36161</v>
      </c>
      <c r="D403" s="1">
        <v>36161</v>
      </c>
      <c r="E403" t="s">
        <v>16</v>
      </c>
      <c r="F403" t="s">
        <v>32</v>
      </c>
      <c r="G403" t="s">
        <v>21</v>
      </c>
      <c r="H403" t="s">
        <v>19</v>
      </c>
      <c r="I403">
        <v>5</v>
      </c>
      <c r="J403" t="s">
        <v>72</v>
      </c>
      <c r="K403">
        <v>1</v>
      </c>
      <c r="L403">
        <v>1</v>
      </c>
      <c r="M403">
        <v>1</v>
      </c>
      <c r="N403">
        <v>0</v>
      </c>
      <c r="O403">
        <v>0</v>
      </c>
      <c r="P403">
        <v>1</v>
      </c>
    </row>
    <row r="404" spans="1:16" x14ac:dyDescent="0.3">
      <c r="A404">
        <v>403</v>
      </c>
      <c r="B404">
        <v>1015</v>
      </c>
      <c r="C404" s="1">
        <v>36161</v>
      </c>
      <c r="D404" s="1">
        <v>36161</v>
      </c>
      <c r="E404" t="s">
        <v>16</v>
      </c>
      <c r="F404" t="s">
        <v>32</v>
      </c>
      <c r="G404" t="s">
        <v>21</v>
      </c>
      <c r="H404" t="s">
        <v>19</v>
      </c>
      <c r="I404">
        <v>2</v>
      </c>
      <c r="J404" t="s">
        <v>73</v>
      </c>
      <c r="K404">
        <v>1</v>
      </c>
      <c r="L404">
        <v>1</v>
      </c>
      <c r="M404">
        <v>0</v>
      </c>
      <c r="N404">
        <v>0</v>
      </c>
      <c r="O404">
        <v>0</v>
      </c>
      <c r="P404">
        <v>1</v>
      </c>
    </row>
    <row r="405" spans="1:16" x14ac:dyDescent="0.3">
      <c r="A405">
        <v>404</v>
      </c>
      <c r="B405">
        <v>1010</v>
      </c>
      <c r="C405" s="1">
        <v>36161</v>
      </c>
      <c r="D405" s="1">
        <v>36161</v>
      </c>
      <c r="E405" t="s">
        <v>16</v>
      </c>
      <c r="F405" t="s">
        <v>32</v>
      </c>
      <c r="G405" t="s">
        <v>21</v>
      </c>
      <c r="H405" t="s">
        <v>19</v>
      </c>
      <c r="I405">
        <v>2</v>
      </c>
      <c r="J405" t="s">
        <v>73</v>
      </c>
      <c r="K405">
        <v>1</v>
      </c>
      <c r="L405">
        <v>0</v>
      </c>
      <c r="M405">
        <v>1</v>
      </c>
      <c r="N405">
        <v>0</v>
      </c>
      <c r="O405">
        <v>0</v>
      </c>
      <c r="P405">
        <v>1</v>
      </c>
    </row>
    <row r="406" spans="1:16" x14ac:dyDescent="0.3">
      <c r="A406">
        <v>405</v>
      </c>
      <c r="B406">
        <v>1003</v>
      </c>
      <c r="C406" s="1">
        <v>36161</v>
      </c>
      <c r="D406" s="1">
        <v>36161</v>
      </c>
      <c r="E406" t="s">
        <v>16</v>
      </c>
      <c r="F406" t="s">
        <v>32</v>
      </c>
      <c r="G406" t="s">
        <v>21</v>
      </c>
      <c r="H406" t="s">
        <v>19</v>
      </c>
      <c r="I406">
        <v>6</v>
      </c>
      <c r="J406" t="s">
        <v>48</v>
      </c>
      <c r="K406">
        <v>1</v>
      </c>
      <c r="L406">
        <v>1</v>
      </c>
      <c r="M406">
        <v>0</v>
      </c>
      <c r="N406">
        <v>0</v>
      </c>
      <c r="O406">
        <v>0</v>
      </c>
      <c r="P406">
        <v>1</v>
      </c>
    </row>
    <row r="407" spans="1:16" x14ac:dyDescent="0.3">
      <c r="A407">
        <v>406</v>
      </c>
      <c r="B407">
        <v>1033</v>
      </c>
      <c r="C407" s="1">
        <v>36161</v>
      </c>
      <c r="D407" s="1">
        <v>36161</v>
      </c>
      <c r="E407" t="s">
        <v>16</v>
      </c>
      <c r="F407" t="s">
        <v>32</v>
      </c>
      <c r="G407" t="s">
        <v>21</v>
      </c>
      <c r="H407" t="s">
        <v>19</v>
      </c>
      <c r="I407">
        <v>1</v>
      </c>
      <c r="J407" t="s">
        <v>71</v>
      </c>
      <c r="K407">
        <v>1</v>
      </c>
      <c r="L407">
        <v>1</v>
      </c>
      <c r="M407">
        <v>1</v>
      </c>
      <c r="N407">
        <v>0</v>
      </c>
      <c r="O407">
        <v>0</v>
      </c>
      <c r="P407">
        <v>1</v>
      </c>
    </row>
    <row r="408" spans="1:16" x14ac:dyDescent="0.3">
      <c r="A408">
        <v>407</v>
      </c>
      <c r="B408">
        <v>1047</v>
      </c>
      <c r="C408" s="1">
        <v>36161</v>
      </c>
      <c r="D408" s="1">
        <v>36161</v>
      </c>
      <c r="E408" t="s">
        <v>16</v>
      </c>
      <c r="F408" t="s">
        <v>32</v>
      </c>
      <c r="G408" t="s">
        <v>18</v>
      </c>
      <c r="H408" t="s">
        <v>19</v>
      </c>
      <c r="I408">
        <v>3</v>
      </c>
      <c r="J408" t="s">
        <v>74</v>
      </c>
      <c r="K408">
        <v>1</v>
      </c>
      <c r="L408">
        <v>0</v>
      </c>
      <c r="M408">
        <v>1</v>
      </c>
      <c r="N408">
        <v>0</v>
      </c>
      <c r="O408">
        <v>1</v>
      </c>
      <c r="P408">
        <v>1</v>
      </c>
    </row>
    <row r="409" spans="1:16" x14ac:dyDescent="0.3">
      <c r="A409">
        <v>408</v>
      </c>
      <c r="B409">
        <v>1040</v>
      </c>
      <c r="C409" s="1">
        <v>36161</v>
      </c>
      <c r="D409" s="1">
        <v>36161</v>
      </c>
      <c r="E409" t="s">
        <v>16</v>
      </c>
      <c r="F409" t="s">
        <v>32</v>
      </c>
      <c r="G409" t="s">
        <v>18</v>
      </c>
      <c r="H409" t="s">
        <v>19</v>
      </c>
      <c r="I409">
        <v>2</v>
      </c>
      <c r="J409" t="s">
        <v>73</v>
      </c>
      <c r="K409">
        <v>1</v>
      </c>
      <c r="L409">
        <v>1</v>
      </c>
      <c r="M409">
        <v>1</v>
      </c>
      <c r="N409">
        <v>0</v>
      </c>
      <c r="O409">
        <v>0</v>
      </c>
      <c r="P409">
        <v>1</v>
      </c>
    </row>
    <row r="410" spans="1:16" x14ac:dyDescent="0.3">
      <c r="A410">
        <v>409</v>
      </c>
      <c r="B410">
        <v>1032</v>
      </c>
      <c r="C410" s="1">
        <v>36161</v>
      </c>
      <c r="D410" s="1">
        <v>36161</v>
      </c>
      <c r="E410" t="s">
        <v>16</v>
      </c>
      <c r="F410" t="s">
        <v>32</v>
      </c>
      <c r="G410" t="s">
        <v>21</v>
      </c>
      <c r="H410" t="s">
        <v>19</v>
      </c>
      <c r="I410">
        <v>1</v>
      </c>
      <c r="J410" t="s">
        <v>71</v>
      </c>
      <c r="K410">
        <v>1</v>
      </c>
      <c r="L410">
        <v>1</v>
      </c>
      <c r="M410">
        <v>0</v>
      </c>
      <c r="N410">
        <v>0</v>
      </c>
      <c r="O410">
        <v>0</v>
      </c>
      <c r="P410">
        <v>1</v>
      </c>
    </row>
    <row r="411" spans="1:16" x14ac:dyDescent="0.3">
      <c r="A411">
        <v>410</v>
      </c>
      <c r="B411">
        <v>1022</v>
      </c>
      <c r="C411" s="1">
        <v>36161</v>
      </c>
      <c r="D411" s="1">
        <v>36161</v>
      </c>
      <c r="E411" t="s">
        <v>16</v>
      </c>
      <c r="F411" t="s">
        <v>32</v>
      </c>
      <c r="G411" t="s">
        <v>21</v>
      </c>
      <c r="H411" t="s">
        <v>19</v>
      </c>
      <c r="I411">
        <v>1</v>
      </c>
      <c r="J411" t="s">
        <v>71</v>
      </c>
      <c r="K411">
        <v>1</v>
      </c>
      <c r="L411">
        <v>1</v>
      </c>
      <c r="M411">
        <v>1</v>
      </c>
      <c r="N411">
        <v>0</v>
      </c>
      <c r="O411">
        <v>0</v>
      </c>
      <c r="P411">
        <v>1</v>
      </c>
    </row>
    <row r="412" spans="1:16" x14ac:dyDescent="0.3">
      <c r="A412">
        <v>411</v>
      </c>
      <c r="B412">
        <v>1202</v>
      </c>
      <c r="C412" s="1">
        <v>36161</v>
      </c>
      <c r="D412" s="1">
        <v>36411</v>
      </c>
      <c r="E412" t="s">
        <v>16</v>
      </c>
      <c r="F412" t="s">
        <v>32</v>
      </c>
      <c r="G412" t="s">
        <v>21</v>
      </c>
      <c r="H412" t="s">
        <v>19</v>
      </c>
      <c r="I412">
        <v>3</v>
      </c>
      <c r="J412" t="s">
        <v>74</v>
      </c>
      <c r="K412">
        <v>1</v>
      </c>
      <c r="L412">
        <v>1</v>
      </c>
      <c r="M412">
        <v>1</v>
      </c>
      <c r="N412">
        <v>1</v>
      </c>
      <c r="O412">
        <v>1</v>
      </c>
      <c r="P412">
        <v>1</v>
      </c>
    </row>
    <row r="413" spans="1:16" x14ac:dyDescent="0.3">
      <c r="A413">
        <v>412</v>
      </c>
      <c r="B413">
        <v>1209</v>
      </c>
      <c r="C413" s="1">
        <v>36161</v>
      </c>
      <c r="D413" s="1">
        <v>36411</v>
      </c>
      <c r="E413" t="s">
        <v>42</v>
      </c>
      <c r="F413" t="s">
        <v>32</v>
      </c>
      <c r="G413" t="s">
        <v>21</v>
      </c>
      <c r="H413" t="s">
        <v>19</v>
      </c>
      <c r="I413">
        <v>2</v>
      </c>
      <c r="J413" t="s">
        <v>75</v>
      </c>
      <c r="K413">
        <v>1</v>
      </c>
      <c r="L413">
        <v>1</v>
      </c>
      <c r="M413">
        <v>1</v>
      </c>
      <c r="N413">
        <v>0</v>
      </c>
      <c r="O413">
        <v>0</v>
      </c>
      <c r="P413">
        <v>1</v>
      </c>
    </row>
    <row r="414" spans="1:16" x14ac:dyDescent="0.3">
      <c r="A414">
        <v>413</v>
      </c>
      <c r="B414">
        <v>1204</v>
      </c>
      <c r="C414" s="1">
        <v>36161</v>
      </c>
      <c r="D414" s="1">
        <v>36351</v>
      </c>
      <c r="E414" t="s">
        <v>16</v>
      </c>
      <c r="F414" t="s">
        <v>32</v>
      </c>
      <c r="G414" t="s">
        <v>21</v>
      </c>
      <c r="H414" t="s">
        <v>19</v>
      </c>
      <c r="I414">
        <v>2</v>
      </c>
      <c r="J414" t="s">
        <v>73</v>
      </c>
      <c r="K414">
        <v>1</v>
      </c>
      <c r="L414">
        <v>1</v>
      </c>
      <c r="M414">
        <v>1</v>
      </c>
      <c r="N414">
        <v>0</v>
      </c>
      <c r="O414">
        <v>0</v>
      </c>
      <c r="P414">
        <v>1</v>
      </c>
    </row>
    <row r="415" spans="1:16" x14ac:dyDescent="0.3">
      <c r="A415">
        <v>414</v>
      </c>
      <c r="B415">
        <v>1206</v>
      </c>
      <c r="C415" s="1">
        <v>36161</v>
      </c>
      <c r="D415" s="1">
        <v>36411</v>
      </c>
      <c r="E415" t="s">
        <v>16</v>
      </c>
      <c r="F415" t="s">
        <v>32</v>
      </c>
      <c r="G415" t="s">
        <v>18</v>
      </c>
      <c r="H415" t="s">
        <v>19</v>
      </c>
      <c r="I415">
        <v>7</v>
      </c>
      <c r="J415" t="s">
        <v>76</v>
      </c>
      <c r="K415">
        <v>1</v>
      </c>
      <c r="L415">
        <v>1</v>
      </c>
      <c r="M415">
        <v>1</v>
      </c>
      <c r="N415">
        <v>0</v>
      </c>
      <c r="O415">
        <v>0</v>
      </c>
      <c r="P415">
        <v>1</v>
      </c>
    </row>
    <row r="416" spans="1:16" x14ac:dyDescent="0.3">
      <c r="A416">
        <v>415</v>
      </c>
      <c r="B416">
        <v>1211</v>
      </c>
      <c r="C416" s="1">
        <v>36161</v>
      </c>
      <c r="D416" s="1">
        <v>36351</v>
      </c>
      <c r="E416" t="s">
        <v>16</v>
      </c>
      <c r="F416" t="s">
        <v>32</v>
      </c>
      <c r="G416" t="s">
        <v>18</v>
      </c>
      <c r="H416" t="s">
        <v>19</v>
      </c>
      <c r="I416">
        <v>1</v>
      </c>
      <c r="J416" t="s">
        <v>71</v>
      </c>
      <c r="K416">
        <v>1</v>
      </c>
      <c r="L416">
        <v>1</v>
      </c>
      <c r="M416">
        <v>1</v>
      </c>
      <c r="N416">
        <v>0</v>
      </c>
      <c r="O416">
        <v>0</v>
      </c>
      <c r="P416">
        <v>1</v>
      </c>
    </row>
    <row r="417" spans="1:16" x14ac:dyDescent="0.3">
      <c r="A417">
        <v>416</v>
      </c>
      <c r="B417">
        <v>1213</v>
      </c>
      <c r="C417" s="1">
        <v>36161</v>
      </c>
      <c r="D417" s="1">
        <v>36169</v>
      </c>
      <c r="E417" t="s">
        <v>16</v>
      </c>
      <c r="F417" t="s">
        <v>32</v>
      </c>
      <c r="G417" t="s">
        <v>21</v>
      </c>
      <c r="H417" t="s">
        <v>19</v>
      </c>
      <c r="I417">
        <v>1</v>
      </c>
      <c r="J417" t="s">
        <v>71</v>
      </c>
      <c r="K417">
        <v>1</v>
      </c>
      <c r="L417">
        <v>1</v>
      </c>
      <c r="M417">
        <v>1</v>
      </c>
      <c r="N417">
        <v>0</v>
      </c>
      <c r="O417">
        <v>0</v>
      </c>
      <c r="P417">
        <v>1</v>
      </c>
    </row>
    <row r="418" spans="1:16" x14ac:dyDescent="0.3">
      <c r="A418">
        <v>417</v>
      </c>
      <c r="B418">
        <v>1212</v>
      </c>
      <c r="C418" s="1">
        <v>36161</v>
      </c>
      <c r="D418" s="1">
        <v>36331</v>
      </c>
      <c r="E418" t="s">
        <v>16</v>
      </c>
      <c r="F418" t="s">
        <v>32</v>
      </c>
      <c r="G418" t="s">
        <v>18</v>
      </c>
      <c r="H418" t="s">
        <v>19</v>
      </c>
      <c r="I418">
        <v>7</v>
      </c>
      <c r="J418" t="s">
        <v>76</v>
      </c>
      <c r="K418">
        <v>1</v>
      </c>
      <c r="L418">
        <v>1</v>
      </c>
      <c r="M418">
        <v>1</v>
      </c>
      <c r="N418">
        <v>0</v>
      </c>
      <c r="O418">
        <v>0</v>
      </c>
      <c r="P418">
        <v>1</v>
      </c>
    </row>
    <row r="419" spans="1:16" x14ac:dyDescent="0.3">
      <c r="A419">
        <v>418</v>
      </c>
      <c r="B419">
        <v>1210</v>
      </c>
      <c r="C419" s="1">
        <v>36161</v>
      </c>
      <c r="D419" s="1">
        <v>36161</v>
      </c>
      <c r="E419" t="s">
        <v>16</v>
      </c>
      <c r="F419" t="s">
        <v>32</v>
      </c>
      <c r="G419" t="s">
        <v>18</v>
      </c>
      <c r="H419" t="s">
        <v>19</v>
      </c>
      <c r="I419">
        <v>2</v>
      </c>
      <c r="J419" t="s">
        <v>73</v>
      </c>
      <c r="K419">
        <v>1</v>
      </c>
      <c r="L419">
        <v>1</v>
      </c>
      <c r="M419">
        <v>0</v>
      </c>
      <c r="N419">
        <v>0</v>
      </c>
      <c r="O419">
        <v>0</v>
      </c>
      <c r="P419">
        <v>1</v>
      </c>
    </row>
    <row r="420" spans="1:16" x14ac:dyDescent="0.3">
      <c r="A420">
        <v>419</v>
      </c>
      <c r="B420">
        <v>1331</v>
      </c>
      <c r="C420" s="1">
        <v>36161</v>
      </c>
      <c r="D420" s="1">
        <v>36161</v>
      </c>
      <c r="E420" t="s">
        <v>42</v>
      </c>
      <c r="F420" t="s">
        <v>37</v>
      </c>
      <c r="G420" t="s">
        <v>21</v>
      </c>
      <c r="H420" t="s">
        <v>24</v>
      </c>
      <c r="I420">
        <v>2</v>
      </c>
      <c r="J420" t="s">
        <v>77</v>
      </c>
      <c r="K420">
        <v>1</v>
      </c>
      <c r="L420">
        <v>1</v>
      </c>
      <c r="M420">
        <v>0</v>
      </c>
      <c r="N420">
        <v>0</v>
      </c>
      <c r="O420">
        <v>0</v>
      </c>
      <c r="P420">
        <v>1</v>
      </c>
    </row>
    <row r="421" spans="1:16" x14ac:dyDescent="0.3">
      <c r="A421">
        <v>420</v>
      </c>
      <c r="B421">
        <v>1332</v>
      </c>
      <c r="C421" s="1">
        <v>36161</v>
      </c>
      <c r="D421" s="1">
        <v>36382</v>
      </c>
      <c r="E421" t="s">
        <v>42</v>
      </c>
      <c r="F421" t="s">
        <v>32</v>
      </c>
      <c r="G421" t="s">
        <v>18</v>
      </c>
      <c r="H421" t="s">
        <v>24</v>
      </c>
      <c r="I421">
        <v>1</v>
      </c>
      <c r="J421" t="s">
        <v>78</v>
      </c>
      <c r="K421">
        <v>1</v>
      </c>
      <c r="L421">
        <v>1</v>
      </c>
      <c r="M421">
        <v>1</v>
      </c>
      <c r="N421">
        <v>0</v>
      </c>
      <c r="O421">
        <v>0</v>
      </c>
      <c r="P421">
        <v>1</v>
      </c>
    </row>
    <row r="422" spans="1:16" x14ac:dyDescent="0.3">
      <c r="A422">
        <v>421</v>
      </c>
      <c r="B422">
        <v>1333</v>
      </c>
      <c r="C422" s="1">
        <v>36161</v>
      </c>
      <c r="D422" s="1">
        <v>36161</v>
      </c>
      <c r="E422" t="s">
        <v>16</v>
      </c>
      <c r="F422" t="s">
        <v>32</v>
      </c>
      <c r="G422" t="s">
        <v>18</v>
      </c>
      <c r="H422" t="s">
        <v>19</v>
      </c>
      <c r="I422">
        <v>6</v>
      </c>
      <c r="J422" t="s">
        <v>48</v>
      </c>
      <c r="K422">
        <v>0</v>
      </c>
      <c r="L422">
        <v>0</v>
      </c>
      <c r="M422">
        <v>0</v>
      </c>
      <c r="N422">
        <v>0</v>
      </c>
      <c r="O422">
        <v>0</v>
      </c>
      <c r="P422">
        <v>1</v>
      </c>
    </row>
    <row r="423" spans="1:16" x14ac:dyDescent="0.3">
      <c r="A423">
        <v>422</v>
      </c>
      <c r="B423">
        <v>1334</v>
      </c>
      <c r="C423" s="1">
        <v>36161</v>
      </c>
      <c r="D423" s="1">
        <v>36161</v>
      </c>
      <c r="E423" t="s">
        <v>16</v>
      </c>
      <c r="F423" t="s">
        <v>17</v>
      </c>
      <c r="G423" t="s">
        <v>18</v>
      </c>
      <c r="H423" t="s">
        <v>24</v>
      </c>
      <c r="I423">
        <v>4</v>
      </c>
      <c r="J423" t="s">
        <v>33</v>
      </c>
      <c r="K423">
        <v>1</v>
      </c>
      <c r="L423">
        <v>0</v>
      </c>
      <c r="M423">
        <v>1</v>
      </c>
      <c r="N423">
        <v>0</v>
      </c>
      <c r="O423">
        <v>0</v>
      </c>
      <c r="P423">
        <v>1</v>
      </c>
    </row>
    <row r="424" spans="1:16" x14ac:dyDescent="0.3">
      <c r="A424">
        <v>423</v>
      </c>
      <c r="B424">
        <v>1335</v>
      </c>
      <c r="C424" s="1">
        <v>36161</v>
      </c>
      <c r="D424" s="1">
        <v>36161</v>
      </c>
      <c r="E424" t="s">
        <v>16</v>
      </c>
      <c r="F424" t="s">
        <v>17</v>
      </c>
      <c r="G424" t="s">
        <v>21</v>
      </c>
      <c r="H424" t="s">
        <v>24</v>
      </c>
      <c r="I424">
        <v>1</v>
      </c>
      <c r="J424" t="s">
        <v>34</v>
      </c>
      <c r="K424">
        <v>1</v>
      </c>
      <c r="L424">
        <v>1</v>
      </c>
      <c r="M424">
        <v>0</v>
      </c>
      <c r="N424">
        <v>0</v>
      </c>
      <c r="O424">
        <v>0</v>
      </c>
      <c r="P424">
        <v>1</v>
      </c>
    </row>
    <row r="425" spans="1:16" x14ac:dyDescent="0.3">
      <c r="A425">
        <v>424</v>
      </c>
      <c r="B425">
        <v>1336</v>
      </c>
      <c r="C425" s="1">
        <v>36161</v>
      </c>
      <c r="D425" s="1">
        <v>36161</v>
      </c>
      <c r="E425" t="s">
        <v>42</v>
      </c>
      <c r="F425" t="s">
        <v>32</v>
      </c>
      <c r="G425" t="s">
        <v>18</v>
      </c>
      <c r="H425" t="s">
        <v>19</v>
      </c>
      <c r="I425">
        <v>4</v>
      </c>
      <c r="J425" t="s">
        <v>79</v>
      </c>
      <c r="K425">
        <v>1</v>
      </c>
      <c r="L425">
        <v>0</v>
      </c>
      <c r="M425">
        <v>0</v>
      </c>
      <c r="N425">
        <v>0</v>
      </c>
      <c r="O425">
        <v>1</v>
      </c>
      <c r="P425">
        <v>1</v>
      </c>
    </row>
    <row r="426" spans="1:16" x14ac:dyDescent="0.3">
      <c r="A426">
        <v>425</v>
      </c>
      <c r="B426">
        <v>1337</v>
      </c>
      <c r="C426" s="1">
        <v>36161</v>
      </c>
      <c r="D426" s="1">
        <v>36162</v>
      </c>
      <c r="E426" t="s">
        <v>42</v>
      </c>
      <c r="F426" t="s">
        <v>32</v>
      </c>
      <c r="G426" t="s">
        <v>18</v>
      </c>
      <c r="H426" t="s">
        <v>24</v>
      </c>
      <c r="I426">
        <v>1</v>
      </c>
      <c r="J426" t="s">
        <v>78</v>
      </c>
      <c r="K426">
        <v>1</v>
      </c>
      <c r="L426">
        <v>1</v>
      </c>
      <c r="M426">
        <v>0</v>
      </c>
      <c r="N426">
        <v>0</v>
      </c>
      <c r="O426">
        <v>0</v>
      </c>
      <c r="P426">
        <v>1</v>
      </c>
    </row>
    <row r="427" spans="1:16" x14ac:dyDescent="0.3">
      <c r="A427">
        <v>426</v>
      </c>
      <c r="B427">
        <v>1338</v>
      </c>
      <c r="C427" s="1">
        <v>36161</v>
      </c>
      <c r="D427" s="1">
        <v>36296</v>
      </c>
      <c r="E427" t="s">
        <v>16</v>
      </c>
      <c r="F427" t="s">
        <v>17</v>
      </c>
      <c r="G427" t="s">
        <v>18</v>
      </c>
      <c r="H427" t="s">
        <v>24</v>
      </c>
      <c r="I427">
        <v>1</v>
      </c>
      <c r="J427" t="s">
        <v>34</v>
      </c>
      <c r="K427">
        <v>1</v>
      </c>
      <c r="L427">
        <v>1</v>
      </c>
      <c r="M427">
        <v>1</v>
      </c>
      <c r="N427">
        <v>0</v>
      </c>
      <c r="O427">
        <v>0</v>
      </c>
      <c r="P427">
        <v>1</v>
      </c>
    </row>
    <row r="428" spans="1:16" x14ac:dyDescent="0.3">
      <c r="A428">
        <v>427</v>
      </c>
      <c r="B428">
        <v>1339</v>
      </c>
      <c r="C428" s="1">
        <v>36161</v>
      </c>
      <c r="D428" s="1">
        <v>36356</v>
      </c>
      <c r="E428" t="s">
        <v>16</v>
      </c>
      <c r="F428" t="s">
        <v>32</v>
      </c>
      <c r="G428" t="s">
        <v>18</v>
      </c>
      <c r="H428" t="s">
        <v>19</v>
      </c>
      <c r="I428">
        <v>2</v>
      </c>
      <c r="J428" t="s">
        <v>73</v>
      </c>
      <c r="K428">
        <v>1</v>
      </c>
      <c r="L428">
        <v>1</v>
      </c>
      <c r="M428">
        <v>0</v>
      </c>
      <c r="N428">
        <v>0</v>
      </c>
      <c r="O428">
        <v>0</v>
      </c>
      <c r="P428">
        <v>1</v>
      </c>
    </row>
    <row r="429" spans="1:16" x14ac:dyDescent="0.3">
      <c r="A429">
        <v>428</v>
      </c>
      <c r="B429">
        <v>1340</v>
      </c>
      <c r="C429" s="1">
        <v>36161</v>
      </c>
      <c r="D429" s="1">
        <v>36171</v>
      </c>
      <c r="E429" t="s">
        <v>16</v>
      </c>
      <c r="F429" t="s">
        <v>17</v>
      </c>
      <c r="G429" t="s">
        <v>21</v>
      </c>
      <c r="H429" t="s">
        <v>24</v>
      </c>
      <c r="I429">
        <v>2</v>
      </c>
      <c r="J429" t="s">
        <v>35</v>
      </c>
      <c r="K429">
        <v>1</v>
      </c>
      <c r="L429">
        <v>1</v>
      </c>
      <c r="M429">
        <v>0</v>
      </c>
      <c r="N429">
        <v>0</v>
      </c>
      <c r="O429">
        <v>0</v>
      </c>
      <c r="P429">
        <v>1</v>
      </c>
    </row>
    <row r="430" spans="1:16" x14ac:dyDescent="0.3">
      <c r="A430">
        <v>429</v>
      </c>
      <c r="B430">
        <v>1341</v>
      </c>
      <c r="C430" s="1">
        <v>36161</v>
      </c>
      <c r="D430" s="1">
        <v>36201</v>
      </c>
      <c r="E430" t="s">
        <v>42</v>
      </c>
      <c r="F430" t="s">
        <v>37</v>
      </c>
      <c r="G430" t="s">
        <v>21</v>
      </c>
      <c r="H430" t="s">
        <v>24</v>
      </c>
      <c r="I430">
        <v>7</v>
      </c>
      <c r="J430" t="s">
        <v>80</v>
      </c>
      <c r="K430">
        <v>0</v>
      </c>
      <c r="L430">
        <v>0</v>
      </c>
      <c r="M430">
        <v>0</v>
      </c>
      <c r="N430">
        <v>0</v>
      </c>
      <c r="O430">
        <v>0</v>
      </c>
      <c r="P430">
        <v>1</v>
      </c>
    </row>
    <row r="431" spans="1:16" x14ac:dyDescent="0.3">
      <c r="A431">
        <v>430</v>
      </c>
      <c r="B431">
        <v>1342</v>
      </c>
      <c r="C431" s="1">
        <v>36161</v>
      </c>
      <c r="D431" s="1">
        <v>36351</v>
      </c>
      <c r="E431" t="s">
        <v>42</v>
      </c>
      <c r="F431" t="s">
        <v>32</v>
      </c>
      <c r="G431" t="s">
        <v>18</v>
      </c>
      <c r="H431" t="s">
        <v>24</v>
      </c>
      <c r="I431">
        <v>4</v>
      </c>
      <c r="J431" t="s">
        <v>79</v>
      </c>
      <c r="K431">
        <v>1</v>
      </c>
      <c r="L431">
        <v>0</v>
      </c>
      <c r="M431">
        <v>0</v>
      </c>
      <c r="N431">
        <v>0</v>
      </c>
      <c r="O431">
        <v>1</v>
      </c>
      <c r="P431">
        <v>1</v>
      </c>
    </row>
    <row r="432" spans="1:16" x14ac:dyDescent="0.3">
      <c r="A432">
        <v>431</v>
      </c>
      <c r="B432">
        <v>1343</v>
      </c>
      <c r="C432" s="1">
        <v>36161</v>
      </c>
      <c r="D432" s="1">
        <v>36169</v>
      </c>
      <c r="E432" t="s">
        <v>16</v>
      </c>
      <c r="F432" t="s">
        <v>17</v>
      </c>
      <c r="G432" t="s">
        <v>18</v>
      </c>
      <c r="H432" t="s">
        <v>24</v>
      </c>
      <c r="I432">
        <v>1</v>
      </c>
      <c r="J432" t="s">
        <v>34</v>
      </c>
      <c r="K432">
        <v>1</v>
      </c>
      <c r="L432">
        <v>1</v>
      </c>
      <c r="M432">
        <v>1</v>
      </c>
      <c r="N432">
        <v>0</v>
      </c>
      <c r="O432">
        <v>0</v>
      </c>
      <c r="P432">
        <v>1</v>
      </c>
    </row>
    <row r="433" spans="1:16" x14ac:dyDescent="0.3">
      <c r="A433">
        <v>432</v>
      </c>
      <c r="B433">
        <v>1344</v>
      </c>
      <c r="C433" s="1">
        <v>36161</v>
      </c>
      <c r="D433" s="1">
        <v>36381</v>
      </c>
      <c r="E433" t="s">
        <v>42</v>
      </c>
      <c r="F433" t="s">
        <v>32</v>
      </c>
      <c r="G433" t="s">
        <v>18</v>
      </c>
      <c r="H433" t="s">
        <v>19</v>
      </c>
      <c r="I433">
        <v>4</v>
      </c>
      <c r="J433" t="s">
        <v>79</v>
      </c>
      <c r="K433">
        <v>0</v>
      </c>
      <c r="L433">
        <v>0</v>
      </c>
      <c r="M433">
        <v>0</v>
      </c>
      <c r="N433">
        <v>0</v>
      </c>
      <c r="O433">
        <v>0</v>
      </c>
      <c r="P433">
        <v>1</v>
      </c>
    </row>
    <row r="434" spans="1:16" x14ac:dyDescent="0.3">
      <c r="A434">
        <v>433</v>
      </c>
      <c r="B434">
        <v>1345</v>
      </c>
      <c r="C434" s="1">
        <v>36161</v>
      </c>
      <c r="D434" s="1">
        <v>36161</v>
      </c>
      <c r="E434" t="s">
        <v>42</v>
      </c>
      <c r="F434" t="s">
        <v>32</v>
      </c>
      <c r="G434" t="s">
        <v>18</v>
      </c>
      <c r="H434" t="s">
        <v>19</v>
      </c>
      <c r="I434">
        <v>2</v>
      </c>
      <c r="J434" t="s">
        <v>75</v>
      </c>
      <c r="K434">
        <v>1</v>
      </c>
      <c r="L434">
        <v>1</v>
      </c>
      <c r="M434">
        <v>0</v>
      </c>
      <c r="N434">
        <v>0</v>
      </c>
      <c r="O434">
        <v>0</v>
      </c>
      <c r="P434">
        <v>1</v>
      </c>
    </row>
    <row r="435" spans="1:16" x14ac:dyDescent="0.3">
      <c r="A435">
        <v>434</v>
      </c>
      <c r="B435">
        <v>1346</v>
      </c>
      <c r="C435" s="1">
        <v>36161</v>
      </c>
      <c r="D435" s="1">
        <v>36351</v>
      </c>
      <c r="E435" t="s">
        <v>16</v>
      </c>
      <c r="F435" t="s">
        <v>17</v>
      </c>
      <c r="G435" t="s">
        <v>18</v>
      </c>
      <c r="H435" t="s">
        <v>24</v>
      </c>
      <c r="I435">
        <v>1</v>
      </c>
      <c r="J435" t="s">
        <v>34</v>
      </c>
      <c r="K435">
        <v>1</v>
      </c>
      <c r="L435">
        <v>1</v>
      </c>
      <c r="M435">
        <v>1</v>
      </c>
      <c r="N435">
        <v>0</v>
      </c>
      <c r="O435">
        <v>0</v>
      </c>
      <c r="P435">
        <v>1</v>
      </c>
    </row>
    <row r="436" spans="1:16" x14ac:dyDescent="0.3">
      <c r="A436">
        <v>435</v>
      </c>
      <c r="B436">
        <v>1347</v>
      </c>
      <c r="C436" s="1">
        <v>36161</v>
      </c>
      <c r="D436" s="1">
        <v>36381</v>
      </c>
      <c r="E436" t="s">
        <v>16</v>
      </c>
      <c r="F436" t="s">
        <v>32</v>
      </c>
      <c r="G436" t="s">
        <v>18</v>
      </c>
      <c r="H436" t="s">
        <v>19</v>
      </c>
      <c r="I436">
        <v>1</v>
      </c>
      <c r="J436" t="s">
        <v>71</v>
      </c>
      <c r="K436">
        <v>1</v>
      </c>
      <c r="L436">
        <v>1</v>
      </c>
      <c r="M436">
        <v>1</v>
      </c>
      <c r="N436">
        <v>0</v>
      </c>
      <c r="O436">
        <v>0</v>
      </c>
      <c r="P436">
        <v>1</v>
      </c>
    </row>
    <row r="437" spans="1:16" x14ac:dyDescent="0.3">
      <c r="A437">
        <v>436</v>
      </c>
      <c r="B437">
        <v>1348</v>
      </c>
      <c r="C437" s="1">
        <v>36161</v>
      </c>
      <c r="D437" s="1">
        <v>36411</v>
      </c>
      <c r="E437" t="s">
        <v>42</v>
      </c>
      <c r="F437" t="s">
        <v>37</v>
      </c>
      <c r="G437" t="s">
        <v>21</v>
      </c>
      <c r="H437" t="s">
        <v>24</v>
      </c>
      <c r="I437">
        <v>3</v>
      </c>
      <c r="J437" t="s">
        <v>81</v>
      </c>
      <c r="K437">
        <v>1</v>
      </c>
      <c r="L437">
        <v>1</v>
      </c>
      <c r="M437">
        <v>0</v>
      </c>
      <c r="N437">
        <v>0</v>
      </c>
      <c r="O437">
        <v>0</v>
      </c>
      <c r="P437">
        <v>1</v>
      </c>
    </row>
    <row r="438" spans="1:16" x14ac:dyDescent="0.3">
      <c r="A438">
        <v>437</v>
      </c>
      <c r="B438">
        <v>1349</v>
      </c>
      <c r="C438" s="1">
        <v>36161</v>
      </c>
      <c r="D438" s="1">
        <v>36381</v>
      </c>
      <c r="E438" t="s">
        <v>16</v>
      </c>
      <c r="F438" t="s">
        <v>32</v>
      </c>
      <c r="G438" t="s">
        <v>18</v>
      </c>
      <c r="H438" t="s">
        <v>19</v>
      </c>
      <c r="I438">
        <v>4</v>
      </c>
      <c r="J438" t="s">
        <v>82</v>
      </c>
      <c r="K438">
        <v>0</v>
      </c>
      <c r="L438">
        <v>0</v>
      </c>
      <c r="M438">
        <v>0</v>
      </c>
      <c r="N438">
        <v>0</v>
      </c>
      <c r="O438">
        <v>0</v>
      </c>
      <c r="P438">
        <v>1</v>
      </c>
    </row>
    <row r="439" spans="1:16" x14ac:dyDescent="0.3">
      <c r="A439">
        <v>438</v>
      </c>
      <c r="B439">
        <v>1350</v>
      </c>
      <c r="C439" s="1">
        <v>36161</v>
      </c>
      <c r="D439" s="1">
        <v>36351</v>
      </c>
      <c r="E439" t="s">
        <v>42</v>
      </c>
      <c r="F439" t="s">
        <v>32</v>
      </c>
      <c r="G439" t="s">
        <v>21</v>
      </c>
      <c r="H439" t="s">
        <v>19</v>
      </c>
      <c r="I439">
        <v>4</v>
      </c>
      <c r="J439" t="s">
        <v>79</v>
      </c>
      <c r="K439">
        <v>1</v>
      </c>
      <c r="L439">
        <v>0</v>
      </c>
      <c r="M439">
        <v>0</v>
      </c>
      <c r="N439">
        <v>0</v>
      </c>
      <c r="O439">
        <v>1</v>
      </c>
      <c r="P439">
        <v>1</v>
      </c>
    </row>
    <row r="440" spans="1:16" x14ac:dyDescent="0.3">
      <c r="A440">
        <v>439</v>
      </c>
      <c r="B440">
        <v>1351</v>
      </c>
      <c r="C440" s="1">
        <v>36161</v>
      </c>
      <c r="D440" s="1">
        <v>36409</v>
      </c>
      <c r="E440" t="s">
        <v>42</v>
      </c>
      <c r="F440" t="s">
        <v>37</v>
      </c>
      <c r="G440" t="s">
        <v>21</v>
      </c>
      <c r="H440" t="s">
        <v>24</v>
      </c>
      <c r="I440">
        <v>1</v>
      </c>
      <c r="J440" t="s">
        <v>83</v>
      </c>
      <c r="K440">
        <v>1</v>
      </c>
      <c r="L440">
        <v>1</v>
      </c>
      <c r="M440">
        <v>0</v>
      </c>
      <c r="N440">
        <v>0</v>
      </c>
      <c r="O440">
        <v>0</v>
      </c>
      <c r="P440">
        <v>1</v>
      </c>
    </row>
    <row r="441" spans="1:16" x14ac:dyDescent="0.3">
      <c r="A441">
        <v>440</v>
      </c>
      <c r="B441">
        <v>1352</v>
      </c>
      <c r="C441" s="1">
        <v>36161</v>
      </c>
      <c r="D441" s="1">
        <v>36161</v>
      </c>
      <c r="E441" t="s">
        <v>42</v>
      </c>
      <c r="F441" t="s">
        <v>32</v>
      </c>
      <c r="G441" t="s">
        <v>21</v>
      </c>
      <c r="H441" t="s">
        <v>19</v>
      </c>
      <c r="I441">
        <v>2</v>
      </c>
      <c r="J441" t="s">
        <v>75</v>
      </c>
      <c r="K441">
        <v>1</v>
      </c>
      <c r="L441">
        <v>1</v>
      </c>
      <c r="M441">
        <v>0</v>
      </c>
      <c r="N441">
        <v>0</v>
      </c>
      <c r="O441">
        <v>0</v>
      </c>
      <c r="P441">
        <v>1</v>
      </c>
    </row>
    <row r="442" spans="1:16" x14ac:dyDescent="0.3">
      <c r="A442">
        <v>441</v>
      </c>
      <c r="B442">
        <v>1353</v>
      </c>
      <c r="C442" s="1">
        <v>36161</v>
      </c>
      <c r="D442" s="1">
        <v>36411</v>
      </c>
      <c r="E442" t="s">
        <v>42</v>
      </c>
      <c r="F442" t="s">
        <v>37</v>
      </c>
      <c r="G442" t="s">
        <v>21</v>
      </c>
      <c r="H442" t="s">
        <v>24</v>
      </c>
      <c r="I442">
        <v>3</v>
      </c>
      <c r="J442" t="s">
        <v>81</v>
      </c>
      <c r="K442">
        <v>1</v>
      </c>
      <c r="L442">
        <v>0</v>
      </c>
      <c r="M442">
        <v>1</v>
      </c>
      <c r="N442">
        <v>0</v>
      </c>
      <c r="O442">
        <v>0</v>
      </c>
      <c r="P442">
        <v>1</v>
      </c>
    </row>
    <row r="443" spans="1:16" x14ac:dyDescent="0.3">
      <c r="A443">
        <v>442</v>
      </c>
      <c r="B443">
        <v>1354</v>
      </c>
      <c r="C443" s="1">
        <v>36161</v>
      </c>
      <c r="D443" s="1">
        <v>36381</v>
      </c>
      <c r="E443" t="s">
        <v>42</v>
      </c>
      <c r="F443" t="s">
        <v>32</v>
      </c>
      <c r="G443" t="s">
        <v>18</v>
      </c>
      <c r="H443" t="s">
        <v>19</v>
      </c>
      <c r="I443">
        <v>1</v>
      </c>
      <c r="J443" t="s">
        <v>78</v>
      </c>
      <c r="K443">
        <v>1</v>
      </c>
      <c r="L443">
        <v>1</v>
      </c>
      <c r="M443">
        <v>0</v>
      </c>
      <c r="N443">
        <v>0</v>
      </c>
      <c r="O443">
        <v>0</v>
      </c>
      <c r="P443">
        <v>1</v>
      </c>
    </row>
    <row r="444" spans="1:16" x14ac:dyDescent="0.3">
      <c r="A444">
        <v>443</v>
      </c>
      <c r="B444">
        <v>1355</v>
      </c>
      <c r="C444" s="1">
        <v>36161</v>
      </c>
      <c r="D444" s="1">
        <v>36381</v>
      </c>
      <c r="E444" t="s">
        <v>16</v>
      </c>
      <c r="F444" t="s">
        <v>32</v>
      </c>
      <c r="G444" t="s">
        <v>18</v>
      </c>
      <c r="H444" t="s">
        <v>19</v>
      </c>
      <c r="I444">
        <v>2</v>
      </c>
      <c r="J444" t="s">
        <v>73</v>
      </c>
      <c r="K444">
        <v>1</v>
      </c>
      <c r="L444">
        <v>1</v>
      </c>
      <c r="M444">
        <v>0</v>
      </c>
      <c r="N444">
        <v>0</v>
      </c>
      <c r="O444">
        <v>0</v>
      </c>
      <c r="P444">
        <v>1</v>
      </c>
    </row>
    <row r="445" spans="1:16" x14ac:dyDescent="0.3">
      <c r="A445">
        <v>444</v>
      </c>
      <c r="B445">
        <v>1356</v>
      </c>
      <c r="C445" s="1">
        <v>36161</v>
      </c>
      <c r="D445" s="1">
        <v>36381</v>
      </c>
      <c r="E445" t="s">
        <v>42</v>
      </c>
      <c r="F445" t="s">
        <v>32</v>
      </c>
      <c r="G445" t="s">
        <v>21</v>
      </c>
      <c r="H445" t="s">
        <v>24</v>
      </c>
      <c r="I445">
        <v>5</v>
      </c>
      <c r="J445" t="s">
        <v>38</v>
      </c>
      <c r="K445">
        <v>0</v>
      </c>
      <c r="L445">
        <v>0</v>
      </c>
      <c r="M445">
        <v>0</v>
      </c>
      <c r="N445">
        <v>0</v>
      </c>
      <c r="O445">
        <v>0</v>
      </c>
      <c r="P445">
        <v>1</v>
      </c>
    </row>
    <row r="446" spans="1:16" x14ac:dyDescent="0.3">
      <c r="A446">
        <v>445</v>
      </c>
      <c r="B446">
        <v>1357</v>
      </c>
      <c r="C446" s="1">
        <v>36161</v>
      </c>
      <c r="D446" s="1">
        <v>36411</v>
      </c>
      <c r="E446" t="s">
        <v>42</v>
      </c>
      <c r="F446" t="s">
        <v>32</v>
      </c>
      <c r="G446" t="s">
        <v>18</v>
      </c>
      <c r="H446" t="s">
        <v>24</v>
      </c>
      <c r="I446">
        <v>1</v>
      </c>
      <c r="J446" t="s">
        <v>78</v>
      </c>
      <c r="K446">
        <v>1</v>
      </c>
      <c r="L446">
        <v>1</v>
      </c>
      <c r="M446">
        <v>1</v>
      </c>
      <c r="N446">
        <v>0</v>
      </c>
      <c r="O446">
        <v>0</v>
      </c>
      <c r="P446">
        <v>1</v>
      </c>
    </row>
    <row r="447" spans="1:16" x14ac:dyDescent="0.3">
      <c r="A447">
        <v>446</v>
      </c>
      <c r="B447">
        <v>1358</v>
      </c>
      <c r="C447" s="1">
        <v>36161</v>
      </c>
      <c r="D447" s="1">
        <v>36161</v>
      </c>
      <c r="E447" t="s">
        <v>42</v>
      </c>
      <c r="F447" t="s">
        <v>32</v>
      </c>
      <c r="G447" t="s">
        <v>18</v>
      </c>
      <c r="H447" t="s">
        <v>24</v>
      </c>
      <c r="I447">
        <v>2</v>
      </c>
      <c r="J447" t="s">
        <v>75</v>
      </c>
      <c r="K447">
        <v>1</v>
      </c>
      <c r="L447">
        <v>1</v>
      </c>
      <c r="M447">
        <v>0</v>
      </c>
      <c r="N447">
        <v>0</v>
      </c>
      <c r="O447">
        <v>0</v>
      </c>
      <c r="P447">
        <v>1</v>
      </c>
    </row>
    <row r="448" spans="1:16" x14ac:dyDescent="0.3">
      <c r="A448">
        <v>447</v>
      </c>
      <c r="B448">
        <v>1359</v>
      </c>
      <c r="C448" s="1">
        <v>36161</v>
      </c>
      <c r="D448" s="1">
        <v>36321</v>
      </c>
      <c r="E448" t="s">
        <v>42</v>
      </c>
      <c r="F448" t="s">
        <v>32</v>
      </c>
      <c r="G448" t="s">
        <v>18</v>
      </c>
      <c r="H448" t="s">
        <v>24</v>
      </c>
      <c r="I448">
        <v>1</v>
      </c>
      <c r="J448" t="s">
        <v>78</v>
      </c>
      <c r="K448">
        <v>1</v>
      </c>
      <c r="L448">
        <v>1</v>
      </c>
      <c r="M448">
        <v>0</v>
      </c>
      <c r="N448">
        <v>0</v>
      </c>
      <c r="O448">
        <v>0</v>
      </c>
      <c r="P448">
        <v>1</v>
      </c>
    </row>
    <row r="449" spans="1:16" x14ac:dyDescent="0.3">
      <c r="A449">
        <v>448</v>
      </c>
      <c r="B449">
        <v>1360</v>
      </c>
      <c r="C449" s="1">
        <v>36161</v>
      </c>
      <c r="D449" s="1">
        <v>36385</v>
      </c>
      <c r="E449" t="s">
        <v>42</v>
      </c>
      <c r="F449" t="s">
        <v>32</v>
      </c>
      <c r="G449" t="s">
        <v>18</v>
      </c>
      <c r="H449" t="s">
        <v>24</v>
      </c>
      <c r="I449">
        <v>1</v>
      </c>
      <c r="J449" t="s">
        <v>78</v>
      </c>
      <c r="K449">
        <v>1</v>
      </c>
      <c r="L449">
        <v>1</v>
      </c>
      <c r="M449">
        <v>1</v>
      </c>
      <c r="N449">
        <v>0</v>
      </c>
      <c r="O449">
        <v>0</v>
      </c>
      <c r="P449">
        <v>1</v>
      </c>
    </row>
    <row r="450" spans="1:16" x14ac:dyDescent="0.3">
      <c r="A450">
        <v>449</v>
      </c>
      <c r="B450">
        <v>1361</v>
      </c>
      <c r="C450" s="1">
        <v>36161</v>
      </c>
      <c r="D450" s="1">
        <v>36204</v>
      </c>
      <c r="E450" t="s">
        <v>16</v>
      </c>
      <c r="F450" t="s">
        <v>17</v>
      </c>
      <c r="G450" t="s">
        <v>18</v>
      </c>
      <c r="H450" t="s">
        <v>24</v>
      </c>
      <c r="I450">
        <v>1</v>
      </c>
      <c r="J450" t="s">
        <v>34</v>
      </c>
      <c r="K450">
        <v>1</v>
      </c>
      <c r="L450">
        <v>1</v>
      </c>
      <c r="M450">
        <v>1</v>
      </c>
      <c r="N450">
        <v>0</v>
      </c>
      <c r="O450">
        <v>0</v>
      </c>
      <c r="P450">
        <v>1</v>
      </c>
    </row>
    <row r="451" spans="1:16" x14ac:dyDescent="0.3">
      <c r="A451">
        <v>450</v>
      </c>
      <c r="B451">
        <v>1362</v>
      </c>
      <c r="C451" s="1">
        <v>36161</v>
      </c>
      <c r="D451" s="1">
        <v>36381</v>
      </c>
      <c r="E451" t="s">
        <v>42</v>
      </c>
      <c r="F451" t="s">
        <v>32</v>
      </c>
      <c r="G451" t="s">
        <v>21</v>
      </c>
      <c r="H451" t="s">
        <v>19</v>
      </c>
      <c r="I451">
        <v>4</v>
      </c>
      <c r="J451" t="s">
        <v>79</v>
      </c>
      <c r="K451">
        <v>0</v>
      </c>
      <c r="L451">
        <v>0</v>
      </c>
      <c r="M451">
        <v>0</v>
      </c>
      <c r="N451">
        <v>0</v>
      </c>
      <c r="O451">
        <v>0</v>
      </c>
      <c r="P451">
        <v>1</v>
      </c>
    </row>
    <row r="452" spans="1:16" x14ac:dyDescent="0.3">
      <c r="A452">
        <v>451</v>
      </c>
      <c r="B452">
        <v>1363</v>
      </c>
      <c r="C452" s="1">
        <v>36161</v>
      </c>
      <c r="D452" s="1">
        <v>36381</v>
      </c>
      <c r="E452" t="s">
        <v>16</v>
      </c>
      <c r="F452" t="s">
        <v>17</v>
      </c>
      <c r="G452" t="s">
        <v>21</v>
      </c>
      <c r="H452" t="s">
        <v>24</v>
      </c>
      <c r="I452">
        <v>2</v>
      </c>
      <c r="J452" t="s">
        <v>35</v>
      </c>
      <c r="K452">
        <v>1</v>
      </c>
      <c r="L452">
        <v>1</v>
      </c>
      <c r="M452">
        <v>0</v>
      </c>
      <c r="N452">
        <v>0</v>
      </c>
      <c r="O452">
        <v>0</v>
      </c>
      <c r="P452">
        <v>1</v>
      </c>
    </row>
    <row r="453" spans="1:16" x14ac:dyDescent="0.3">
      <c r="A453">
        <v>452</v>
      </c>
      <c r="B453">
        <v>1364</v>
      </c>
      <c r="C453" s="1">
        <v>36161</v>
      </c>
      <c r="D453" s="1">
        <v>36261</v>
      </c>
      <c r="E453" t="s">
        <v>16</v>
      </c>
      <c r="F453" t="s">
        <v>17</v>
      </c>
      <c r="G453" t="s">
        <v>21</v>
      </c>
      <c r="H453" t="s">
        <v>24</v>
      </c>
      <c r="I453">
        <v>4</v>
      </c>
      <c r="J453" t="s">
        <v>33</v>
      </c>
      <c r="K453">
        <v>1</v>
      </c>
      <c r="L453">
        <v>0</v>
      </c>
      <c r="M453">
        <v>1</v>
      </c>
      <c r="N453">
        <v>0</v>
      </c>
      <c r="O453">
        <v>0</v>
      </c>
      <c r="P453">
        <v>1</v>
      </c>
    </row>
    <row r="454" spans="1:16" x14ac:dyDescent="0.3">
      <c r="A454">
        <v>453</v>
      </c>
      <c r="B454">
        <v>1365</v>
      </c>
      <c r="C454" s="1">
        <v>36161</v>
      </c>
      <c r="D454" s="1">
        <v>36161</v>
      </c>
      <c r="E454" t="s">
        <v>16</v>
      </c>
      <c r="F454" t="s">
        <v>17</v>
      </c>
      <c r="G454" t="s">
        <v>18</v>
      </c>
      <c r="H454" t="s">
        <v>24</v>
      </c>
      <c r="I454">
        <v>6</v>
      </c>
      <c r="J454" t="s">
        <v>54</v>
      </c>
      <c r="K454">
        <v>0</v>
      </c>
      <c r="L454">
        <v>0</v>
      </c>
      <c r="M454">
        <v>0</v>
      </c>
      <c r="N454">
        <v>0</v>
      </c>
      <c r="O454">
        <v>0</v>
      </c>
      <c r="P454">
        <v>1</v>
      </c>
    </row>
    <row r="455" spans="1:16" x14ac:dyDescent="0.3">
      <c r="A455">
        <v>454</v>
      </c>
      <c r="B455">
        <v>1366</v>
      </c>
      <c r="C455" s="1">
        <v>36161</v>
      </c>
      <c r="D455" s="1">
        <v>36411</v>
      </c>
      <c r="E455" t="s">
        <v>42</v>
      </c>
      <c r="F455" t="s">
        <v>32</v>
      </c>
      <c r="G455" t="s">
        <v>18</v>
      </c>
      <c r="H455" t="s">
        <v>24</v>
      </c>
      <c r="I455">
        <v>1</v>
      </c>
      <c r="J455" t="s">
        <v>78</v>
      </c>
      <c r="K455">
        <v>1</v>
      </c>
      <c r="L455">
        <v>1</v>
      </c>
      <c r="M455">
        <v>1</v>
      </c>
      <c r="N455">
        <v>0</v>
      </c>
      <c r="O455">
        <v>0</v>
      </c>
      <c r="P455">
        <v>1</v>
      </c>
    </row>
    <row r="456" spans="1:16" x14ac:dyDescent="0.3">
      <c r="A456">
        <v>455</v>
      </c>
      <c r="B456">
        <v>1367</v>
      </c>
      <c r="C456" s="1">
        <v>36161</v>
      </c>
      <c r="D456" s="1">
        <v>36161</v>
      </c>
      <c r="E456" t="s">
        <v>16</v>
      </c>
      <c r="F456" t="s">
        <v>17</v>
      </c>
      <c r="G456" t="s">
        <v>18</v>
      </c>
      <c r="H456" t="s">
        <v>24</v>
      </c>
      <c r="I456">
        <v>1</v>
      </c>
      <c r="J456" t="s">
        <v>34</v>
      </c>
      <c r="K456">
        <v>1</v>
      </c>
      <c r="L456">
        <v>1</v>
      </c>
      <c r="M456">
        <v>0</v>
      </c>
      <c r="N456">
        <v>0</v>
      </c>
      <c r="O456">
        <v>0</v>
      </c>
      <c r="P456">
        <v>1</v>
      </c>
    </row>
    <row r="457" spans="1:16" x14ac:dyDescent="0.3">
      <c r="A457">
        <v>456</v>
      </c>
      <c r="B457">
        <v>1368</v>
      </c>
      <c r="C457" s="1">
        <v>36161</v>
      </c>
      <c r="D457" s="1">
        <v>36411</v>
      </c>
      <c r="E457" t="s">
        <v>42</v>
      </c>
      <c r="F457" t="s">
        <v>32</v>
      </c>
      <c r="G457" t="s">
        <v>18</v>
      </c>
      <c r="H457" t="s">
        <v>24</v>
      </c>
      <c r="I457">
        <v>2</v>
      </c>
      <c r="J457" t="s">
        <v>75</v>
      </c>
      <c r="K457">
        <v>1</v>
      </c>
      <c r="L457">
        <v>1</v>
      </c>
      <c r="M457">
        <v>0</v>
      </c>
      <c r="N457">
        <v>0</v>
      </c>
      <c r="O457">
        <v>0</v>
      </c>
      <c r="P457">
        <v>1</v>
      </c>
    </row>
    <row r="458" spans="1:16" x14ac:dyDescent="0.3">
      <c r="A458">
        <v>457</v>
      </c>
      <c r="B458">
        <v>1369</v>
      </c>
      <c r="C458" s="1">
        <v>36161</v>
      </c>
      <c r="D458" s="1">
        <v>36411</v>
      </c>
      <c r="E458" t="s">
        <v>42</v>
      </c>
      <c r="F458" t="s">
        <v>32</v>
      </c>
      <c r="G458" t="s">
        <v>18</v>
      </c>
      <c r="H458" t="s">
        <v>19</v>
      </c>
      <c r="I458">
        <v>1</v>
      </c>
      <c r="J458" t="s">
        <v>78</v>
      </c>
      <c r="K458">
        <v>1</v>
      </c>
      <c r="L458">
        <v>1</v>
      </c>
      <c r="M458">
        <v>0</v>
      </c>
      <c r="N458">
        <v>0</v>
      </c>
      <c r="O458">
        <v>0</v>
      </c>
      <c r="P458">
        <v>1</v>
      </c>
    </row>
    <row r="459" spans="1:16" x14ac:dyDescent="0.3">
      <c r="A459">
        <v>458</v>
      </c>
      <c r="B459">
        <v>1370</v>
      </c>
      <c r="C459" s="1">
        <v>36161</v>
      </c>
      <c r="D459" s="1">
        <v>36351</v>
      </c>
      <c r="E459" t="s">
        <v>42</v>
      </c>
      <c r="F459" t="s">
        <v>37</v>
      </c>
      <c r="G459" t="s">
        <v>21</v>
      </c>
      <c r="H459" t="s">
        <v>24</v>
      </c>
      <c r="I459">
        <v>4</v>
      </c>
      <c r="J459" t="s">
        <v>84</v>
      </c>
      <c r="K459">
        <v>0</v>
      </c>
      <c r="L459">
        <v>0</v>
      </c>
      <c r="M459">
        <v>0</v>
      </c>
      <c r="N459">
        <v>0</v>
      </c>
      <c r="O459">
        <v>0</v>
      </c>
      <c r="P459">
        <v>1</v>
      </c>
    </row>
    <row r="460" spans="1:16" x14ac:dyDescent="0.3">
      <c r="A460">
        <v>459</v>
      </c>
      <c r="B460">
        <v>1371</v>
      </c>
      <c r="C460" s="1">
        <v>36161</v>
      </c>
      <c r="D460" s="1">
        <v>36239</v>
      </c>
      <c r="E460" t="s">
        <v>42</v>
      </c>
      <c r="F460" t="s">
        <v>32</v>
      </c>
      <c r="G460" t="s">
        <v>21</v>
      </c>
      <c r="H460" t="s">
        <v>19</v>
      </c>
      <c r="I460">
        <v>1</v>
      </c>
      <c r="J460" t="s">
        <v>78</v>
      </c>
      <c r="K460">
        <v>1</v>
      </c>
      <c r="L460">
        <v>1</v>
      </c>
      <c r="M460">
        <v>0</v>
      </c>
      <c r="N460">
        <v>0</v>
      </c>
      <c r="O460">
        <v>0</v>
      </c>
      <c r="P460">
        <v>1</v>
      </c>
    </row>
    <row r="461" spans="1:16" x14ac:dyDescent="0.3">
      <c r="A461">
        <v>460</v>
      </c>
      <c r="B461">
        <v>1372</v>
      </c>
      <c r="C461" s="1">
        <v>36161</v>
      </c>
      <c r="D461" s="1">
        <v>36411</v>
      </c>
      <c r="E461" t="s">
        <v>42</v>
      </c>
      <c r="F461" t="s">
        <v>32</v>
      </c>
      <c r="G461" t="s">
        <v>21</v>
      </c>
      <c r="H461" t="s">
        <v>19</v>
      </c>
      <c r="I461">
        <v>1</v>
      </c>
      <c r="J461" t="s">
        <v>78</v>
      </c>
      <c r="K461">
        <v>1</v>
      </c>
      <c r="L461">
        <v>1</v>
      </c>
      <c r="M461">
        <v>0</v>
      </c>
      <c r="N461">
        <v>0</v>
      </c>
      <c r="O461">
        <v>0</v>
      </c>
      <c r="P461">
        <v>1</v>
      </c>
    </row>
    <row r="462" spans="1:16" x14ac:dyDescent="0.3">
      <c r="A462">
        <v>461</v>
      </c>
      <c r="B462">
        <v>1105</v>
      </c>
      <c r="C462" s="1">
        <v>36161</v>
      </c>
      <c r="D462" s="1">
        <v>36166</v>
      </c>
      <c r="E462" t="s">
        <v>42</v>
      </c>
      <c r="F462" t="s">
        <v>32</v>
      </c>
      <c r="G462" t="s">
        <v>18</v>
      </c>
      <c r="H462" t="s">
        <v>24</v>
      </c>
      <c r="I462">
        <v>2</v>
      </c>
      <c r="J462" t="s">
        <v>75</v>
      </c>
      <c r="K462">
        <v>1</v>
      </c>
      <c r="L462">
        <v>1</v>
      </c>
      <c r="M462">
        <v>1</v>
      </c>
      <c r="N462">
        <v>0</v>
      </c>
      <c r="O462">
        <v>0</v>
      </c>
      <c r="P462">
        <v>1</v>
      </c>
    </row>
    <row r="463" spans="1:16" x14ac:dyDescent="0.3">
      <c r="A463">
        <v>462</v>
      </c>
      <c r="B463">
        <v>1006</v>
      </c>
      <c r="C463" s="1">
        <v>36161</v>
      </c>
      <c r="D463" s="1">
        <v>36161</v>
      </c>
      <c r="E463" t="s">
        <v>16</v>
      </c>
      <c r="F463" t="s">
        <v>32</v>
      </c>
      <c r="G463" t="s">
        <v>21</v>
      </c>
      <c r="H463" t="s">
        <v>24</v>
      </c>
      <c r="I463">
        <v>5</v>
      </c>
      <c r="J463" t="s">
        <v>72</v>
      </c>
      <c r="K463">
        <v>0</v>
      </c>
      <c r="L463">
        <v>0</v>
      </c>
      <c r="M463">
        <v>0</v>
      </c>
      <c r="N463">
        <v>0</v>
      </c>
      <c r="O463">
        <v>0</v>
      </c>
      <c r="P463">
        <v>1</v>
      </c>
    </row>
    <row r="464" spans="1:16" x14ac:dyDescent="0.3">
      <c r="A464">
        <v>463</v>
      </c>
      <c r="B464">
        <v>1106</v>
      </c>
      <c r="C464" s="1">
        <v>36161</v>
      </c>
      <c r="D464" s="1">
        <v>36181</v>
      </c>
      <c r="E464" t="s">
        <v>16</v>
      </c>
      <c r="F464" t="s">
        <v>32</v>
      </c>
      <c r="G464" t="s">
        <v>21</v>
      </c>
      <c r="H464" t="s">
        <v>24</v>
      </c>
      <c r="I464">
        <v>2</v>
      </c>
      <c r="J464" t="s">
        <v>73</v>
      </c>
      <c r="K464">
        <v>1</v>
      </c>
      <c r="L464">
        <v>1</v>
      </c>
      <c r="M464">
        <v>1</v>
      </c>
      <c r="N464">
        <v>0</v>
      </c>
      <c r="O464">
        <v>0</v>
      </c>
      <c r="P464">
        <v>1</v>
      </c>
    </row>
    <row r="465" spans="1:16" x14ac:dyDescent="0.3">
      <c r="A465">
        <v>464</v>
      </c>
      <c r="B465">
        <v>1071</v>
      </c>
      <c r="C465" s="1">
        <v>36161</v>
      </c>
      <c r="D465" s="1">
        <v>36161</v>
      </c>
      <c r="E465" t="s">
        <v>16</v>
      </c>
      <c r="F465" t="s">
        <v>37</v>
      </c>
      <c r="G465" t="s">
        <v>18</v>
      </c>
      <c r="H465" t="s">
        <v>24</v>
      </c>
      <c r="I465">
        <v>1</v>
      </c>
      <c r="J465" t="s">
        <v>85</v>
      </c>
      <c r="K465">
        <v>1</v>
      </c>
      <c r="L465">
        <v>1</v>
      </c>
      <c r="M465">
        <v>0</v>
      </c>
      <c r="N465">
        <v>0</v>
      </c>
      <c r="O465">
        <v>0</v>
      </c>
      <c r="P465">
        <v>1</v>
      </c>
    </row>
    <row r="466" spans="1:16" x14ac:dyDescent="0.3">
      <c r="A466">
        <v>465</v>
      </c>
      <c r="B466">
        <v>1005</v>
      </c>
      <c r="C466" s="1">
        <v>36161</v>
      </c>
      <c r="D466" s="1">
        <v>36161</v>
      </c>
      <c r="E466" t="s">
        <v>16</v>
      </c>
      <c r="F466" t="s">
        <v>32</v>
      </c>
      <c r="G466" t="s">
        <v>18</v>
      </c>
      <c r="H466" t="s">
        <v>24</v>
      </c>
      <c r="I466">
        <v>1</v>
      </c>
      <c r="J466" t="s">
        <v>71</v>
      </c>
      <c r="K466">
        <v>1</v>
      </c>
      <c r="L466">
        <v>1</v>
      </c>
      <c r="M466">
        <v>0</v>
      </c>
      <c r="N466">
        <v>0</v>
      </c>
      <c r="O466">
        <v>0</v>
      </c>
      <c r="P466">
        <v>1</v>
      </c>
    </row>
    <row r="467" spans="1:16" x14ac:dyDescent="0.3">
      <c r="A467">
        <v>466</v>
      </c>
      <c r="B467">
        <v>1035</v>
      </c>
      <c r="C467" s="1">
        <v>36161</v>
      </c>
      <c r="D467" s="1">
        <v>36161</v>
      </c>
      <c r="E467" t="s">
        <v>16</v>
      </c>
      <c r="F467" t="s">
        <v>32</v>
      </c>
      <c r="G467" t="s">
        <v>18</v>
      </c>
      <c r="H467" t="s">
        <v>24</v>
      </c>
      <c r="I467">
        <v>1</v>
      </c>
      <c r="J467" t="s">
        <v>71</v>
      </c>
      <c r="K467">
        <v>0</v>
      </c>
      <c r="L467">
        <v>0</v>
      </c>
      <c r="M467">
        <v>0</v>
      </c>
      <c r="N467">
        <v>0</v>
      </c>
      <c r="O467">
        <v>0</v>
      </c>
      <c r="P467">
        <v>1</v>
      </c>
    </row>
    <row r="468" spans="1:16" x14ac:dyDescent="0.3">
      <c r="A468">
        <v>467</v>
      </c>
      <c r="B468">
        <v>1075</v>
      </c>
      <c r="C468" s="1">
        <v>36161</v>
      </c>
      <c r="D468" s="1">
        <v>36161</v>
      </c>
      <c r="E468" t="s">
        <v>16</v>
      </c>
      <c r="F468" t="s">
        <v>37</v>
      </c>
      <c r="G468" t="s">
        <v>21</v>
      </c>
      <c r="H468" t="s">
        <v>24</v>
      </c>
      <c r="I468">
        <v>2</v>
      </c>
      <c r="J468" t="s">
        <v>86</v>
      </c>
      <c r="K468">
        <v>1</v>
      </c>
      <c r="L468">
        <v>1</v>
      </c>
      <c r="M468">
        <v>1</v>
      </c>
      <c r="N468">
        <v>0</v>
      </c>
      <c r="O468">
        <v>0</v>
      </c>
      <c r="P468">
        <v>1</v>
      </c>
    </row>
    <row r="469" spans="1:16" x14ac:dyDescent="0.3">
      <c r="A469">
        <v>468</v>
      </c>
      <c r="B469">
        <v>1057</v>
      </c>
      <c r="C469" s="1">
        <v>36161</v>
      </c>
      <c r="D469" s="1">
        <v>36161</v>
      </c>
      <c r="E469" t="s">
        <v>16</v>
      </c>
      <c r="F469" t="s">
        <v>32</v>
      </c>
      <c r="G469" t="s">
        <v>21</v>
      </c>
      <c r="H469" t="s">
        <v>24</v>
      </c>
      <c r="I469">
        <v>1</v>
      </c>
      <c r="J469" t="s">
        <v>71</v>
      </c>
      <c r="K469">
        <v>1</v>
      </c>
      <c r="L469">
        <v>1</v>
      </c>
      <c r="M469">
        <v>0</v>
      </c>
      <c r="N469">
        <v>0</v>
      </c>
      <c r="O469">
        <v>0</v>
      </c>
      <c r="P469">
        <v>1</v>
      </c>
    </row>
    <row r="470" spans="1:16" x14ac:dyDescent="0.3">
      <c r="A470">
        <v>469</v>
      </c>
      <c r="B470">
        <v>1014</v>
      </c>
      <c r="C470" s="1">
        <v>36161</v>
      </c>
      <c r="D470" s="1">
        <v>36161</v>
      </c>
      <c r="E470" t="s">
        <v>16</v>
      </c>
      <c r="F470" t="s">
        <v>32</v>
      </c>
      <c r="G470" t="s">
        <v>21</v>
      </c>
      <c r="H470" t="s">
        <v>24</v>
      </c>
      <c r="I470">
        <v>1</v>
      </c>
      <c r="J470" t="s">
        <v>71</v>
      </c>
      <c r="K470">
        <v>1</v>
      </c>
      <c r="L470">
        <v>1</v>
      </c>
      <c r="M470">
        <v>1</v>
      </c>
      <c r="N470">
        <v>0</v>
      </c>
      <c r="O470">
        <v>0</v>
      </c>
      <c r="P470">
        <v>1</v>
      </c>
    </row>
    <row r="471" spans="1:16" x14ac:dyDescent="0.3">
      <c r="A471">
        <v>470</v>
      </c>
      <c r="B471">
        <v>1028</v>
      </c>
      <c r="C471" s="1">
        <v>36161</v>
      </c>
      <c r="D471" s="1">
        <v>36161</v>
      </c>
      <c r="E471" t="s">
        <v>16</v>
      </c>
      <c r="F471" t="s">
        <v>37</v>
      </c>
      <c r="G471" t="s">
        <v>18</v>
      </c>
      <c r="H471" t="s">
        <v>24</v>
      </c>
      <c r="I471">
        <v>1</v>
      </c>
      <c r="J471" t="s">
        <v>85</v>
      </c>
      <c r="K471">
        <v>1</v>
      </c>
      <c r="L471">
        <v>1</v>
      </c>
      <c r="M471">
        <v>1</v>
      </c>
      <c r="N471">
        <v>0</v>
      </c>
      <c r="O471">
        <v>0</v>
      </c>
      <c r="P471">
        <v>1</v>
      </c>
    </row>
    <row r="472" spans="1:16" x14ac:dyDescent="0.3">
      <c r="A472">
        <v>471</v>
      </c>
      <c r="B472">
        <v>1096</v>
      </c>
      <c r="C472" s="1">
        <v>36161</v>
      </c>
      <c r="D472" s="1">
        <v>36163</v>
      </c>
      <c r="E472" t="s">
        <v>16</v>
      </c>
      <c r="F472" t="s">
        <v>37</v>
      </c>
      <c r="G472" t="s">
        <v>21</v>
      </c>
      <c r="H472" t="s">
        <v>24</v>
      </c>
      <c r="I472">
        <v>1</v>
      </c>
      <c r="J472" t="s">
        <v>85</v>
      </c>
      <c r="K472">
        <v>1</v>
      </c>
      <c r="L472">
        <v>0</v>
      </c>
      <c r="M472">
        <v>1</v>
      </c>
      <c r="N472">
        <v>0</v>
      </c>
      <c r="O472">
        <v>0</v>
      </c>
      <c r="P472">
        <v>1</v>
      </c>
    </row>
    <row r="473" spans="1:16" x14ac:dyDescent="0.3">
      <c r="A473">
        <v>472</v>
      </c>
      <c r="B473">
        <v>1199</v>
      </c>
      <c r="C473" s="1">
        <v>36161</v>
      </c>
      <c r="D473" s="1">
        <v>36221</v>
      </c>
      <c r="E473" t="s">
        <v>16</v>
      </c>
      <c r="F473" t="s">
        <v>32</v>
      </c>
      <c r="G473" t="s">
        <v>21</v>
      </c>
      <c r="H473" t="s">
        <v>24</v>
      </c>
      <c r="I473">
        <v>2</v>
      </c>
      <c r="J473" t="s">
        <v>73</v>
      </c>
      <c r="K473">
        <v>0</v>
      </c>
      <c r="L473">
        <v>0</v>
      </c>
      <c r="M473">
        <v>0</v>
      </c>
      <c r="N473">
        <v>0</v>
      </c>
      <c r="O473">
        <v>0</v>
      </c>
      <c r="P473">
        <v>1</v>
      </c>
    </row>
    <row r="474" spans="1:16" x14ac:dyDescent="0.3">
      <c r="A474">
        <v>473</v>
      </c>
      <c r="B474">
        <v>1088</v>
      </c>
      <c r="C474" s="1">
        <v>36161</v>
      </c>
      <c r="D474" s="1">
        <v>36161</v>
      </c>
      <c r="E474" t="s">
        <v>16</v>
      </c>
      <c r="F474" t="s">
        <v>37</v>
      </c>
      <c r="G474" t="s">
        <v>21</v>
      </c>
      <c r="H474" t="s">
        <v>24</v>
      </c>
      <c r="I474">
        <v>2</v>
      </c>
      <c r="J474" t="s">
        <v>86</v>
      </c>
      <c r="K474">
        <v>1</v>
      </c>
      <c r="L474">
        <v>1</v>
      </c>
      <c r="M474">
        <v>0</v>
      </c>
      <c r="N474">
        <v>0</v>
      </c>
      <c r="O474">
        <v>0</v>
      </c>
      <c r="P474">
        <v>1</v>
      </c>
    </row>
    <row r="475" spans="1:16" x14ac:dyDescent="0.3">
      <c r="A475">
        <v>474</v>
      </c>
      <c r="B475">
        <v>1004</v>
      </c>
      <c r="C475" s="1">
        <v>36161</v>
      </c>
      <c r="D475" s="1">
        <v>36161</v>
      </c>
      <c r="E475" t="s">
        <v>16</v>
      </c>
      <c r="F475" t="s">
        <v>32</v>
      </c>
      <c r="G475" t="s">
        <v>21</v>
      </c>
      <c r="H475" t="s">
        <v>24</v>
      </c>
      <c r="I475">
        <v>1</v>
      </c>
      <c r="J475" t="s">
        <v>71</v>
      </c>
      <c r="K475">
        <v>1</v>
      </c>
      <c r="L475">
        <v>1</v>
      </c>
      <c r="M475">
        <v>0</v>
      </c>
      <c r="N475">
        <v>0</v>
      </c>
      <c r="O475">
        <v>0</v>
      </c>
      <c r="P475">
        <v>1</v>
      </c>
    </row>
    <row r="476" spans="1:16" x14ac:dyDescent="0.3">
      <c r="A476">
        <v>475</v>
      </c>
      <c r="B476">
        <v>1019</v>
      </c>
      <c r="C476" s="1">
        <v>36161</v>
      </c>
      <c r="D476" s="1">
        <v>36161</v>
      </c>
      <c r="E476" t="s">
        <v>16</v>
      </c>
      <c r="F476" t="s">
        <v>32</v>
      </c>
      <c r="G476" t="s">
        <v>21</v>
      </c>
      <c r="H476" t="s">
        <v>24</v>
      </c>
      <c r="I476">
        <v>4</v>
      </c>
      <c r="J476" t="s">
        <v>82</v>
      </c>
      <c r="K476">
        <v>1</v>
      </c>
      <c r="L476">
        <v>1</v>
      </c>
      <c r="M476">
        <v>1</v>
      </c>
      <c r="N476">
        <v>0</v>
      </c>
      <c r="O476">
        <v>0</v>
      </c>
      <c r="P476">
        <v>1</v>
      </c>
    </row>
    <row r="477" spans="1:16" x14ac:dyDescent="0.3">
      <c r="A477">
        <v>476</v>
      </c>
      <c r="B477">
        <v>1053</v>
      </c>
      <c r="C477" s="1">
        <v>36161</v>
      </c>
      <c r="D477" s="1">
        <v>36161</v>
      </c>
      <c r="E477" t="s">
        <v>16</v>
      </c>
      <c r="F477" t="s">
        <v>32</v>
      </c>
      <c r="G477" t="s">
        <v>18</v>
      </c>
      <c r="H477" t="s">
        <v>24</v>
      </c>
      <c r="I477">
        <v>5</v>
      </c>
      <c r="J477" t="s">
        <v>72</v>
      </c>
      <c r="K477">
        <v>1</v>
      </c>
      <c r="L477">
        <v>1</v>
      </c>
      <c r="M477">
        <v>0</v>
      </c>
      <c r="N477">
        <v>0</v>
      </c>
      <c r="O477">
        <v>0</v>
      </c>
      <c r="P477">
        <v>1</v>
      </c>
    </row>
    <row r="478" spans="1:16" x14ac:dyDescent="0.3">
      <c r="A478">
        <v>477</v>
      </c>
      <c r="B478">
        <v>1026</v>
      </c>
      <c r="C478" s="1">
        <v>36161</v>
      </c>
      <c r="D478" s="1">
        <v>36161</v>
      </c>
      <c r="E478" t="s">
        <v>16</v>
      </c>
      <c r="F478" t="s">
        <v>32</v>
      </c>
      <c r="G478" t="s">
        <v>21</v>
      </c>
      <c r="H478" t="s">
        <v>24</v>
      </c>
      <c r="I478">
        <v>1</v>
      </c>
      <c r="J478" t="s">
        <v>71</v>
      </c>
      <c r="K478">
        <v>1</v>
      </c>
      <c r="L478">
        <v>1</v>
      </c>
      <c r="M478">
        <v>0</v>
      </c>
      <c r="N478">
        <v>0</v>
      </c>
      <c r="O478">
        <v>0</v>
      </c>
      <c r="P478">
        <v>1</v>
      </c>
    </row>
    <row r="479" spans="1:16" x14ac:dyDescent="0.3">
      <c r="A479">
        <v>478</v>
      </c>
      <c r="B479">
        <v>1079</v>
      </c>
      <c r="C479" s="1">
        <v>36161</v>
      </c>
      <c r="D479" s="1">
        <v>36161</v>
      </c>
      <c r="E479" t="s">
        <v>16</v>
      </c>
      <c r="F479" t="s">
        <v>32</v>
      </c>
      <c r="G479" t="s">
        <v>21</v>
      </c>
      <c r="H479" t="s">
        <v>24</v>
      </c>
      <c r="I479">
        <v>3</v>
      </c>
      <c r="J479" t="s">
        <v>74</v>
      </c>
      <c r="K479">
        <v>1</v>
      </c>
      <c r="L479">
        <v>1</v>
      </c>
      <c r="M479">
        <v>1</v>
      </c>
      <c r="N479">
        <v>0</v>
      </c>
      <c r="O479">
        <v>0</v>
      </c>
      <c r="P479">
        <v>1</v>
      </c>
    </row>
    <row r="480" spans="1:16" x14ac:dyDescent="0.3">
      <c r="A480">
        <v>479</v>
      </c>
      <c r="B480">
        <v>1082</v>
      </c>
      <c r="C480" s="1">
        <v>36161</v>
      </c>
      <c r="D480" s="1">
        <v>36161</v>
      </c>
      <c r="E480" t="s">
        <v>16</v>
      </c>
      <c r="F480" t="s">
        <v>32</v>
      </c>
      <c r="G480" t="s">
        <v>21</v>
      </c>
      <c r="H480" t="s">
        <v>24</v>
      </c>
      <c r="I480">
        <v>1</v>
      </c>
      <c r="J480" t="s">
        <v>71</v>
      </c>
      <c r="K480">
        <v>1</v>
      </c>
      <c r="L480">
        <v>1</v>
      </c>
      <c r="M480">
        <v>0</v>
      </c>
      <c r="N480">
        <v>0</v>
      </c>
      <c r="O480">
        <v>0</v>
      </c>
      <c r="P480">
        <v>1</v>
      </c>
    </row>
    <row r="481" spans="1:16" x14ac:dyDescent="0.3">
      <c r="A481">
        <v>480</v>
      </c>
      <c r="B481">
        <v>1065</v>
      </c>
      <c r="C481" s="1">
        <v>36161</v>
      </c>
      <c r="D481" s="1">
        <v>36161</v>
      </c>
      <c r="E481" t="s">
        <v>16</v>
      </c>
      <c r="F481" t="s">
        <v>32</v>
      </c>
      <c r="G481" t="s">
        <v>21</v>
      </c>
      <c r="H481" t="s">
        <v>24</v>
      </c>
      <c r="I481">
        <v>7</v>
      </c>
      <c r="J481" t="s">
        <v>76</v>
      </c>
      <c r="K481">
        <v>1</v>
      </c>
      <c r="L481">
        <v>1</v>
      </c>
      <c r="M481">
        <v>1</v>
      </c>
      <c r="N481">
        <v>0</v>
      </c>
      <c r="O481">
        <v>0</v>
      </c>
      <c r="P481">
        <v>1</v>
      </c>
    </row>
    <row r="482" spans="1:16" x14ac:dyDescent="0.3">
      <c r="A482">
        <v>481</v>
      </c>
      <c r="B482">
        <v>1148</v>
      </c>
      <c r="C482" s="1">
        <v>36161</v>
      </c>
      <c r="D482" s="1">
        <v>36175</v>
      </c>
      <c r="E482" t="s">
        <v>16</v>
      </c>
      <c r="F482" t="s">
        <v>32</v>
      </c>
      <c r="G482" t="s">
        <v>21</v>
      </c>
      <c r="H482" t="s">
        <v>24</v>
      </c>
      <c r="I482">
        <v>5</v>
      </c>
      <c r="J482" t="s">
        <v>72</v>
      </c>
      <c r="K482">
        <v>1</v>
      </c>
      <c r="L482">
        <v>0</v>
      </c>
      <c r="M482">
        <v>0</v>
      </c>
      <c r="N482">
        <v>0</v>
      </c>
      <c r="O482">
        <v>1</v>
      </c>
      <c r="P482">
        <v>1</v>
      </c>
    </row>
    <row r="483" spans="1:16" x14ac:dyDescent="0.3">
      <c r="A483">
        <v>482</v>
      </c>
      <c r="B483">
        <v>1007</v>
      </c>
      <c r="C483" s="1">
        <v>36161</v>
      </c>
      <c r="D483" s="1">
        <v>36161</v>
      </c>
      <c r="E483" t="s">
        <v>16</v>
      </c>
      <c r="F483" t="s">
        <v>32</v>
      </c>
      <c r="G483" t="s">
        <v>21</v>
      </c>
      <c r="H483" t="s">
        <v>24</v>
      </c>
      <c r="I483">
        <v>1</v>
      </c>
      <c r="J483" t="s">
        <v>71</v>
      </c>
      <c r="K483">
        <v>1</v>
      </c>
      <c r="L483">
        <v>1</v>
      </c>
      <c r="M483">
        <v>0</v>
      </c>
      <c r="N483">
        <v>0</v>
      </c>
      <c r="O483">
        <v>0</v>
      </c>
      <c r="P483">
        <v>1</v>
      </c>
    </row>
    <row r="484" spans="1:16" x14ac:dyDescent="0.3">
      <c r="A484">
        <v>483</v>
      </c>
      <c r="B484">
        <v>1229</v>
      </c>
      <c r="C484" s="1">
        <v>36161</v>
      </c>
      <c r="D484" s="1">
        <v>36311</v>
      </c>
      <c r="E484" t="s">
        <v>16</v>
      </c>
      <c r="F484" t="s">
        <v>32</v>
      </c>
      <c r="G484" t="s">
        <v>21</v>
      </c>
      <c r="H484" t="s">
        <v>24</v>
      </c>
      <c r="I484">
        <v>2</v>
      </c>
      <c r="J484" t="s">
        <v>73</v>
      </c>
      <c r="K484">
        <v>1</v>
      </c>
      <c r="L484">
        <v>1</v>
      </c>
      <c r="M484">
        <v>1</v>
      </c>
      <c r="N484">
        <v>1</v>
      </c>
      <c r="O484">
        <v>0</v>
      </c>
      <c r="P484">
        <v>1</v>
      </c>
    </row>
    <row r="485" spans="1:16" x14ac:dyDescent="0.3">
      <c r="A485">
        <v>484</v>
      </c>
      <c r="B485">
        <v>1219</v>
      </c>
      <c r="C485" s="1">
        <v>36161</v>
      </c>
      <c r="D485" s="1">
        <v>36381</v>
      </c>
      <c r="E485" t="s">
        <v>16</v>
      </c>
      <c r="F485" t="s">
        <v>32</v>
      </c>
      <c r="G485" t="s">
        <v>21</v>
      </c>
      <c r="H485" t="s">
        <v>24</v>
      </c>
      <c r="I485">
        <v>7</v>
      </c>
      <c r="J485" t="s">
        <v>76</v>
      </c>
      <c r="K485">
        <v>1</v>
      </c>
      <c r="L485">
        <v>1</v>
      </c>
      <c r="M485">
        <v>1</v>
      </c>
      <c r="N485">
        <v>0</v>
      </c>
      <c r="O485">
        <v>0</v>
      </c>
      <c r="P485">
        <v>1</v>
      </c>
    </row>
    <row r="486" spans="1:16" x14ac:dyDescent="0.3">
      <c r="A486">
        <v>485</v>
      </c>
      <c r="B486">
        <v>1222</v>
      </c>
      <c r="C486" s="1">
        <v>36161</v>
      </c>
      <c r="D486" s="1">
        <v>36411</v>
      </c>
      <c r="E486" t="s">
        <v>16</v>
      </c>
      <c r="F486" t="s">
        <v>32</v>
      </c>
      <c r="G486" t="s">
        <v>21</v>
      </c>
      <c r="H486" t="s">
        <v>24</v>
      </c>
      <c r="I486">
        <v>1</v>
      </c>
      <c r="J486" t="s">
        <v>71</v>
      </c>
      <c r="K486">
        <v>1</v>
      </c>
      <c r="L486">
        <v>1</v>
      </c>
      <c r="M486">
        <v>1</v>
      </c>
      <c r="N486">
        <v>0</v>
      </c>
      <c r="O486">
        <v>0</v>
      </c>
      <c r="P486">
        <v>1</v>
      </c>
    </row>
    <row r="487" spans="1:16" x14ac:dyDescent="0.3">
      <c r="A487">
        <v>486</v>
      </c>
      <c r="B487">
        <v>1373</v>
      </c>
      <c r="C487" s="1">
        <v>36161</v>
      </c>
      <c r="D487" s="1">
        <v>36411</v>
      </c>
      <c r="E487" t="s">
        <v>42</v>
      </c>
      <c r="F487" t="s">
        <v>32</v>
      </c>
      <c r="G487" t="s">
        <v>21</v>
      </c>
      <c r="H487" t="s">
        <v>24</v>
      </c>
      <c r="I487">
        <v>1</v>
      </c>
      <c r="J487" t="s">
        <v>78</v>
      </c>
      <c r="K487">
        <v>1</v>
      </c>
      <c r="L487">
        <v>1</v>
      </c>
      <c r="M487">
        <v>0</v>
      </c>
      <c r="N487">
        <v>0</v>
      </c>
      <c r="O487">
        <v>0</v>
      </c>
      <c r="P487">
        <v>1</v>
      </c>
    </row>
    <row r="488" spans="1:16" x14ac:dyDescent="0.3">
      <c r="A488">
        <v>487</v>
      </c>
      <c r="B488">
        <v>1374</v>
      </c>
      <c r="C488" s="1">
        <v>36161</v>
      </c>
      <c r="D488" s="1">
        <v>36226</v>
      </c>
      <c r="E488" t="s">
        <v>16</v>
      </c>
      <c r="F488" t="s">
        <v>32</v>
      </c>
      <c r="G488" t="s">
        <v>21</v>
      </c>
      <c r="H488" t="s">
        <v>24</v>
      </c>
      <c r="I488">
        <v>2</v>
      </c>
      <c r="J488" t="s">
        <v>73</v>
      </c>
      <c r="K488">
        <v>1</v>
      </c>
      <c r="L488">
        <v>1</v>
      </c>
      <c r="M488">
        <v>0</v>
      </c>
      <c r="N488">
        <v>0</v>
      </c>
      <c r="O488">
        <v>0</v>
      </c>
      <c r="P488">
        <v>1</v>
      </c>
    </row>
    <row r="489" spans="1:16" x14ac:dyDescent="0.3">
      <c r="A489">
        <v>488</v>
      </c>
      <c r="B489">
        <v>1375</v>
      </c>
      <c r="C489" s="1">
        <v>36161</v>
      </c>
      <c r="D489" s="1">
        <v>36331</v>
      </c>
      <c r="E489" t="s">
        <v>42</v>
      </c>
      <c r="F489" t="s">
        <v>32</v>
      </c>
      <c r="G489" t="s">
        <v>21</v>
      </c>
      <c r="H489" t="s">
        <v>26</v>
      </c>
      <c r="I489">
        <v>4</v>
      </c>
      <c r="J489" t="s">
        <v>79</v>
      </c>
      <c r="K489">
        <v>1</v>
      </c>
      <c r="L489">
        <v>0</v>
      </c>
      <c r="M489">
        <v>0</v>
      </c>
      <c r="N489">
        <v>0</v>
      </c>
      <c r="O489">
        <v>1</v>
      </c>
      <c r="P489">
        <v>1</v>
      </c>
    </row>
    <row r="490" spans="1:16" x14ac:dyDescent="0.3">
      <c r="A490">
        <v>489</v>
      </c>
      <c r="B490">
        <v>1376</v>
      </c>
      <c r="C490" s="1">
        <v>36161</v>
      </c>
      <c r="D490" s="1">
        <v>36351</v>
      </c>
      <c r="E490" t="s">
        <v>42</v>
      </c>
      <c r="F490" t="s">
        <v>32</v>
      </c>
      <c r="G490" t="s">
        <v>21</v>
      </c>
      <c r="H490" t="s">
        <v>24</v>
      </c>
      <c r="I490">
        <v>1</v>
      </c>
      <c r="J490" t="s">
        <v>78</v>
      </c>
      <c r="K490">
        <v>1</v>
      </c>
      <c r="L490">
        <v>1</v>
      </c>
      <c r="M490">
        <v>0</v>
      </c>
      <c r="N490">
        <v>0</v>
      </c>
      <c r="O490">
        <v>0</v>
      </c>
      <c r="P490">
        <v>1</v>
      </c>
    </row>
    <row r="491" spans="1:16" x14ac:dyDescent="0.3">
      <c r="A491">
        <v>490</v>
      </c>
      <c r="B491">
        <v>1377</v>
      </c>
      <c r="C491" s="1">
        <v>36161</v>
      </c>
      <c r="D491" s="1">
        <v>36321</v>
      </c>
      <c r="E491" t="s">
        <v>16</v>
      </c>
      <c r="F491" t="s">
        <v>17</v>
      </c>
      <c r="G491" t="s">
        <v>21</v>
      </c>
      <c r="H491" t="s">
        <v>26</v>
      </c>
      <c r="I491">
        <v>2</v>
      </c>
      <c r="J491" t="s">
        <v>35</v>
      </c>
      <c r="K491">
        <v>1</v>
      </c>
      <c r="L491">
        <v>1</v>
      </c>
      <c r="M491">
        <v>0</v>
      </c>
      <c r="N491">
        <v>0</v>
      </c>
      <c r="O491">
        <v>0</v>
      </c>
      <c r="P491">
        <v>1</v>
      </c>
    </row>
    <row r="492" spans="1:16" x14ac:dyDescent="0.3">
      <c r="A492">
        <v>491</v>
      </c>
      <c r="B492">
        <v>1378</v>
      </c>
      <c r="C492" s="1">
        <v>36161</v>
      </c>
      <c r="D492" s="1">
        <v>36251</v>
      </c>
      <c r="E492" t="s">
        <v>42</v>
      </c>
      <c r="F492" t="s">
        <v>32</v>
      </c>
      <c r="G492" t="s">
        <v>21</v>
      </c>
      <c r="H492" t="s">
        <v>24</v>
      </c>
      <c r="I492">
        <v>2</v>
      </c>
      <c r="J492" t="s">
        <v>75</v>
      </c>
      <c r="K492">
        <v>1</v>
      </c>
      <c r="L492">
        <v>1</v>
      </c>
      <c r="M492">
        <v>0</v>
      </c>
      <c r="N492">
        <v>0</v>
      </c>
      <c r="O492">
        <v>0</v>
      </c>
      <c r="P492">
        <v>1</v>
      </c>
    </row>
    <row r="493" spans="1:16" x14ac:dyDescent="0.3">
      <c r="A493">
        <v>492</v>
      </c>
      <c r="B493">
        <v>1379</v>
      </c>
      <c r="C493" s="1">
        <v>36161</v>
      </c>
      <c r="D493" s="1">
        <v>36409</v>
      </c>
      <c r="E493" t="s">
        <v>42</v>
      </c>
      <c r="F493" t="s">
        <v>32</v>
      </c>
      <c r="G493" t="s">
        <v>21</v>
      </c>
      <c r="H493" t="s">
        <v>24</v>
      </c>
      <c r="I493">
        <v>5</v>
      </c>
      <c r="J493" t="s">
        <v>38</v>
      </c>
      <c r="K493">
        <v>0</v>
      </c>
      <c r="L493">
        <v>0</v>
      </c>
      <c r="M493">
        <v>0</v>
      </c>
      <c r="N493">
        <v>0</v>
      </c>
      <c r="O493">
        <v>0</v>
      </c>
      <c r="P493">
        <v>1</v>
      </c>
    </row>
    <row r="494" spans="1:16" x14ac:dyDescent="0.3">
      <c r="A494">
        <v>493</v>
      </c>
      <c r="B494">
        <v>1380</v>
      </c>
      <c r="C494" s="1">
        <v>36161</v>
      </c>
      <c r="D494" s="1">
        <v>36411</v>
      </c>
      <c r="E494" t="s">
        <v>42</v>
      </c>
      <c r="F494" t="s">
        <v>32</v>
      </c>
      <c r="G494" t="s">
        <v>21</v>
      </c>
      <c r="H494" t="s">
        <v>24</v>
      </c>
      <c r="I494">
        <v>1</v>
      </c>
      <c r="J494" t="s">
        <v>78</v>
      </c>
      <c r="K494">
        <v>1</v>
      </c>
      <c r="L494">
        <v>1</v>
      </c>
      <c r="M494">
        <v>0</v>
      </c>
      <c r="N494">
        <v>0</v>
      </c>
      <c r="O494">
        <v>0</v>
      </c>
      <c r="P494">
        <v>1</v>
      </c>
    </row>
    <row r="495" spans="1:16" x14ac:dyDescent="0.3">
      <c r="A495">
        <v>494</v>
      </c>
      <c r="B495">
        <v>1042</v>
      </c>
      <c r="C495" s="1">
        <v>36161</v>
      </c>
      <c r="D495" s="1">
        <v>36161</v>
      </c>
      <c r="E495" t="s">
        <v>16</v>
      </c>
      <c r="F495" t="s">
        <v>37</v>
      </c>
      <c r="G495" t="s">
        <v>21</v>
      </c>
      <c r="H495" t="s">
        <v>26</v>
      </c>
      <c r="I495">
        <v>1</v>
      </c>
      <c r="J495" t="s">
        <v>85</v>
      </c>
      <c r="K495">
        <v>1</v>
      </c>
      <c r="L495">
        <v>1</v>
      </c>
      <c r="M495">
        <v>1</v>
      </c>
      <c r="N495">
        <v>0</v>
      </c>
      <c r="O495">
        <v>0</v>
      </c>
      <c r="P495">
        <v>1</v>
      </c>
    </row>
    <row r="496" spans="1:16" x14ac:dyDescent="0.3">
      <c r="A496">
        <v>495</v>
      </c>
      <c r="B496">
        <v>1093</v>
      </c>
      <c r="C496" s="1">
        <v>36161</v>
      </c>
      <c r="D496" s="1">
        <v>36162</v>
      </c>
      <c r="E496" t="s">
        <v>16</v>
      </c>
      <c r="F496" t="s">
        <v>37</v>
      </c>
      <c r="G496" t="s">
        <v>21</v>
      </c>
      <c r="H496" t="s">
        <v>26</v>
      </c>
      <c r="I496">
        <v>2</v>
      </c>
      <c r="J496" t="s">
        <v>86</v>
      </c>
      <c r="K496">
        <v>0</v>
      </c>
      <c r="L496">
        <v>0</v>
      </c>
      <c r="M496">
        <v>0</v>
      </c>
      <c r="N496">
        <v>0</v>
      </c>
      <c r="O496">
        <v>0</v>
      </c>
      <c r="P496">
        <v>1</v>
      </c>
    </row>
    <row r="497" spans="1:16" x14ac:dyDescent="0.3">
      <c r="A497">
        <v>496</v>
      </c>
      <c r="B497">
        <v>1059</v>
      </c>
      <c r="C497" s="1">
        <v>36161</v>
      </c>
      <c r="D497" s="1">
        <v>36161</v>
      </c>
      <c r="E497" t="s">
        <v>16</v>
      </c>
      <c r="F497" t="s">
        <v>32</v>
      </c>
      <c r="G497" t="s">
        <v>21</v>
      </c>
      <c r="H497" t="s">
        <v>26</v>
      </c>
      <c r="I497">
        <v>4</v>
      </c>
      <c r="J497" t="s">
        <v>82</v>
      </c>
      <c r="K497">
        <v>1</v>
      </c>
      <c r="L497">
        <v>1</v>
      </c>
      <c r="M497">
        <v>0</v>
      </c>
      <c r="N497">
        <v>0</v>
      </c>
      <c r="O497">
        <v>0</v>
      </c>
      <c r="P497">
        <v>1</v>
      </c>
    </row>
    <row r="498" spans="1:16" x14ac:dyDescent="0.3">
      <c r="A498">
        <v>497</v>
      </c>
      <c r="B498">
        <v>1044</v>
      </c>
      <c r="C498" s="1">
        <v>36161</v>
      </c>
      <c r="D498" s="1">
        <v>36161</v>
      </c>
      <c r="E498" t="s">
        <v>16</v>
      </c>
      <c r="F498" t="s">
        <v>37</v>
      </c>
      <c r="G498" t="s">
        <v>18</v>
      </c>
      <c r="H498" t="s">
        <v>26</v>
      </c>
      <c r="I498">
        <v>1</v>
      </c>
      <c r="J498" t="s">
        <v>85</v>
      </c>
      <c r="K498">
        <v>1</v>
      </c>
      <c r="L498">
        <v>1</v>
      </c>
      <c r="M498">
        <v>0</v>
      </c>
      <c r="N498">
        <v>0</v>
      </c>
      <c r="O498">
        <v>0</v>
      </c>
      <c r="P498">
        <v>1</v>
      </c>
    </row>
    <row r="499" spans="1:16" x14ac:dyDescent="0.3">
      <c r="A499">
        <v>498</v>
      </c>
      <c r="B499">
        <v>1024</v>
      </c>
      <c r="C499" s="1">
        <v>36161</v>
      </c>
      <c r="D499" s="1">
        <v>36161</v>
      </c>
      <c r="E499" t="s">
        <v>16</v>
      </c>
      <c r="F499" t="s">
        <v>37</v>
      </c>
      <c r="G499" t="s">
        <v>21</v>
      </c>
      <c r="H499" t="s">
        <v>26</v>
      </c>
      <c r="I499">
        <v>3</v>
      </c>
      <c r="J499" t="s">
        <v>87</v>
      </c>
      <c r="K499">
        <v>1</v>
      </c>
      <c r="L499">
        <v>1</v>
      </c>
      <c r="M499">
        <v>1</v>
      </c>
      <c r="N499">
        <v>0</v>
      </c>
      <c r="O499">
        <v>1</v>
      </c>
      <c r="P499">
        <v>1</v>
      </c>
    </row>
    <row r="500" spans="1:16" x14ac:dyDescent="0.3">
      <c r="A500">
        <v>499</v>
      </c>
      <c r="B500">
        <v>1043</v>
      </c>
      <c r="C500" s="1">
        <v>36161</v>
      </c>
      <c r="D500" s="1">
        <v>36161</v>
      </c>
      <c r="E500" t="s">
        <v>16</v>
      </c>
      <c r="F500" t="s">
        <v>37</v>
      </c>
      <c r="G500" t="s">
        <v>21</v>
      </c>
      <c r="H500" t="s">
        <v>26</v>
      </c>
      <c r="I500">
        <v>4</v>
      </c>
      <c r="J500" t="s">
        <v>80</v>
      </c>
      <c r="K500">
        <v>1</v>
      </c>
      <c r="L500">
        <v>1</v>
      </c>
      <c r="M500">
        <v>1</v>
      </c>
      <c r="N500">
        <v>0</v>
      </c>
      <c r="O500">
        <v>0</v>
      </c>
      <c r="P500">
        <v>1</v>
      </c>
    </row>
    <row r="501" spans="1:16" x14ac:dyDescent="0.3">
      <c r="A501">
        <v>500</v>
      </c>
      <c r="B501">
        <v>1163</v>
      </c>
      <c r="C501" s="1">
        <v>36161</v>
      </c>
      <c r="D501" s="1">
        <v>36409</v>
      </c>
      <c r="E501" t="s">
        <v>16</v>
      </c>
      <c r="F501" t="s">
        <v>32</v>
      </c>
      <c r="G501" t="s">
        <v>21</v>
      </c>
      <c r="H501" t="s">
        <v>26</v>
      </c>
      <c r="I501">
        <v>1</v>
      </c>
      <c r="J501" t="s">
        <v>71</v>
      </c>
      <c r="K501">
        <v>1</v>
      </c>
      <c r="L501">
        <v>1</v>
      </c>
      <c r="M501">
        <v>0</v>
      </c>
      <c r="N501">
        <v>0</v>
      </c>
      <c r="O501">
        <v>0</v>
      </c>
      <c r="P501">
        <v>1</v>
      </c>
    </row>
    <row r="502" spans="1:16" x14ac:dyDescent="0.3">
      <c r="A502">
        <v>501</v>
      </c>
      <c r="B502">
        <v>1111</v>
      </c>
      <c r="C502" s="1">
        <v>36161</v>
      </c>
      <c r="D502" s="1">
        <v>36242</v>
      </c>
      <c r="E502" t="s">
        <v>16</v>
      </c>
      <c r="F502" t="s">
        <v>32</v>
      </c>
      <c r="G502" t="s">
        <v>21</v>
      </c>
      <c r="H502" t="s">
        <v>26</v>
      </c>
      <c r="I502">
        <v>1</v>
      </c>
      <c r="J502" t="s">
        <v>71</v>
      </c>
      <c r="K502">
        <v>1</v>
      </c>
      <c r="L502">
        <v>1</v>
      </c>
      <c r="M502">
        <v>1</v>
      </c>
      <c r="N502">
        <v>0</v>
      </c>
      <c r="O502">
        <v>0</v>
      </c>
      <c r="P502">
        <v>1</v>
      </c>
    </row>
    <row r="503" spans="1:16" x14ac:dyDescent="0.3">
      <c r="A503">
        <v>502</v>
      </c>
      <c r="B503">
        <v>1100</v>
      </c>
      <c r="C503" s="1">
        <v>36161</v>
      </c>
      <c r="D503" s="1">
        <v>36164</v>
      </c>
      <c r="E503" t="s">
        <v>16</v>
      </c>
      <c r="F503" t="s">
        <v>32</v>
      </c>
      <c r="G503" t="s">
        <v>21</v>
      </c>
      <c r="H503" t="s">
        <v>26</v>
      </c>
      <c r="I503">
        <v>1</v>
      </c>
      <c r="J503" t="s">
        <v>71</v>
      </c>
      <c r="K503">
        <v>1</v>
      </c>
      <c r="L503">
        <v>1</v>
      </c>
      <c r="M503">
        <v>0</v>
      </c>
      <c r="N503">
        <v>0</v>
      </c>
      <c r="O503">
        <v>0</v>
      </c>
      <c r="P503">
        <v>1</v>
      </c>
    </row>
    <row r="504" spans="1:16" x14ac:dyDescent="0.3">
      <c r="A504">
        <v>503</v>
      </c>
      <c r="B504">
        <v>1165</v>
      </c>
      <c r="C504" s="1">
        <v>36161</v>
      </c>
      <c r="D504" s="1">
        <v>36410</v>
      </c>
      <c r="E504" t="s">
        <v>16</v>
      </c>
      <c r="F504" t="s">
        <v>32</v>
      </c>
      <c r="G504" t="s">
        <v>21</v>
      </c>
      <c r="H504" t="s">
        <v>26</v>
      </c>
      <c r="I504">
        <v>2</v>
      </c>
      <c r="J504" t="s">
        <v>73</v>
      </c>
      <c r="K504">
        <v>1</v>
      </c>
      <c r="L504">
        <v>0</v>
      </c>
      <c r="M504">
        <v>1</v>
      </c>
      <c r="N504">
        <v>0</v>
      </c>
      <c r="O504">
        <v>0</v>
      </c>
      <c r="P504">
        <v>1</v>
      </c>
    </row>
    <row r="505" spans="1:16" x14ac:dyDescent="0.3">
      <c r="A505">
        <v>504</v>
      </c>
      <c r="B505">
        <v>1039</v>
      </c>
      <c r="C505" s="1">
        <v>36161</v>
      </c>
      <c r="D505" s="1">
        <v>36161</v>
      </c>
      <c r="E505" t="s">
        <v>16</v>
      </c>
      <c r="F505" t="s">
        <v>32</v>
      </c>
      <c r="G505" t="s">
        <v>21</v>
      </c>
      <c r="H505" t="s">
        <v>26</v>
      </c>
      <c r="I505">
        <v>2</v>
      </c>
      <c r="J505" t="s">
        <v>73</v>
      </c>
      <c r="K505">
        <v>1</v>
      </c>
      <c r="L505">
        <v>0</v>
      </c>
      <c r="M505">
        <v>1</v>
      </c>
      <c r="N505">
        <v>0</v>
      </c>
      <c r="O505">
        <v>0</v>
      </c>
      <c r="P505">
        <v>1</v>
      </c>
    </row>
    <row r="506" spans="1:16" x14ac:dyDescent="0.3">
      <c r="A506">
        <v>505</v>
      </c>
      <c r="B506">
        <v>1094</v>
      </c>
      <c r="C506" s="1">
        <v>36161</v>
      </c>
      <c r="D506" s="1">
        <v>36162</v>
      </c>
      <c r="E506" t="s">
        <v>16</v>
      </c>
      <c r="F506" t="s">
        <v>37</v>
      </c>
      <c r="G506" t="s">
        <v>21</v>
      </c>
      <c r="H506" t="s">
        <v>26</v>
      </c>
      <c r="I506">
        <v>2</v>
      </c>
      <c r="J506" t="s">
        <v>86</v>
      </c>
      <c r="K506">
        <v>1</v>
      </c>
      <c r="L506">
        <v>1</v>
      </c>
      <c r="M506">
        <v>1</v>
      </c>
      <c r="N506">
        <v>0</v>
      </c>
      <c r="O506">
        <v>0</v>
      </c>
      <c r="P506">
        <v>1</v>
      </c>
    </row>
    <row r="507" spans="1:16" x14ac:dyDescent="0.3">
      <c r="A507">
        <v>506</v>
      </c>
      <c r="B507">
        <v>1184</v>
      </c>
      <c r="C507" s="1">
        <v>36161</v>
      </c>
      <c r="D507" s="1">
        <v>36411</v>
      </c>
      <c r="E507" t="s">
        <v>42</v>
      </c>
      <c r="F507" t="s">
        <v>32</v>
      </c>
      <c r="G507" t="s">
        <v>21</v>
      </c>
      <c r="H507" t="s">
        <v>26</v>
      </c>
      <c r="I507">
        <v>1</v>
      </c>
      <c r="J507" t="s">
        <v>78</v>
      </c>
      <c r="K507">
        <v>1</v>
      </c>
      <c r="L507">
        <v>1</v>
      </c>
      <c r="M507">
        <v>0</v>
      </c>
      <c r="N507">
        <v>0</v>
      </c>
      <c r="O507">
        <v>0</v>
      </c>
      <c r="P507">
        <v>1</v>
      </c>
    </row>
    <row r="508" spans="1:16" x14ac:dyDescent="0.3">
      <c r="A508">
        <v>507</v>
      </c>
      <c r="B508">
        <v>1086</v>
      </c>
      <c r="C508" s="1">
        <v>36161</v>
      </c>
      <c r="D508" s="1">
        <v>36161</v>
      </c>
      <c r="E508" t="s">
        <v>16</v>
      </c>
      <c r="F508" t="s">
        <v>32</v>
      </c>
      <c r="G508" t="s">
        <v>21</v>
      </c>
      <c r="H508" t="s">
        <v>26</v>
      </c>
      <c r="I508">
        <v>2</v>
      </c>
      <c r="J508" t="s">
        <v>73</v>
      </c>
      <c r="K508">
        <v>1</v>
      </c>
      <c r="L508">
        <v>1</v>
      </c>
      <c r="M508">
        <v>0</v>
      </c>
      <c r="N508">
        <v>0</v>
      </c>
      <c r="O508">
        <v>0</v>
      </c>
      <c r="P508">
        <v>1</v>
      </c>
    </row>
    <row r="509" spans="1:16" x14ac:dyDescent="0.3">
      <c r="A509">
        <v>508</v>
      </c>
      <c r="B509">
        <v>1018</v>
      </c>
      <c r="C509" s="1">
        <v>36161</v>
      </c>
      <c r="D509" s="1">
        <v>36161</v>
      </c>
      <c r="E509" t="s">
        <v>16</v>
      </c>
      <c r="F509" t="s">
        <v>37</v>
      </c>
      <c r="G509" t="s">
        <v>21</v>
      </c>
      <c r="H509" t="s">
        <v>26</v>
      </c>
      <c r="I509">
        <v>1</v>
      </c>
      <c r="J509" t="s">
        <v>85</v>
      </c>
      <c r="K509">
        <v>1</v>
      </c>
      <c r="L509">
        <v>1</v>
      </c>
      <c r="M509">
        <v>0</v>
      </c>
      <c r="N509">
        <v>0</v>
      </c>
      <c r="O509">
        <v>0</v>
      </c>
      <c r="P509">
        <v>1</v>
      </c>
    </row>
    <row r="510" spans="1:16" x14ac:dyDescent="0.3">
      <c r="A510">
        <v>509</v>
      </c>
      <c r="B510">
        <v>1012</v>
      </c>
      <c r="C510" s="1">
        <v>36161</v>
      </c>
      <c r="D510" s="1">
        <v>36161</v>
      </c>
      <c r="E510" t="s">
        <v>16</v>
      </c>
      <c r="F510" t="s">
        <v>32</v>
      </c>
      <c r="G510" t="s">
        <v>21</v>
      </c>
      <c r="H510" t="s">
        <v>26</v>
      </c>
      <c r="I510">
        <v>1</v>
      </c>
      <c r="J510" t="s">
        <v>71</v>
      </c>
      <c r="K510">
        <v>1</v>
      </c>
      <c r="L510">
        <v>1</v>
      </c>
      <c r="M510">
        <v>1</v>
      </c>
      <c r="N510">
        <v>0</v>
      </c>
      <c r="O510">
        <v>0</v>
      </c>
      <c r="P510">
        <v>1</v>
      </c>
    </row>
    <row r="511" spans="1:16" x14ac:dyDescent="0.3">
      <c r="A511">
        <v>510</v>
      </c>
      <c r="B511">
        <v>1177</v>
      </c>
      <c r="C511" s="1">
        <v>36161</v>
      </c>
      <c r="D511" s="1">
        <v>36411</v>
      </c>
      <c r="E511" t="s">
        <v>42</v>
      </c>
      <c r="F511" t="s">
        <v>32</v>
      </c>
      <c r="G511" t="s">
        <v>18</v>
      </c>
      <c r="H511" t="s">
        <v>26</v>
      </c>
      <c r="I511">
        <v>2</v>
      </c>
      <c r="J511" t="s">
        <v>75</v>
      </c>
      <c r="K511">
        <v>1</v>
      </c>
      <c r="L511">
        <v>1</v>
      </c>
      <c r="M511">
        <v>0</v>
      </c>
      <c r="N511">
        <v>0</v>
      </c>
      <c r="O511">
        <v>0</v>
      </c>
      <c r="P511">
        <v>1</v>
      </c>
    </row>
    <row r="512" spans="1:16" x14ac:dyDescent="0.3">
      <c r="A512">
        <v>511</v>
      </c>
      <c r="B512">
        <v>1285</v>
      </c>
      <c r="C512" s="1">
        <v>36161</v>
      </c>
      <c r="D512" s="1">
        <v>36161</v>
      </c>
      <c r="E512" t="s">
        <v>16</v>
      </c>
      <c r="F512" t="s">
        <v>32</v>
      </c>
      <c r="G512" t="s">
        <v>21</v>
      </c>
      <c r="H512" t="s">
        <v>26</v>
      </c>
      <c r="I512">
        <v>1</v>
      </c>
      <c r="J512" t="s">
        <v>71</v>
      </c>
      <c r="K512">
        <v>1</v>
      </c>
      <c r="L512">
        <v>1</v>
      </c>
      <c r="M512">
        <v>1</v>
      </c>
      <c r="N512">
        <v>0</v>
      </c>
      <c r="O512">
        <v>0</v>
      </c>
      <c r="P512">
        <v>1</v>
      </c>
    </row>
    <row r="513" spans="1:16" x14ac:dyDescent="0.3">
      <c r="A513">
        <v>512</v>
      </c>
      <c r="B513">
        <v>1281</v>
      </c>
      <c r="C513" s="1">
        <v>36161</v>
      </c>
      <c r="D513" s="1">
        <v>36161</v>
      </c>
      <c r="E513" t="s">
        <v>16</v>
      </c>
      <c r="F513" t="s">
        <v>32</v>
      </c>
      <c r="G513" t="s">
        <v>18</v>
      </c>
      <c r="H513" t="s">
        <v>26</v>
      </c>
      <c r="I513">
        <v>1</v>
      </c>
      <c r="J513" t="s">
        <v>71</v>
      </c>
      <c r="K513">
        <v>1</v>
      </c>
      <c r="L513">
        <v>1</v>
      </c>
      <c r="M513">
        <v>1</v>
      </c>
      <c r="N513">
        <v>0</v>
      </c>
      <c r="O513">
        <v>0</v>
      </c>
      <c r="P513">
        <v>1</v>
      </c>
    </row>
    <row r="514" spans="1:16" x14ac:dyDescent="0.3">
      <c r="A514">
        <v>513</v>
      </c>
      <c r="B514">
        <v>1381</v>
      </c>
      <c r="C514" s="1">
        <v>36161</v>
      </c>
      <c r="D514" s="1">
        <v>36331</v>
      </c>
      <c r="E514" t="s">
        <v>42</v>
      </c>
      <c r="F514" t="s">
        <v>32</v>
      </c>
      <c r="G514" t="s">
        <v>21</v>
      </c>
      <c r="H514" t="s">
        <v>26</v>
      </c>
      <c r="I514">
        <v>1</v>
      </c>
      <c r="J514" t="s">
        <v>78</v>
      </c>
      <c r="K514">
        <v>1</v>
      </c>
      <c r="L514">
        <v>1</v>
      </c>
      <c r="M514">
        <v>0</v>
      </c>
      <c r="N514">
        <v>0</v>
      </c>
      <c r="O514">
        <v>0</v>
      </c>
      <c r="P514">
        <v>1</v>
      </c>
    </row>
    <row r="515" spans="1:16" x14ac:dyDescent="0.3">
      <c r="A515">
        <v>514</v>
      </c>
      <c r="B515">
        <v>1382</v>
      </c>
      <c r="C515" s="1">
        <v>36161</v>
      </c>
      <c r="D515" s="1">
        <v>36408</v>
      </c>
      <c r="E515" t="s">
        <v>42</v>
      </c>
      <c r="F515" t="s">
        <v>32</v>
      </c>
      <c r="G515" t="s">
        <v>18</v>
      </c>
      <c r="H515" t="s">
        <v>26</v>
      </c>
      <c r="I515">
        <v>1</v>
      </c>
      <c r="J515" t="s">
        <v>78</v>
      </c>
      <c r="K515">
        <v>1</v>
      </c>
      <c r="L515">
        <v>1</v>
      </c>
      <c r="M515">
        <v>1</v>
      </c>
      <c r="N515">
        <v>0</v>
      </c>
      <c r="O515">
        <v>0</v>
      </c>
      <c r="P515">
        <v>1</v>
      </c>
    </row>
    <row r="516" spans="1:16" x14ac:dyDescent="0.3">
      <c r="A516">
        <v>515</v>
      </c>
      <c r="B516">
        <v>1383</v>
      </c>
      <c r="C516" s="1">
        <v>36161</v>
      </c>
      <c r="D516" s="1">
        <v>36161</v>
      </c>
      <c r="E516" t="s">
        <v>16</v>
      </c>
      <c r="F516" t="s">
        <v>17</v>
      </c>
      <c r="G516" t="s">
        <v>21</v>
      </c>
      <c r="H516" t="s">
        <v>26</v>
      </c>
      <c r="I516">
        <v>1</v>
      </c>
      <c r="J516" t="s">
        <v>34</v>
      </c>
      <c r="K516">
        <v>1</v>
      </c>
      <c r="L516">
        <v>1</v>
      </c>
      <c r="M516">
        <v>0</v>
      </c>
      <c r="N516">
        <v>0</v>
      </c>
      <c r="O516">
        <v>0</v>
      </c>
      <c r="P516">
        <v>1</v>
      </c>
    </row>
    <row r="517" spans="1:16" x14ac:dyDescent="0.3">
      <c r="A517">
        <v>516</v>
      </c>
      <c r="B517">
        <v>1097</v>
      </c>
      <c r="C517" s="1">
        <v>36161</v>
      </c>
      <c r="D517" s="1">
        <v>36163</v>
      </c>
      <c r="E517" t="s">
        <v>16</v>
      </c>
      <c r="F517" t="s">
        <v>37</v>
      </c>
      <c r="G517" t="s">
        <v>21</v>
      </c>
      <c r="H517" t="s">
        <v>22</v>
      </c>
      <c r="I517">
        <v>4</v>
      </c>
      <c r="J517" t="s">
        <v>80</v>
      </c>
      <c r="K517">
        <v>1</v>
      </c>
      <c r="L517">
        <v>1</v>
      </c>
      <c r="M517">
        <v>0</v>
      </c>
      <c r="N517">
        <v>0</v>
      </c>
      <c r="O517">
        <v>0</v>
      </c>
      <c r="P517">
        <v>1</v>
      </c>
    </row>
    <row r="518" spans="1:16" x14ac:dyDescent="0.3">
      <c r="A518">
        <v>517</v>
      </c>
      <c r="B518">
        <v>1145</v>
      </c>
      <c r="C518" s="1">
        <v>36161</v>
      </c>
      <c r="D518" s="1">
        <v>36370</v>
      </c>
      <c r="E518" t="s">
        <v>16</v>
      </c>
      <c r="F518" t="s">
        <v>37</v>
      </c>
      <c r="G518" t="s">
        <v>21</v>
      </c>
      <c r="H518" t="s">
        <v>22</v>
      </c>
      <c r="I518">
        <v>1</v>
      </c>
      <c r="J518" t="s">
        <v>85</v>
      </c>
      <c r="K518">
        <v>1</v>
      </c>
      <c r="L518">
        <v>1</v>
      </c>
      <c r="M518">
        <v>0</v>
      </c>
      <c r="N518">
        <v>0</v>
      </c>
      <c r="O518">
        <v>0</v>
      </c>
      <c r="P518">
        <v>1</v>
      </c>
    </row>
    <row r="519" spans="1:16" x14ac:dyDescent="0.3">
      <c r="A519">
        <v>518</v>
      </c>
      <c r="B519">
        <v>1288</v>
      </c>
      <c r="C519" s="1">
        <v>36161</v>
      </c>
      <c r="D519" s="1">
        <v>36351</v>
      </c>
      <c r="E519" t="s">
        <v>16</v>
      </c>
      <c r="F519" t="s">
        <v>32</v>
      </c>
      <c r="G519" t="s">
        <v>21</v>
      </c>
      <c r="H519" t="s">
        <v>22</v>
      </c>
      <c r="I519">
        <v>2</v>
      </c>
      <c r="J519" t="s">
        <v>73</v>
      </c>
      <c r="K519">
        <v>1</v>
      </c>
      <c r="L519">
        <v>1</v>
      </c>
      <c r="M519">
        <v>1</v>
      </c>
      <c r="N519">
        <v>1</v>
      </c>
      <c r="O519">
        <v>1</v>
      </c>
      <c r="P519">
        <v>1</v>
      </c>
    </row>
    <row r="520" spans="1:16" x14ac:dyDescent="0.3">
      <c r="A520">
        <v>519</v>
      </c>
      <c r="B520">
        <v>1310</v>
      </c>
      <c r="C520" s="1">
        <v>36161</v>
      </c>
      <c r="D520" s="1">
        <v>36381</v>
      </c>
      <c r="E520" t="s">
        <v>42</v>
      </c>
      <c r="F520" t="s">
        <v>32</v>
      </c>
      <c r="G520" t="s">
        <v>21</v>
      </c>
      <c r="H520" t="s">
        <v>22</v>
      </c>
      <c r="I520">
        <v>2</v>
      </c>
      <c r="J520" t="s">
        <v>75</v>
      </c>
      <c r="K520">
        <v>1</v>
      </c>
      <c r="L520">
        <v>1</v>
      </c>
      <c r="M520">
        <v>1</v>
      </c>
      <c r="N520">
        <v>0</v>
      </c>
      <c r="O520">
        <v>0</v>
      </c>
      <c r="P520">
        <v>1</v>
      </c>
    </row>
    <row r="521" spans="1:16" x14ac:dyDescent="0.3">
      <c r="A521">
        <v>520</v>
      </c>
      <c r="B521">
        <v>1308</v>
      </c>
      <c r="C521" s="1">
        <v>36161</v>
      </c>
      <c r="D521" s="1">
        <v>36351</v>
      </c>
      <c r="E521" t="s">
        <v>16</v>
      </c>
      <c r="F521" t="s">
        <v>37</v>
      </c>
      <c r="G521" t="s">
        <v>21</v>
      </c>
      <c r="H521" t="s">
        <v>22</v>
      </c>
      <c r="I521">
        <v>3</v>
      </c>
      <c r="J521" t="s">
        <v>87</v>
      </c>
      <c r="K521">
        <v>1</v>
      </c>
      <c r="L521">
        <v>1</v>
      </c>
      <c r="M521">
        <v>1</v>
      </c>
      <c r="N521">
        <v>0</v>
      </c>
      <c r="O521">
        <v>0</v>
      </c>
      <c r="P521">
        <v>1</v>
      </c>
    </row>
    <row r="522" spans="1:16" x14ac:dyDescent="0.3">
      <c r="A522">
        <v>521</v>
      </c>
      <c r="B522">
        <v>1294</v>
      </c>
      <c r="C522" s="1">
        <v>36161</v>
      </c>
      <c r="D522" s="1">
        <v>36351</v>
      </c>
      <c r="E522" t="s">
        <v>16</v>
      </c>
      <c r="F522" t="s">
        <v>37</v>
      </c>
      <c r="G522" t="s">
        <v>18</v>
      </c>
      <c r="H522" t="s">
        <v>22</v>
      </c>
      <c r="I522">
        <v>1</v>
      </c>
      <c r="J522" t="s">
        <v>85</v>
      </c>
      <c r="K522">
        <v>1</v>
      </c>
      <c r="L522">
        <v>1</v>
      </c>
      <c r="M522">
        <v>1</v>
      </c>
      <c r="N522">
        <v>0</v>
      </c>
      <c r="O522">
        <v>0</v>
      </c>
      <c r="P522">
        <v>1</v>
      </c>
    </row>
    <row r="523" spans="1:16" x14ac:dyDescent="0.3">
      <c r="A523">
        <v>522</v>
      </c>
      <c r="B523">
        <v>1306</v>
      </c>
      <c r="C523" s="1">
        <v>36161</v>
      </c>
      <c r="D523" s="1">
        <v>36351</v>
      </c>
      <c r="E523" t="s">
        <v>16</v>
      </c>
      <c r="F523" t="s">
        <v>37</v>
      </c>
      <c r="G523" t="s">
        <v>21</v>
      </c>
      <c r="H523" t="s">
        <v>22</v>
      </c>
      <c r="I523">
        <v>1</v>
      </c>
      <c r="J523" t="s">
        <v>85</v>
      </c>
      <c r="K523">
        <v>1</v>
      </c>
      <c r="L523">
        <v>1</v>
      </c>
      <c r="M523">
        <v>1</v>
      </c>
      <c r="N523">
        <v>0</v>
      </c>
      <c r="O523">
        <v>0</v>
      </c>
      <c r="P523">
        <v>1</v>
      </c>
    </row>
    <row r="524" spans="1:16" x14ac:dyDescent="0.3">
      <c r="A524">
        <v>523</v>
      </c>
      <c r="B524">
        <v>1298</v>
      </c>
      <c r="C524" s="1">
        <v>36161</v>
      </c>
      <c r="D524" s="1">
        <v>36168</v>
      </c>
      <c r="E524" t="s">
        <v>42</v>
      </c>
      <c r="F524" t="s">
        <v>32</v>
      </c>
      <c r="G524" t="s">
        <v>18</v>
      </c>
      <c r="H524" t="s">
        <v>22</v>
      </c>
      <c r="I524">
        <v>2</v>
      </c>
      <c r="J524" t="s">
        <v>75</v>
      </c>
      <c r="K524">
        <v>1</v>
      </c>
      <c r="L524">
        <v>1</v>
      </c>
      <c r="M524">
        <v>1</v>
      </c>
      <c r="N524">
        <v>0</v>
      </c>
      <c r="O524">
        <v>0</v>
      </c>
      <c r="P524">
        <v>1</v>
      </c>
    </row>
    <row r="525" spans="1:16" x14ac:dyDescent="0.3">
      <c r="A525">
        <v>524</v>
      </c>
      <c r="B525">
        <v>1293</v>
      </c>
      <c r="C525" s="1">
        <v>36161</v>
      </c>
      <c r="D525" s="1">
        <v>36161</v>
      </c>
      <c r="E525" t="s">
        <v>16</v>
      </c>
      <c r="F525" t="s">
        <v>32</v>
      </c>
      <c r="G525" t="s">
        <v>21</v>
      </c>
      <c r="H525" t="s">
        <v>22</v>
      </c>
      <c r="I525">
        <v>4</v>
      </c>
      <c r="J525" t="s">
        <v>82</v>
      </c>
      <c r="K525">
        <v>1</v>
      </c>
      <c r="L525">
        <v>1</v>
      </c>
      <c r="M525">
        <v>1</v>
      </c>
      <c r="N525">
        <v>0</v>
      </c>
      <c r="O525">
        <v>0</v>
      </c>
      <c r="P525">
        <v>1</v>
      </c>
    </row>
    <row r="526" spans="1:16" x14ac:dyDescent="0.3">
      <c r="A526">
        <v>525</v>
      </c>
      <c r="B526">
        <v>1300</v>
      </c>
      <c r="C526" s="1">
        <v>36161</v>
      </c>
      <c r="D526" s="1">
        <v>36411</v>
      </c>
      <c r="E526" t="s">
        <v>16</v>
      </c>
      <c r="F526" t="s">
        <v>17</v>
      </c>
      <c r="G526" t="s">
        <v>21</v>
      </c>
      <c r="H526" t="s">
        <v>22</v>
      </c>
      <c r="I526">
        <v>1</v>
      </c>
      <c r="J526" t="s">
        <v>34</v>
      </c>
      <c r="K526">
        <v>1</v>
      </c>
      <c r="L526">
        <v>1</v>
      </c>
      <c r="M526">
        <v>1</v>
      </c>
      <c r="N526">
        <v>0</v>
      </c>
      <c r="O526">
        <v>0</v>
      </c>
      <c r="P526">
        <v>1</v>
      </c>
    </row>
    <row r="527" spans="1:16" x14ac:dyDescent="0.3">
      <c r="A527">
        <v>526</v>
      </c>
      <c r="B527">
        <v>1304</v>
      </c>
      <c r="C527" s="1">
        <v>36161</v>
      </c>
      <c r="D527" s="1">
        <v>36411</v>
      </c>
      <c r="E527" t="s">
        <v>16</v>
      </c>
      <c r="F527" t="s">
        <v>37</v>
      </c>
      <c r="G527" t="s">
        <v>21</v>
      </c>
      <c r="H527" t="s">
        <v>22</v>
      </c>
      <c r="I527">
        <v>4</v>
      </c>
      <c r="J527" t="s">
        <v>80</v>
      </c>
      <c r="K527">
        <v>1</v>
      </c>
      <c r="L527">
        <v>1</v>
      </c>
      <c r="M527">
        <v>1</v>
      </c>
      <c r="N527">
        <v>0</v>
      </c>
      <c r="O527">
        <v>0</v>
      </c>
      <c r="P527">
        <v>1</v>
      </c>
    </row>
    <row r="528" spans="1:16" x14ac:dyDescent="0.3">
      <c r="A528">
        <v>527</v>
      </c>
      <c r="B528">
        <v>1302</v>
      </c>
      <c r="C528" s="1">
        <v>36161</v>
      </c>
      <c r="D528" s="1">
        <v>36411</v>
      </c>
      <c r="E528" t="s">
        <v>16</v>
      </c>
      <c r="F528" t="s">
        <v>17</v>
      </c>
      <c r="G528" t="s">
        <v>21</v>
      </c>
      <c r="H528" t="s">
        <v>22</v>
      </c>
      <c r="I528">
        <v>2</v>
      </c>
      <c r="J528" t="s">
        <v>35</v>
      </c>
      <c r="K528">
        <v>1</v>
      </c>
      <c r="L528">
        <v>1</v>
      </c>
      <c r="M528">
        <v>1</v>
      </c>
      <c r="N528">
        <v>0</v>
      </c>
      <c r="O528">
        <v>0</v>
      </c>
      <c r="P528">
        <v>1</v>
      </c>
    </row>
    <row r="529" spans="1:16" x14ac:dyDescent="0.3">
      <c r="A529">
        <v>528</v>
      </c>
      <c r="B529">
        <v>1313</v>
      </c>
      <c r="C529" s="1">
        <v>36161</v>
      </c>
      <c r="D529" s="1">
        <v>36331</v>
      </c>
      <c r="E529" t="s">
        <v>16</v>
      </c>
      <c r="F529" t="s">
        <v>32</v>
      </c>
      <c r="G529" t="s">
        <v>21</v>
      </c>
      <c r="H529" t="s">
        <v>22</v>
      </c>
      <c r="I529">
        <v>1</v>
      </c>
      <c r="J529" t="s">
        <v>71</v>
      </c>
      <c r="K529">
        <v>1</v>
      </c>
      <c r="L529">
        <v>1</v>
      </c>
      <c r="M529">
        <v>1</v>
      </c>
      <c r="N529">
        <v>0</v>
      </c>
      <c r="O529">
        <v>0</v>
      </c>
      <c r="P529">
        <v>1</v>
      </c>
    </row>
    <row r="530" spans="1:16" x14ac:dyDescent="0.3">
      <c r="A530">
        <v>529</v>
      </c>
      <c r="B530">
        <v>1292</v>
      </c>
      <c r="C530" s="1">
        <v>36161</v>
      </c>
      <c r="D530" s="1">
        <v>36411</v>
      </c>
      <c r="E530" t="s">
        <v>16</v>
      </c>
      <c r="F530" t="s">
        <v>32</v>
      </c>
      <c r="G530" t="s">
        <v>21</v>
      </c>
      <c r="H530" t="s">
        <v>22</v>
      </c>
      <c r="I530">
        <v>1</v>
      </c>
      <c r="J530" t="s">
        <v>71</v>
      </c>
      <c r="K530">
        <v>1</v>
      </c>
      <c r="L530">
        <v>1</v>
      </c>
      <c r="M530">
        <v>1</v>
      </c>
      <c r="N530">
        <v>0</v>
      </c>
      <c r="O530">
        <v>0</v>
      </c>
      <c r="P530">
        <v>1</v>
      </c>
    </row>
    <row r="531" spans="1:16" x14ac:dyDescent="0.3">
      <c r="A531">
        <v>530</v>
      </c>
      <c r="B531">
        <v>1311</v>
      </c>
      <c r="C531" s="1">
        <v>36161</v>
      </c>
      <c r="D531" s="1">
        <v>36381</v>
      </c>
      <c r="E531" t="s">
        <v>16</v>
      </c>
      <c r="F531" t="s">
        <v>32</v>
      </c>
      <c r="G531" t="s">
        <v>21</v>
      </c>
      <c r="H531" t="s">
        <v>22</v>
      </c>
      <c r="I531">
        <v>1</v>
      </c>
      <c r="J531" t="s">
        <v>71</v>
      </c>
      <c r="K531">
        <v>1</v>
      </c>
      <c r="L531">
        <v>1</v>
      </c>
      <c r="M531">
        <v>1</v>
      </c>
      <c r="N531">
        <v>0</v>
      </c>
      <c r="O531">
        <v>0</v>
      </c>
      <c r="P531">
        <v>1</v>
      </c>
    </row>
    <row r="532" spans="1:16" x14ac:dyDescent="0.3">
      <c r="A532">
        <v>531</v>
      </c>
      <c r="B532">
        <v>1296</v>
      </c>
      <c r="C532" s="1">
        <v>36161</v>
      </c>
      <c r="D532" s="1">
        <v>36411</v>
      </c>
      <c r="E532" t="s">
        <v>16</v>
      </c>
      <c r="F532" t="s">
        <v>17</v>
      </c>
      <c r="G532" t="s">
        <v>18</v>
      </c>
      <c r="H532" t="s">
        <v>22</v>
      </c>
      <c r="I532">
        <v>1</v>
      </c>
      <c r="J532" t="s">
        <v>34</v>
      </c>
      <c r="K532">
        <v>1</v>
      </c>
      <c r="L532">
        <v>1</v>
      </c>
      <c r="M532">
        <v>1</v>
      </c>
      <c r="N532">
        <v>0</v>
      </c>
      <c r="O532">
        <v>0</v>
      </c>
      <c r="P532">
        <v>1</v>
      </c>
    </row>
    <row r="533" spans="1:16" x14ac:dyDescent="0.3">
      <c r="A533">
        <v>532</v>
      </c>
      <c r="B533">
        <v>1301</v>
      </c>
      <c r="C533" s="1">
        <v>36161</v>
      </c>
      <c r="D533" s="1">
        <v>36301</v>
      </c>
      <c r="E533" t="s">
        <v>16</v>
      </c>
      <c r="F533" t="s">
        <v>17</v>
      </c>
      <c r="G533" t="s">
        <v>21</v>
      </c>
      <c r="H533" t="s">
        <v>22</v>
      </c>
      <c r="I533">
        <v>1</v>
      </c>
      <c r="J533" t="s">
        <v>34</v>
      </c>
      <c r="K533">
        <v>1</v>
      </c>
      <c r="L533">
        <v>1</v>
      </c>
      <c r="M533">
        <v>1</v>
      </c>
      <c r="N533">
        <v>0</v>
      </c>
      <c r="O533">
        <v>0</v>
      </c>
      <c r="P533">
        <v>1</v>
      </c>
    </row>
    <row r="534" spans="1:16" x14ac:dyDescent="0.3">
      <c r="A534">
        <v>533</v>
      </c>
      <c r="B534">
        <v>1297</v>
      </c>
      <c r="C534" s="1">
        <v>36161</v>
      </c>
      <c r="D534" s="1">
        <v>36379</v>
      </c>
      <c r="E534" t="s">
        <v>16</v>
      </c>
      <c r="F534" t="s">
        <v>17</v>
      </c>
      <c r="G534" t="s">
        <v>21</v>
      </c>
      <c r="H534" t="s">
        <v>22</v>
      </c>
      <c r="I534">
        <v>6</v>
      </c>
      <c r="J534" t="s">
        <v>54</v>
      </c>
      <c r="K534">
        <v>1</v>
      </c>
      <c r="L534">
        <v>1</v>
      </c>
      <c r="M534">
        <v>1</v>
      </c>
      <c r="N534">
        <v>0</v>
      </c>
      <c r="O534">
        <v>0</v>
      </c>
      <c r="P534">
        <v>1</v>
      </c>
    </row>
    <row r="535" spans="1:16" x14ac:dyDescent="0.3">
      <c r="A535">
        <v>534</v>
      </c>
      <c r="B535">
        <v>1307</v>
      </c>
      <c r="C535" s="1">
        <v>36161</v>
      </c>
      <c r="D535" s="1">
        <v>36381</v>
      </c>
      <c r="E535" t="s">
        <v>16</v>
      </c>
      <c r="F535" t="s">
        <v>37</v>
      </c>
      <c r="G535" t="s">
        <v>18</v>
      </c>
      <c r="H535" t="s">
        <v>22</v>
      </c>
      <c r="I535">
        <v>2</v>
      </c>
      <c r="J535" t="s">
        <v>86</v>
      </c>
      <c r="K535">
        <v>1</v>
      </c>
      <c r="L535">
        <v>1</v>
      </c>
      <c r="M535">
        <v>0</v>
      </c>
      <c r="N535">
        <v>0</v>
      </c>
      <c r="O535">
        <v>0</v>
      </c>
      <c r="P535">
        <v>1</v>
      </c>
    </row>
    <row r="536" spans="1:16" x14ac:dyDescent="0.3">
      <c r="A536">
        <v>535</v>
      </c>
      <c r="B536">
        <v>1312</v>
      </c>
      <c r="C536" s="1">
        <v>36161</v>
      </c>
      <c r="D536" s="1">
        <v>36161</v>
      </c>
      <c r="E536" t="s">
        <v>42</v>
      </c>
      <c r="F536" t="s">
        <v>32</v>
      </c>
      <c r="G536" t="s">
        <v>21</v>
      </c>
      <c r="H536" t="s">
        <v>22</v>
      </c>
      <c r="I536">
        <v>10</v>
      </c>
      <c r="J536" t="s">
        <v>40</v>
      </c>
      <c r="K536">
        <v>1</v>
      </c>
      <c r="L536">
        <v>1</v>
      </c>
      <c r="M536">
        <v>0</v>
      </c>
      <c r="N536">
        <v>0</v>
      </c>
      <c r="O536">
        <v>0</v>
      </c>
      <c r="P536">
        <v>1</v>
      </c>
    </row>
    <row r="537" spans="1:16" x14ac:dyDescent="0.3">
      <c r="A537">
        <v>536</v>
      </c>
      <c r="B537">
        <v>1384</v>
      </c>
      <c r="C537" s="1">
        <v>36161</v>
      </c>
      <c r="D537" s="1">
        <v>36171</v>
      </c>
      <c r="E537" t="s">
        <v>16</v>
      </c>
      <c r="F537" t="s">
        <v>17</v>
      </c>
      <c r="G537" t="s">
        <v>21</v>
      </c>
      <c r="H537" t="s">
        <v>26</v>
      </c>
      <c r="I537">
        <v>2</v>
      </c>
      <c r="J537" t="s">
        <v>35</v>
      </c>
      <c r="K537">
        <v>1</v>
      </c>
      <c r="L537">
        <v>1</v>
      </c>
      <c r="M537">
        <v>0</v>
      </c>
      <c r="N537">
        <v>0</v>
      </c>
      <c r="O537">
        <v>0</v>
      </c>
      <c r="P537">
        <v>1</v>
      </c>
    </row>
    <row r="538" spans="1:16" x14ac:dyDescent="0.3">
      <c r="A538">
        <v>537</v>
      </c>
      <c r="B538">
        <v>1385</v>
      </c>
      <c r="C538" s="1">
        <v>36161</v>
      </c>
      <c r="D538" s="1">
        <v>36161</v>
      </c>
      <c r="E538" t="s">
        <v>42</v>
      </c>
      <c r="F538" t="s">
        <v>37</v>
      </c>
      <c r="G538" t="s">
        <v>18</v>
      </c>
      <c r="H538" t="s">
        <v>26</v>
      </c>
      <c r="I538">
        <v>1</v>
      </c>
      <c r="J538" t="s">
        <v>83</v>
      </c>
      <c r="K538">
        <v>1</v>
      </c>
      <c r="L538">
        <v>1</v>
      </c>
      <c r="M538">
        <v>0</v>
      </c>
      <c r="N538">
        <v>0</v>
      </c>
      <c r="O538">
        <v>0</v>
      </c>
      <c r="P538">
        <v>1</v>
      </c>
    </row>
    <row r="539" spans="1:16" x14ac:dyDescent="0.3">
      <c r="A539">
        <v>538</v>
      </c>
      <c r="B539">
        <v>1386</v>
      </c>
      <c r="C539" s="1">
        <v>36161</v>
      </c>
      <c r="D539" s="1">
        <v>36381</v>
      </c>
      <c r="E539" t="s">
        <v>16</v>
      </c>
      <c r="F539" t="s">
        <v>17</v>
      </c>
      <c r="G539" t="s">
        <v>18</v>
      </c>
      <c r="H539" t="s">
        <v>26</v>
      </c>
      <c r="I539">
        <v>1</v>
      </c>
      <c r="J539" t="s">
        <v>34</v>
      </c>
      <c r="K539">
        <v>1</v>
      </c>
      <c r="L539">
        <v>1</v>
      </c>
      <c r="M539">
        <v>1</v>
      </c>
      <c r="N539">
        <v>0</v>
      </c>
      <c r="O539">
        <v>0</v>
      </c>
      <c r="P539">
        <v>1</v>
      </c>
    </row>
    <row r="540" spans="1:16" x14ac:dyDescent="0.3">
      <c r="A540">
        <v>539</v>
      </c>
      <c r="B540">
        <v>1387</v>
      </c>
      <c r="C540" s="1">
        <v>36161</v>
      </c>
      <c r="D540" s="1">
        <v>36381</v>
      </c>
      <c r="E540" t="s">
        <v>16</v>
      </c>
      <c r="F540" t="s">
        <v>17</v>
      </c>
      <c r="G540" t="s">
        <v>18</v>
      </c>
      <c r="H540" t="s">
        <v>26</v>
      </c>
      <c r="I540">
        <v>1</v>
      </c>
      <c r="J540" t="s">
        <v>34</v>
      </c>
      <c r="K540">
        <v>1</v>
      </c>
      <c r="L540">
        <v>1</v>
      </c>
      <c r="M540">
        <v>1</v>
      </c>
      <c r="N540">
        <v>0</v>
      </c>
      <c r="O540">
        <v>0</v>
      </c>
      <c r="P540">
        <v>1</v>
      </c>
    </row>
    <row r="541" spans="1:16" x14ac:dyDescent="0.3">
      <c r="A541">
        <v>540</v>
      </c>
      <c r="B541">
        <v>1388</v>
      </c>
      <c r="C541" s="1">
        <v>36161</v>
      </c>
      <c r="D541" s="1">
        <v>36321</v>
      </c>
      <c r="E541" t="s">
        <v>16</v>
      </c>
      <c r="F541" t="s">
        <v>17</v>
      </c>
      <c r="G541" t="s">
        <v>21</v>
      </c>
      <c r="H541" t="s">
        <v>26</v>
      </c>
      <c r="I541">
        <v>1</v>
      </c>
      <c r="J541" t="s">
        <v>34</v>
      </c>
      <c r="K541">
        <v>1</v>
      </c>
      <c r="L541">
        <v>1</v>
      </c>
      <c r="M541">
        <v>1</v>
      </c>
      <c r="N541">
        <v>0</v>
      </c>
      <c r="O541">
        <v>0</v>
      </c>
      <c r="P541">
        <v>1</v>
      </c>
    </row>
    <row r="542" spans="1:16" x14ac:dyDescent="0.3">
      <c r="A542">
        <v>541</v>
      </c>
      <c r="B542">
        <v>1389</v>
      </c>
      <c r="C542" s="1">
        <v>36161</v>
      </c>
      <c r="D542" s="1">
        <v>36205</v>
      </c>
      <c r="E542" t="s">
        <v>16</v>
      </c>
      <c r="F542" t="s">
        <v>17</v>
      </c>
      <c r="G542" t="s">
        <v>18</v>
      </c>
      <c r="H542" t="s">
        <v>26</v>
      </c>
      <c r="I542">
        <v>3</v>
      </c>
      <c r="J542" t="s">
        <v>25</v>
      </c>
      <c r="K542">
        <v>1</v>
      </c>
      <c r="L542">
        <v>1</v>
      </c>
      <c r="M542">
        <v>0</v>
      </c>
      <c r="N542">
        <v>0</v>
      </c>
      <c r="O542">
        <v>0</v>
      </c>
      <c r="P542">
        <v>1</v>
      </c>
    </row>
    <row r="543" spans="1:16" x14ac:dyDescent="0.3">
      <c r="A543">
        <v>542</v>
      </c>
      <c r="B543">
        <v>1390</v>
      </c>
      <c r="C543" s="1">
        <v>36161</v>
      </c>
      <c r="D543" s="1">
        <v>36411</v>
      </c>
      <c r="E543" t="s">
        <v>42</v>
      </c>
      <c r="F543" t="s">
        <v>32</v>
      </c>
      <c r="G543" t="s">
        <v>21</v>
      </c>
      <c r="H543" t="s">
        <v>26</v>
      </c>
      <c r="I543">
        <v>1</v>
      </c>
      <c r="J543" t="s">
        <v>78</v>
      </c>
      <c r="K543">
        <v>1</v>
      </c>
      <c r="L543">
        <v>1</v>
      </c>
      <c r="M543">
        <v>1</v>
      </c>
      <c r="N543">
        <v>0</v>
      </c>
      <c r="O543">
        <v>0</v>
      </c>
      <c r="P543">
        <v>1</v>
      </c>
    </row>
    <row r="544" spans="1:16" x14ac:dyDescent="0.3">
      <c r="A544">
        <v>543</v>
      </c>
      <c r="B544">
        <v>1391</v>
      </c>
      <c r="C544" s="1">
        <v>36161</v>
      </c>
      <c r="D544" s="1">
        <v>36161</v>
      </c>
      <c r="E544" t="s">
        <v>16</v>
      </c>
      <c r="F544" t="s">
        <v>17</v>
      </c>
      <c r="G544" t="s">
        <v>21</v>
      </c>
      <c r="H544" t="s">
        <v>26</v>
      </c>
      <c r="I544">
        <v>1</v>
      </c>
      <c r="J544" t="s">
        <v>34</v>
      </c>
      <c r="K544">
        <v>1</v>
      </c>
      <c r="L544">
        <v>1</v>
      </c>
      <c r="M544">
        <v>1</v>
      </c>
      <c r="N544">
        <v>1</v>
      </c>
      <c r="O544">
        <v>1</v>
      </c>
      <c r="P544">
        <v>1</v>
      </c>
    </row>
    <row r="545" spans="1:16" x14ac:dyDescent="0.3">
      <c r="A545">
        <v>544</v>
      </c>
      <c r="B545">
        <v>1392</v>
      </c>
      <c r="C545" s="1">
        <v>36161</v>
      </c>
      <c r="D545" s="1">
        <v>36331</v>
      </c>
      <c r="E545" t="s">
        <v>16</v>
      </c>
      <c r="F545" t="s">
        <v>17</v>
      </c>
      <c r="G545" t="s">
        <v>21</v>
      </c>
      <c r="H545" t="s">
        <v>26</v>
      </c>
      <c r="I545">
        <v>1</v>
      </c>
      <c r="J545" t="s">
        <v>34</v>
      </c>
      <c r="K545">
        <v>1</v>
      </c>
      <c r="L545">
        <v>1</v>
      </c>
      <c r="M545">
        <v>1</v>
      </c>
      <c r="N545">
        <v>0</v>
      </c>
      <c r="O545">
        <v>0</v>
      </c>
      <c r="P545">
        <v>1</v>
      </c>
    </row>
    <row r="546" spans="1:16" x14ac:dyDescent="0.3">
      <c r="A546">
        <v>545</v>
      </c>
      <c r="B546">
        <v>1393</v>
      </c>
      <c r="C546" s="1">
        <v>36161</v>
      </c>
      <c r="D546" s="1">
        <v>36231</v>
      </c>
      <c r="E546" t="s">
        <v>16</v>
      </c>
      <c r="F546" t="s">
        <v>17</v>
      </c>
      <c r="G546" t="s">
        <v>21</v>
      </c>
      <c r="H546" t="s">
        <v>26</v>
      </c>
      <c r="I546">
        <v>1</v>
      </c>
      <c r="J546" t="s">
        <v>34</v>
      </c>
      <c r="K546">
        <v>1</v>
      </c>
      <c r="L546">
        <v>1</v>
      </c>
      <c r="M546">
        <v>1</v>
      </c>
      <c r="N546">
        <v>0</v>
      </c>
      <c r="O546">
        <v>0</v>
      </c>
      <c r="P546">
        <v>1</v>
      </c>
    </row>
    <row r="547" spans="1:16" x14ac:dyDescent="0.3">
      <c r="A547">
        <v>546</v>
      </c>
      <c r="B547">
        <v>1394</v>
      </c>
      <c r="C547" s="1">
        <v>36161</v>
      </c>
      <c r="D547" s="1">
        <v>36411</v>
      </c>
      <c r="E547" t="s">
        <v>42</v>
      </c>
      <c r="F547" t="s">
        <v>32</v>
      </c>
      <c r="G547" t="s">
        <v>21</v>
      </c>
      <c r="H547" t="s">
        <v>26</v>
      </c>
      <c r="I547">
        <v>1</v>
      </c>
      <c r="J547" t="s">
        <v>78</v>
      </c>
      <c r="K547">
        <v>1</v>
      </c>
      <c r="L547">
        <v>1</v>
      </c>
      <c r="M547">
        <v>1</v>
      </c>
      <c r="N547">
        <v>0</v>
      </c>
      <c r="O547">
        <v>0</v>
      </c>
      <c r="P547">
        <v>1</v>
      </c>
    </row>
    <row r="548" spans="1:16" x14ac:dyDescent="0.3">
      <c r="A548">
        <v>547</v>
      </c>
      <c r="B548">
        <v>1395</v>
      </c>
      <c r="C548" s="1">
        <v>36161</v>
      </c>
      <c r="D548" s="1">
        <v>36411</v>
      </c>
      <c r="E548" t="s">
        <v>42</v>
      </c>
      <c r="F548" t="s">
        <v>32</v>
      </c>
      <c r="G548" t="s">
        <v>21</v>
      </c>
      <c r="H548" t="s">
        <v>26</v>
      </c>
      <c r="I548">
        <v>1</v>
      </c>
      <c r="J548" t="s">
        <v>78</v>
      </c>
      <c r="K548">
        <v>1</v>
      </c>
      <c r="L548">
        <v>1</v>
      </c>
      <c r="M548">
        <v>0</v>
      </c>
      <c r="N548">
        <v>0</v>
      </c>
      <c r="O548">
        <v>0</v>
      </c>
      <c r="P548">
        <v>1</v>
      </c>
    </row>
    <row r="549" spans="1:16" x14ac:dyDescent="0.3">
      <c r="A549">
        <v>548</v>
      </c>
      <c r="B549">
        <v>1396</v>
      </c>
      <c r="C549" s="1">
        <v>36161</v>
      </c>
      <c r="D549" s="1">
        <v>36411</v>
      </c>
      <c r="E549" t="s">
        <v>42</v>
      </c>
      <c r="F549" t="s">
        <v>32</v>
      </c>
      <c r="G549" t="s">
        <v>21</v>
      </c>
      <c r="H549" t="s">
        <v>26</v>
      </c>
      <c r="I549">
        <v>1</v>
      </c>
      <c r="J549" t="s">
        <v>78</v>
      </c>
      <c r="K549">
        <v>1</v>
      </c>
      <c r="L549">
        <v>1</v>
      </c>
      <c r="M549">
        <v>1</v>
      </c>
      <c r="N549">
        <v>0</v>
      </c>
      <c r="O549">
        <v>0</v>
      </c>
      <c r="P549">
        <v>1</v>
      </c>
    </row>
    <row r="550" spans="1:16" x14ac:dyDescent="0.3">
      <c r="A550">
        <v>549</v>
      </c>
      <c r="B550">
        <v>1397</v>
      </c>
      <c r="C550" s="1">
        <v>36161</v>
      </c>
      <c r="D550" s="1">
        <v>36161</v>
      </c>
      <c r="E550" t="s">
        <v>16</v>
      </c>
      <c r="F550" t="s">
        <v>17</v>
      </c>
      <c r="G550" t="s">
        <v>21</v>
      </c>
      <c r="H550" t="s">
        <v>26</v>
      </c>
      <c r="I550">
        <v>3</v>
      </c>
      <c r="J550" t="s">
        <v>25</v>
      </c>
      <c r="K550">
        <v>1</v>
      </c>
      <c r="L550">
        <v>1</v>
      </c>
      <c r="M550">
        <v>0</v>
      </c>
      <c r="N550">
        <v>0</v>
      </c>
      <c r="O550">
        <v>0</v>
      </c>
      <c r="P550">
        <v>1</v>
      </c>
    </row>
    <row r="551" spans="1:16" x14ac:dyDescent="0.3">
      <c r="A551">
        <v>550</v>
      </c>
      <c r="B551">
        <v>1398</v>
      </c>
      <c r="C551" s="1">
        <v>36161</v>
      </c>
      <c r="D551" s="1">
        <v>36411</v>
      </c>
      <c r="E551" t="s">
        <v>42</v>
      </c>
      <c r="F551" t="s">
        <v>32</v>
      </c>
      <c r="G551" t="s">
        <v>21</v>
      </c>
      <c r="H551" t="s">
        <v>26</v>
      </c>
      <c r="I551">
        <v>2</v>
      </c>
      <c r="J551" t="s">
        <v>75</v>
      </c>
      <c r="K551">
        <v>1</v>
      </c>
      <c r="L551">
        <v>1</v>
      </c>
      <c r="M551">
        <v>0</v>
      </c>
      <c r="N551">
        <v>0</v>
      </c>
      <c r="O551">
        <v>0</v>
      </c>
      <c r="P551">
        <v>1</v>
      </c>
    </row>
    <row r="552" spans="1:16" x14ac:dyDescent="0.3">
      <c r="A552">
        <v>551</v>
      </c>
      <c r="B552">
        <v>1399</v>
      </c>
      <c r="C552" s="1">
        <v>36161</v>
      </c>
      <c r="D552" s="1">
        <v>36331</v>
      </c>
      <c r="E552" t="s">
        <v>16</v>
      </c>
      <c r="F552" t="s">
        <v>17</v>
      </c>
      <c r="G552" t="s">
        <v>21</v>
      </c>
      <c r="H552" t="s">
        <v>26</v>
      </c>
      <c r="I552">
        <v>1</v>
      </c>
      <c r="J552" t="s">
        <v>34</v>
      </c>
      <c r="K552">
        <v>1</v>
      </c>
      <c r="L552">
        <v>1</v>
      </c>
      <c r="M552">
        <v>1</v>
      </c>
      <c r="N552">
        <v>0</v>
      </c>
      <c r="O552">
        <v>0</v>
      </c>
      <c r="P552">
        <v>1</v>
      </c>
    </row>
    <row r="553" spans="1:16" x14ac:dyDescent="0.3">
      <c r="A553">
        <v>552</v>
      </c>
      <c r="B553">
        <v>1400</v>
      </c>
      <c r="C553" s="1">
        <v>36161</v>
      </c>
      <c r="D553" s="1">
        <v>36381</v>
      </c>
      <c r="E553" t="s">
        <v>16</v>
      </c>
      <c r="F553" t="s">
        <v>17</v>
      </c>
      <c r="G553" t="s">
        <v>21</v>
      </c>
      <c r="H553" t="s">
        <v>26</v>
      </c>
      <c r="I553">
        <v>2</v>
      </c>
      <c r="J553" t="s">
        <v>35</v>
      </c>
      <c r="K553">
        <v>1</v>
      </c>
      <c r="L553">
        <v>1</v>
      </c>
      <c r="M553">
        <v>0</v>
      </c>
      <c r="N553">
        <v>0</v>
      </c>
      <c r="O553">
        <v>0</v>
      </c>
      <c r="P553">
        <v>1</v>
      </c>
    </row>
    <row r="554" spans="1:16" x14ac:dyDescent="0.3">
      <c r="A554">
        <v>553</v>
      </c>
      <c r="B554">
        <v>1401</v>
      </c>
      <c r="C554" s="1">
        <v>36161</v>
      </c>
      <c r="D554" s="1">
        <v>36351</v>
      </c>
      <c r="E554" t="s">
        <v>16</v>
      </c>
      <c r="F554" t="s">
        <v>17</v>
      </c>
      <c r="G554" t="s">
        <v>21</v>
      </c>
      <c r="H554" t="s">
        <v>26</v>
      </c>
      <c r="I554">
        <v>7</v>
      </c>
      <c r="J554" t="s">
        <v>48</v>
      </c>
      <c r="K554">
        <v>0</v>
      </c>
      <c r="L554">
        <v>0</v>
      </c>
      <c r="M554">
        <v>0</v>
      </c>
      <c r="N554">
        <v>0</v>
      </c>
      <c r="O554">
        <v>0</v>
      </c>
      <c r="P554">
        <v>1</v>
      </c>
    </row>
    <row r="555" spans="1:16" x14ac:dyDescent="0.3">
      <c r="A555">
        <v>554</v>
      </c>
      <c r="B555">
        <v>1402</v>
      </c>
      <c r="C555" s="1">
        <v>36161</v>
      </c>
      <c r="D555" s="1">
        <v>36411</v>
      </c>
      <c r="E555" t="s">
        <v>42</v>
      </c>
      <c r="F555" t="s">
        <v>37</v>
      </c>
      <c r="G555" t="s">
        <v>21</v>
      </c>
      <c r="H555" t="s">
        <v>26</v>
      </c>
      <c r="I555">
        <v>2</v>
      </c>
      <c r="J555" t="s">
        <v>77</v>
      </c>
      <c r="K555">
        <v>1</v>
      </c>
      <c r="L555">
        <v>1</v>
      </c>
      <c r="M555">
        <v>0</v>
      </c>
      <c r="N555">
        <v>0</v>
      </c>
      <c r="O555">
        <v>0</v>
      </c>
      <c r="P555">
        <v>1</v>
      </c>
    </row>
    <row r="556" spans="1:16" x14ac:dyDescent="0.3">
      <c r="A556">
        <v>555</v>
      </c>
      <c r="B556">
        <v>1403</v>
      </c>
      <c r="C556" s="1">
        <v>36161</v>
      </c>
      <c r="D556" s="1">
        <v>36351</v>
      </c>
      <c r="E556" t="s">
        <v>16</v>
      </c>
      <c r="F556" t="s">
        <v>37</v>
      </c>
      <c r="G556" t="s">
        <v>21</v>
      </c>
      <c r="H556" t="s">
        <v>26</v>
      </c>
      <c r="I556">
        <v>2</v>
      </c>
      <c r="J556" t="s">
        <v>86</v>
      </c>
      <c r="K556">
        <v>1</v>
      </c>
      <c r="L556">
        <v>1</v>
      </c>
      <c r="M556">
        <v>0</v>
      </c>
      <c r="N556">
        <v>0</v>
      </c>
      <c r="O556">
        <v>0</v>
      </c>
      <c r="P556">
        <v>1</v>
      </c>
    </row>
    <row r="557" spans="1:16" x14ac:dyDescent="0.3">
      <c r="A557">
        <v>556</v>
      </c>
      <c r="B557">
        <v>1404</v>
      </c>
      <c r="C557" s="1">
        <v>36161</v>
      </c>
      <c r="D557" s="1">
        <v>36311</v>
      </c>
      <c r="E557" t="s">
        <v>16</v>
      </c>
      <c r="F557" t="s">
        <v>17</v>
      </c>
      <c r="G557" t="s">
        <v>21</v>
      </c>
      <c r="H557" t="s">
        <v>26</v>
      </c>
      <c r="I557">
        <v>4</v>
      </c>
      <c r="J557" t="s">
        <v>33</v>
      </c>
      <c r="K557">
        <v>1</v>
      </c>
      <c r="L557">
        <v>0</v>
      </c>
      <c r="M557">
        <v>0</v>
      </c>
      <c r="N557">
        <v>0</v>
      </c>
      <c r="O557">
        <v>1</v>
      </c>
      <c r="P557">
        <v>1</v>
      </c>
    </row>
    <row r="558" spans="1:16" x14ac:dyDescent="0.3">
      <c r="A558">
        <v>557</v>
      </c>
      <c r="B558">
        <v>1405</v>
      </c>
      <c r="C558" s="1">
        <v>36161</v>
      </c>
      <c r="D558" s="1">
        <v>36410</v>
      </c>
      <c r="E558" t="s">
        <v>42</v>
      </c>
      <c r="F558" t="s">
        <v>32</v>
      </c>
      <c r="G558" t="s">
        <v>21</v>
      </c>
      <c r="H558" t="s">
        <v>26</v>
      </c>
      <c r="I558">
        <v>1</v>
      </c>
      <c r="J558" t="s">
        <v>78</v>
      </c>
      <c r="K558">
        <v>1</v>
      </c>
      <c r="L558">
        <v>1</v>
      </c>
      <c r="M558">
        <v>1</v>
      </c>
      <c r="N558">
        <v>0</v>
      </c>
      <c r="O558">
        <v>0</v>
      </c>
      <c r="P558">
        <v>1</v>
      </c>
    </row>
    <row r="559" spans="1:16" x14ac:dyDescent="0.3">
      <c r="A559">
        <v>558</v>
      </c>
      <c r="B559">
        <v>1406</v>
      </c>
      <c r="C559" s="1">
        <v>36161</v>
      </c>
      <c r="D559" s="1">
        <v>36351</v>
      </c>
      <c r="E559" t="s">
        <v>42</v>
      </c>
      <c r="F559" t="s">
        <v>32</v>
      </c>
      <c r="G559" t="s">
        <v>21</v>
      </c>
      <c r="H559" t="s">
        <v>26</v>
      </c>
      <c r="I559">
        <v>3</v>
      </c>
      <c r="J559" t="s">
        <v>35</v>
      </c>
      <c r="K559">
        <v>1</v>
      </c>
      <c r="L559">
        <v>1</v>
      </c>
      <c r="M559">
        <v>0</v>
      </c>
      <c r="N559">
        <v>0</v>
      </c>
      <c r="O559">
        <v>0</v>
      </c>
      <c r="P559">
        <v>1</v>
      </c>
    </row>
    <row r="560" spans="1:16" x14ac:dyDescent="0.3">
      <c r="A560">
        <v>559</v>
      </c>
      <c r="B560">
        <v>1407</v>
      </c>
      <c r="C560" s="1">
        <v>36161</v>
      </c>
      <c r="D560" s="1">
        <v>36331</v>
      </c>
      <c r="E560" t="s">
        <v>42</v>
      </c>
      <c r="F560" t="s">
        <v>32</v>
      </c>
      <c r="G560" t="s">
        <v>18</v>
      </c>
      <c r="H560" t="s">
        <v>26</v>
      </c>
      <c r="I560">
        <v>1</v>
      </c>
      <c r="J560" t="s">
        <v>78</v>
      </c>
      <c r="K560">
        <v>1</v>
      </c>
      <c r="L560">
        <v>1</v>
      </c>
      <c r="M560">
        <v>0</v>
      </c>
      <c r="N560">
        <v>0</v>
      </c>
      <c r="O560">
        <v>0</v>
      </c>
      <c r="P560">
        <v>1</v>
      </c>
    </row>
    <row r="561" spans="1:16" x14ac:dyDescent="0.3">
      <c r="A561">
        <v>560</v>
      </c>
      <c r="B561">
        <v>1408</v>
      </c>
      <c r="C561" s="1">
        <v>36161</v>
      </c>
      <c r="D561" s="1">
        <v>36351</v>
      </c>
      <c r="E561" t="s">
        <v>42</v>
      </c>
      <c r="F561" t="s">
        <v>32</v>
      </c>
      <c r="G561" t="s">
        <v>21</v>
      </c>
      <c r="H561" t="s">
        <v>26</v>
      </c>
      <c r="I561">
        <v>3</v>
      </c>
      <c r="J561" t="s">
        <v>35</v>
      </c>
      <c r="K561">
        <v>1</v>
      </c>
      <c r="L561">
        <v>1</v>
      </c>
      <c r="M561">
        <v>0</v>
      </c>
      <c r="N561">
        <v>0</v>
      </c>
      <c r="O561">
        <v>0</v>
      </c>
      <c r="P561">
        <v>1</v>
      </c>
    </row>
    <row r="562" spans="1:16" x14ac:dyDescent="0.3">
      <c r="A562">
        <v>561</v>
      </c>
      <c r="B562">
        <v>1409</v>
      </c>
      <c r="C562" s="1">
        <v>36161</v>
      </c>
      <c r="D562" s="1">
        <v>36411</v>
      </c>
      <c r="E562" t="s">
        <v>42</v>
      </c>
      <c r="F562" t="s">
        <v>32</v>
      </c>
      <c r="G562" t="s">
        <v>21</v>
      </c>
      <c r="H562" t="s">
        <v>26</v>
      </c>
      <c r="I562">
        <v>3</v>
      </c>
      <c r="J562" t="s">
        <v>35</v>
      </c>
      <c r="K562">
        <v>1</v>
      </c>
      <c r="L562">
        <v>0</v>
      </c>
      <c r="M562">
        <v>1</v>
      </c>
      <c r="N562">
        <v>0</v>
      </c>
      <c r="O562">
        <v>0</v>
      </c>
      <c r="P562">
        <v>1</v>
      </c>
    </row>
    <row r="563" spans="1:16" x14ac:dyDescent="0.3">
      <c r="A563">
        <v>562</v>
      </c>
      <c r="B563">
        <v>1410</v>
      </c>
      <c r="C563" s="1">
        <v>36161</v>
      </c>
      <c r="D563" s="1">
        <v>36331</v>
      </c>
      <c r="E563" t="s">
        <v>42</v>
      </c>
      <c r="F563" t="s">
        <v>32</v>
      </c>
      <c r="G563" t="s">
        <v>21</v>
      </c>
      <c r="H563" t="s">
        <v>26</v>
      </c>
      <c r="I563">
        <v>5</v>
      </c>
      <c r="J563" t="s">
        <v>38</v>
      </c>
      <c r="K563">
        <v>0</v>
      </c>
      <c r="L563">
        <v>0</v>
      </c>
      <c r="M563">
        <v>0</v>
      </c>
      <c r="N563">
        <v>0</v>
      </c>
      <c r="O563">
        <v>0</v>
      </c>
      <c r="P563">
        <v>1</v>
      </c>
    </row>
    <row r="564" spans="1:16" x14ac:dyDescent="0.3">
      <c r="A564">
        <v>563</v>
      </c>
      <c r="B564">
        <v>1411</v>
      </c>
      <c r="C564" s="1">
        <v>36161</v>
      </c>
      <c r="D564" s="1">
        <v>36411</v>
      </c>
      <c r="E564" t="s">
        <v>42</v>
      </c>
      <c r="F564" t="s">
        <v>32</v>
      </c>
      <c r="G564" t="s">
        <v>21</v>
      </c>
      <c r="H564" t="s">
        <v>26</v>
      </c>
      <c r="I564">
        <v>1</v>
      </c>
      <c r="J564" t="s">
        <v>78</v>
      </c>
      <c r="K564">
        <v>1</v>
      </c>
      <c r="L564">
        <v>1</v>
      </c>
      <c r="M564">
        <v>1</v>
      </c>
      <c r="N564">
        <v>0</v>
      </c>
      <c r="O564">
        <v>0</v>
      </c>
      <c r="P564">
        <v>1</v>
      </c>
    </row>
    <row r="565" spans="1:16" x14ac:dyDescent="0.3">
      <c r="A565">
        <v>564</v>
      </c>
      <c r="B565">
        <v>1412</v>
      </c>
      <c r="C565" s="1">
        <v>36161</v>
      </c>
      <c r="D565" s="1">
        <v>36331</v>
      </c>
      <c r="E565" t="s">
        <v>42</v>
      </c>
      <c r="F565" t="s">
        <v>32</v>
      </c>
      <c r="G565" t="s">
        <v>21</v>
      </c>
      <c r="H565" t="s">
        <v>26</v>
      </c>
      <c r="I565">
        <v>2</v>
      </c>
      <c r="J565" t="s">
        <v>75</v>
      </c>
      <c r="K565">
        <v>1</v>
      </c>
      <c r="L565">
        <v>1</v>
      </c>
      <c r="M565">
        <v>0</v>
      </c>
      <c r="N565">
        <v>0</v>
      </c>
      <c r="O565">
        <v>0</v>
      </c>
      <c r="P565">
        <v>1</v>
      </c>
    </row>
    <row r="566" spans="1:16" x14ac:dyDescent="0.3">
      <c r="A566">
        <v>565</v>
      </c>
      <c r="B566">
        <v>1413</v>
      </c>
      <c r="C566" s="1">
        <v>36161</v>
      </c>
      <c r="D566" s="1">
        <v>36381</v>
      </c>
      <c r="E566" t="s">
        <v>16</v>
      </c>
      <c r="F566" t="s">
        <v>32</v>
      </c>
      <c r="G566" t="s">
        <v>21</v>
      </c>
      <c r="H566" t="s">
        <v>26</v>
      </c>
      <c r="I566">
        <v>2</v>
      </c>
      <c r="J566" t="s">
        <v>73</v>
      </c>
      <c r="K566">
        <v>1</v>
      </c>
      <c r="L566">
        <v>1</v>
      </c>
      <c r="M566">
        <v>0</v>
      </c>
      <c r="N566">
        <v>0</v>
      </c>
      <c r="O566">
        <v>0</v>
      </c>
      <c r="P566">
        <v>1</v>
      </c>
    </row>
    <row r="567" spans="1:16" x14ac:dyDescent="0.3">
      <c r="A567">
        <v>566</v>
      </c>
      <c r="B567">
        <v>1414</v>
      </c>
      <c r="C567" s="1">
        <v>36161</v>
      </c>
      <c r="D567" s="1">
        <v>36351</v>
      </c>
      <c r="E567" t="s">
        <v>42</v>
      </c>
      <c r="F567" t="s">
        <v>32</v>
      </c>
      <c r="G567" t="s">
        <v>21</v>
      </c>
      <c r="H567" t="s">
        <v>26</v>
      </c>
      <c r="I567">
        <v>1</v>
      </c>
      <c r="J567" t="s">
        <v>78</v>
      </c>
      <c r="K567">
        <v>1</v>
      </c>
      <c r="L567">
        <v>1</v>
      </c>
      <c r="M567">
        <v>0</v>
      </c>
      <c r="N567">
        <v>0</v>
      </c>
      <c r="O567">
        <v>0</v>
      </c>
      <c r="P567">
        <v>1</v>
      </c>
    </row>
    <row r="568" spans="1:16" x14ac:dyDescent="0.3">
      <c r="A568">
        <v>567</v>
      </c>
      <c r="B568">
        <v>1314</v>
      </c>
      <c r="C568" s="1">
        <v>36161</v>
      </c>
      <c r="D568" s="1">
        <v>36161</v>
      </c>
      <c r="E568" t="s">
        <v>42</v>
      </c>
      <c r="F568" t="s">
        <v>32</v>
      </c>
      <c r="G568" t="s">
        <v>21</v>
      </c>
      <c r="H568" t="s">
        <v>52</v>
      </c>
      <c r="I568">
        <v>6</v>
      </c>
      <c r="J568" t="s">
        <v>33</v>
      </c>
      <c r="K568">
        <v>1</v>
      </c>
      <c r="L568">
        <v>1</v>
      </c>
      <c r="M568">
        <v>1</v>
      </c>
      <c r="N568">
        <v>0</v>
      </c>
      <c r="O568">
        <v>0</v>
      </c>
      <c r="P568">
        <v>1</v>
      </c>
    </row>
    <row r="569" spans="1:16" x14ac:dyDescent="0.3">
      <c r="A569">
        <v>568</v>
      </c>
      <c r="B569">
        <v>1415</v>
      </c>
      <c r="C569" s="1">
        <v>36161</v>
      </c>
      <c r="D569" s="1">
        <v>36411</v>
      </c>
      <c r="E569" t="s">
        <v>42</v>
      </c>
      <c r="F569" t="s">
        <v>32</v>
      </c>
      <c r="G569" t="s">
        <v>18</v>
      </c>
      <c r="H569" t="s">
        <v>26</v>
      </c>
      <c r="I569">
        <v>1</v>
      </c>
      <c r="J569" t="s">
        <v>78</v>
      </c>
      <c r="K569">
        <v>1</v>
      </c>
      <c r="L569">
        <v>1</v>
      </c>
      <c r="M569">
        <v>1</v>
      </c>
      <c r="N569">
        <v>0</v>
      </c>
      <c r="O569">
        <v>0</v>
      </c>
      <c r="P569">
        <v>1</v>
      </c>
    </row>
    <row r="570" spans="1:16" x14ac:dyDescent="0.3">
      <c r="A570">
        <v>569</v>
      </c>
      <c r="B570">
        <v>1416</v>
      </c>
      <c r="C570" s="1">
        <v>36161</v>
      </c>
      <c r="D570" s="1">
        <v>36411</v>
      </c>
      <c r="E570" t="s">
        <v>42</v>
      </c>
      <c r="F570" t="s">
        <v>32</v>
      </c>
      <c r="G570" t="s">
        <v>18</v>
      </c>
      <c r="H570" t="s">
        <v>26</v>
      </c>
      <c r="I570">
        <v>1</v>
      </c>
      <c r="J570" t="s">
        <v>78</v>
      </c>
      <c r="K570">
        <v>1</v>
      </c>
      <c r="L570">
        <v>1</v>
      </c>
      <c r="M570">
        <v>1</v>
      </c>
      <c r="N570">
        <v>0</v>
      </c>
      <c r="O570">
        <v>0</v>
      </c>
      <c r="P570">
        <v>1</v>
      </c>
    </row>
    <row r="571" spans="1:16" x14ac:dyDescent="0.3">
      <c r="A571">
        <v>570</v>
      </c>
      <c r="B571">
        <v>1417</v>
      </c>
      <c r="C571" s="1">
        <v>36161</v>
      </c>
      <c r="D571" s="1">
        <v>36381</v>
      </c>
      <c r="E571" t="s">
        <v>16</v>
      </c>
      <c r="F571" t="s">
        <v>32</v>
      </c>
      <c r="G571" t="s">
        <v>21</v>
      </c>
      <c r="H571" t="s">
        <v>26</v>
      </c>
      <c r="I571">
        <v>1</v>
      </c>
      <c r="J571" t="s">
        <v>71</v>
      </c>
      <c r="K571">
        <v>1</v>
      </c>
      <c r="L571">
        <v>1</v>
      </c>
      <c r="M571">
        <v>1</v>
      </c>
      <c r="N571">
        <v>0</v>
      </c>
      <c r="O571">
        <v>0</v>
      </c>
      <c r="P571">
        <v>1</v>
      </c>
    </row>
    <row r="572" spans="1:16" x14ac:dyDescent="0.3">
      <c r="A572">
        <v>571</v>
      </c>
      <c r="B572">
        <v>1418</v>
      </c>
      <c r="C572" s="1">
        <v>36161</v>
      </c>
      <c r="D572" s="1">
        <v>36331</v>
      </c>
      <c r="E572" t="s">
        <v>16</v>
      </c>
      <c r="F572" t="s">
        <v>17</v>
      </c>
      <c r="G572" t="s">
        <v>18</v>
      </c>
      <c r="H572" t="s">
        <v>26</v>
      </c>
      <c r="I572">
        <v>4</v>
      </c>
      <c r="J572" t="s">
        <v>33</v>
      </c>
      <c r="K572">
        <v>0</v>
      </c>
      <c r="L572">
        <v>0</v>
      </c>
      <c r="M572">
        <v>0</v>
      </c>
      <c r="N572">
        <v>0</v>
      </c>
      <c r="O572">
        <v>0</v>
      </c>
      <c r="P572">
        <v>1</v>
      </c>
    </row>
    <row r="573" spans="1:16" x14ac:dyDescent="0.3">
      <c r="A573">
        <v>572</v>
      </c>
      <c r="B573">
        <v>1419</v>
      </c>
      <c r="C573" s="1">
        <v>36161</v>
      </c>
      <c r="D573" s="1">
        <v>36161</v>
      </c>
      <c r="E573" t="s">
        <v>16</v>
      </c>
      <c r="F573" t="s">
        <v>17</v>
      </c>
      <c r="G573" t="s">
        <v>21</v>
      </c>
      <c r="H573" t="s">
        <v>22</v>
      </c>
      <c r="I573">
        <v>1</v>
      </c>
      <c r="J573" t="s">
        <v>34</v>
      </c>
      <c r="K573">
        <v>1</v>
      </c>
      <c r="L573">
        <v>1</v>
      </c>
      <c r="M573">
        <v>1</v>
      </c>
      <c r="N573">
        <v>1</v>
      </c>
      <c r="O573">
        <v>1</v>
      </c>
      <c r="P573">
        <v>1</v>
      </c>
    </row>
    <row r="574" spans="1:16" x14ac:dyDescent="0.3">
      <c r="A574">
        <v>573</v>
      </c>
      <c r="B574">
        <v>1420</v>
      </c>
      <c r="C574" s="1">
        <v>36161</v>
      </c>
      <c r="D574" s="1">
        <v>36161</v>
      </c>
      <c r="E574" t="s">
        <v>16</v>
      </c>
      <c r="F574" t="s">
        <v>17</v>
      </c>
      <c r="G574" t="s">
        <v>21</v>
      </c>
      <c r="H574" t="s">
        <v>26</v>
      </c>
      <c r="I574">
        <v>3</v>
      </c>
      <c r="J574" t="s">
        <v>25</v>
      </c>
      <c r="K574">
        <v>1</v>
      </c>
      <c r="L574">
        <v>1</v>
      </c>
      <c r="M574">
        <v>0</v>
      </c>
      <c r="N574">
        <v>0</v>
      </c>
      <c r="O574">
        <v>0</v>
      </c>
      <c r="P574">
        <v>1</v>
      </c>
    </row>
    <row r="575" spans="1:16" x14ac:dyDescent="0.3">
      <c r="A575">
        <v>574</v>
      </c>
      <c r="B575">
        <v>1421</v>
      </c>
      <c r="C575" s="1">
        <v>36161</v>
      </c>
      <c r="D575" s="1">
        <v>36410</v>
      </c>
      <c r="E575" t="s">
        <v>42</v>
      </c>
      <c r="F575" t="s">
        <v>32</v>
      </c>
      <c r="G575" t="s">
        <v>18</v>
      </c>
      <c r="H575" t="s">
        <v>26</v>
      </c>
      <c r="I575">
        <v>1</v>
      </c>
      <c r="J575" t="s">
        <v>78</v>
      </c>
      <c r="K575">
        <v>1</v>
      </c>
      <c r="L575">
        <v>1</v>
      </c>
      <c r="M575">
        <v>0</v>
      </c>
      <c r="N575">
        <v>0</v>
      </c>
      <c r="O575">
        <v>0</v>
      </c>
      <c r="P575">
        <v>1</v>
      </c>
    </row>
    <row r="576" spans="1:16" x14ac:dyDescent="0.3">
      <c r="A576">
        <v>575</v>
      </c>
      <c r="B576">
        <v>1422</v>
      </c>
      <c r="C576" s="1">
        <v>36161</v>
      </c>
      <c r="D576" s="1">
        <v>36162</v>
      </c>
      <c r="E576" t="s">
        <v>42</v>
      </c>
      <c r="F576" t="s">
        <v>32</v>
      </c>
      <c r="G576" t="s">
        <v>21</v>
      </c>
      <c r="H576" t="s">
        <v>26</v>
      </c>
      <c r="I576">
        <v>7</v>
      </c>
      <c r="J576" t="s">
        <v>82</v>
      </c>
      <c r="K576">
        <v>0</v>
      </c>
      <c r="L576">
        <v>0</v>
      </c>
      <c r="M576">
        <v>0</v>
      </c>
      <c r="N576">
        <v>0</v>
      </c>
      <c r="O576">
        <v>0</v>
      </c>
      <c r="P576">
        <v>1</v>
      </c>
    </row>
    <row r="577" spans="1:16" x14ac:dyDescent="0.3">
      <c r="A577">
        <v>576</v>
      </c>
      <c r="B577">
        <v>1423</v>
      </c>
      <c r="C577" s="1">
        <v>36161</v>
      </c>
      <c r="D577" s="1">
        <v>36381</v>
      </c>
      <c r="E577" t="s">
        <v>42</v>
      </c>
      <c r="F577" t="s">
        <v>32</v>
      </c>
      <c r="G577" t="s">
        <v>21</v>
      </c>
      <c r="H577" t="s">
        <v>26</v>
      </c>
      <c r="I577">
        <v>1</v>
      </c>
      <c r="J577" t="s">
        <v>78</v>
      </c>
      <c r="K577">
        <v>1</v>
      </c>
      <c r="L577">
        <v>1</v>
      </c>
      <c r="M577">
        <v>0</v>
      </c>
      <c r="N577">
        <v>0</v>
      </c>
      <c r="O577">
        <v>0</v>
      </c>
      <c r="P577">
        <v>1</v>
      </c>
    </row>
    <row r="578" spans="1:16" x14ac:dyDescent="0.3">
      <c r="A578">
        <v>577</v>
      </c>
      <c r="B578">
        <v>1424</v>
      </c>
      <c r="C578" s="1">
        <v>36161</v>
      </c>
      <c r="D578" s="1">
        <v>36331</v>
      </c>
      <c r="E578" t="s">
        <v>42</v>
      </c>
      <c r="F578" t="s">
        <v>32</v>
      </c>
      <c r="G578" t="s">
        <v>21</v>
      </c>
      <c r="H578" t="s">
        <v>26</v>
      </c>
      <c r="I578">
        <v>1</v>
      </c>
      <c r="J578" t="s">
        <v>78</v>
      </c>
      <c r="K578">
        <v>1</v>
      </c>
      <c r="L578">
        <v>1</v>
      </c>
      <c r="M578">
        <v>0</v>
      </c>
      <c r="N578">
        <v>0</v>
      </c>
      <c r="O578">
        <v>0</v>
      </c>
      <c r="P578">
        <v>1</v>
      </c>
    </row>
    <row r="579" spans="1:16" x14ac:dyDescent="0.3">
      <c r="A579">
        <v>578</v>
      </c>
      <c r="B579">
        <v>1425</v>
      </c>
      <c r="C579" s="1">
        <v>36161</v>
      </c>
      <c r="D579" s="1">
        <v>36381</v>
      </c>
      <c r="E579" t="s">
        <v>42</v>
      </c>
      <c r="F579" t="s">
        <v>37</v>
      </c>
      <c r="G579" t="s">
        <v>21</v>
      </c>
      <c r="H579" t="s">
        <v>22</v>
      </c>
      <c r="I579">
        <v>1</v>
      </c>
      <c r="J579" t="s">
        <v>83</v>
      </c>
      <c r="K579">
        <v>1</v>
      </c>
      <c r="L579">
        <v>1</v>
      </c>
      <c r="M579">
        <v>0</v>
      </c>
      <c r="N579">
        <v>0</v>
      </c>
      <c r="O579">
        <v>0</v>
      </c>
      <c r="P579">
        <v>1</v>
      </c>
    </row>
    <row r="580" spans="1:16" x14ac:dyDescent="0.3">
      <c r="A580">
        <v>579</v>
      </c>
      <c r="B580">
        <v>1426</v>
      </c>
      <c r="C580" s="1">
        <v>36161</v>
      </c>
      <c r="D580" s="1">
        <v>36210</v>
      </c>
      <c r="E580" t="s">
        <v>16</v>
      </c>
      <c r="F580" t="s">
        <v>32</v>
      </c>
      <c r="G580" t="s">
        <v>21</v>
      </c>
      <c r="H580" t="s">
        <v>22</v>
      </c>
      <c r="I580">
        <v>4</v>
      </c>
      <c r="J580" t="s">
        <v>82</v>
      </c>
      <c r="K580">
        <v>1</v>
      </c>
      <c r="L580">
        <v>0</v>
      </c>
      <c r="M580">
        <v>1</v>
      </c>
      <c r="N580">
        <v>0</v>
      </c>
      <c r="O580">
        <v>0</v>
      </c>
      <c r="P580">
        <v>1</v>
      </c>
    </row>
    <row r="581" spans="1:16" x14ac:dyDescent="0.3">
      <c r="A581">
        <v>580</v>
      </c>
      <c r="B581">
        <v>1066</v>
      </c>
      <c r="C581" s="1">
        <v>36161</v>
      </c>
      <c r="D581" s="1">
        <v>36161</v>
      </c>
      <c r="E581" t="s">
        <v>16</v>
      </c>
      <c r="F581" t="s">
        <v>32</v>
      </c>
      <c r="G581" t="s">
        <v>21</v>
      </c>
      <c r="H581" t="s">
        <v>27</v>
      </c>
      <c r="I581">
        <v>1</v>
      </c>
      <c r="J581" t="s">
        <v>71</v>
      </c>
      <c r="K581">
        <v>1</v>
      </c>
      <c r="L581">
        <v>1</v>
      </c>
      <c r="M581">
        <v>0</v>
      </c>
      <c r="N581">
        <v>0</v>
      </c>
      <c r="O581">
        <v>0</v>
      </c>
      <c r="P581">
        <v>1</v>
      </c>
    </row>
    <row r="582" spans="1:16" x14ac:dyDescent="0.3">
      <c r="A582">
        <v>581</v>
      </c>
      <c r="B582">
        <v>1060</v>
      </c>
      <c r="C582" s="1">
        <v>36161</v>
      </c>
      <c r="D582" s="1">
        <v>36161</v>
      </c>
      <c r="E582" t="s">
        <v>16</v>
      </c>
      <c r="F582" t="s">
        <v>32</v>
      </c>
      <c r="G582" t="s">
        <v>21</v>
      </c>
      <c r="H582" t="s">
        <v>27</v>
      </c>
      <c r="I582">
        <v>1</v>
      </c>
      <c r="J582" t="s">
        <v>71</v>
      </c>
      <c r="K582">
        <v>1</v>
      </c>
      <c r="L582">
        <v>1</v>
      </c>
      <c r="M582">
        <v>0</v>
      </c>
      <c r="N582">
        <v>0</v>
      </c>
      <c r="O582">
        <v>0</v>
      </c>
      <c r="P582">
        <v>1</v>
      </c>
    </row>
    <row r="583" spans="1:16" x14ac:dyDescent="0.3">
      <c r="A583">
        <v>582</v>
      </c>
      <c r="B583">
        <v>1020</v>
      </c>
      <c r="C583" s="1">
        <v>36161</v>
      </c>
      <c r="D583" s="1">
        <v>36161</v>
      </c>
      <c r="E583" t="s">
        <v>16</v>
      </c>
      <c r="F583" t="s">
        <v>37</v>
      </c>
      <c r="G583" t="s">
        <v>21</v>
      </c>
      <c r="H583" t="s">
        <v>27</v>
      </c>
      <c r="I583">
        <v>1</v>
      </c>
      <c r="J583" t="s">
        <v>85</v>
      </c>
      <c r="K583">
        <v>1</v>
      </c>
      <c r="L583">
        <v>1</v>
      </c>
      <c r="M583">
        <v>0</v>
      </c>
      <c r="N583">
        <v>0</v>
      </c>
      <c r="O583">
        <v>0</v>
      </c>
      <c r="P583">
        <v>1</v>
      </c>
    </row>
    <row r="584" spans="1:16" x14ac:dyDescent="0.3">
      <c r="A584">
        <v>583</v>
      </c>
      <c r="B584">
        <v>1017</v>
      </c>
      <c r="C584" s="1">
        <v>36161</v>
      </c>
      <c r="D584" s="1">
        <v>36161</v>
      </c>
      <c r="E584" t="s">
        <v>16</v>
      </c>
      <c r="F584" t="s">
        <v>32</v>
      </c>
      <c r="G584" t="s">
        <v>21</v>
      </c>
      <c r="H584" t="s">
        <v>27</v>
      </c>
      <c r="I584">
        <v>1</v>
      </c>
      <c r="J584" t="s">
        <v>71</v>
      </c>
      <c r="K584">
        <v>1</v>
      </c>
      <c r="L584">
        <v>1</v>
      </c>
      <c r="M584">
        <v>0</v>
      </c>
      <c r="N584">
        <v>0</v>
      </c>
      <c r="O584">
        <v>0</v>
      </c>
      <c r="P584">
        <v>1</v>
      </c>
    </row>
    <row r="585" spans="1:16" x14ac:dyDescent="0.3">
      <c r="A585">
        <v>584</v>
      </c>
      <c r="B585">
        <v>1021</v>
      </c>
      <c r="C585" s="1">
        <v>36161</v>
      </c>
      <c r="D585" s="1">
        <v>36161</v>
      </c>
      <c r="E585" t="s">
        <v>16</v>
      </c>
      <c r="F585" t="s">
        <v>37</v>
      </c>
      <c r="G585" t="s">
        <v>21</v>
      </c>
      <c r="H585" t="s">
        <v>27</v>
      </c>
      <c r="I585">
        <v>1</v>
      </c>
      <c r="J585" t="s">
        <v>85</v>
      </c>
      <c r="K585">
        <v>1</v>
      </c>
      <c r="L585">
        <v>0</v>
      </c>
      <c r="M585">
        <v>0</v>
      </c>
      <c r="N585">
        <v>0</v>
      </c>
      <c r="O585">
        <v>1</v>
      </c>
      <c r="P585">
        <v>1</v>
      </c>
    </row>
    <row r="586" spans="1:16" x14ac:dyDescent="0.3">
      <c r="A586">
        <v>585</v>
      </c>
      <c r="B586">
        <v>1084</v>
      </c>
      <c r="C586" s="1">
        <v>36161</v>
      </c>
      <c r="D586" s="1">
        <v>36161</v>
      </c>
      <c r="E586" t="s">
        <v>42</v>
      </c>
      <c r="F586" t="s">
        <v>32</v>
      </c>
      <c r="G586" t="s">
        <v>21</v>
      </c>
      <c r="H586" t="s">
        <v>27</v>
      </c>
      <c r="I586">
        <v>2</v>
      </c>
      <c r="J586" t="s">
        <v>75</v>
      </c>
      <c r="K586">
        <v>1</v>
      </c>
      <c r="L586">
        <v>1</v>
      </c>
      <c r="M586">
        <v>0</v>
      </c>
      <c r="N586">
        <v>0</v>
      </c>
      <c r="O586">
        <v>0</v>
      </c>
      <c r="P586">
        <v>1</v>
      </c>
    </row>
    <row r="587" spans="1:16" x14ac:dyDescent="0.3">
      <c r="A587">
        <v>586</v>
      </c>
      <c r="B587">
        <v>1025</v>
      </c>
      <c r="C587" s="1">
        <v>36161</v>
      </c>
      <c r="D587" s="1">
        <v>36161</v>
      </c>
      <c r="E587" t="s">
        <v>16</v>
      </c>
      <c r="F587" t="s">
        <v>37</v>
      </c>
      <c r="G587" t="s">
        <v>21</v>
      </c>
      <c r="H587" t="s">
        <v>27</v>
      </c>
      <c r="I587">
        <v>1</v>
      </c>
      <c r="J587" t="s">
        <v>85</v>
      </c>
      <c r="K587">
        <v>1</v>
      </c>
      <c r="L587">
        <v>1</v>
      </c>
      <c r="M587">
        <v>1</v>
      </c>
      <c r="N587">
        <v>0</v>
      </c>
      <c r="O587">
        <v>0</v>
      </c>
      <c r="P587">
        <v>1</v>
      </c>
    </row>
    <row r="588" spans="1:16" x14ac:dyDescent="0.3">
      <c r="A588">
        <v>587</v>
      </c>
      <c r="B588">
        <v>1322</v>
      </c>
      <c r="C588" s="1">
        <v>36161</v>
      </c>
      <c r="D588" s="1">
        <v>36331</v>
      </c>
      <c r="E588" t="s">
        <v>16</v>
      </c>
      <c r="F588" t="s">
        <v>37</v>
      </c>
      <c r="G588" t="s">
        <v>21</v>
      </c>
      <c r="H588" t="s">
        <v>27</v>
      </c>
      <c r="I588">
        <v>4</v>
      </c>
      <c r="J588" t="s">
        <v>80</v>
      </c>
      <c r="K588">
        <v>1</v>
      </c>
      <c r="L588">
        <v>1</v>
      </c>
      <c r="M588">
        <v>1</v>
      </c>
      <c r="N588">
        <v>0</v>
      </c>
      <c r="O588">
        <v>0</v>
      </c>
      <c r="P588">
        <v>1</v>
      </c>
    </row>
    <row r="589" spans="1:16" x14ac:dyDescent="0.3">
      <c r="A589">
        <v>588</v>
      </c>
      <c r="B589">
        <v>1324</v>
      </c>
      <c r="C589" s="1">
        <v>36161</v>
      </c>
      <c r="D589" s="1">
        <v>36161</v>
      </c>
      <c r="E589" t="s">
        <v>42</v>
      </c>
      <c r="F589" t="s">
        <v>32</v>
      </c>
      <c r="G589" t="s">
        <v>21</v>
      </c>
      <c r="H589" t="s">
        <v>27</v>
      </c>
      <c r="I589">
        <v>1</v>
      </c>
      <c r="J589" t="s">
        <v>78</v>
      </c>
      <c r="K589">
        <v>1</v>
      </c>
      <c r="L589">
        <v>1</v>
      </c>
      <c r="M589">
        <v>1</v>
      </c>
      <c r="N589">
        <v>0</v>
      </c>
      <c r="O589">
        <v>0</v>
      </c>
      <c r="P589">
        <v>1</v>
      </c>
    </row>
    <row r="590" spans="1:16" x14ac:dyDescent="0.3">
      <c r="A590">
        <v>589</v>
      </c>
      <c r="B590">
        <v>1323</v>
      </c>
      <c r="C590" s="1">
        <v>36161</v>
      </c>
      <c r="D590" s="1">
        <v>36161</v>
      </c>
      <c r="E590" t="s">
        <v>42</v>
      </c>
      <c r="F590" t="s">
        <v>32</v>
      </c>
      <c r="G590" t="s">
        <v>21</v>
      </c>
      <c r="H590" t="s">
        <v>27</v>
      </c>
      <c r="I590">
        <v>2</v>
      </c>
      <c r="J590" t="s">
        <v>75</v>
      </c>
      <c r="K590">
        <v>1</v>
      </c>
      <c r="L590">
        <v>1</v>
      </c>
      <c r="M590">
        <v>0</v>
      </c>
      <c r="N590">
        <v>0</v>
      </c>
      <c r="O590">
        <v>0</v>
      </c>
      <c r="P590">
        <v>1</v>
      </c>
    </row>
    <row r="591" spans="1:16" x14ac:dyDescent="0.3">
      <c r="A591">
        <v>590</v>
      </c>
      <c r="B591">
        <v>1326</v>
      </c>
      <c r="C591" s="1">
        <v>36161</v>
      </c>
      <c r="D591" s="1">
        <v>36201</v>
      </c>
      <c r="E591" t="s">
        <v>42</v>
      </c>
      <c r="F591" t="s">
        <v>32</v>
      </c>
      <c r="G591" t="s">
        <v>21</v>
      </c>
      <c r="H591" t="s">
        <v>27</v>
      </c>
      <c r="I591">
        <v>1</v>
      </c>
      <c r="J591" t="s">
        <v>78</v>
      </c>
      <c r="K591">
        <v>1</v>
      </c>
      <c r="L591">
        <v>1</v>
      </c>
      <c r="M591">
        <v>0</v>
      </c>
      <c r="N591">
        <v>0</v>
      </c>
      <c r="O591">
        <v>0</v>
      </c>
      <c r="P591">
        <v>1</v>
      </c>
    </row>
    <row r="592" spans="1:16" x14ac:dyDescent="0.3">
      <c r="A592">
        <v>591</v>
      </c>
      <c r="B592">
        <v>1329</v>
      </c>
      <c r="C592" s="1">
        <v>36161</v>
      </c>
      <c r="D592" s="1">
        <v>36240</v>
      </c>
      <c r="E592" t="s">
        <v>16</v>
      </c>
      <c r="F592" t="s">
        <v>37</v>
      </c>
      <c r="G592" t="s">
        <v>21</v>
      </c>
      <c r="H592" t="s">
        <v>27</v>
      </c>
      <c r="I592">
        <v>1</v>
      </c>
      <c r="J592" t="s">
        <v>85</v>
      </c>
      <c r="K592">
        <v>1</v>
      </c>
      <c r="L592">
        <v>1</v>
      </c>
      <c r="M592">
        <v>0</v>
      </c>
      <c r="N592">
        <v>0</v>
      </c>
      <c r="O592">
        <v>0</v>
      </c>
      <c r="P592">
        <v>1</v>
      </c>
    </row>
    <row r="593" spans="1:16" x14ac:dyDescent="0.3">
      <c r="A593">
        <v>592</v>
      </c>
      <c r="B593">
        <v>1327</v>
      </c>
      <c r="C593" s="1">
        <v>36161</v>
      </c>
      <c r="D593" s="1">
        <v>36351</v>
      </c>
      <c r="E593" t="s">
        <v>16</v>
      </c>
      <c r="F593" t="s">
        <v>37</v>
      </c>
      <c r="G593" t="s">
        <v>21</v>
      </c>
      <c r="H593" t="s">
        <v>27</v>
      </c>
      <c r="I593">
        <v>2</v>
      </c>
      <c r="J593" t="s">
        <v>86</v>
      </c>
      <c r="K593">
        <v>1</v>
      </c>
      <c r="L593">
        <v>1</v>
      </c>
      <c r="M593">
        <v>0</v>
      </c>
      <c r="N593">
        <v>0</v>
      </c>
      <c r="O593">
        <v>0</v>
      </c>
      <c r="P593">
        <v>1</v>
      </c>
    </row>
    <row r="594" spans="1:16" x14ac:dyDescent="0.3">
      <c r="A594">
        <v>593</v>
      </c>
      <c r="B594">
        <v>1427</v>
      </c>
      <c r="C594" s="1">
        <v>36161</v>
      </c>
      <c r="D594" s="1">
        <v>36331</v>
      </c>
      <c r="E594" t="s">
        <v>16</v>
      </c>
      <c r="F594" t="s">
        <v>32</v>
      </c>
      <c r="G594" t="s">
        <v>21</v>
      </c>
      <c r="H594" t="s">
        <v>52</v>
      </c>
      <c r="I594">
        <v>6</v>
      </c>
      <c r="J594" t="s">
        <v>48</v>
      </c>
      <c r="K594">
        <v>0</v>
      </c>
      <c r="L594">
        <v>0</v>
      </c>
      <c r="M594">
        <v>0</v>
      </c>
      <c r="N594">
        <v>0</v>
      </c>
      <c r="O594">
        <v>0</v>
      </c>
      <c r="P594">
        <v>1</v>
      </c>
    </row>
    <row r="595" spans="1:16" x14ac:dyDescent="0.3">
      <c r="A595">
        <v>594</v>
      </c>
      <c r="B595">
        <v>1428</v>
      </c>
      <c r="C595" s="1">
        <v>36161</v>
      </c>
      <c r="D595" s="1">
        <v>36214</v>
      </c>
      <c r="E595" t="s">
        <v>16</v>
      </c>
      <c r="F595" t="s">
        <v>32</v>
      </c>
      <c r="G595" t="s">
        <v>21</v>
      </c>
      <c r="H595" t="s">
        <v>52</v>
      </c>
      <c r="I595">
        <v>1</v>
      </c>
      <c r="J595" t="s">
        <v>71</v>
      </c>
      <c r="K595">
        <v>1</v>
      </c>
      <c r="L595">
        <v>1</v>
      </c>
      <c r="M595">
        <v>1</v>
      </c>
      <c r="N595">
        <v>0</v>
      </c>
      <c r="O595">
        <v>0</v>
      </c>
      <c r="P595">
        <v>1</v>
      </c>
    </row>
    <row r="596" spans="1:16" x14ac:dyDescent="0.3">
      <c r="A596">
        <v>595</v>
      </c>
      <c r="B596">
        <v>1429</v>
      </c>
      <c r="C596" s="1">
        <v>36161</v>
      </c>
      <c r="D596" s="1">
        <v>36411</v>
      </c>
      <c r="E596" t="s">
        <v>42</v>
      </c>
      <c r="F596" t="s">
        <v>32</v>
      </c>
      <c r="G596" t="s">
        <v>18</v>
      </c>
      <c r="H596" t="s">
        <v>27</v>
      </c>
      <c r="I596">
        <v>1</v>
      </c>
      <c r="J596" t="s">
        <v>78</v>
      </c>
      <c r="K596">
        <v>1</v>
      </c>
      <c r="L596">
        <v>1</v>
      </c>
      <c r="M596">
        <v>1</v>
      </c>
      <c r="N596">
        <v>0</v>
      </c>
      <c r="O596">
        <v>0</v>
      </c>
      <c r="P596">
        <v>1</v>
      </c>
    </row>
    <row r="597" spans="1:16" x14ac:dyDescent="0.3">
      <c r="A597">
        <v>596</v>
      </c>
      <c r="B597">
        <v>1430</v>
      </c>
      <c r="C597" s="1">
        <v>36161</v>
      </c>
      <c r="D597" s="1">
        <v>36411</v>
      </c>
      <c r="E597" t="s">
        <v>42</v>
      </c>
      <c r="F597" t="s">
        <v>32</v>
      </c>
      <c r="G597" t="s">
        <v>21</v>
      </c>
      <c r="H597" t="s">
        <v>88</v>
      </c>
      <c r="I597">
        <v>1</v>
      </c>
      <c r="J597" t="s">
        <v>78</v>
      </c>
      <c r="K597">
        <v>1</v>
      </c>
      <c r="L597">
        <v>1</v>
      </c>
      <c r="M597">
        <v>0</v>
      </c>
      <c r="N597">
        <v>0</v>
      </c>
      <c r="O597">
        <v>0</v>
      </c>
      <c r="P597">
        <v>1</v>
      </c>
    </row>
    <row r="598" spans="1:16" x14ac:dyDescent="0.3">
      <c r="A598">
        <v>597</v>
      </c>
      <c r="B598">
        <v>1431</v>
      </c>
      <c r="C598" s="1">
        <v>36161</v>
      </c>
      <c r="D598" s="1">
        <v>36331</v>
      </c>
      <c r="E598" t="s">
        <v>42</v>
      </c>
      <c r="F598" t="s">
        <v>37</v>
      </c>
      <c r="G598" t="s">
        <v>18</v>
      </c>
      <c r="H598" t="s">
        <v>27</v>
      </c>
      <c r="I598">
        <v>1</v>
      </c>
      <c r="J598" t="s">
        <v>83</v>
      </c>
      <c r="K598">
        <v>1</v>
      </c>
      <c r="L598">
        <v>1</v>
      </c>
      <c r="M598">
        <v>0</v>
      </c>
      <c r="N598">
        <v>0</v>
      </c>
      <c r="O598">
        <v>0</v>
      </c>
      <c r="P598">
        <v>1</v>
      </c>
    </row>
    <row r="599" spans="1:16" x14ac:dyDescent="0.3">
      <c r="A599">
        <v>598</v>
      </c>
      <c r="B599">
        <v>1432</v>
      </c>
      <c r="C599" s="1">
        <v>36161</v>
      </c>
      <c r="D599" s="1">
        <v>36351</v>
      </c>
      <c r="E599" t="s">
        <v>42</v>
      </c>
      <c r="F599" t="s">
        <v>37</v>
      </c>
      <c r="G599" t="s">
        <v>18</v>
      </c>
      <c r="H599" t="s">
        <v>27</v>
      </c>
      <c r="I599">
        <v>2</v>
      </c>
      <c r="J599" t="s">
        <v>77</v>
      </c>
      <c r="K599">
        <v>1</v>
      </c>
      <c r="L599">
        <v>1</v>
      </c>
      <c r="M599">
        <v>0</v>
      </c>
      <c r="N599">
        <v>0</v>
      </c>
      <c r="O599">
        <v>0</v>
      </c>
      <c r="P599">
        <v>1</v>
      </c>
    </row>
    <row r="600" spans="1:16" x14ac:dyDescent="0.3">
      <c r="A600">
        <v>599</v>
      </c>
      <c r="B600">
        <v>1433</v>
      </c>
      <c r="C600" s="1">
        <v>36161</v>
      </c>
      <c r="D600" s="1">
        <v>36381</v>
      </c>
      <c r="E600" t="s">
        <v>16</v>
      </c>
      <c r="F600" t="s">
        <v>17</v>
      </c>
      <c r="G600" t="s">
        <v>21</v>
      </c>
      <c r="H600" t="s">
        <v>88</v>
      </c>
      <c r="I600">
        <v>3</v>
      </c>
      <c r="J600" t="s">
        <v>25</v>
      </c>
      <c r="K600">
        <v>1</v>
      </c>
      <c r="L600">
        <v>0</v>
      </c>
      <c r="M600">
        <v>1</v>
      </c>
      <c r="N600">
        <v>0</v>
      </c>
      <c r="O600">
        <v>0</v>
      </c>
      <c r="P600">
        <v>1</v>
      </c>
    </row>
    <row r="601" spans="1:16" x14ac:dyDescent="0.3">
      <c r="A601">
        <v>600</v>
      </c>
      <c r="B601">
        <v>1434</v>
      </c>
      <c r="C601" s="1">
        <v>36161</v>
      </c>
      <c r="D601" s="1">
        <v>36351</v>
      </c>
      <c r="E601" t="s">
        <v>42</v>
      </c>
      <c r="F601" t="s">
        <v>32</v>
      </c>
      <c r="G601" t="s">
        <v>21</v>
      </c>
      <c r="H601" t="s">
        <v>30</v>
      </c>
      <c r="I601">
        <v>5</v>
      </c>
      <c r="J601" t="s">
        <v>38</v>
      </c>
      <c r="K601">
        <v>0</v>
      </c>
      <c r="L601">
        <v>0</v>
      </c>
      <c r="M601">
        <v>0</v>
      </c>
      <c r="N601">
        <v>0</v>
      </c>
      <c r="O601">
        <v>0</v>
      </c>
      <c r="P601">
        <v>1</v>
      </c>
    </row>
  </sheetData>
  <autoFilter ref="A1:P1" xr:uid="{00000000-0009-0000-0000-000000000000}"/>
  <conditionalFormatting sqref="A1:A1048576 B602:P602">
    <cfRule type="duplicateValues" dxfId="9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02"/>
  <sheetViews>
    <sheetView zoomScale="87" workbookViewId="0">
      <selection activeCell="H1" sqref="H1"/>
    </sheetView>
  </sheetViews>
  <sheetFormatPr defaultColWidth="11.19921875" defaultRowHeight="15.6" x14ac:dyDescent="0.3"/>
  <cols>
    <col min="1" max="1" width="8.19921875" bestFit="1" customWidth="1"/>
    <col min="2" max="2" width="11.296875" bestFit="1" customWidth="1"/>
    <col min="3" max="3" width="16.69921875" bestFit="1" customWidth="1"/>
    <col min="4" max="4" width="12.59765625" customWidth="1"/>
    <col min="5" max="5" width="10.19921875" customWidth="1"/>
    <col min="6" max="6" width="10.5" customWidth="1"/>
    <col min="7" max="7" width="13" customWidth="1"/>
    <col min="8" max="8" width="17.796875" customWidth="1"/>
    <col min="9" max="9" width="12" customWidth="1"/>
    <col min="10" max="10" width="11" customWidth="1"/>
    <col min="11" max="11" width="32" bestFit="1" customWidth="1"/>
    <col min="12" max="12" width="39.09765625" bestFit="1" customWidth="1"/>
    <col min="13" max="13" width="37.8984375" bestFit="1" customWidth="1"/>
    <col min="14" max="14" width="39.296875" bestFit="1" customWidth="1"/>
    <col min="15" max="15" width="37.5" bestFit="1" customWidth="1"/>
    <col min="16" max="16" width="3.796875" hidden="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89</v>
      </c>
      <c r="R1" t="s">
        <v>90</v>
      </c>
      <c r="S1" t="s">
        <v>94</v>
      </c>
    </row>
    <row r="2" spans="1:22" x14ac:dyDescent="0.3">
      <c r="A2" s="3">
        <v>1</v>
      </c>
      <c r="B2" s="3">
        <v>1001</v>
      </c>
      <c r="C2" s="1">
        <v>35431</v>
      </c>
      <c r="D2" s="1">
        <v>35431</v>
      </c>
      <c r="E2" s="4" t="s">
        <v>16</v>
      </c>
      <c r="F2" s="4" t="s">
        <v>17</v>
      </c>
      <c r="G2" s="4" t="s">
        <v>18</v>
      </c>
      <c r="H2" t="s">
        <v>19</v>
      </c>
      <c r="I2" s="2">
        <v>1</v>
      </c>
      <c r="J2" s="22">
        <v>78.75</v>
      </c>
      <c r="K2" s="3">
        <v>1</v>
      </c>
      <c r="L2" s="3">
        <v>1</v>
      </c>
      <c r="M2" s="3">
        <v>1</v>
      </c>
      <c r="N2" s="3">
        <v>0</v>
      </c>
      <c r="O2" s="3">
        <v>0</v>
      </c>
      <c r="P2">
        <v>1</v>
      </c>
      <c r="Q2">
        <f>YEAR(C2)</f>
        <v>1997</v>
      </c>
      <c r="R2" s="3" cm="1">
        <f t="array" ref="R2">MIN(IF($B$2:$B$601 = B2, $Q$2:$Q$601))</f>
        <v>1997</v>
      </c>
      <c r="S2" s="2">
        <f>J2/I2</f>
        <v>78.75</v>
      </c>
      <c r="V2" s="2"/>
    </row>
    <row r="3" spans="1:22" x14ac:dyDescent="0.3">
      <c r="A3" s="3">
        <v>2</v>
      </c>
      <c r="B3" s="3">
        <v>1002</v>
      </c>
      <c r="C3" s="1">
        <v>35431</v>
      </c>
      <c r="D3" s="1">
        <v>35431</v>
      </c>
      <c r="E3" s="4" t="s">
        <v>16</v>
      </c>
      <c r="F3" s="4" t="s">
        <v>17</v>
      </c>
      <c r="G3" s="4" t="s">
        <v>21</v>
      </c>
      <c r="H3" t="s">
        <v>22</v>
      </c>
      <c r="I3" s="2">
        <v>1</v>
      </c>
      <c r="J3" s="22">
        <v>78.75</v>
      </c>
      <c r="K3" s="3">
        <v>1</v>
      </c>
      <c r="L3" s="3">
        <v>1</v>
      </c>
      <c r="M3" s="3">
        <v>1</v>
      </c>
      <c r="N3" s="3">
        <v>0</v>
      </c>
      <c r="O3" s="3">
        <v>0</v>
      </c>
      <c r="P3">
        <v>1</v>
      </c>
      <c r="Q3">
        <f t="shared" ref="Q3:Q66" si="0">YEAR(C3)</f>
        <v>1997</v>
      </c>
      <c r="R3" s="3" cm="1">
        <f t="array" ref="R3">MIN(IF($B$2:$B$601 = B3, $Q$2:$Q$601))</f>
        <v>1997</v>
      </c>
      <c r="S3" s="2">
        <f t="shared" ref="S3:S66" si="1">J3/I3</f>
        <v>78.75</v>
      </c>
    </row>
    <row r="4" spans="1:22" x14ac:dyDescent="0.3">
      <c r="A4" s="3">
        <v>3</v>
      </c>
      <c r="B4" s="3">
        <v>1003</v>
      </c>
      <c r="C4" s="1">
        <v>35431</v>
      </c>
      <c r="D4" s="1">
        <v>35431</v>
      </c>
      <c r="E4" s="4" t="s">
        <v>16</v>
      </c>
      <c r="F4" s="4" t="s">
        <v>17</v>
      </c>
      <c r="G4" s="4" t="s">
        <v>21</v>
      </c>
      <c r="H4" t="s">
        <v>19</v>
      </c>
      <c r="I4" s="2">
        <v>2</v>
      </c>
      <c r="J4" s="22">
        <v>157.5</v>
      </c>
      <c r="K4" s="3">
        <v>1</v>
      </c>
      <c r="L4" s="3">
        <v>1</v>
      </c>
      <c r="M4" s="3">
        <v>0</v>
      </c>
      <c r="N4" s="3">
        <v>0</v>
      </c>
      <c r="O4" s="3">
        <v>0</v>
      </c>
      <c r="P4">
        <v>1</v>
      </c>
      <c r="Q4">
        <f t="shared" si="0"/>
        <v>1997</v>
      </c>
      <c r="R4" s="3" cm="1">
        <f t="array" ref="R4">MIN(IF($B$2:$B$601 = B4, $Q$2:$Q$601))</f>
        <v>1997</v>
      </c>
      <c r="S4" s="2">
        <f t="shared" si="1"/>
        <v>78.75</v>
      </c>
    </row>
    <row r="5" spans="1:22" x14ac:dyDescent="0.3">
      <c r="A5" s="3">
        <v>4</v>
      </c>
      <c r="B5" s="3">
        <v>1004</v>
      </c>
      <c r="C5" s="1">
        <v>35431</v>
      </c>
      <c r="D5" s="1">
        <v>35431</v>
      </c>
      <c r="E5" s="4" t="s">
        <v>16</v>
      </c>
      <c r="F5" s="4" t="s">
        <v>17</v>
      </c>
      <c r="G5" s="4" t="s">
        <v>21</v>
      </c>
      <c r="H5" t="s">
        <v>24</v>
      </c>
      <c r="I5" s="2">
        <v>2</v>
      </c>
      <c r="J5" s="22">
        <v>157.5</v>
      </c>
      <c r="K5" s="3">
        <v>1</v>
      </c>
      <c r="L5" s="3">
        <v>1</v>
      </c>
      <c r="M5" s="3">
        <v>0</v>
      </c>
      <c r="N5" s="3">
        <v>0</v>
      </c>
      <c r="O5" s="3">
        <v>0</v>
      </c>
      <c r="P5">
        <v>1</v>
      </c>
      <c r="Q5">
        <f t="shared" si="0"/>
        <v>1997</v>
      </c>
      <c r="R5" s="3" cm="1">
        <f t="array" ref="R5">MIN(IF($B$2:$B$601 = B5, $Q$2:$Q$601))</f>
        <v>1997</v>
      </c>
      <c r="S5" s="2">
        <f t="shared" si="1"/>
        <v>78.75</v>
      </c>
    </row>
    <row r="6" spans="1:22" x14ac:dyDescent="0.3">
      <c r="A6" s="3">
        <v>5</v>
      </c>
      <c r="B6" s="3">
        <v>1005</v>
      </c>
      <c r="C6" s="1">
        <v>35431</v>
      </c>
      <c r="D6" s="1">
        <v>35431</v>
      </c>
      <c r="E6" s="4" t="s">
        <v>16</v>
      </c>
      <c r="F6" s="4" t="s">
        <v>17</v>
      </c>
      <c r="G6" s="4" t="s">
        <v>18</v>
      </c>
      <c r="H6" t="s">
        <v>24</v>
      </c>
      <c r="I6" s="2">
        <v>1</v>
      </c>
      <c r="J6" s="22">
        <v>78.75</v>
      </c>
      <c r="K6" s="3">
        <v>1</v>
      </c>
      <c r="L6" s="3">
        <v>1</v>
      </c>
      <c r="M6" s="3">
        <v>0</v>
      </c>
      <c r="N6" s="3">
        <v>0</v>
      </c>
      <c r="O6" s="3">
        <v>0</v>
      </c>
      <c r="P6">
        <v>1</v>
      </c>
      <c r="Q6">
        <f t="shared" si="0"/>
        <v>1997</v>
      </c>
      <c r="R6" s="3" cm="1">
        <f t="array" ref="R6">MIN(IF($B$2:$B$601 = B6, $Q$2:$Q$601))</f>
        <v>1997</v>
      </c>
      <c r="S6" s="2">
        <f t="shared" si="1"/>
        <v>78.75</v>
      </c>
    </row>
    <row r="7" spans="1:22" x14ac:dyDescent="0.3">
      <c r="A7" s="3">
        <v>6</v>
      </c>
      <c r="B7" s="3">
        <v>1006</v>
      </c>
      <c r="C7" s="1">
        <v>35431</v>
      </c>
      <c r="D7" s="1">
        <v>35431</v>
      </c>
      <c r="E7" s="4" t="s">
        <v>16</v>
      </c>
      <c r="F7" s="4" t="s">
        <v>17</v>
      </c>
      <c r="G7" s="4" t="s">
        <v>21</v>
      </c>
      <c r="H7" t="s">
        <v>24</v>
      </c>
      <c r="I7" s="2">
        <v>4</v>
      </c>
      <c r="J7" s="22">
        <v>315</v>
      </c>
      <c r="K7" s="3">
        <v>0</v>
      </c>
      <c r="L7" s="3">
        <v>0</v>
      </c>
      <c r="M7" s="3">
        <v>0</v>
      </c>
      <c r="N7" s="3">
        <v>0</v>
      </c>
      <c r="O7" s="3">
        <v>0</v>
      </c>
      <c r="P7">
        <v>1</v>
      </c>
      <c r="Q7">
        <f t="shared" si="0"/>
        <v>1997</v>
      </c>
      <c r="R7" s="3" cm="1">
        <f t="array" ref="R7">MIN(IF($B$2:$B$601 = B7, $Q$2:$Q$601))</f>
        <v>1997</v>
      </c>
      <c r="S7" s="2">
        <f t="shared" si="1"/>
        <v>78.75</v>
      </c>
    </row>
    <row r="8" spans="1:22" x14ac:dyDescent="0.3">
      <c r="A8" s="3">
        <v>7</v>
      </c>
      <c r="B8" s="3">
        <v>1007</v>
      </c>
      <c r="C8" s="1">
        <v>35431</v>
      </c>
      <c r="D8" s="1">
        <v>35431</v>
      </c>
      <c r="E8" s="4" t="s">
        <v>16</v>
      </c>
      <c r="F8" s="4" t="s">
        <v>17</v>
      </c>
      <c r="G8" s="4" t="s">
        <v>18</v>
      </c>
      <c r="H8" t="s">
        <v>24</v>
      </c>
      <c r="I8" s="2">
        <v>2</v>
      </c>
      <c r="J8" s="22">
        <v>157.5</v>
      </c>
      <c r="K8" s="3">
        <v>1</v>
      </c>
      <c r="L8" s="3">
        <v>1</v>
      </c>
      <c r="M8" s="3">
        <v>0</v>
      </c>
      <c r="N8" s="3">
        <v>0</v>
      </c>
      <c r="O8" s="3">
        <v>0</v>
      </c>
      <c r="P8">
        <v>1</v>
      </c>
      <c r="Q8">
        <f t="shared" si="0"/>
        <v>1997</v>
      </c>
      <c r="R8" s="3" cm="1">
        <f t="array" ref="R8">MIN(IF($B$2:$B$601 = B8, $Q$2:$Q$601))</f>
        <v>1997</v>
      </c>
      <c r="S8" s="2">
        <f t="shared" si="1"/>
        <v>78.75</v>
      </c>
    </row>
    <row r="9" spans="1:22" x14ac:dyDescent="0.3">
      <c r="A9" s="3">
        <v>8</v>
      </c>
      <c r="B9" s="3">
        <v>1008</v>
      </c>
      <c r="C9" s="1">
        <v>35431</v>
      </c>
      <c r="D9" s="1">
        <v>35431</v>
      </c>
      <c r="E9" s="4" t="s">
        <v>16</v>
      </c>
      <c r="F9" s="4" t="s">
        <v>17</v>
      </c>
      <c r="G9" s="4" t="s">
        <v>21</v>
      </c>
      <c r="H9" t="s">
        <v>22</v>
      </c>
      <c r="I9" s="2">
        <v>1</v>
      </c>
      <c r="J9" s="22">
        <v>78.75</v>
      </c>
      <c r="K9" s="3">
        <v>1</v>
      </c>
      <c r="L9" s="3">
        <v>1</v>
      </c>
      <c r="M9" s="3">
        <v>1</v>
      </c>
      <c r="N9" s="3">
        <v>0</v>
      </c>
      <c r="O9" s="3">
        <v>0</v>
      </c>
      <c r="P9">
        <v>1</v>
      </c>
      <c r="Q9">
        <f t="shared" si="0"/>
        <v>1997</v>
      </c>
      <c r="R9" s="3" cm="1">
        <f t="array" ref="R9">MIN(IF($B$2:$B$601 = B9, $Q$2:$Q$601))</f>
        <v>1997</v>
      </c>
      <c r="S9" s="2">
        <f t="shared" si="1"/>
        <v>78.75</v>
      </c>
    </row>
    <row r="10" spans="1:22" x14ac:dyDescent="0.3">
      <c r="A10" s="3">
        <v>9</v>
      </c>
      <c r="B10" s="3">
        <v>1009</v>
      </c>
      <c r="C10" s="1">
        <v>35431</v>
      </c>
      <c r="D10" s="1">
        <v>35431</v>
      </c>
      <c r="E10" s="4" t="s">
        <v>16</v>
      </c>
      <c r="F10" s="4" t="s">
        <v>17</v>
      </c>
      <c r="G10" s="4" t="s">
        <v>21</v>
      </c>
      <c r="H10" t="s">
        <v>22</v>
      </c>
      <c r="I10" s="2">
        <v>2</v>
      </c>
      <c r="J10" s="22">
        <v>157.5</v>
      </c>
      <c r="K10" s="3">
        <v>1</v>
      </c>
      <c r="L10" s="3">
        <v>1</v>
      </c>
      <c r="M10" s="3">
        <v>0</v>
      </c>
      <c r="N10" s="3">
        <v>0</v>
      </c>
      <c r="O10" s="3">
        <v>0</v>
      </c>
      <c r="P10">
        <v>1</v>
      </c>
      <c r="Q10">
        <f t="shared" si="0"/>
        <v>1997</v>
      </c>
      <c r="R10" s="3" cm="1">
        <f t="array" ref="R10">MIN(IF($B$2:$B$601 = B10, $Q$2:$Q$601))</f>
        <v>1997</v>
      </c>
      <c r="S10" s="2">
        <f t="shared" si="1"/>
        <v>78.75</v>
      </c>
    </row>
    <row r="11" spans="1:22" x14ac:dyDescent="0.3">
      <c r="A11" s="3">
        <v>10</v>
      </c>
      <c r="B11" s="3">
        <v>1010</v>
      </c>
      <c r="C11" s="1">
        <v>35431</v>
      </c>
      <c r="D11" s="1">
        <v>35431</v>
      </c>
      <c r="E11" s="4" t="s">
        <v>16</v>
      </c>
      <c r="F11" s="4" t="s">
        <v>17</v>
      </c>
      <c r="G11" s="4" t="s">
        <v>21</v>
      </c>
      <c r="H11" t="s">
        <v>19</v>
      </c>
      <c r="I11" s="2">
        <v>1</v>
      </c>
      <c r="J11" s="22">
        <v>78.75</v>
      </c>
      <c r="K11" s="3">
        <v>1</v>
      </c>
      <c r="L11" s="3">
        <v>0</v>
      </c>
      <c r="M11" s="3">
        <v>1</v>
      </c>
      <c r="N11" s="3">
        <v>0</v>
      </c>
      <c r="O11" s="3">
        <v>0</v>
      </c>
      <c r="P11">
        <v>1</v>
      </c>
      <c r="Q11">
        <f t="shared" si="0"/>
        <v>1997</v>
      </c>
      <c r="R11" s="3" cm="1">
        <f t="array" ref="R11">MIN(IF($B$2:$B$601 = B11, $Q$2:$Q$601))</f>
        <v>1997</v>
      </c>
      <c r="S11" s="2">
        <f t="shared" si="1"/>
        <v>78.75</v>
      </c>
    </row>
    <row r="12" spans="1:22" x14ac:dyDescent="0.3">
      <c r="A12" s="3">
        <v>11</v>
      </c>
      <c r="B12" s="3">
        <v>1011</v>
      </c>
      <c r="C12" s="1">
        <v>35431</v>
      </c>
      <c r="D12" s="1">
        <v>35431</v>
      </c>
      <c r="E12" s="4" t="s">
        <v>16</v>
      </c>
      <c r="F12" s="4" t="s">
        <v>17</v>
      </c>
      <c r="G12" s="4" t="s">
        <v>21</v>
      </c>
      <c r="H12" t="s">
        <v>24</v>
      </c>
      <c r="I12" s="2">
        <v>1</v>
      </c>
      <c r="J12" s="22">
        <v>78.75</v>
      </c>
      <c r="K12" s="3">
        <v>0</v>
      </c>
      <c r="L12" s="3">
        <v>0</v>
      </c>
      <c r="M12" s="3">
        <v>0</v>
      </c>
      <c r="N12" s="3">
        <v>0</v>
      </c>
      <c r="O12" s="3">
        <v>0</v>
      </c>
      <c r="P12">
        <v>1</v>
      </c>
      <c r="Q12">
        <f t="shared" si="0"/>
        <v>1997</v>
      </c>
      <c r="R12" s="3" cm="1">
        <f t="array" ref="R12">MIN(IF($B$2:$B$601 = B12, $Q$2:$Q$601))</f>
        <v>1997</v>
      </c>
      <c r="S12" s="2">
        <f t="shared" si="1"/>
        <v>78.75</v>
      </c>
    </row>
    <row r="13" spans="1:22" x14ac:dyDescent="0.3">
      <c r="A13" s="3">
        <v>12</v>
      </c>
      <c r="B13" s="3">
        <v>1012</v>
      </c>
      <c r="C13" s="1">
        <v>35431</v>
      </c>
      <c r="D13" s="1">
        <v>35431</v>
      </c>
      <c r="E13" s="4" t="s">
        <v>16</v>
      </c>
      <c r="F13" s="4" t="s">
        <v>17</v>
      </c>
      <c r="G13" s="4" t="s">
        <v>21</v>
      </c>
      <c r="H13" t="s">
        <v>26</v>
      </c>
      <c r="I13" s="2">
        <v>2</v>
      </c>
      <c r="J13" s="22">
        <v>157.5</v>
      </c>
      <c r="K13" s="3">
        <v>1</v>
      </c>
      <c r="L13" s="3">
        <v>1</v>
      </c>
      <c r="M13" s="3">
        <v>1</v>
      </c>
      <c r="N13" s="3">
        <v>0</v>
      </c>
      <c r="O13" s="3">
        <v>0</v>
      </c>
      <c r="P13">
        <v>1</v>
      </c>
      <c r="Q13">
        <f t="shared" si="0"/>
        <v>1997</v>
      </c>
      <c r="R13" s="3" cm="1">
        <f t="array" ref="R13">MIN(IF($B$2:$B$601 = B13, $Q$2:$Q$601))</f>
        <v>1997</v>
      </c>
      <c r="S13" s="2">
        <f t="shared" si="1"/>
        <v>78.75</v>
      </c>
    </row>
    <row r="14" spans="1:22" x14ac:dyDescent="0.3">
      <c r="A14" s="3">
        <v>13</v>
      </c>
      <c r="B14" s="3">
        <v>1013</v>
      </c>
      <c r="C14" s="1">
        <v>35431</v>
      </c>
      <c r="D14" s="1">
        <v>35431</v>
      </c>
      <c r="E14" s="4" t="s">
        <v>16</v>
      </c>
      <c r="F14" s="4" t="s">
        <v>17</v>
      </c>
      <c r="G14" s="4" t="s">
        <v>21</v>
      </c>
      <c r="H14" t="s">
        <v>24</v>
      </c>
      <c r="I14" s="2">
        <v>1</v>
      </c>
      <c r="J14" s="22">
        <v>78.75</v>
      </c>
      <c r="K14" s="3">
        <v>1</v>
      </c>
      <c r="L14" s="3">
        <v>1</v>
      </c>
      <c r="M14" s="3">
        <v>0</v>
      </c>
      <c r="N14" s="3">
        <v>0</v>
      </c>
      <c r="O14" s="3">
        <v>0</v>
      </c>
      <c r="P14">
        <v>1</v>
      </c>
      <c r="Q14">
        <f t="shared" si="0"/>
        <v>1997</v>
      </c>
      <c r="R14" s="3" cm="1">
        <f t="array" ref="R14">MIN(IF($B$2:$B$601 = B14, $Q$2:$Q$601))</f>
        <v>1997</v>
      </c>
      <c r="S14" s="2">
        <f t="shared" si="1"/>
        <v>78.75</v>
      </c>
    </row>
    <row r="15" spans="1:22" x14ac:dyDescent="0.3">
      <c r="A15" s="3">
        <v>14</v>
      </c>
      <c r="B15" s="3">
        <v>1014</v>
      </c>
      <c r="C15" s="1">
        <v>35431</v>
      </c>
      <c r="D15" s="1">
        <v>35431</v>
      </c>
      <c r="E15" s="4" t="s">
        <v>16</v>
      </c>
      <c r="F15" s="4" t="s">
        <v>17</v>
      </c>
      <c r="G15" s="4" t="s">
        <v>18</v>
      </c>
      <c r="H15" t="s">
        <v>24</v>
      </c>
      <c r="I15" s="2">
        <v>1</v>
      </c>
      <c r="J15" s="22">
        <v>78.75</v>
      </c>
      <c r="K15" s="3">
        <v>1</v>
      </c>
      <c r="L15" s="3">
        <v>1</v>
      </c>
      <c r="M15" s="3">
        <v>1</v>
      </c>
      <c r="N15" s="3">
        <v>0</v>
      </c>
      <c r="O15" s="3">
        <v>0</v>
      </c>
      <c r="P15">
        <v>1</v>
      </c>
      <c r="Q15">
        <f t="shared" si="0"/>
        <v>1997</v>
      </c>
      <c r="R15" s="3" cm="1">
        <f t="array" ref="R15">MIN(IF($B$2:$B$601 = B15, $Q$2:$Q$601))</f>
        <v>1997</v>
      </c>
      <c r="S15" s="2">
        <f t="shared" si="1"/>
        <v>78.75</v>
      </c>
    </row>
    <row r="16" spans="1:22" x14ac:dyDescent="0.3">
      <c r="A16" s="3">
        <v>15</v>
      </c>
      <c r="B16" s="3">
        <v>1015</v>
      </c>
      <c r="C16" s="1">
        <v>35431</v>
      </c>
      <c r="D16" s="1">
        <v>35431</v>
      </c>
      <c r="E16" s="4" t="s">
        <v>16</v>
      </c>
      <c r="F16" s="4" t="s">
        <v>17</v>
      </c>
      <c r="G16" s="4" t="s">
        <v>21</v>
      </c>
      <c r="H16" t="s">
        <v>19</v>
      </c>
      <c r="I16" s="2">
        <v>1</v>
      </c>
      <c r="J16" s="22">
        <v>78.75</v>
      </c>
      <c r="K16" s="3">
        <v>1</v>
      </c>
      <c r="L16" s="3">
        <v>1</v>
      </c>
      <c r="M16" s="3">
        <v>0</v>
      </c>
      <c r="N16" s="3">
        <v>0</v>
      </c>
      <c r="O16" s="3">
        <v>0</v>
      </c>
      <c r="P16">
        <v>1</v>
      </c>
      <c r="Q16">
        <f t="shared" si="0"/>
        <v>1997</v>
      </c>
      <c r="R16" s="3" cm="1">
        <f t="array" ref="R16">MIN(IF($B$2:$B$601 = B16, $Q$2:$Q$601))</f>
        <v>1997</v>
      </c>
      <c r="S16" s="2">
        <f t="shared" si="1"/>
        <v>78.75</v>
      </c>
    </row>
    <row r="17" spans="1:19" x14ac:dyDescent="0.3">
      <c r="A17" s="3">
        <v>16</v>
      </c>
      <c r="B17" s="3">
        <v>1016</v>
      </c>
      <c r="C17" s="1">
        <v>35431</v>
      </c>
      <c r="D17" s="1">
        <v>35431</v>
      </c>
      <c r="E17" s="4" t="s">
        <v>16</v>
      </c>
      <c r="F17" s="4" t="s">
        <v>17</v>
      </c>
      <c r="G17" s="4" t="s">
        <v>21</v>
      </c>
      <c r="H17" t="s">
        <v>22</v>
      </c>
      <c r="I17" s="2">
        <v>1</v>
      </c>
      <c r="J17" s="22">
        <v>78.75</v>
      </c>
      <c r="K17" s="3">
        <v>1</v>
      </c>
      <c r="L17" s="3">
        <v>1</v>
      </c>
      <c r="M17" s="3">
        <v>1</v>
      </c>
      <c r="N17" s="3">
        <v>1</v>
      </c>
      <c r="O17" s="3">
        <v>0</v>
      </c>
      <c r="P17">
        <v>1</v>
      </c>
      <c r="Q17">
        <f t="shared" si="0"/>
        <v>1997</v>
      </c>
      <c r="R17" s="3" cm="1">
        <f t="array" ref="R17">MIN(IF($B$2:$B$601 = B17, $Q$2:$Q$601))</f>
        <v>1997</v>
      </c>
      <c r="S17" s="2">
        <f t="shared" si="1"/>
        <v>78.75</v>
      </c>
    </row>
    <row r="18" spans="1:19" x14ac:dyDescent="0.3">
      <c r="A18" s="3">
        <v>17</v>
      </c>
      <c r="B18" s="3">
        <v>1017</v>
      </c>
      <c r="C18" s="1">
        <v>35431</v>
      </c>
      <c r="D18" s="1">
        <v>35431</v>
      </c>
      <c r="E18" s="4" t="s">
        <v>16</v>
      </c>
      <c r="F18" s="4" t="s">
        <v>17</v>
      </c>
      <c r="G18" s="4" t="s">
        <v>21</v>
      </c>
      <c r="H18" t="s">
        <v>27</v>
      </c>
      <c r="I18" s="2">
        <v>7</v>
      </c>
      <c r="J18" s="22">
        <v>551.25</v>
      </c>
      <c r="K18" s="3">
        <v>1</v>
      </c>
      <c r="L18" s="3">
        <v>1</v>
      </c>
      <c r="M18" s="3">
        <v>0</v>
      </c>
      <c r="N18" s="3">
        <v>0</v>
      </c>
      <c r="O18" s="3">
        <v>0</v>
      </c>
      <c r="P18">
        <v>1</v>
      </c>
      <c r="Q18">
        <f t="shared" si="0"/>
        <v>1997</v>
      </c>
      <c r="R18" s="3" cm="1">
        <f t="array" ref="R18">MIN(IF($B$2:$B$601 = B18, $Q$2:$Q$601))</f>
        <v>1997</v>
      </c>
      <c r="S18" s="2">
        <f t="shared" si="1"/>
        <v>78.75</v>
      </c>
    </row>
    <row r="19" spans="1:19" x14ac:dyDescent="0.3">
      <c r="A19" s="3">
        <v>18</v>
      </c>
      <c r="B19" s="3">
        <v>1018</v>
      </c>
      <c r="C19" s="1">
        <v>35431</v>
      </c>
      <c r="D19" s="1">
        <v>35431</v>
      </c>
      <c r="E19" s="4" t="s">
        <v>16</v>
      </c>
      <c r="F19" s="4" t="s">
        <v>17</v>
      </c>
      <c r="G19" s="4" t="s">
        <v>21</v>
      </c>
      <c r="H19" t="s">
        <v>26</v>
      </c>
      <c r="I19" s="2">
        <v>2</v>
      </c>
      <c r="J19" s="22">
        <v>157.5</v>
      </c>
      <c r="K19" s="3">
        <v>1</v>
      </c>
      <c r="L19" s="3">
        <v>1</v>
      </c>
      <c r="M19" s="3">
        <v>0</v>
      </c>
      <c r="N19" s="3">
        <v>0</v>
      </c>
      <c r="O19" s="3">
        <v>0</v>
      </c>
      <c r="P19">
        <v>1</v>
      </c>
      <c r="Q19">
        <f t="shared" si="0"/>
        <v>1997</v>
      </c>
      <c r="R19" s="3" cm="1">
        <f t="array" ref="R19">MIN(IF($B$2:$B$601 = B19, $Q$2:$Q$601))</f>
        <v>1997</v>
      </c>
      <c r="S19" s="2">
        <f t="shared" si="1"/>
        <v>78.75</v>
      </c>
    </row>
    <row r="20" spans="1:19" x14ac:dyDescent="0.3">
      <c r="A20" s="3">
        <v>19</v>
      </c>
      <c r="B20" s="3">
        <v>1019</v>
      </c>
      <c r="C20" s="1">
        <v>35431</v>
      </c>
      <c r="D20" s="1">
        <v>35431</v>
      </c>
      <c r="E20" s="4" t="s">
        <v>16</v>
      </c>
      <c r="F20" s="4" t="s">
        <v>17</v>
      </c>
      <c r="G20" s="4" t="s">
        <v>21</v>
      </c>
      <c r="H20" t="s">
        <v>24</v>
      </c>
      <c r="I20" s="2">
        <v>1</v>
      </c>
      <c r="J20" s="22">
        <v>78.75</v>
      </c>
      <c r="K20" s="3">
        <v>1</v>
      </c>
      <c r="L20" s="3">
        <v>1</v>
      </c>
      <c r="M20" s="3">
        <v>1</v>
      </c>
      <c r="N20" s="3">
        <v>0</v>
      </c>
      <c r="O20" s="3">
        <v>0</v>
      </c>
      <c r="P20">
        <v>1</v>
      </c>
      <c r="Q20">
        <f t="shared" si="0"/>
        <v>1997</v>
      </c>
      <c r="R20" s="3" cm="1">
        <f t="array" ref="R20">MIN(IF($B$2:$B$601 = B20, $Q$2:$Q$601))</f>
        <v>1997</v>
      </c>
      <c r="S20" s="2">
        <f t="shared" si="1"/>
        <v>78.75</v>
      </c>
    </row>
    <row r="21" spans="1:19" x14ac:dyDescent="0.3">
      <c r="A21" s="3">
        <v>20</v>
      </c>
      <c r="B21" s="3">
        <v>1020</v>
      </c>
      <c r="C21" s="1">
        <v>35431</v>
      </c>
      <c r="D21" s="1">
        <v>35431</v>
      </c>
      <c r="E21" s="4" t="s">
        <v>16</v>
      </c>
      <c r="F21" s="4" t="s">
        <v>17</v>
      </c>
      <c r="G21" s="4" t="s">
        <v>21</v>
      </c>
      <c r="H21" t="s">
        <v>27</v>
      </c>
      <c r="I21" s="2">
        <v>6</v>
      </c>
      <c r="J21" s="22">
        <v>472.5</v>
      </c>
      <c r="K21" s="3">
        <v>1</v>
      </c>
      <c r="L21" s="3">
        <v>1</v>
      </c>
      <c r="M21" s="3">
        <v>0</v>
      </c>
      <c r="N21" s="3">
        <v>0</v>
      </c>
      <c r="O21" s="3">
        <v>0</v>
      </c>
      <c r="P21">
        <v>1</v>
      </c>
      <c r="Q21">
        <f t="shared" si="0"/>
        <v>1997</v>
      </c>
      <c r="R21" s="3" cm="1">
        <f t="array" ref="R21">MIN(IF($B$2:$B$601 = B21, $Q$2:$Q$601))</f>
        <v>1997</v>
      </c>
      <c r="S21" s="2">
        <f t="shared" si="1"/>
        <v>78.75</v>
      </c>
    </row>
    <row r="22" spans="1:19" x14ac:dyDescent="0.3">
      <c r="A22" s="3">
        <v>21</v>
      </c>
      <c r="B22" s="3">
        <v>1021</v>
      </c>
      <c r="C22" s="1">
        <v>35431</v>
      </c>
      <c r="D22" s="1">
        <v>35431</v>
      </c>
      <c r="E22" s="4" t="s">
        <v>16</v>
      </c>
      <c r="F22" s="4" t="s">
        <v>17</v>
      </c>
      <c r="G22" s="4" t="s">
        <v>21</v>
      </c>
      <c r="H22" t="s">
        <v>27</v>
      </c>
      <c r="I22" s="2">
        <v>2</v>
      </c>
      <c r="J22" s="22">
        <v>157.5</v>
      </c>
      <c r="K22" s="3">
        <v>1</v>
      </c>
      <c r="L22" s="3">
        <v>0</v>
      </c>
      <c r="M22" s="3">
        <v>0</v>
      </c>
      <c r="N22" s="3">
        <v>0</v>
      </c>
      <c r="O22" s="3">
        <v>1</v>
      </c>
      <c r="P22">
        <v>1</v>
      </c>
      <c r="Q22">
        <f t="shared" si="0"/>
        <v>1997</v>
      </c>
      <c r="R22" s="3" cm="1">
        <f t="array" ref="R22">MIN(IF($B$2:$B$601 = B22, $Q$2:$Q$601))</f>
        <v>1997</v>
      </c>
      <c r="S22" s="2">
        <f t="shared" si="1"/>
        <v>78.75</v>
      </c>
    </row>
    <row r="23" spans="1:19" x14ac:dyDescent="0.3">
      <c r="A23" s="3">
        <v>22</v>
      </c>
      <c r="B23" s="3">
        <v>1022</v>
      </c>
      <c r="C23" s="1">
        <v>35431</v>
      </c>
      <c r="D23" s="1">
        <v>35431</v>
      </c>
      <c r="E23" s="4" t="s">
        <v>16</v>
      </c>
      <c r="F23" s="4" t="s">
        <v>17</v>
      </c>
      <c r="G23" s="4" t="s">
        <v>18</v>
      </c>
      <c r="H23" t="s">
        <v>19</v>
      </c>
      <c r="I23" s="2">
        <v>2</v>
      </c>
      <c r="J23" s="22">
        <v>157.5</v>
      </c>
      <c r="K23" s="3">
        <v>1</v>
      </c>
      <c r="L23" s="3">
        <v>1</v>
      </c>
      <c r="M23" s="3">
        <v>1</v>
      </c>
      <c r="N23" s="3">
        <v>0</v>
      </c>
      <c r="O23" s="3">
        <v>0</v>
      </c>
      <c r="P23">
        <v>1</v>
      </c>
      <c r="Q23">
        <f t="shared" si="0"/>
        <v>1997</v>
      </c>
      <c r="R23" s="3" cm="1">
        <f t="array" ref="R23">MIN(IF($B$2:$B$601 = B23, $Q$2:$Q$601))</f>
        <v>1997</v>
      </c>
      <c r="S23" s="2">
        <f t="shared" si="1"/>
        <v>78.75</v>
      </c>
    </row>
    <row r="24" spans="1:19" x14ac:dyDescent="0.3">
      <c r="A24" s="3">
        <v>23</v>
      </c>
      <c r="B24" s="3">
        <v>1023</v>
      </c>
      <c r="C24" s="1">
        <v>35431</v>
      </c>
      <c r="D24" s="1">
        <v>35431</v>
      </c>
      <c r="E24" s="4" t="s">
        <v>16</v>
      </c>
      <c r="F24" s="4" t="s">
        <v>17</v>
      </c>
      <c r="G24" s="4" t="s">
        <v>21</v>
      </c>
      <c r="H24" t="s">
        <v>24</v>
      </c>
      <c r="I24" s="2">
        <v>1</v>
      </c>
      <c r="J24" s="22">
        <v>78.75</v>
      </c>
      <c r="K24" s="3">
        <v>1</v>
      </c>
      <c r="L24" s="3">
        <v>1</v>
      </c>
      <c r="M24" s="3">
        <v>1</v>
      </c>
      <c r="N24" s="3">
        <v>0</v>
      </c>
      <c r="O24" s="3">
        <v>0</v>
      </c>
      <c r="P24">
        <v>1</v>
      </c>
      <c r="Q24">
        <f t="shared" si="0"/>
        <v>1997</v>
      </c>
      <c r="R24" s="3" cm="1">
        <f t="array" ref="R24">MIN(IF($B$2:$B$601 = B24, $Q$2:$Q$601))</f>
        <v>1997</v>
      </c>
      <c r="S24" s="2">
        <f t="shared" si="1"/>
        <v>78.75</v>
      </c>
    </row>
    <row r="25" spans="1:19" x14ac:dyDescent="0.3">
      <c r="A25" s="3">
        <v>24</v>
      </c>
      <c r="B25" s="3">
        <v>1024</v>
      </c>
      <c r="C25" s="1">
        <v>35431</v>
      </c>
      <c r="D25" s="1">
        <v>35431</v>
      </c>
      <c r="E25" s="4" t="s">
        <v>16</v>
      </c>
      <c r="F25" s="4" t="s">
        <v>17</v>
      </c>
      <c r="G25" s="4" t="s">
        <v>21</v>
      </c>
      <c r="H25" t="s">
        <v>26</v>
      </c>
      <c r="I25" s="2">
        <v>2</v>
      </c>
      <c r="J25" s="22">
        <v>157.5</v>
      </c>
      <c r="K25" s="3">
        <v>1</v>
      </c>
      <c r="L25" s="3">
        <v>1</v>
      </c>
      <c r="M25" s="3">
        <v>1</v>
      </c>
      <c r="N25" s="3">
        <v>0</v>
      </c>
      <c r="O25" s="3">
        <v>1</v>
      </c>
      <c r="P25">
        <v>1</v>
      </c>
      <c r="Q25">
        <f t="shared" si="0"/>
        <v>1997</v>
      </c>
      <c r="R25" s="3" cm="1">
        <f t="array" ref="R25">MIN(IF($B$2:$B$601 = B25, $Q$2:$Q$601))</f>
        <v>1997</v>
      </c>
      <c r="S25" s="2">
        <f t="shared" si="1"/>
        <v>78.75</v>
      </c>
    </row>
    <row r="26" spans="1:19" x14ac:dyDescent="0.3">
      <c r="A26" s="3">
        <v>25</v>
      </c>
      <c r="B26" s="3">
        <v>1025</v>
      </c>
      <c r="C26" s="1">
        <v>35431</v>
      </c>
      <c r="D26" s="1">
        <v>35431</v>
      </c>
      <c r="E26" s="4" t="s">
        <v>16</v>
      </c>
      <c r="F26" s="4" t="s">
        <v>17</v>
      </c>
      <c r="G26" s="4" t="s">
        <v>21</v>
      </c>
      <c r="H26" t="s">
        <v>27</v>
      </c>
      <c r="I26" s="2">
        <v>1</v>
      </c>
      <c r="J26" s="22">
        <v>78.75</v>
      </c>
      <c r="K26" s="3">
        <v>1</v>
      </c>
      <c r="L26" s="3">
        <v>1</v>
      </c>
      <c r="M26" s="3">
        <v>1</v>
      </c>
      <c r="N26" s="3">
        <v>0</v>
      </c>
      <c r="O26" s="3">
        <v>0</v>
      </c>
      <c r="P26">
        <v>1</v>
      </c>
      <c r="Q26">
        <f t="shared" si="0"/>
        <v>1997</v>
      </c>
      <c r="R26" s="3" cm="1">
        <f t="array" ref="R26">MIN(IF($B$2:$B$601 = B26, $Q$2:$Q$601))</f>
        <v>1997</v>
      </c>
      <c r="S26" s="2">
        <f t="shared" si="1"/>
        <v>78.75</v>
      </c>
    </row>
    <row r="27" spans="1:19" x14ac:dyDescent="0.3">
      <c r="A27" s="3">
        <v>26</v>
      </c>
      <c r="B27" s="3">
        <v>1026</v>
      </c>
      <c r="C27" s="1">
        <v>35431</v>
      </c>
      <c r="D27" s="1">
        <v>35431</v>
      </c>
      <c r="E27" s="4" t="s">
        <v>16</v>
      </c>
      <c r="F27" s="4" t="s">
        <v>17</v>
      </c>
      <c r="G27" s="4" t="s">
        <v>21</v>
      </c>
      <c r="H27" t="s">
        <v>24</v>
      </c>
      <c r="I27" s="2">
        <v>1</v>
      </c>
      <c r="J27" s="22">
        <v>78.75</v>
      </c>
      <c r="K27" s="3">
        <v>1</v>
      </c>
      <c r="L27" s="3">
        <v>1</v>
      </c>
      <c r="M27" s="3">
        <v>0</v>
      </c>
      <c r="N27" s="3">
        <v>0</v>
      </c>
      <c r="O27" s="3">
        <v>0</v>
      </c>
      <c r="P27">
        <v>1</v>
      </c>
      <c r="Q27">
        <f t="shared" si="0"/>
        <v>1997</v>
      </c>
      <c r="R27" s="3" cm="1">
        <f t="array" ref="R27">MIN(IF($B$2:$B$601 = B27, $Q$2:$Q$601))</f>
        <v>1997</v>
      </c>
      <c r="S27" s="2">
        <f t="shared" si="1"/>
        <v>78.75</v>
      </c>
    </row>
    <row r="28" spans="1:19" x14ac:dyDescent="0.3">
      <c r="A28" s="3">
        <v>27</v>
      </c>
      <c r="B28" s="3">
        <v>1027</v>
      </c>
      <c r="C28" s="1">
        <v>35431</v>
      </c>
      <c r="D28" s="1">
        <v>35431</v>
      </c>
      <c r="E28" s="4" t="s">
        <v>16</v>
      </c>
      <c r="F28" s="4" t="s">
        <v>17</v>
      </c>
      <c r="G28" s="4" t="s">
        <v>21</v>
      </c>
      <c r="H28" t="s">
        <v>19</v>
      </c>
      <c r="I28" s="2">
        <v>6</v>
      </c>
      <c r="J28" s="22">
        <v>472.5</v>
      </c>
      <c r="K28" s="3">
        <v>1</v>
      </c>
      <c r="L28" s="3">
        <v>1</v>
      </c>
      <c r="M28" s="3">
        <v>0</v>
      </c>
      <c r="N28" s="3">
        <v>0</v>
      </c>
      <c r="O28" s="3">
        <v>0</v>
      </c>
      <c r="P28">
        <v>1</v>
      </c>
      <c r="Q28">
        <f t="shared" si="0"/>
        <v>1997</v>
      </c>
      <c r="R28" s="3" cm="1">
        <f t="array" ref="R28">MIN(IF($B$2:$B$601 = B28, $Q$2:$Q$601))</f>
        <v>1997</v>
      </c>
      <c r="S28" s="2">
        <f t="shared" si="1"/>
        <v>78.75</v>
      </c>
    </row>
    <row r="29" spans="1:19" x14ac:dyDescent="0.3">
      <c r="A29" s="3">
        <v>28</v>
      </c>
      <c r="B29" s="3">
        <v>1028</v>
      </c>
      <c r="C29" s="1">
        <v>35431</v>
      </c>
      <c r="D29" s="1">
        <v>35431</v>
      </c>
      <c r="E29" s="4" t="s">
        <v>16</v>
      </c>
      <c r="F29" s="4" t="s">
        <v>17</v>
      </c>
      <c r="G29" s="4" t="s">
        <v>18</v>
      </c>
      <c r="H29" t="s">
        <v>24</v>
      </c>
      <c r="I29" s="2">
        <v>4</v>
      </c>
      <c r="J29" s="22">
        <v>315</v>
      </c>
      <c r="K29" s="3">
        <v>1</v>
      </c>
      <c r="L29" s="3">
        <v>1</v>
      </c>
      <c r="M29" s="3">
        <v>1</v>
      </c>
      <c r="N29" s="3">
        <v>0</v>
      </c>
      <c r="O29" s="3">
        <v>0</v>
      </c>
      <c r="P29">
        <v>1</v>
      </c>
      <c r="Q29">
        <f t="shared" si="0"/>
        <v>1997</v>
      </c>
      <c r="R29" s="3" cm="1">
        <f t="array" ref="R29">MIN(IF($B$2:$B$601 = B29, $Q$2:$Q$601))</f>
        <v>1997</v>
      </c>
      <c r="S29" s="2">
        <f t="shared" si="1"/>
        <v>78.75</v>
      </c>
    </row>
    <row r="30" spans="1:19" x14ac:dyDescent="0.3">
      <c r="A30" s="3">
        <v>29</v>
      </c>
      <c r="B30" s="3">
        <v>1029</v>
      </c>
      <c r="C30" s="1">
        <v>35431</v>
      </c>
      <c r="D30" s="1">
        <v>35431</v>
      </c>
      <c r="E30" s="4" t="s">
        <v>16</v>
      </c>
      <c r="F30" s="4" t="s">
        <v>17</v>
      </c>
      <c r="G30" s="4" t="s">
        <v>21</v>
      </c>
      <c r="H30" t="s">
        <v>22</v>
      </c>
      <c r="I30" s="2">
        <v>1</v>
      </c>
      <c r="J30" s="22">
        <v>78.75</v>
      </c>
      <c r="K30" s="3">
        <v>0</v>
      </c>
      <c r="L30" s="3">
        <v>0</v>
      </c>
      <c r="M30" s="3">
        <v>0</v>
      </c>
      <c r="N30" s="3">
        <v>0</v>
      </c>
      <c r="O30" s="3">
        <v>0</v>
      </c>
      <c r="P30">
        <v>1</v>
      </c>
      <c r="Q30">
        <f t="shared" si="0"/>
        <v>1997</v>
      </c>
      <c r="R30" s="3" cm="1">
        <f t="array" ref="R30">MIN(IF($B$2:$B$601 = B30, $Q$2:$Q$601))</f>
        <v>1997</v>
      </c>
      <c r="S30" s="2">
        <f t="shared" si="1"/>
        <v>78.75</v>
      </c>
    </row>
    <row r="31" spans="1:19" x14ac:dyDescent="0.3">
      <c r="A31" s="3">
        <v>30</v>
      </c>
      <c r="B31" s="3">
        <v>1030</v>
      </c>
      <c r="C31" s="1">
        <v>35431</v>
      </c>
      <c r="D31" s="1">
        <v>35431</v>
      </c>
      <c r="E31" s="4" t="s">
        <v>16</v>
      </c>
      <c r="F31" s="4" t="s">
        <v>17</v>
      </c>
      <c r="G31" s="4" t="s">
        <v>21</v>
      </c>
      <c r="H31" t="s">
        <v>30</v>
      </c>
      <c r="I31" s="2">
        <v>1</v>
      </c>
      <c r="J31" s="22">
        <v>78.75</v>
      </c>
      <c r="K31" s="3">
        <v>1</v>
      </c>
      <c r="L31" s="3">
        <v>1</v>
      </c>
      <c r="M31" s="3">
        <v>1</v>
      </c>
      <c r="N31" s="3">
        <v>0</v>
      </c>
      <c r="O31" s="3">
        <v>0</v>
      </c>
      <c r="P31">
        <v>1</v>
      </c>
      <c r="Q31">
        <f t="shared" si="0"/>
        <v>1997</v>
      </c>
      <c r="R31" s="3" cm="1">
        <f t="array" ref="R31">MIN(IF($B$2:$B$601 = B31, $Q$2:$Q$601))</f>
        <v>1997</v>
      </c>
      <c r="S31" s="2">
        <f t="shared" si="1"/>
        <v>78.75</v>
      </c>
    </row>
    <row r="32" spans="1:19" x14ac:dyDescent="0.3">
      <c r="A32" s="3">
        <v>31</v>
      </c>
      <c r="B32" s="3">
        <v>1031</v>
      </c>
      <c r="C32" s="1">
        <v>35431</v>
      </c>
      <c r="D32" s="1">
        <v>35431</v>
      </c>
      <c r="E32" s="4" t="s">
        <v>16</v>
      </c>
      <c r="F32" s="4" t="s">
        <v>17</v>
      </c>
      <c r="G32" s="4" t="s">
        <v>21</v>
      </c>
      <c r="H32" t="s">
        <v>22</v>
      </c>
      <c r="I32" s="2">
        <v>2</v>
      </c>
      <c r="J32" s="22">
        <v>157.5</v>
      </c>
      <c r="K32" s="3">
        <v>1</v>
      </c>
      <c r="L32" s="3">
        <v>1</v>
      </c>
      <c r="M32" s="3">
        <v>0</v>
      </c>
      <c r="N32" s="3">
        <v>0</v>
      </c>
      <c r="O32" s="3">
        <v>0</v>
      </c>
      <c r="P32">
        <v>1</v>
      </c>
      <c r="Q32">
        <f t="shared" si="0"/>
        <v>1997</v>
      </c>
      <c r="R32" s="3" cm="1">
        <f t="array" ref="R32">MIN(IF($B$2:$B$601 = B32, $Q$2:$Q$601))</f>
        <v>1997</v>
      </c>
      <c r="S32" s="2">
        <f t="shared" si="1"/>
        <v>78.75</v>
      </c>
    </row>
    <row r="33" spans="1:19" x14ac:dyDescent="0.3">
      <c r="A33" s="3">
        <v>32</v>
      </c>
      <c r="B33" s="3">
        <v>1032</v>
      </c>
      <c r="C33" s="1">
        <v>35431</v>
      </c>
      <c r="D33" s="1">
        <v>35431</v>
      </c>
      <c r="E33" s="4" t="s">
        <v>16</v>
      </c>
      <c r="F33" s="4" t="s">
        <v>17</v>
      </c>
      <c r="G33" s="4" t="s">
        <v>18</v>
      </c>
      <c r="H33" t="s">
        <v>19</v>
      </c>
      <c r="I33" s="2">
        <v>1</v>
      </c>
      <c r="J33" s="22">
        <v>78.75</v>
      </c>
      <c r="K33" s="3">
        <v>1</v>
      </c>
      <c r="L33" s="3">
        <v>1</v>
      </c>
      <c r="M33" s="3">
        <v>0</v>
      </c>
      <c r="N33" s="3">
        <v>0</v>
      </c>
      <c r="O33" s="3">
        <v>0</v>
      </c>
      <c r="P33">
        <v>1</v>
      </c>
      <c r="Q33">
        <f t="shared" si="0"/>
        <v>1997</v>
      </c>
      <c r="R33" s="3" cm="1">
        <f t="array" ref="R33">MIN(IF($B$2:$B$601 = B33, $Q$2:$Q$601))</f>
        <v>1997</v>
      </c>
      <c r="S33" s="2">
        <f t="shared" si="1"/>
        <v>78.75</v>
      </c>
    </row>
    <row r="34" spans="1:19" x14ac:dyDescent="0.3">
      <c r="A34" s="3">
        <v>33</v>
      </c>
      <c r="B34" s="3">
        <v>1033</v>
      </c>
      <c r="C34" s="1">
        <v>35431</v>
      </c>
      <c r="D34" s="1">
        <v>35431</v>
      </c>
      <c r="E34" s="4" t="s">
        <v>16</v>
      </c>
      <c r="F34" s="4" t="s">
        <v>17</v>
      </c>
      <c r="G34" s="4" t="s">
        <v>21</v>
      </c>
      <c r="H34" t="s">
        <v>19</v>
      </c>
      <c r="I34" s="2">
        <v>2</v>
      </c>
      <c r="J34" s="22">
        <v>157.5</v>
      </c>
      <c r="K34" s="3">
        <v>1</v>
      </c>
      <c r="L34" s="3">
        <v>1</v>
      </c>
      <c r="M34" s="3">
        <v>1</v>
      </c>
      <c r="N34" s="3">
        <v>0</v>
      </c>
      <c r="O34" s="3">
        <v>0</v>
      </c>
      <c r="P34">
        <v>1</v>
      </c>
      <c r="Q34">
        <f t="shared" si="0"/>
        <v>1997</v>
      </c>
      <c r="R34" s="3" cm="1">
        <f t="array" ref="R34">MIN(IF($B$2:$B$601 = B34, $Q$2:$Q$601))</f>
        <v>1997</v>
      </c>
      <c r="S34" s="2">
        <f t="shared" si="1"/>
        <v>78.75</v>
      </c>
    </row>
    <row r="35" spans="1:19" x14ac:dyDescent="0.3">
      <c r="A35" s="3">
        <v>34</v>
      </c>
      <c r="B35" s="3">
        <v>1034</v>
      </c>
      <c r="C35" s="1">
        <v>35431</v>
      </c>
      <c r="D35" s="1">
        <v>35431</v>
      </c>
      <c r="E35" s="4" t="s">
        <v>16</v>
      </c>
      <c r="F35" s="4" t="s">
        <v>17</v>
      </c>
      <c r="G35" s="4" t="s">
        <v>21</v>
      </c>
      <c r="H35" t="s">
        <v>22</v>
      </c>
      <c r="I35" s="2">
        <v>2</v>
      </c>
      <c r="J35" s="22">
        <v>157.5</v>
      </c>
      <c r="K35" s="3">
        <v>1</v>
      </c>
      <c r="L35" s="3">
        <v>1</v>
      </c>
      <c r="M35" s="3">
        <v>0</v>
      </c>
      <c r="N35" s="3">
        <v>0</v>
      </c>
      <c r="O35" s="3">
        <v>0</v>
      </c>
      <c r="P35">
        <v>1</v>
      </c>
      <c r="Q35">
        <f t="shared" si="0"/>
        <v>1997</v>
      </c>
      <c r="R35" s="3" cm="1">
        <f t="array" ref="R35">MIN(IF($B$2:$B$601 = B35, $Q$2:$Q$601))</f>
        <v>1997</v>
      </c>
      <c r="S35" s="2">
        <f t="shared" si="1"/>
        <v>78.75</v>
      </c>
    </row>
    <row r="36" spans="1:19" x14ac:dyDescent="0.3">
      <c r="A36" s="3">
        <v>35</v>
      </c>
      <c r="B36" s="3">
        <v>1035</v>
      </c>
      <c r="C36" s="1">
        <v>35431</v>
      </c>
      <c r="D36" s="1">
        <v>35431</v>
      </c>
      <c r="E36" s="4" t="s">
        <v>16</v>
      </c>
      <c r="F36" s="4" t="s">
        <v>17</v>
      </c>
      <c r="G36" s="4" t="s">
        <v>21</v>
      </c>
      <c r="H36" t="s">
        <v>24</v>
      </c>
      <c r="I36" s="2">
        <v>1</v>
      </c>
      <c r="J36" s="22">
        <v>78.75</v>
      </c>
      <c r="K36" s="3">
        <v>0</v>
      </c>
      <c r="L36" s="3">
        <v>0</v>
      </c>
      <c r="M36" s="3">
        <v>0</v>
      </c>
      <c r="N36" s="3">
        <v>0</v>
      </c>
      <c r="O36" s="3">
        <v>0</v>
      </c>
      <c r="P36">
        <v>1</v>
      </c>
      <c r="Q36">
        <f t="shared" si="0"/>
        <v>1997</v>
      </c>
      <c r="R36" s="3" cm="1">
        <f t="array" ref="R36">MIN(IF($B$2:$B$601 = B36, $Q$2:$Q$601))</f>
        <v>1997</v>
      </c>
      <c r="S36" s="2">
        <f t="shared" si="1"/>
        <v>78.75</v>
      </c>
    </row>
    <row r="37" spans="1:19" x14ac:dyDescent="0.3">
      <c r="A37" s="3">
        <v>36</v>
      </c>
      <c r="B37" s="3">
        <v>1036</v>
      </c>
      <c r="C37" s="1">
        <v>35431</v>
      </c>
      <c r="D37" s="1">
        <v>35431</v>
      </c>
      <c r="E37" s="4" t="s">
        <v>16</v>
      </c>
      <c r="F37" s="4" t="s">
        <v>17</v>
      </c>
      <c r="G37" s="4" t="s">
        <v>18</v>
      </c>
      <c r="H37" t="s">
        <v>19</v>
      </c>
      <c r="I37" s="2">
        <v>5</v>
      </c>
      <c r="J37" s="22">
        <v>393.75</v>
      </c>
      <c r="K37" s="3">
        <v>1</v>
      </c>
      <c r="L37" s="3">
        <v>1</v>
      </c>
      <c r="M37" s="3">
        <v>1</v>
      </c>
      <c r="N37" s="3">
        <v>0</v>
      </c>
      <c r="O37" s="3">
        <v>0</v>
      </c>
      <c r="P37">
        <v>1</v>
      </c>
      <c r="Q37">
        <f t="shared" si="0"/>
        <v>1997</v>
      </c>
      <c r="R37" s="3" cm="1">
        <f t="array" ref="R37">MIN(IF($B$2:$B$601 = B37, $Q$2:$Q$601))</f>
        <v>1997</v>
      </c>
      <c r="S37" s="2">
        <f t="shared" si="1"/>
        <v>78.75</v>
      </c>
    </row>
    <row r="38" spans="1:19" x14ac:dyDescent="0.3">
      <c r="A38" s="3">
        <v>37</v>
      </c>
      <c r="B38" s="3">
        <v>1037</v>
      </c>
      <c r="C38" s="1">
        <v>35431</v>
      </c>
      <c r="D38" s="1">
        <v>35431</v>
      </c>
      <c r="E38" s="4" t="s">
        <v>16</v>
      </c>
      <c r="F38" s="4" t="s">
        <v>17</v>
      </c>
      <c r="G38" s="4" t="s">
        <v>21</v>
      </c>
      <c r="H38" t="s">
        <v>30</v>
      </c>
      <c r="I38" s="2">
        <v>1</v>
      </c>
      <c r="J38" s="22">
        <v>78.75</v>
      </c>
      <c r="K38" s="3">
        <v>1</v>
      </c>
      <c r="L38" s="3">
        <v>1</v>
      </c>
      <c r="M38" s="3">
        <v>0</v>
      </c>
      <c r="N38" s="3">
        <v>0</v>
      </c>
      <c r="O38" s="3">
        <v>0</v>
      </c>
      <c r="P38">
        <v>1</v>
      </c>
      <c r="Q38">
        <f t="shared" si="0"/>
        <v>1997</v>
      </c>
      <c r="R38" s="3" cm="1">
        <f t="array" ref="R38">MIN(IF($B$2:$B$601 = B38, $Q$2:$Q$601))</f>
        <v>1997</v>
      </c>
      <c r="S38" s="2">
        <f t="shared" si="1"/>
        <v>78.75</v>
      </c>
    </row>
    <row r="39" spans="1:19" x14ac:dyDescent="0.3">
      <c r="A39" s="3">
        <v>38</v>
      </c>
      <c r="B39" s="3">
        <v>1038</v>
      </c>
      <c r="C39" s="1">
        <v>35431</v>
      </c>
      <c r="D39" s="1">
        <v>35431</v>
      </c>
      <c r="E39" s="4" t="s">
        <v>16</v>
      </c>
      <c r="F39" s="4" t="s">
        <v>17</v>
      </c>
      <c r="G39" s="4" t="s">
        <v>18</v>
      </c>
      <c r="H39" t="s">
        <v>19</v>
      </c>
      <c r="I39" s="2">
        <v>2</v>
      </c>
      <c r="J39" s="22">
        <v>157.5</v>
      </c>
      <c r="K39" s="3">
        <v>1</v>
      </c>
      <c r="L39" s="3">
        <v>1</v>
      </c>
      <c r="M39" s="3">
        <v>1</v>
      </c>
      <c r="N39" s="3">
        <v>0</v>
      </c>
      <c r="O39" s="3">
        <v>0</v>
      </c>
      <c r="P39">
        <v>1</v>
      </c>
      <c r="Q39">
        <f t="shared" si="0"/>
        <v>1997</v>
      </c>
      <c r="R39" s="3" cm="1">
        <f t="array" ref="R39">MIN(IF($B$2:$B$601 = B39, $Q$2:$Q$601))</f>
        <v>1997</v>
      </c>
      <c r="S39" s="2">
        <f t="shared" si="1"/>
        <v>78.75</v>
      </c>
    </row>
    <row r="40" spans="1:19" x14ac:dyDescent="0.3">
      <c r="A40" s="3">
        <v>39</v>
      </c>
      <c r="B40" s="3">
        <v>1039</v>
      </c>
      <c r="C40" s="1">
        <v>35431</v>
      </c>
      <c r="D40" s="1">
        <v>35431</v>
      </c>
      <c r="E40" s="4" t="s">
        <v>16</v>
      </c>
      <c r="F40" s="4" t="s">
        <v>17</v>
      </c>
      <c r="G40" s="4" t="s">
        <v>21</v>
      </c>
      <c r="H40" t="s">
        <v>26</v>
      </c>
      <c r="I40" s="2">
        <v>1</v>
      </c>
      <c r="J40" s="22">
        <v>78.75</v>
      </c>
      <c r="K40" s="3">
        <v>1</v>
      </c>
      <c r="L40" s="3">
        <v>0</v>
      </c>
      <c r="M40" s="3">
        <v>1</v>
      </c>
      <c r="N40" s="3">
        <v>0</v>
      </c>
      <c r="O40" s="3">
        <v>0</v>
      </c>
      <c r="P40">
        <v>1</v>
      </c>
      <c r="Q40">
        <f t="shared" si="0"/>
        <v>1997</v>
      </c>
      <c r="R40" s="3" cm="1">
        <f t="array" ref="R40">MIN(IF($B$2:$B$601 = B40, $Q$2:$Q$601))</f>
        <v>1997</v>
      </c>
      <c r="S40" s="2">
        <f t="shared" si="1"/>
        <v>78.75</v>
      </c>
    </row>
    <row r="41" spans="1:19" x14ac:dyDescent="0.3">
      <c r="A41" s="3">
        <v>40</v>
      </c>
      <c r="B41" s="3">
        <v>1040</v>
      </c>
      <c r="C41" s="1">
        <v>35431</v>
      </c>
      <c r="D41" s="1">
        <v>35431</v>
      </c>
      <c r="E41" s="4" t="s">
        <v>16</v>
      </c>
      <c r="F41" s="4" t="s">
        <v>17</v>
      </c>
      <c r="G41" s="4" t="s">
        <v>18</v>
      </c>
      <c r="H41" t="s">
        <v>19</v>
      </c>
      <c r="I41" s="2">
        <v>1</v>
      </c>
      <c r="J41" s="22">
        <v>78.75</v>
      </c>
      <c r="K41" s="3">
        <v>1</v>
      </c>
      <c r="L41" s="3">
        <v>1</v>
      </c>
      <c r="M41" s="3">
        <v>1</v>
      </c>
      <c r="N41" s="3">
        <v>0</v>
      </c>
      <c r="O41" s="3">
        <v>0</v>
      </c>
      <c r="P41">
        <v>1</v>
      </c>
      <c r="Q41">
        <f t="shared" si="0"/>
        <v>1997</v>
      </c>
      <c r="R41" s="3" cm="1">
        <f t="array" ref="R41">MIN(IF($B$2:$B$601 = B41, $Q$2:$Q$601))</f>
        <v>1997</v>
      </c>
      <c r="S41" s="2">
        <f t="shared" si="1"/>
        <v>78.75</v>
      </c>
    </row>
    <row r="42" spans="1:19" x14ac:dyDescent="0.3">
      <c r="A42" s="3">
        <v>41</v>
      </c>
      <c r="B42" s="3">
        <v>1041</v>
      </c>
      <c r="C42" s="1">
        <v>35431</v>
      </c>
      <c r="D42" s="1">
        <v>35431</v>
      </c>
      <c r="E42" s="4" t="s">
        <v>16</v>
      </c>
      <c r="F42" s="4" t="s">
        <v>17</v>
      </c>
      <c r="G42" s="4" t="s">
        <v>21</v>
      </c>
      <c r="H42" t="s">
        <v>22</v>
      </c>
      <c r="I42" s="2">
        <v>7</v>
      </c>
      <c r="J42" s="22">
        <v>551.25</v>
      </c>
      <c r="K42" s="3">
        <v>1</v>
      </c>
      <c r="L42" s="3">
        <v>0</v>
      </c>
      <c r="M42" s="3">
        <v>0</v>
      </c>
      <c r="N42" s="3">
        <v>0</v>
      </c>
      <c r="O42" s="3">
        <v>1</v>
      </c>
      <c r="P42">
        <v>1</v>
      </c>
      <c r="Q42">
        <f t="shared" si="0"/>
        <v>1997</v>
      </c>
      <c r="R42" s="3" cm="1">
        <f t="array" ref="R42">MIN(IF($B$2:$B$601 = B42, $Q$2:$Q$601))</f>
        <v>1997</v>
      </c>
      <c r="S42" s="2">
        <f t="shared" si="1"/>
        <v>78.75</v>
      </c>
    </row>
    <row r="43" spans="1:19" x14ac:dyDescent="0.3">
      <c r="A43" s="3">
        <v>42</v>
      </c>
      <c r="B43" s="3">
        <v>1042</v>
      </c>
      <c r="C43" s="1">
        <v>35431</v>
      </c>
      <c r="D43" s="1">
        <v>35431</v>
      </c>
      <c r="E43" s="4" t="s">
        <v>16</v>
      </c>
      <c r="F43" s="4" t="s">
        <v>17</v>
      </c>
      <c r="G43" s="4" t="s">
        <v>21</v>
      </c>
      <c r="H43" t="s">
        <v>26</v>
      </c>
      <c r="I43" s="2">
        <v>2</v>
      </c>
      <c r="J43" s="22">
        <v>157.5</v>
      </c>
      <c r="K43" s="3">
        <v>1</v>
      </c>
      <c r="L43" s="3">
        <v>1</v>
      </c>
      <c r="M43" s="3">
        <v>1</v>
      </c>
      <c r="N43" s="3">
        <v>0</v>
      </c>
      <c r="O43" s="3">
        <v>0</v>
      </c>
      <c r="P43">
        <v>1</v>
      </c>
      <c r="Q43">
        <f t="shared" si="0"/>
        <v>1997</v>
      </c>
      <c r="R43" s="3" cm="1">
        <f t="array" ref="R43">MIN(IF($B$2:$B$601 = B43, $Q$2:$Q$601))</f>
        <v>1997</v>
      </c>
      <c r="S43" s="2">
        <f t="shared" si="1"/>
        <v>78.75</v>
      </c>
    </row>
    <row r="44" spans="1:19" x14ac:dyDescent="0.3">
      <c r="A44" s="3">
        <v>43</v>
      </c>
      <c r="B44" s="3">
        <v>1043</v>
      </c>
      <c r="C44" s="1">
        <v>35431</v>
      </c>
      <c r="D44" s="1">
        <v>35431</v>
      </c>
      <c r="E44" s="4" t="s">
        <v>16</v>
      </c>
      <c r="F44" s="4" t="s">
        <v>17</v>
      </c>
      <c r="G44" s="4" t="s">
        <v>21</v>
      </c>
      <c r="H44" t="s">
        <v>26</v>
      </c>
      <c r="I44" s="2">
        <v>1</v>
      </c>
      <c r="J44" s="22">
        <v>78.75</v>
      </c>
      <c r="K44" s="3">
        <v>1</v>
      </c>
      <c r="L44" s="3">
        <v>1</v>
      </c>
      <c r="M44" s="3">
        <v>1</v>
      </c>
      <c r="N44" s="3">
        <v>0</v>
      </c>
      <c r="O44" s="3">
        <v>0</v>
      </c>
      <c r="P44">
        <v>1</v>
      </c>
      <c r="Q44">
        <f t="shared" si="0"/>
        <v>1997</v>
      </c>
      <c r="R44" s="3" cm="1">
        <f t="array" ref="R44">MIN(IF($B$2:$B$601 = B44, $Q$2:$Q$601))</f>
        <v>1997</v>
      </c>
      <c r="S44" s="2">
        <f t="shared" si="1"/>
        <v>78.75</v>
      </c>
    </row>
    <row r="45" spans="1:19" x14ac:dyDescent="0.3">
      <c r="A45" s="3">
        <v>44</v>
      </c>
      <c r="B45" s="3">
        <v>1044</v>
      </c>
      <c r="C45" s="1">
        <v>35431</v>
      </c>
      <c r="D45" s="1">
        <v>35431</v>
      </c>
      <c r="E45" s="4" t="s">
        <v>16</v>
      </c>
      <c r="F45" s="4" t="s">
        <v>17</v>
      </c>
      <c r="G45" s="4" t="s">
        <v>21</v>
      </c>
      <c r="H45" t="s">
        <v>26</v>
      </c>
      <c r="I45" s="2">
        <v>7</v>
      </c>
      <c r="J45" s="22">
        <v>551.25</v>
      </c>
      <c r="K45" s="3">
        <v>1</v>
      </c>
      <c r="L45" s="3">
        <v>1</v>
      </c>
      <c r="M45" s="3">
        <v>0</v>
      </c>
      <c r="N45" s="3">
        <v>0</v>
      </c>
      <c r="O45" s="3">
        <v>0</v>
      </c>
      <c r="P45">
        <v>1</v>
      </c>
      <c r="Q45">
        <f t="shared" si="0"/>
        <v>1997</v>
      </c>
      <c r="R45" s="3" cm="1">
        <f t="array" ref="R45">MIN(IF($B$2:$B$601 = B45, $Q$2:$Q$601))</f>
        <v>1997</v>
      </c>
      <c r="S45" s="2">
        <f t="shared" si="1"/>
        <v>78.75</v>
      </c>
    </row>
    <row r="46" spans="1:19" x14ac:dyDescent="0.3">
      <c r="A46" s="3">
        <v>45</v>
      </c>
      <c r="B46" s="3">
        <v>1045</v>
      </c>
      <c r="C46" s="1">
        <v>35431</v>
      </c>
      <c r="D46" s="1">
        <v>35431</v>
      </c>
      <c r="E46" s="4" t="s">
        <v>16</v>
      </c>
      <c r="F46" s="4" t="s">
        <v>17</v>
      </c>
      <c r="G46" s="4" t="s">
        <v>21</v>
      </c>
      <c r="H46" t="s">
        <v>22</v>
      </c>
      <c r="I46" s="2">
        <v>2</v>
      </c>
      <c r="J46" s="22">
        <v>157.5</v>
      </c>
      <c r="K46" s="3">
        <v>1</v>
      </c>
      <c r="L46" s="3">
        <v>1</v>
      </c>
      <c r="M46" s="3">
        <v>1</v>
      </c>
      <c r="N46" s="3">
        <v>0</v>
      </c>
      <c r="O46" s="3">
        <v>0</v>
      </c>
      <c r="P46">
        <v>1</v>
      </c>
      <c r="Q46">
        <f t="shared" si="0"/>
        <v>1997</v>
      </c>
      <c r="R46" s="3" cm="1">
        <f t="array" ref="R46">MIN(IF($B$2:$B$601 = B46, $Q$2:$Q$601))</f>
        <v>1997</v>
      </c>
      <c r="S46" s="2">
        <f t="shared" si="1"/>
        <v>78.75</v>
      </c>
    </row>
    <row r="47" spans="1:19" x14ac:dyDescent="0.3">
      <c r="A47" s="3">
        <v>46</v>
      </c>
      <c r="B47" s="3">
        <v>1046</v>
      </c>
      <c r="C47" s="1">
        <v>35431</v>
      </c>
      <c r="D47" s="1">
        <v>35431</v>
      </c>
      <c r="E47" s="4" t="s">
        <v>16</v>
      </c>
      <c r="F47" s="4" t="s">
        <v>17</v>
      </c>
      <c r="G47" s="4" t="s">
        <v>18</v>
      </c>
      <c r="H47" t="s">
        <v>22</v>
      </c>
      <c r="I47" s="2">
        <v>2</v>
      </c>
      <c r="J47" s="22">
        <v>157.5</v>
      </c>
      <c r="K47" s="3">
        <v>1</v>
      </c>
      <c r="L47" s="3">
        <v>1</v>
      </c>
      <c r="M47" s="3">
        <v>1</v>
      </c>
      <c r="N47" s="3">
        <v>0</v>
      </c>
      <c r="O47" s="3">
        <v>0</v>
      </c>
      <c r="P47">
        <v>1</v>
      </c>
      <c r="Q47">
        <f t="shared" si="0"/>
        <v>1997</v>
      </c>
      <c r="R47" s="3" cm="1">
        <f t="array" ref="R47">MIN(IF($B$2:$B$601 = B47, $Q$2:$Q$601))</f>
        <v>1997</v>
      </c>
      <c r="S47" s="2">
        <f t="shared" si="1"/>
        <v>78.75</v>
      </c>
    </row>
    <row r="48" spans="1:19" x14ac:dyDescent="0.3">
      <c r="A48" s="3">
        <v>47</v>
      </c>
      <c r="B48" s="3">
        <v>1047</v>
      </c>
      <c r="C48" s="1">
        <v>35431</v>
      </c>
      <c r="D48" s="1">
        <v>35431</v>
      </c>
      <c r="E48" s="4" t="s">
        <v>16</v>
      </c>
      <c r="F48" s="4" t="s">
        <v>17</v>
      </c>
      <c r="G48" s="4" t="s">
        <v>21</v>
      </c>
      <c r="H48" t="s">
        <v>19</v>
      </c>
      <c r="I48" s="2">
        <v>4</v>
      </c>
      <c r="J48" s="22">
        <v>315</v>
      </c>
      <c r="K48" s="3">
        <v>1</v>
      </c>
      <c r="L48" s="3">
        <v>0</v>
      </c>
      <c r="M48" s="3">
        <v>1</v>
      </c>
      <c r="N48" s="3">
        <v>0</v>
      </c>
      <c r="O48" s="3">
        <v>1</v>
      </c>
      <c r="P48">
        <v>1</v>
      </c>
      <c r="Q48">
        <f t="shared" si="0"/>
        <v>1997</v>
      </c>
      <c r="R48" s="3" cm="1">
        <f t="array" ref="R48">MIN(IF($B$2:$B$601 = B48, $Q$2:$Q$601))</f>
        <v>1997</v>
      </c>
      <c r="S48" s="2">
        <f t="shared" si="1"/>
        <v>78.75</v>
      </c>
    </row>
    <row r="49" spans="1:19" x14ac:dyDescent="0.3">
      <c r="A49" s="3">
        <v>48</v>
      </c>
      <c r="B49" s="3">
        <v>1048</v>
      </c>
      <c r="C49" s="1">
        <v>35431</v>
      </c>
      <c r="D49" s="1">
        <v>35431</v>
      </c>
      <c r="E49" s="4" t="s">
        <v>16</v>
      </c>
      <c r="F49" s="4" t="s">
        <v>32</v>
      </c>
      <c r="G49" s="4" t="s">
        <v>21</v>
      </c>
      <c r="H49" t="s">
        <v>19</v>
      </c>
      <c r="I49" s="2">
        <v>4</v>
      </c>
      <c r="J49" s="22">
        <v>420</v>
      </c>
      <c r="K49" s="3">
        <v>1</v>
      </c>
      <c r="L49" s="3">
        <v>1</v>
      </c>
      <c r="M49" s="3">
        <v>0</v>
      </c>
      <c r="N49" s="3">
        <v>0</v>
      </c>
      <c r="O49" s="3">
        <v>0</v>
      </c>
      <c r="P49">
        <v>1</v>
      </c>
      <c r="Q49">
        <f t="shared" si="0"/>
        <v>1997</v>
      </c>
      <c r="R49" s="3" cm="1">
        <f t="array" ref="R49">MIN(IF($B$2:$B$601 = B49, $Q$2:$Q$601))</f>
        <v>1997</v>
      </c>
      <c r="S49" s="2">
        <f t="shared" si="1"/>
        <v>105</v>
      </c>
    </row>
    <row r="50" spans="1:19" x14ac:dyDescent="0.3">
      <c r="A50" s="3">
        <v>49</v>
      </c>
      <c r="B50" s="3">
        <v>1049</v>
      </c>
      <c r="C50" s="1">
        <v>35431</v>
      </c>
      <c r="D50" s="1">
        <v>35431</v>
      </c>
      <c r="E50" s="4" t="s">
        <v>16</v>
      </c>
      <c r="F50" s="4" t="s">
        <v>32</v>
      </c>
      <c r="G50" s="4" t="s">
        <v>21</v>
      </c>
      <c r="H50" t="s">
        <v>22</v>
      </c>
      <c r="I50" s="2">
        <v>1</v>
      </c>
      <c r="J50" s="22">
        <v>105</v>
      </c>
      <c r="K50" s="3">
        <v>1</v>
      </c>
      <c r="L50" s="3">
        <v>1</v>
      </c>
      <c r="M50" s="3">
        <v>0</v>
      </c>
      <c r="N50" s="3">
        <v>0</v>
      </c>
      <c r="O50" s="3">
        <v>0</v>
      </c>
      <c r="P50">
        <v>1</v>
      </c>
      <c r="Q50">
        <f t="shared" si="0"/>
        <v>1997</v>
      </c>
      <c r="R50" s="3" cm="1">
        <f t="array" ref="R50">MIN(IF($B$2:$B$601 = B50, $Q$2:$Q$601))</f>
        <v>1997</v>
      </c>
      <c r="S50" s="2">
        <f t="shared" si="1"/>
        <v>105</v>
      </c>
    </row>
    <row r="51" spans="1:19" x14ac:dyDescent="0.3">
      <c r="A51" s="3">
        <v>50</v>
      </c>
      <c r="B51" s="3">
        <v>1050</v>
      </c>
      <c r="C51" s="1">
        <v>35431</v>
      </c>
      <c r="D51" s="1">
        <v>35431</v>
      </c>
      <c r="E51" s="4" t="s">
        <v>16</v>
      </c>
      <c r="F51" s="4" t="s">
        <v>32</v>
      </c>
      <c r="G51" s="4" t="s">
        <v>18</v>
      </c>
      <c r="H51" t="s">
        <v>19</v>
      </c>
      <c r="I51" s="2">
        <v>3</v>
      </c>
      <c r="J51" s="22">
        <v>315</v>
      </c>
      <c r="K51" s="3">
        <v>1</v>
      </c>
      <c r="L51" s="3">
        <v>1</v>
      </c>
      <c r="M51" s="3">
        <v>0</v>
      </c>
      <c r="N51" s="3">
        <v>0</v>
      </c>
      <c r="O51" s="3">
        <v>0</v>
      </c>
      <c r="P51">
        <v>1</v>
      </c>
      <c r="Q51">
        <f t="shared" si="0"/>
        <v>1997</v>
      </c>
      <c r="R51" s="3" cm="1">
        <f t="array" ref="R51">MIN(IF($B$2:$B$601 = B51, $Q$2:$Q$601))</f>
        <v>1997</v>
      </c>
      <c r="S51" s="2">
        <f t="shared" si="1"/>
        <v>105</v>
      </c>
    </row>
    <row r="52" spans="1:19" x14ac:dyDescent="0.3">
      <c r="A52" s="3">
        <v>51</v>
      </c>
      <c r="B52" s="3">
        <v>1051</v>
      </c>
      <c r="C52" s="1">
        <v>35431</v>
      </c>
      <c r="D52" s="1">
        <v>35431</v>
      </c>
      <c r="E52" s="4" t="s">
        <v>16</v>
      </c>
      <c r="F52" s="4" t="s">
        <v>32</v>
      </c>
      <c r="G52" s="4" t="s">
        <v>21</v>
      </c>
      <c r="H52" t="s">
        <v>19</v>
      </c>
      <c r="I52" s="2">
        <v>2</v>
      </c>
      <c r="J52" s="22">
        <v>210</v>
      </c>
      <c r="K52" s="3">
        <v>1</v>
      </c>
      <c r="L52" s="3">
        <v>1</v>
      </c>
      <c r="M52" s="3">
        <v>1</v>
      </c>
      <c r="N52" s="3">
        <v>0</v>
      </c>
      <c r="O52" s="3">
        <v>0</v>
      </c>
      <c r="P52">
        <v>1</v>
      </c>
      <c r="Q52">
        <f t="shared" si="0"/>
        <v>1997</v>
      </c>
      <c r="R52" s="3" cm="1">
        <f t="array" ref="R52">MIN(IF($B$2:$B$601 = B52, $Q$2:$Q$601))</f>
        <v>1997</v>
      </c>
      <c r="S52" s="2">
        <f t="shared" si="1"/>
        <v>105</v>
      </c>
    </row>
    <row r="53" spans="1:19" x14ac:dyDescent="0.3">
      <c r="A53" s="3">
        <v>52</v>
      </c>
      <c r="B53" s="3">
        <v>1052</v>
      </c>
      <c r="C53" s="1">
        <v>35431</v>
      </c>
      <c r="D53" s="1">
        <v>35431</v>
      </c>
      <c r="E53" s="4" t="s">
        <v>16</v>
      </c>
      <c r="F53" s="4" t="s">
        <v>32</v>
      </c>
      <c r="G53" s="4" t="s">
        <v>21</v>
      </c>
      <c r="H53" t="s">
        <v>19</v>
      </c>
      <c r="I53" s="2">
        <v>1</v>
      </c>
      <c r="J53" s="22">
        <v>105</v>
      </c>
      <c r="K53" s="3">
        <v>1</v>
      </c>
      <c r="L53" s="3">
        <v>1</v>
      </c>
      <c r="M53" s="3">
        <v>1</v>
      </c>
      <c r="N53" s="3">
        <v>0</v>
      </c>
      <c r="O53" s="3">
        <v>0</v>
      </c>
      <c r="P53">
        <v>1</v>
      </c>
      <c r="Q53">
        <f t="shared" si="0"/>
        <v>1997</v>
      </c>
      <c r="R53" s="3" cm="1">
        <f t="array" ref="R53">MIN(IF($B$2:$B$601 = B53, $Q$2:$Q$601))</f>
        <v>1997</v>
      </c>
      <c r="S53" s="2">
        <f t="shared" si="1"/>
        <v>105</v>
      </c>
    </row>
    <row r="54" spans="1:19" x14ac:dyDescent="0.3">
      <c r="A54" s="3">
        <v>53</v>
      </c>
      <c r="B54" s="3">
        <v>1053</v>
      </c>
      <c r="C54" s="1">
        <v>35431</v>
      </c>
      <c r="D54" s="1">
        <v>35431</v>
      </c>
      <c r="E54" s="4" t="s">
        <v>16</v>
      </c>
      <c r="F54" s="4" t="s">
        <v>32</v>
      </c>
      <c r="G54" s="4" t="s">
        <v>21</v>
      </c>
      <c r="H54" t="s">
        <v>24</v>
      </c>
      <c r="I54" s="2">
        <v>1</v>
      </c>
      <c r="J54" s="22">
        <v>105</v>
      </c>
      <c r="K54" s="3">
        <v>1</v>
      </c>
      <c r="L54" s="3">
        <v>1</v>
      </c>
      <c r="M54" s="3">
        <v>0</v>
      </c>
      <c r="N54" s="3">
        <v>0</v>
      </c>
      <c r="O54" s="3">
        <v>0</v>
      </c>
      <c r="P54">
        <v>1</v>
      </c>
      <c r="Q54">
        <f t="shared" si="0"/>
        <v>1997</v>
      </c>
      <c r="R54" s="3" cm="1">
        <f t="array" ref="R54">MIN(IF($B$2:$B$601 = B54, $Q$2:$Q$601))</f>
        <v>1997</v>
      </c>
      <c r="S54" s="2">
        <f t="shared" si="1"/>
        <v>105</v>
      </c>
    </row>
    <row r="55" spans="1:19" x14ac:dyDescent="0.3">
      <c r="A55" s="3">
        <v>54</v>
      </c>
      <c r="B55" s="3">
        <v>1054</v>
      </c>
      <c r="C55" s="1">
        <v>35431</v>
      </c>
      <c r="D55" s="1">
        <v>35431</v>
      </c>
      <c r="E55" s="4" t="s">
        <v>16</v>
      </c>
      <c r="F55" s="4" t="s">
        <v>32</v>
      </c>
      <c r="G55" s="4" t="s">
        <v>18</v>
      </c>
      <c r="H55" t="s">
        <v>19</v>
      </c>
      <c r="I55" s="2">
        <v>2</v>
      </c>
      <c r="J55" s="22">
        <v>210</v>
      </c>
      <c r="K55" s="3">
        <v>1</v>
      </c>
      <c r="L55" s="3">
        <v>1</v>
      </c>
      <c r="M55" s="3">
        <v>0</v>
      </c>
      <c r="N55" s="3">
        <v>0</v>
      </c>
      <c r="O55" s="3">
        <v>0</v>
      </c>
      <c r="P55">
        <v>1</v>
      </c>
      <c r="Q55">
        <f t="shared" si="0"/>
        <v>1997</v>
      </c>
      <c r="R55" s="3" cm="1">
        <f t="array" ref="R55">MIN(IF($B$2:$B$601 = B55, $Q$2:$Q$601))</f>
        <v>1997</v>
      </c>
      <c r="S55" s="2">
        <f t="shared" si="1"/>
        <v>105</v>
      </c>
    </row>
    <row r="56" spans="1:19" x14ac:dyDescent="0.3">
      <c r="A56" s="3">
        <v>55</v>
      </c>
      <c r="B56" s="3">
        <v>1055</v>
      </c>
      <c r="C56" s="1">
        <v>35431</v>
      </c>
      <c r="D56" s="1">
        <v>35431</v>
      </c>
      <c r="E56" s="4" t="s">
        <v>16</v>
      </c>
      <c r="F56" s="4" t="s">
        <v>32</v>
      </c>
      <c r="G56" s="4" t="s">
        <v>18</v>
      </c>
      <c r="H56" t="s">
        <v>19</v>
      </c>
      <c r="I56" s="2">
        <v>2</v>
      </c>
      <c r="J56" s="22">
        <v>210</v>
      </c>
      <c r="K56" s="3">
        <v>1</v>
      </c>
      <c r="L56" s="3">
        <v>1</v>
      </c>
      <c r="M56" s="3">
        <v>0</v>
      </c>
      <c r="N56" s="3">
        <v>0</v>
      </c>
      <c r="O56" s="3">
        <v>0</v>
      </c>
      <c r="P56">
        <v>1</v>
      </c>
      <c r="Q56">
        <f t="shared" si="0"/>
        <v>1997</v>
      </c>
      <c r="R56" s="3" cm="1">
        <f t="array" ref="R56">MIN(IF($B$2:$B$601 = B56, $Q$2:$Q$601))</f>
        <v>1997</v>
      </c>
      <c r="S56" s="2">
        <f t="shared" si="1"/>
        <v>105</v>
      </c>
    </row>
    <row r="57" spans="1:19" x14ac:dyDescent="0.3">
      <c r="A57" s="3">
        <v>56</v>
      </c>
      <c r="B57" s="3">
        <v>1056</v>
      </c>
      <c r="C57" s="1">
        <v>35431</v>
      </c>
      <c r="D57" s="1">
        <v>35431</v>
      </c>
      <c r="E57" s="4" t="s">
        <v>16</v>
      </c>
      <c r="F57" s="4" t="s">
        <v>32</v>
      </c>
      <c r="G57" s="4" t="s">
        <v>21</v>
      </c>
      <c r="H57" t="s">
        <v>26</v>
      </c>
      <c r="I57" s="2">
        <v>2</v>
      </c>
      <c r="J57" s="22">
        <v>210</v>
      </c>
      <c r="K57" s="3">
        <v>0</v>
      </c>
      <c r="L57" s="3">
        <v>0</v>
      </c>
      <c r="M57" s="3">
        <v>0</v>
      </c>
      <c r="N57" s="3">
        <v>0</v>
      </c>
      <c r="O57" s="3">
        <v>0</v>
      </c>
      <c r="P57">
        <v>1</v>
      </c>
      <c r="Q57">
        <f t="shared" si="0"/>
        <v>1997</v>
      </c>
      <c r="R57" s="3" cm="1">
        <f t="array" ref="R57">MIN(IF($B$2:$B$601 = B57, $Q$2:$Q$601))</f>
        <v>1997</v>
      </c>
      <c r="S57" s="2">
        <f t="shared" si="1"/>
        <v>105</v>
      </c>
    </row>
    <row r="58" spans="1:19" x14ac:dyDescent="0.3">
      <c r="A58" s="3">
        <v>57</v>
      </c>
      <c r="B58" s="3">
        <v>1057</v>
      </c>
      <c r="C58" s="1">
        <v>35431</v>
      </c>
      <c r="D58" s="1">
        <v>35431</v>
      </c>
      <c r="E58" s="4" t="s">
        <v>16</v>
      </c>
      <c r="F58" s="4" t="s">
        <v>32</v>
      </c>
      <c r="G58" s="4" t="s">
        <v>21</v>
      </c>
      <c r="H58" t="s">
        <v>24</v>
      </c>
      <c r="I58" s="2">
        <v>2</v>
      </c>
      <c r="J58" s="22">
        <v>210</v>
      </c>
      <c r="K58" s="3">
        <v>1</v>
      </c>
      <c r="L58" s="3">
        <v>1</v>
      </c>
      <c r="M58" s="3">
        <v>0</v>
      </c>
      <c r="N58" s="3">
        <v>0</v>
      </c>
      <c r="O58" s="3">
        <v>0</v>
      </c>
      <c r="P58">
        <v>1</v>
      </c>
      <c r="Q58">
        <f t="shared" si="0"/>
        <v>1997</v>
      </c>
      <c r="R58" s="3" cm="1">
        <f t="array" ref="R58">MIN(IF($B$2:$B$601 = B58, $Q$2:$Q$601))</f>
        <v>1997</v>
      </c>
      <c r="S58" s="2">
        <f t="shared" si="1"/>
        <v>105</v>
      </c>
    </row>
    <row r="59" spans="1:19" x14ac:dyDescent="0.3">
      <c r="A59" s="3">
        <v>58</v>
      </c>
      <c r="B59" s="3">
        <v>1058</v>
      </c>
      <c r="C59" s="1">
        <v>35431</v>
      </c>
      <c r="D59" s="1">
        <v>35431</v>
      </c>
      <c r="E59" s="4" t="s">
        <v>16</v>
      </c>
      <c r="F59" s="4" t="s">
        <v>32</v>
      </c>
      <c r="G59" s="4" t="s">
        <v>21</v>
      </c>
      <c r="H59" t="s">
        <v>22</v>
      </c>
      <c r="I59" s="2">
        <v>1</v>
      </c>
      <c r="J59" s="22">
        <v>105</v>
      </c>
      <c r="K59" s="3">
        <v>1</v>
      </c>
      <c r="L59" s="3">
        <v>1</v>
      </c>
      <c r="M59" s="3">
        <v>0</v>
      </c>
      <c r="N59" s="3">
        <v>0</v>
      </c>
      <c r="O59" s="3">
        <v>0</v>
      </c>
      <c r="P59">
        <v>1</v>
      </c>
      <c r="Q59">
        <f t="shared" si="0"/>
        <v>1997</v>
      </c>
      <c r="R59" s="3" cm="1">
        <f t="array" ref="R59">MIN(IF($B$2:$B$601 = B59, $Q$2:$Q$601))</f>
        <v>1997</v>
      </c>
      <c r="S59" s="2">
        <f t="shared" si="1"/>
        <v>105</v>
      </c>
    </row>
    <row r="60" spans="1:19" x14ac:dyDescent="0.3">
      <c r="A60" s="3">
        <v>59</v>
      </c>
      <c r="B60" s="3">
        <v>1059</v>
      </c>
      <c r="C60" s="1">
        <v>35431</v>
      </c>
      <c r="D60" s="1">
        <v>35431</v>
      </c>
      <c r="E60" s="4" t="s">
        <v>16</v>
      </c>
      <c r="F60" s="4" t="s">
        <v>32</v>
      </c>
      <c r="G60" s="4" t="s">
        <v>21</v>
      </c>
      <c r="H60" t="s">
        <v>26</v>
      </c>
      <c r="I60" s="2">
        <v>1</v>
      </c>
      <c r="J60" s="22">
        <v>105</v>
      </c>
      <c r="K60" s="3">
        <v>1</v>
      </c>
      <c r="L60" s="3">
        <v>1</v>
      </c>
      <c r="M60" s="3">
        <v>0</v>
      </c>
      <c r="N60" s="3">
        <v>0</v>
      </c>
      <c r="O60" s="3">
        <v>0</v>
      </c>
      <c r="P60">
        <v>1</v>
      </c>
      <c r="Q60">
        <f t="shared" si="0"/>
        <v>1997</v>
      </c>
      <c r="R60" s="3" cm="1">
        <f t="array" ref="R60">MIN(IF($B$2:$B$601 = B60, $Q$2:$Q$601))</f>
        <v>1997</v>
      </c>
      <c r="S60" s="2">
        <f t="shared" si="1"/>
        <v>105</v>
      </c>
    </row>
    <row r="61" spans="1:19" x14ac:dyDescent="0.3">
      <c r="A61" s="3">
        <v>60</v>
      </c>
      <c r="B61" s="3">
        <v>1060</v>
      </c>
      <c r="C61" s="1">
        <v>35431</v>
      </c>
      <c r="D61" s="1">
        <v>35431</v>
      </c>
      <c r="E61" s="4" t="s">
        <v>16</v>
      </c>
      <c r="F61" s="4" t="s">
        <v>32</v>
      </c>
      <c r="G61" s="4" t="s">
        <v>21</v>
      </c>
      <c r="H61" t="s">
        <v>27</v>
      </c>
      <c r="I61" s="2">
        <v>1</v>
      </c>
      <c r="J61" s="22">
        <v>105</v>
      </c>
      <c r="K61" s="3">
        <v>1</v>
      </c>
      <c r="L61" s="3">
        <v>1</v>
      </c>
      <c r="M61" s="3">
        <v>0</v>
      </c>
      <c r="N61" s="3">
        <v>0</v>
      </c>
      <c r="O61" s="3">
        <v>0</v>
      </c>
      <c r="P61">
        <v>1</v>
      </c>
      <c r="Q61">
        <f t="shared" si="0"/>
        <v>1997</v>
      </c>
      <c r="R61" s="3" cm="1">
        <f t="array" ref="R61">MIN(IF($B$2:$B$601 = B61, $Q$2:$Q$601))</f>
        <v>1997</v>
      </c>
      <c r="S61" s="2">
        <f t="shared" si="1"/>
        <v>105</v>
      </c>
    </row>
    <row r="62" spans="1:19" x14ac:dyDescent="0.3">
      <c r="A62" s="3">
        <v>61</v>
      </c>
      <c r="B62" s="3">
        <v>1061</v>
      </c>
      <c r="C62" s="1">
        <v>35431</v>
      </c>
      <c r="D62" s="1">
        <v>35431</v>
      </c>
      <c r="E62" s="4" t="s">
        <v>16</v>
      </c>
      <c r="F62" s="4" t="s">
        <v>32</v>
      </c>
      <c r="G62" s="4" t="s">
        <v>21</v>
      </c>
      <c r="H62" t="s">
        <v>24</v>
      </c>
      <c r="I62" s="2">
        <v>5</v>
      </c>
      <c r="J62" s="22">
        <v>525</v>
      </c>
      <c r="K62" s="3">
        <v>1</v>
      </c>
      <c r="L62" s="3">
        <v>1</v>
      </c>
      <c r="M62" s="3">
        <v>1</v>
      </c>
      <c r="N62" s="3">
        <v>0</v>
      </c>
      <c r="O62" s="3">
        <v>0</v>
      </c>
      <c r="P62">
        <v>1</v>
      </c>
      <c r="Q62">
        <f t="shared" si="0"/>
        <v>1997</v>
      </c>
      <c r="R62" s="3" cm="1">
        <f t="array" ref="R62">MIN(IF($B$2:$B$601 = B62, $Q$2:$Q$601))</f>
        <v>1997</v>
      </c>
      <c r="S62" s="2">
        <f t="shared" si="1"/>
        <v>105</v>
      </c>
    </row>
    <row r="63" spans="1:19" x14ac:dyDescent="0.3">
      <c r="A63" s="3">
        <v>62</v>
      </c>
      <c r="B63" s="3">
        <v>1062</v>
      </c>
      <c r="C63" s="1">
        <v>35431</v>
      </c>
      <c r="D63" s="1">
        <v>35431</v>
      </c>
      <c r="E63" s="4" t="s">
        <v>16</v>
      </c>
      <c r="F63" s="4" t="s">
        <v>32</v>
      </c>
      <c r="G63" s="4" t="s">
        <v>18</v>
      </c>
      <c r="H63" t="s">
        <v>19</v>
      </c>
      <c r="I63" s="2">
        <v>1</v>
      </c>
      <c r="J63" s="22">
        <v>105</v>
      </c>
      <c r="K63" s="3">
        <v>1</v>
      </c>
      <c r="L63" s="3">
        <v>1</v>
      </c>
      <c r="M63" s="3">
        <v>0</v>
      </c>
      <c r="N63" s="3">
        <v>0</v>
      </c>
      <c r="O63" s="3">
        <v>0</v>
      </c>
      <c r="P63">
        <v>1</v>
      </c>
      <c r="Q63">
        <f t="shared" si="0"/>
        <v>1997</v>
      </c>
      <c r="R63" s="3" cm="1">
        <f t="array" ref="R63">MIN(IF($B$2:$B$601 = B63, $Q$2:$Q$601))</f>
        <v>1997</v>
      </c>
      <c r="S63" s="2">
        <f t="shared" si="1"/>
        <v>105</v>
      </c>
    </row>
    <row r="64" spans="1:19" x14ac:dyDescent="0.3">
      <c r="A64" s="3">
        <v>63</v>
      </c>
      <c r="B64" s="3">
        <v>1063</v>
      </c>
      <c r="C64" s="1">
        <v>35431</v>
      </c>
      <c r="D64" s="1">
        <v>35431</v>
      </c>
      <c r="E64" s="4" t="s">
        <v>16</v>
      </c>
      <c r="F64" s="4" t="s">
        <v>32</v>
      </c>
      <c r="G64" s="4" t="s">
        <v>18</v>
      </c>
      <c r="H64" t="s">
        <v>19</v>
      </c>
      <c r="I64" s="2">
        <v>1</v>
      </c>
      <c r="J64" s="22">
        <v>105</v>
      </c>
      <c r="K64" s="3">
        <v>1</v>
      </c>
      <c r="L64" s="3">
        <v>1</v>
      </c>
      <c r="M64" s="3">
        <v>0</v>
      </c>
      <c r="N64" s="3">
        <v>0</v>
      </c>
      <c r="O64" s="3">
        <v>0</v>
      </c>
      <c r="P64">
        <v>1</v>
      </c>
      <c r="Q64">
        <f t="shared" si="0"/>
        <v>1997</v>
      </c>
      <c r="R64" s="3" cm="1">
        <f t="array" ref="R64">MIN(IF($B$2:$B$601 = B64, $Q$2:$Q$601))</f>
        <v>1997</v>
      </c>
      <c r="S64" s="2">
        <f t="shared" si="1"/>
        <v>105</v>
      </c>
    </row>
    <row r="65" spans="1:19" x14ac:dyDescent="0.3">
      <c r="A65" s="3">
        <v>64</v>
      </c>
      <c r="B65" s="3">
        <v>1064</v>
      </c>
      <c r="C65" s="1">
        <v>35431</v>
      </c>
      <c r="D65" s="1">
        <v>35431</v>
      </c>
      <c r="E65" s="4" t="s">
        <v>16</v>
      </c>
      <c r="F65" s="4" t="s">
        <v>32</v>
      </c>
      <c r="G65" s="4" t="s">
        <v>21</v>
      </c>
      <c r="H65" t="s">
        <v>24</v>
      </c>
      <c r="I65" s="2">
        <v>2</v>
      </c>
      <c r="J65" s="22">
        <v>210</v>
      </c>
      <c r="K65" s="3">
        <v>1</v>
      </c>
      <c r="L65" s="3">
        <v>1</v>
      </c>
      <c r="M65" s="3">
        <v>0</v>
      </c>
      <c r="N65" s="3">
        <v>0</v>
      </c>
      <c r="O65" s="3">
        <v>0</v>
      </c>
      <c r="P65">
        <v>1</v>
      </c>
      <c r="Q65">
        <f t="shared" si="0"/>
        <v>1997</v>
      </c>
      <c r="R65" s="3" cm="1">
        <f t="array" ref="R65">MIN(IF($B$2:$B$601 = B65, $Q$2:$Q$601))</f>
        <v>1997</v>
      </c>
      <c r="S65" s="2">
        <f t="shared" si="1"/>
        <v>105</v>
      </c>
    </row>
    <row r="66" spans="1:19" x14ac:dyDescent="0.3">
      <c r="A66" s="3">
        <v>65</v>
      </c>
      <c r="B66" s="3">
        <v>1065</v>
      </c>
      <c r="C66" s="1">
        <v>35431</v>
      </c>
      <c r="D66" s="1">
        <v>35431</v>
      </c>
      <c r="E66" s="4" t="s">
        <v>16</v>
      </c>
      <c r="F66" s="4" t="s">
        <v>32</v>
      </c>
      <c r="G66" s="4" t="s">
        <v>21</v>
      </c>
      <c r="H66" t="s">
        <v>24</v>
      </c>
      <c r="I66" s="2">
        <v>1</v>
      </c>
      <c r="J66" s="22">
        <v>105</v>
      </c>
      <c r="K66" s="3">
        <v>1</v>
      </c>
      <c r="L66" s="3">
        <v>1</v>
      </c>
      <c r="M66" s="3">
        <v>1</v>
      </c>
      <c r="N66" s="3">
        <v>0</v>
      </c>
      <c r="O66" s="3">
        <v>0</v>
      </c>
      <c r="P66">
        <v>1</v>
      </c>
      <c r="Q66">
        <f t="shared" si="0"/>
        <v>1997</v>
      </c>
      <c r="R66" s="3" cm="1">
        <f t="array" ref="R66">MIN(IF($B$2:$B$601 = B66, $Q$2:$Q$601))</f>
        <v>1997</v>
      </c>
      <c r="S66" s="2">
        <f t="shared" si="1"/>
        <v>105</v>
      </c>
    </row>
    <row r="67" spans="1:19" x14ac:dyDescent="0.3">
      <c r="A67" s="3">
        <v>66</v>
      </c>
      <c r="B67" s="3">
        <v>1066</v>
      </c>
      <c r="C67" s="1">
        <v>35431</v>
      </c>
      <c r="D67" s="1">
        <v>35431</v>
      </c>
      <c r="E67" s="4" t="s">
        <v>16</v>
      </c>
      <c r="F67" s="4" t="s">
        <v>32</v>
      </c>
      <c r="G67" s="4" t="s">
        <v>21</v>
      </c>
      <c r="H67" t="s">
        <v>27</v>
      </c>
      <c r="I67" s="2">
        <v>2</v>
      </c>
      <c r="J67" s="22">
        <v>210</v>
      </c>
      <c r="K67" s="3">
        <v>1</v>
      </c>
      <c r="L67" s="3">
        <v>1</v>
      </c>
      <c r="M67" s="3">
        <v>0</v>
      </c>
      <c r="N67" s="3">
        <v>0</v>
      </c>
      <c r="O67" s="3">
        <v>0</v>
      </c>
      <c r="P67">
        <v>1</v>
      </c>
      <c r="Q67">
        <f t="shared" ref="Q67:Q130" si="2">YEAR(C67)</f>
        <v>1997</v>
      </c>
      <c r="R67" s="3" cm="1">
        <f t="array" ref="R67">MIN(IF($B$2:$B$601 = B67, $Q$2:$Q$601))</f>
        <v>1997</v>
      </c>
      <c r="S67" s="2">
        <f t="shared" ref="S67:S130" si="3">J67/I67</f>
        <v>105</v>
      </c>
    </row>
    <row r="68" spans="1:19" x14ac:dyDescent="0.3">
      <c r="A68" s="3">
        <v>67</v>
      </c>
      <c r="B68" s="3">
        <v>1067</v>
      </c>
      <c r="C68" s="1">
        <v>35431</v>
      </c>
      <c r="D68" s="1">
        <v>35431</v>
      </c>
      <c r="E68" s="4" t="s">
        <v>16</v>
      </c>
      <c r="F68" s="4" t="s">
        <v>32</v>
      </c>
      <c r="G68" s="4" t="s">
        <v>18</v>
      </c>
      <c r="H68" t="s">
        <v>19</v>
      </c>
      <c r="I68" s="2">
        <v>2</v>
      </c>
      <c r="J68" s="22">
        <v>210</v>
      </c>
      <c r="K68" s="3">
        <v>1</v>
      </c>
      <c r="L68" s="3">
        <v>1</v>
      </c>
      <c r="M68" s="3">
        <v>0</v>
      </c>
      <c r="N68" s="3">
        <v>0</v>
      </c>
      <c r="O68" s="3">
        <v>0</v>
      </c>
      <c r="P68">
        <v>1</v>
      </c>
      <c r="Q68">
        <f t="shared" si="2"/>
        <v>1997</v>
      </c>
      <c r="R68" s="3" cm="1">
        <f t="array" ref="R68">MIN(IF($B$2:$B$601 = B68, $Q$2:$Q$601))</f>
        <v>1997</v>
      </c>
      <c r="S68" s="2">
        <f t="shared" si="3"/>
        <v>105</v>
      </c>
    </row>
    <row r="69" spans="1:19" x14ac:dyDescent="0.3">
      <c r="A69" s="3">
        <v>68</v>
      </c>
      <c r="B69" s="3">
        <v>1068</v>
      </c>
      <c r="C69" s="1">
        <v>35431</v>
      </c>
      <c r="D69" s="1">
        <v>35431</v>
      </c>
      <c r="E69" s="4" t="s">
        <v>16</v>
      </c>
      <c r="F69" s="4" t="s">
        <v>32</v>
      </c>
      <c r="G69" s="4" t="s">
        <v>21</v>
      </c>
      <c r="H69" t="s">
        <v>19</v>
      </c>
      <c r="I69" s="2">
        <v>1</v>
      </c>
      <c r="J69" s="22">
        <v>105</v>
      </c>
      <c r="K69" s="3">
        <v>0</v>
      </c>
      <c r="L69" s="3">
        <v>0</v>
      </c>
      <c r="M69" s="3">
        <v>0</v>
      </c>
      <c r="N69" s="3">
        <v>0</v>
      </c>
      <c r="O69" s="3">
        <v>0</v>
      </c>
      <c r="P69">
        <v>1</v>
      </c>
      <c r="Q69">
        <f t="shared" si="2"/>
        <v>1997</v>
      </c>
      <c r="R69" s="3" cm="1">
        <f t="array" ref="R69">MIN(IF($B$2:$B$601 = B69, $Q$2:$Q$601))</f>
        <v>1997</v>
      </c>
      <c r="S69" s="2">
        <f t="shared" si="3"/>
        <v>105</v>
      </c>
    </row>
    <row r="70" spans="1:19" x14ac:dyDescent="0.3">
      <c r="A70" s="3">
        <v>69</v>
      </c>
      <c r="B70" s="3">
        <v>1069</v>
      </c>
      <c r="C70" s="1">
        <v>35431</v>
      </c>
      <c r="D70" s="1">
        <v>35431</v>
      </c>
      <c r="E70" s="4" t="s">
        <v>16</v>
      </c>
      <c r="F70" s="4" t="s">
        <v>32</v>
      </c>
      <c r="G70" s="4" t="s">
        <v>21</v>
      </c>
      <c r="H70" t="s">
        <v>22</v>
      </c>
      <c r="I70" s="2">
        <v>2</v>
      </c>
      <c r="J70" s="22">
        <v>210</v>
      </c>
      <c r="K70" s="3">
        <v>1</v>
      </c>
      <c r="L70" s="3">
        <v>1</v>
      </c>
      <c r="M70" s="3">
        <v>0</v>
      </c>
      <c r="N70" s="3">
        <v>0</v>
      </c>
      <c r="O70" s="3">
        <v>0</v>
      </c>
      <c r="P70">
        <v>1</v>
      </c>
      <c r="Q70">
        <f t="shared" si="2"/>
        <v>1997</v>
      </c>
      <c r="R70" s="3" cm="1">
        <f t="array" ref="R70">MIN(IF($B$2:$B$601 = B70, $Q$2:$Q$601))</f>
        <v>1997</v>
      </c>
      <c r="S70" s="2">
        <f t="shared" si="3"/>
        <v>105</v>
      </c>
    </row>
    <row r="71" spans="1:19" x14ac:dyDescent="0.3">
      <c r="A71" s="3">
        <v>70</v>
      </c>
      <c r="B71" s="3">
        <v>1070</v>
      </c>
      <c r="C71" s="1">
        <v>35431</v>
      </c>
      <c r="D71" s="1">
        <v>35431</v>
      </c>
      <c r="E71" s="4" t="s">
        <v>16</v>
      </c>
      <c r="F71" s="4" t="s">
        <v>32</v>
      </c>
      <c r="G71" s="4" t="s">
        <v>21</v>
      </c>
      <c r="H71" t="s">
        <v>22</v>
      </c>
      <c r="I71" s="2">
        <v>3</v>
      </c>
      <c r="J71" s="22">
        <v>315</v>
      </c>
      <c r="K71" s="3">
        <v>1</v>
      </c>
      <c r="L71" s="3">
        <v>1</v>
      </c>
      <c r="M71" s="3">
        <v>1</v>
      </c>
      <c r="N71" s="3">
        <v>0</v>
      </c>
      <c r="O71" s="3">
        <v>0</v>
      </c>
      <c r="P71">
        <v>1</v>
      </c>
      <c r="Q71">
        <f t="shared" si="2"/>
        <v>1997</v>
      </c>
      <c r="R71" s="3" cm="1">
        <f t="array" ref="R71">MIN(IF($B$2:$B$601 = B71, $Q$2:$Q$601))</f>
        <v>1997</v>
      </c>
      <c r="S71" s="2">
        <f t="shared" si="3"/>
        <v>105</v>
      </c>
    </row>
    <row r="72" spans="1:19" x14ac:dyDescent="0.3">
      <c r="A72" s="3">
        <v>71</v>
      </c>
      <c r="B72" s="3">
        <v>1071</v>
      </c>
      <c r="C72" s="1">
        <v>35431</v>
      </c>
      <c r="D72" s="1">
        <v>35431</v>
      </c>
      <c r="E72" s="4" t="s">
        <v>16</v>
      </c>
      <c r="F72" s="4" t="s">
        <v>37</v>
      </c>
      <c r="G72" s="4" t="s">
        <v>21</v>
      </c>
      <c r="H72" t="s">
        <v>24</v>
      </c>
      <c r="I72" s="2">
        <v>2</v>
      </c>
      <c r="J72" s="22">
        <v>350</v>
      </c>
      <c r="K72" s="3">
        <v>1</v>
      </c>
      <c r="L72" s="3">
        <v>1</v>
      </c>
      <c r="M72" s="3">
        <v>0</v>
      </c>
      <c r="N72" s="3">
        <v>0</v>
      </c>
      <c r="O72" s="3">
        <v>0</v>
      </c>
      <c r="P72">
        <v>1</v>
      </c>
      <c r="Q72">
        <f t="shared" si="2"/>
        <v>1997</v>
      </c>
      <c r="R72" s="3" cm="1">
        <f t="array" ref="R72">MIN(IF($B$2:$B$601 = B72, $Q$2:$Q$601))</f>
        <v>1997</v>
      </c>
      <c r="S72" s="2">
        <f t="shared" si="3"/>
        <v>175</v>
      </c>
    </row>
    <row r="73" spans="1:19" x14ac:dyDescent="0.3">
      <c r="A73" s="3">
        <v>72</v>
      </c>
      <c r="B73" s="3">
        <v>1072</v>
      </c>
      <c r="C73" s="1">
        <v>35431</v>
      </c>
      <c r="D73" s="1">
        <v>35431</v>
      </c>
      <c r="E73" s="4" t="s">
        <v>16</v>
      </c>
      <c r="F73" s="4" t="s">
        <v>37</v>
      </c>
      <c r="G73" s="4" t="s">
        <v>21</v>
      </c>
      <c r="H73" t="s">
        <v>22</v>
      </c>
      <c r="I73" s="2">
        <v>1</v>
      </c>
      <c r="J73" s="22">
        <v>175</v>
      </c>
      <c r="K73" s="3">
        <v>1</v>
      </c>
      <c r="L73" s="3">
        <v>1</v>
      </c>
      <c r="M73" s="3">
        <v>0</v>
      </c>
      <c r="N73" s="3">
        <v>0</v>
      </c>
      <c r="O73" s="3">
        <v>0</v>
      </c>
      <c r="P73">
        <v>1</v>
      </c>
      <c r="Q73">
        <f t="shared" si="2"/>
        <v>1997</v>
      </c>
      <c r="R73" s="3" cm="1">
        <f t="array" ref="R73">MIN(IF($B$2:$B$601 = B73, $Q$2:$Q$601))</f>
        <v>1997</v>
      </c>
      <c r="S73" s="2">
        <f t="shared" si="3"/>
        <v>175</v>
      </c>
    </row>
    <row r="74" spans="1:19" x14ac:dyDescent="0.3">
      <c r="A74" s="3">
        <v>73</v>
      </c>
      <c r="B74" s="3">
        <v>1073</v>
      </c>
      <c r="C74" s="1">
        <v>35431</v>
      </c>
      <c r="D74" s="1">
        <v>35431</v>
      </c>
      <c r="E74" s="4" t="s">
        <v>16</v>
      </c>
      <c r="F74" s="4" t="s">
        <v>37</v>
      </c>
      <c r="G74" s="4" t="s">
        <v>21</v>
      </c>
      <c r="H74" t="s">
        <v>19</v>
      </c>
      <c r="I74" s="2">
        <v>4</v>
      </c>
      <c r="J74" s="22">
        <v>700</v>
      </c>
      <c r="K74" s="3">
        <v>1</v>
      </c>
      <c r="L74" s="3">
        <v>1</v>
      </c>
      <c r="M74" s="3">
        <v>0</v>
      </c>
      <c r="N74" s="3">
        <v>0</v>
      </c>
      <c r="O74" s="3">
        <v>0</v>
      </c>
      <c r="P74">
        <v>1</v>
      </c>
      <c r="Q74">
        <f t="shared" si="2"/>
        <v>1997</v>
      </c>
      <c r="R74" s="3" cm="1">
        <f t="array" ref="R74">MIN(IF($B$2:$B$601 = B74, $Q$2:$Q$601))</f>
        <v>1997</v>
      </c>
      <c r="S74" s="2">
        <f t="shared" si="3"/>
        <v>175</v>
      </c>
    </row>
    <row r="75" spans="1:19" x14ac:dyDescent="0.3">
      <c r="A75" s="3">
        <v>74</v>
      </c>
      <c r="B75" s="3">
        <v>1074</v>
      </c>
      <c r="C75" s="1">
        <v>35431</v>
      </c>
      <c r="D75" s="1">
        <v>35431</v>
      </c>
      <c r="E75" s="4" t="s">
        <v>16</v>
      </c>
      <c r="F75" s="4" t="s">
        <v>37</v>
      </c>
      <c r="G75" s="4" t="s">
        <v>18</v>
      </c>
      <c r="H75" t="s">
        <v>19</v>
      </c>
      <c r="I75" s="2">
        <v>2</v>
      </c>
      <c r="J75" s="22">
        <v>350</v>
      </c>
      <c r="K75" s="3">
        <v>1</v>
      </c>
      <c r="L75" s="3">
        <v>1</v>
      </c>
      <c r="M75" s="3">
        <v>1</v>
      </c>
      <c r="N75" s="3">
        <v>0</v>
      </c>
      <c r="O75" s="3">
        <v>0</v>
      </c>
      <c r="P75">
        <v>1</v>
      </c>
      <c r="Q75">
        <f t="shared" si="2"/>
        <v>1997</v>
      </c>
      <c r="R75" s="3" cm="1">
        <f t="array" ref="R75">MIN(IF($B$2:$B$601 = B75, $Q$2:$Q$601))</f>
        <v>1997</v>
      </c>
      <c r="S75" s="2">
        <f t="shared" si="3"/>
        <v>175</v>
      </c>
    </row>
    <row r="76" spans="1:19" x14ac:dyDescent="0.3">
      <c r="A76" s="3">
        <v>75</v>
      </c>
      <c r="B76" s="3">
        <v>1075</v>
      </c>
      <c r="C76" s="1">
        <v>35431</v>
      </c>
      <c r="D76" s="1">
        <v>35431</v>
      </c>
      <c r="E76" s="4" t="s">
        <v>16</v>
      </c>
      <c r="F76" s="4" t="s">
        <v>37</v>
      </c>
      <c r="G76" s="4" t="s">
        <v>21</v>
      </c>
      <c r="H76" t="s">
        <v>24</v>
      </c>
      <c r="I76" s="2">
        <v>2</v>
      </c>
      <c r="J76" s="22">
        <v>350</v>
      </c>
      <c r="K76" s="3">
        <v>1</v>
      </c>
      <c r="L76" s="3">
        <v>1</v>
      </c>
      <c r="M76" s="3">
        <v>1</v>
      </c>
      <c r="N76" s="3">
        <v>0</v>
      </c>
      <c r="O76" s="3">
        <v>0</v>
      </c>
      <c r="P76">
        <v>1</v>
      </c>
      <c r="Q76">
        <f t="shared" si="2"/>
        <v>1997</v>
      </c>
      <c r="R76" s="3" cm="1">
        <f t="array" ref="R76">MIN(IF($B$2:$B$601 = B76, $Q$2:$Q$601))</f>
        <v>1997</v>
      </c>
      <c r="S76" s="2">
        <f t="shared" si="3"/>
        <v>175</v>
      </c>
    </row>
    <row r="77" spans="1:19" x14ac:dyDescent="0.3">
      <c r="A77" s="3">
        <v>76</v>
      </c>
      <c r="B77" s="3">
        <v>1076</v>
      </c>
      <c r="C77" s="1">
        <v>35431</v>
      </c>
      <c r="D77" s="1">
        <v>35431</v>
      </c>
      <c r="E77" s="4" t="s">
        <v>16</v>
      </c>
      <c r="F77" s="4" t="s">
        <v>37</v>
      </c>
      <c r="G77" s="4" t="s">
        <v>21</v>
      </c>
      <c r="H77" t="s">
        <v>19</v>
      </c>
      <c r="I77" s="2">
        <v>2</v>
      </c>
      <c r="J77" s="22">
        <v>350</v>
      </c>
      <c r="K77" s="3">
        <v>1</v>
      </c>
      <c r="L77" s="3">
        <v>1</v>
      </c>
      <c r="M77" s="3">
        <v>1</v>
      </c>
      <c r="N77" s="3">
        <v>0</v>
      </c>
      <c r="O77" s="3">
        <v>0</v>
      </c>
      <c r="P77">
        <v>1</v>
      </c>
      <c r="Q77">
        <f t="shared" si="2"/>
        <v>1997</v>
      </c>
      <c r="R77" s="3" cm="1">
        <f t="array" ref="R77">MIN(IF($B$2:$B$601 = B77, $Q$2:$Q$601))</f>
        <v>1997</v>
      </c>
      <c r="S77" s="2">
        <f t="shared" si="3"/>
        <v>175</v>
      </c>
    </row>
    <row r="78" spans="1:19" x14ac:dyDescent="0.3">
      <c r="A78" s="3">
        <v>77</v>
      </c>
      <c r="B78" s="3">
        <v>1077</v>
      </c>
      <c r="C78" s="1">
        <v>35431</v>
      </c>
      <c r="D78" s="1">
        <v>35431</v>
      </c>
      <c r="E78" s="4" t="s">
        <v>16</v>
      </c>
      <c r="F78" s="4" t="s">
        <v>37</v>
      </c>
      <c r="G78" s="4" t="s">
        <v>21</v>
      </c>
      <c r="H78" t="s">
        <v>19</v>
      </c>
      <c r="I78" s="2">
        <v>5</v>
      </c>
      <c r="J78" s="22">
        <v>875</v>
      </c>
      <c r="K78" s="3">
        <v>1</v>
      </c>
      <c r="L78" s="3">
        <v>1</v>
      </c>
      <c r="M78" s="3">
        <v>0</v>
      </c>
      <c r="N78" s="3">
        <v>0</v>
      </c>
      <c r="O78" s="3">
        <v>0</v>
      </c>
      <c r="P78">
        <v>1</v>
      </c>
      <c r="Q78">
        <f t="shared" si="2"/>
        <v>1997</v>
      </c>
      <c r="R78" s="3" cm="1">
        <f t="array" ref="R78">MIN(IF($B$2:$B$601 = B78, $Q$2:$Q$601))</f>
        <v>1997</v>
      </c>
      <c r="S78" s="2">
        <f t="shared" si="3"/>
        <v>175</v>
      </c>
    </row>
    <row r="79" spans="1:19" x14ac:dyDescent="0.3">
      <c r="A79" s="3">
        <v>78</v>
      </c>
      <c r="B79" s="3">
        <v>1078</v>
      </c>
      <c r="C79" s="1">
        <v>35431</v>
      </c>
      <c r="D79" s="1">
        <v>35431</v>
      </c>
      <c r="E79" s="4" t="s">
        <v>42</v>
      </c>
      <c r="F79" s="4" t="s">
        <v>32</v>
      </c>
      <c r="G79" s="4" t="s">
        <v>21</v>
      </c>
      <c r="H79" t="s">
        <v>19</v>
      </c>
      <c r="I79" s="2">
        <v>2</v>
      </c>
      <c r="J79" s="22">
        <v>120</v>
      </c>
      <c r="K79" s="3">
        <v>0</v>
      </c>
      <c r="L79" s="3">
        <v>0</v>
      </c>
      <c r="M79" s="3">
        <v>0</v>
      </c>
      <c r="N79" s="3">
        <v>0</v>
      </c>
      <c r="O79" s="3">
        <v>0</v>
      </c>
      <c r="P79">
        <v>1</v>
      </c>
      <c r="Q79">
        <f t="shared" si="2"/>
        <v>1997</v>
      </c>
      <c r="R79" s="3" cm="1">
        <f t="array" ref="R79">MIN(IF($B$2:$B$601 = B79, $Q$2:$Q$601))</f>
        <v>1997</v>
      </c>
      <c r="S79" s="2">
        <f t="shared" si="3"/>
        <v>60</v>
      </c>
    </row>
    <row r="80" spans="1:19" x14ac:dyDescent="0.3">
      <c r="A80" s="3">
        <v>79</v>
      </c>
      <c r="B80" s="3">
        <v>1079</v>
      </c>
      <c r="C80" s="1">
        <v>35431</v>
      </c>
      <c r="D80" s="1">
        <v>35431</v>
      </c>
      <c r="E80" s="4" t="s">
        <v>42</v>
      </c>
      <c r="F80" s="4" t="s">
        <v>32</v>
      </c>
      <c r="G80" s="4" t="s">
        <v>21</v>
      </c>
      <c r="H80" t="s">
        <v>24</v>
      </c>
      <c r="I80" s="2">
        <v>2</v>
      </c>
      <c r="J80" s="22">
        <v>120</v>
      </c>
      <c r="K80" s="3">
        <v>1</v>
      </c>
      <c r="L80" s="3">
        <v>1</v>
      </c>
      <c r="M80" s="3">
        <v>1</v>
      </c>
      <c r="N80" s="3">
        <v>0</v>
      </c>
      <c r="O80" s="3">
        <v>0</v>
      </c>
      <c r="P80">
        <v>1</v>
      </c>
      <c r="Q80">
        <f t="shared" si="2"/>
        <v>1997</v>
      </c>
      <c r="R80" s="3" cm="1">
        <f t="array" ref="R80">MIN(IF($B$2:$B$601 = B80, $Q$2:$Q$601))</f>
        <v>1997</v>
      </c>
      <c r="S80" s="2">
        <f t="shared" si="3"/>
        <v>60</v>
      </c>
    </row>
    <row r="81" spans="1:19" x14ac:dyDescent="0.3">
      <c r="A81" s="3">
        <v>80</v>
      </c>
      <c r="B81" s="3">
        <v>1080</v>
      </c>
      <c r="C81" s="1">
        <v>35431</v>
      </c>
      <c r="D81" s="1">
        <v>35431</v>
      </c>
      <c r="E81" s="4" t="s">
        <v>42</v>
      </c>
      <c r="F81" s="4" t="s">
        <v>32</v>
      </c>
      <c r="G81" s="4" t="s">
        <v>21</v>
      </c>
      <c r="H81" t="s">
        <v>27</v>
      </c>
      <c r="I81" s="2">
        <v>2</v>
      </c>
      <c r="J81" s="22">
        <v>120</v>
      </c>
      <c r="K81" s="3">
        <v>1</v>
      </c>
      <c r="L81" s="3">
        <v>1</v>
      </c>
      <c r="M81" s="3">
        <v>0</v>
      </c>
      <c r="N81" s="3">
        <v>0</v>
      </c>
      <c r="O81" s="3">
        <v>0</v>
      </c>
      <c r="P81">
        <v>1</v>
      </c>
      <c r="Q81">
        <f t="shared" si="2"/>
        <v>1997</v>
      </c>
      <c r="R81" s="3" cm="1">
        <f t="array" ref="R81">MIN(IF($B$2:$B$601 = B81, $Q$2:$Q$601))</f>
        <v>1997</v>
      </c>
      <c r="S81" s="2">
        <f t="shared" si="3"/>
        <v>60</v>
      </c>
    </row>
    <row r="82" spans="1:19" x14ac:dyDescent="0.3">
      <c r="A82" s="3">
        <v>81</v>
      </c>
      <c r="B82" s="3">
        <v>1081</v>
      </c>
      <c r="C82" s="1">
        <v>35431</v>
      </c>
      <c r="D82" s="1">
        <v>35431</v>
      </c>
      <c r="E82" s="4" t="s">
        <v>42</v>
      </c>
      <c r="F82" s="4" t="s">
        <v>32</v>
      </c>
      <c r="G82" s="4" t="s">
        <v>18</v>
      </c>
      <c r="H82" t="s">
        <v>19</v>
      </c>
      <c r="I82" s="2">
        <v>2</v>
      </c>
      <c r="J82" s="22">
        <v>120</v>
      </c>
      <c r="K82" s="3">
        <v>0</v>
      </c>
      <c r="L82" s="3">
        <v>0</v>
      </c>
      <c r="M82" s="3">
        <v>0</v>
      </c>
      <c r="N82" s="3">
        <v>0</v>
      </c>
      <c r="O82" s="3">
        <v>0</v>
      </c>
      <c r="P82">
        <v>1</v>
      </c>
      <c r="Q82">
        <f t="shared" si="2"/>
        <v>1997</v>
      </c>
      <c r="R82" s="3" cm="1">
        <f t="array" ref="R82">MIN(IF($B$2:$B$601 = B82, $Q$2:$Q$601))</f>
        <v>1997</v>
      </c>
      <c r="S82" s="2">
        <f t="shared" si="3"/>
        <v>60</v>
      </c>
    </row>
    <row r="83" spans="1:19" x14ac:dyDescent="0.3">
      <c r="A83" s="3">
        <v>82</v>
      </c>
      <c r="B83" s="3">
        <v>1082</v>
      </c>
      <c r="C83" s="1">
        <v>35431</v>
      </c>
      <c r="D83" s="1">
        <v>35431</v>
      </c>
      <c r="E83" s="4" t="s">
        <v>42</v>
      </c>
      <c r="F83" s="4" t="s">
        <v>32</v>
      </c>
      <c r="G83" s="4" t="s">
        <v>18</v>
      </c>
      <c r="H83" t="s">
        <v>24</v>
      </c>
      <c r="I83" s="2">
        <v>3</v>
      </c>
      <c r="J83" s="22">
        <v>180</v>
      </c>
      <c r="K83" s="3">
        <v>1</v>
      </c>
      <c r="L83" s="3">
        <v>1</v>
      </c>
      <c r="M83" s="3">
        <v>0</v>
      </c>
      <c r="N83" s="3">
        <v>0</v>
      </c>
      <c r="O83" s="3">
        <v>0</v>
      </c>
      <c r="P83">
        <v>1</v>
      </c>
      <c r="Q83">
        <f t="shared" si="2"/>
        <v>1997</v>
      </c>
      <c r="R83" s="3" cm="1">
        <f t="array" ref="R83">MIN(IF($B$2:$B$601 = B83, $Q$2:$Q$601))</f>
        <v>1997</v>
      </c>
      <c r="S83" s="2">
        <f t="shared" si="3"/>
        <v>60</v>
      </c>
    </row>
    <row r="84" spans="1:19" x14ac:dyDescent="0.3">
      <c r="A84" s="3">
        <v>83</v>
      </c>
      <c r="B84" s="3">
        <v>1083</v>
      </c>
      <c r="C84" s="1">
        <v>35431</v>
      </c>
      <c r="D84" s="1">
        <v>35431</v>
      </c>
      <c r="E84" s="4" t="s">
        <v>42</v>
      </c>
      <c r="F84" s="4" t="s">
        <v>32</v>
      </c>
      <c r="G84" s="4" t="s">
        <v>21</v>
      </c>
      <c r="H84" t="s">
        <v>22</v>
      </c>
      <c r="I84" s="2">
        <v>2</v>
      </c>
      <c r="J84" s="22">
        <v>120</v>
      </c>
      <c r="K84" s="3">
        <v>1</v>
      </c>
      <c r="L84" s="3">
        <v>0</v>
      </c>
      <c r="M84" s="3">
        <v>1</v>
      </c>
      <c r="N84" s="3">
        <v>0</v>
      </c>
      <c r="O84" s="3">
        <v>0</v>
      </c>
      <c r="P84">
        <v>1</v>
      </c>
      <c r="Q84">
        <f t="shared" si="2"/>
        <v>1997</v>
      </c>
      <c r="R84" s="3" cm="1">
        <f t="array" ref="R84">MIN(IF($B$2:$B$601 = B84, $Q$2:$Q$601))</f>
        <v>1997</v>
      </c>
      <c r="S84" s="2">
        <f t="shared" si="3"/>
        <v>60</v>
      </c>
    </row>
    <row r="85" spans="1:19" x14ac:dyDescent="0.3">
      <c r="A85" s="3">
        <v>84</v>
      </c>
      <c r="B85" s="3">
        <v>1084</v>
      </c>
      <c r="C85" s="1">
        <v>35431</v>
      </c>
      <c r="D85" s="1">
        <v>35431</v>
      </c>
      <c r="E85" s="4" t="s">
        <v>42</v>
      </c>
      <c r="F85" s="4" t="s">
        <v>32</v>
      </c>
      <c r="G85" s="4" t="s">
        <v>21</v>
      </c>
      <c r="H85" t="s">
        <v>27</v>
      </c>
      <c r="I85" s="2">
        <v>1</v>
      </c>
      <c r="J85" s="22">
        <v>60</v>
      </c>
      <c r="K85" s="3">
        <v>1</v>
      </c>
      <c r="L85" s="3">
        <v>1</v>
      </c>
      <c r="M85" s="3">
        <v>0</v>
      </c>
      <c r="N85" s="3">
        <v>0</v>
      </c>
      <c r="O85" s="3">
        <v>0</v>
      </c>
      <c r="P85">
        <v>1</v>
      </c>
      <c r="Q85">
        <f t="shared" si="2"/>
        <v>1997</v>
      </c>
      <c r="R85" s="3" cm="1">
        <f t="array" ref="R85">MIN(IF($B$2:$B$601 = B85, $Q$2:$Q$601))</f>
        <v>1997</v>
      </c>
      <c r="S85" s="2">
        <f t="shared" si="3"/>
        <v>60</v>
      </c>
    </row>
    <row r="86" spans="1:19" x14ac:dyDescent="0.3">
      <c r="A86" s="3">
        <v>85</v>
      </c>
      <c r="B86" s="3">
        <v>1085</v>
      </c>
      <c r="C86" s="1">
        <v>35431</v>
      </c>
      <c r="D86" s="1">
        <v>35431</v>
      </c>
      <c r="E86" s="4" t="s">
        <v>42</v>
      </c>
      <c r="F86" s="4" t="s">
        <v>32</v>
      </c>
      <c r="G86" s="4" t="s">
        <v>21</v>
      </c>
      <c r="H86" t="s">
        <v>27</v>
      </c>
      <c r="I86" s="2">
        <v>1</v>
      </c>
      <c r="J86" s="22">
        <v>60</v>
      </c>
      <c r="K86" s="3">
        <v>1</v>
      </c>
      <c r="L86" s="3">
        <v>1</v>
      </c>
      <c r="M86" s="3">
        <v>1</v>
      </c>
      <c r="N86" s="3">
        <v>0</v>
      </c>
      <c r="O86" s="3">
        <v>0</v>
      </c>
      <c r="P86">
        <v>1</v>
      </c>
      <c r="Q86">
        <f t="shared" si="2"/>
        <v>1997</v>
      </c>
      <c r="R86" s="3" cm="1">
        <f t="array" ref="R86">MIN(IF($B$2:$B$601 = B86, $Q$2:$Q$601))</f>
        <v>1997</v>
      </c>
      <c r="S86" s="2">
        <f t="shared" si="3"/>
        <v>60</v>
      </c>
    </row>
    <row r="87" spans="1:19" x14ac:dyDescent="0.3">
      <c r="A87" s="3">
        <v>86</v>
      </c>
      <c r="B87" s="3">
        <v>1086</v>
      </c>
      <c r="C87" s="1">
        <v>35431</v>
      </c>
      <c r="D87" s="1">
        <v>35431</v>
      </c>
      <c r="E87" s="4" t="s">
        <v>42</v>
      </c>
      <c r="F87" s="4" t="s">
        <v>32</v>
      </c>
      <c r="G87" s="4" t="s">
        <v>21</v>
      </c>
      <c r="H87" t="s">
        <v>26</v>
      </c>
      <c r="I87" s="2">
        <v>2</v>
      </c>
      <c r="J87" s="22">
        <v>120</v>
      </c>
      <c r="K87" s="3">
        <v>1</v>
      </c>
      <c r="L87" s="3">
        <v>1</v>
      </c>
      <c r="M87" s="3">
        <v>0</v>
      </c>
      <c r="N87" s="3">
        <v>0</v>
      </c>
      <c r="O87" s="3">
        <v>0</v>
      </c>
      <c r="P87">
        <v>1</v>
      </c>
      <c r="Q87">
        <f t="shared" si="2"/>
        <v>1997</v>
      </c>
      <c r="R87" s="3" cm="1">
        <f t="array" ref="R87">MIN(IF($B$2:$B$601 = B87, $Q$2:$Q$601))</f>
        <v>1997</v>
      </c>
      <c r="S87" s="2">
        <f t="shared" si="3"/>
        <v>60</v>
      </c>
    </row>
    <row r="88" spans="1:19" x14ac:dyDescent="0.3">
      <c r="A88" s="3">
        <v>87</v>
      </c>
      <c r="B88" s="3">
        <v>1087</v>
      </c>
      <c r="C88" s="1">
        <v>35431</v>
      </c>
      <c r="D88" s="1">
        <v>35431</v>
      </c>
      <c r="E88" s="4" t="s">
        <v>42</v>
      </c>
      <c r="F88" s="4" t="s">
        <v>32</v>
      </c>
      <c r="G88" s="4" t="s">
        <v>18</v>
      </c>
      <c r="H88" t="s">
        <v>19</v>
      </c>
      <c r="I88" s="2">
        <v>1</v>
      </c>
      <c r="J88" s="22">
        <v>60</v>
      </c>
      <c r="K88" s="3">
        <v>1</v>
      </c>
      <c r="L88" s="3">
        <v>1</v>
      </c>
      <c r="M88" s="3">
        <v>0</v>
      </c>
      <c r="N88" s="3">
        <v>0</v>
      </c>
      <c r="O88" s="3">
        <v>0</v>
      </c>
      <c r="P88">
        <v>1</v>
      </c>
      <c r="Q88">
        <f t="shared" si="2"/>
        <v>1997</v>
      </c>
      <c r="R88" s="3" cm="1">
        <f t="array" ref="R88">MIN(IF($B$2:$B$601 = B88, $Q$2:$Q$601))</f>
        <v>1997</v>
      </c>
      <c r="S88" s="2">
        <f t="shared" si="3"/>
        <v>60</v>
      </c>
    </row>
    <row r="89" spans="1:19" x14ac:dyDescent="0.3">
      <c r="A89" s="3">
        <v>88</v>
      </c>
      <c r="B89" s="3">
        <v>1088</v>
      </c>
      <c r="C89" s="1">
        <v>35431</v>
      </c>
      <c r="D89" s="1">
        <v>35431</v>
      </c>
      <c r="E89" s="4" t="s">
        <v>42</v>
      </c>
      <c r="F89" s="4" t="s">
        <v>37</v>
      </c>
      <c r="G89" s="4" t="s">
        <v>21</v>
      </c>
      <c r="H89" t="s">
        <v>24</v>
      </c>
      <c r="I89" s="2">
        <v>1</v>
      </c>
      <c r="J89" s="22">
        <v>100</v>
      </c>
      <c r="K89" s="3">
        <v>1</v>
      </c>
      <c r="L89" s="3">
        <v>1</v>
      </c>
      <c r="M89" s="3">
        <v>0</v>
      </c>
      <c r="N89" s="3">
        <v>0</v>
      </c>
      <c r="O89" s="3">
        <v>0</v>
      </c>
      <c r="P89">
        <v>1</v>
      </c>
      <c r="Q89">
        <f t="shared" si="2"/>
        <v>1997</v>
      </c>
      <c r="R89" s="3" cm="1">
        <f t="array" ref="R89">MIN(IF($B$2:$B$601 = B89, $Q$2:$Q$601))</f>
        <v>1997</v>
      </c>
      <c r="S89" s="2">
        <f t="shared" si="3"/>
        <v>100</v>
      </c>
    </row>
    <row r="90" spans="1:19" x14ac:dyDescent="0.3">
      <c r="A90" s="3">
        <v>89</v>
      </c>
      <c r="B90" s="3">
        <v>1089</v>
      </c>
      <c r="C90" s="1">
        <v>35431</v>
      </c>
      <c r="D90" s="1">
        <v>35431</v>
      </c>
      <c r="E90" s="4" t="s">
        <v>42</v>
      </c>
      <c r="F90" s="4" t="s">
        <v>37</v>
      </c>
      <c r="G90" s="4" t="s">
        <v>21</v>
      </c>
      <c r="H90" t="s">
        <v>22</v>
      </c>
      <c r="I90" s="2">
        <v>2</v>
      </c>
      <c r="J90" s="22">
        <v>200</v>
      </c>
      <c r="K90" s="3">
        <v>0</v>
      </c>
      <c r="L90" s="3">
        <v>0</v>
      </c>
      <c r="M90" s="3">
        <v>0</v>
      </c>
      <c r="N90" s="3">
        <v>0</v>
      </c>
      <c r="O90" s="3">
        <v>0</v>
      </c>
      <c r="P90">
        <v>1</v>
      </c>
      <c r="Q90">
        <f t="shared" si="2"/>
        <v>1997</v>
      </c>
      <c r="R90" s="3" cm="1">
        <f t="array" ref="R90">MIN(IF($B$2:$B$601 = B90, $Q$2:$Q$601))</f>
        <v>1997</v>
      </c>
      <c r="S90" s="2">
        <f t="shared" si="3"/>
        <v>100</v>
      </c>
    </row>
    <row r="91" spans="1:19" x14ac:dyDescent="0.3">
      <c r="A91" s="3">
        <v>90</v>
      </c>
      <c r="B91" s="3">
        <v>1090</v>
      </c>
      <c r="C91" s="1">
        <v>35431</v>
      </c>
      <c r="D91" s="1">
        <v>35432</v>
      </c>
      <c r="E91" s="4" t="s">
        <v>16</v>
      </c>
      <c r="F91" s="4" t="s">
        <v>17</v>
      </c>
      <c r="G91" s="4" t="s">
        <v>21</v>
      </c>
      <c r="H91" t="s">
        <v>26</v>
      </c>
      <c r="I91" s="2">
        <v>1</v>
      </c>
      <c r="J91" s="22">
        <v>78.75</v>
      </c>
      <c r="K91" s="3">
        <v>1</v>
      </c>
      <c r="L91" s="3">
        <v>1</v>
      </c>
      <c r="M91" s="3">
        <v>1</v>
      </c>
      <c r="N91" s="3">
        <v>0</v>
      </c>
      <c r="O91" s="3">
        <v>0</v>
      </c>
      <c r="P91">
        <v>1</v>
      </c>
      <c r="Q91">
        <f t="shared" si="2"/>
        <v>1997</v>
      </c>
      <c r="R91" s="3" cm="1">
        <f t="array" ref="R91">MIN(IF($B$2:$B$601 = B91, $Q$2:$Q$601))</f>
        <v>1997</v>
      </c>
      <c r="S91" s="2">
        <f t="shared" si="3"/>
        <v>78.75</v>
      </c>
    </row>
    <row r="92" spans="1:19" x14ac:dyDescent="0.3">
      <c r="A92" s="3">
        <v>91</v>
      </c>
      <c r="B92" s="3">
        <v>1091</v>
      </c>
      <c r="C92" s="1">
        <v>35431</v>
      </c>
      <c r="D92" s="1">
        <v>35432</v>
      </c>
      <c r="E92" s="4" t="s">
        <v>16</v>
      </c>
      <c r="F92" s="4" t="s">
        <v>17</v>
      </c>
      <c r="G92" s="4" t="s">
        <v>21</v>
      </c>
      <c r="H92" t="s">
        <v>26</v>
      </c>
      <c r="I92" s="2">
        <v>1</v>
      </c>
      <c r="J92" s="22">
        <v>78.75</v>
      </c>
      <c r="K92" s="3">
        <v>1</v>
      </c>
      <c r="L92" s="3">
        <v>1</v>
      </c>
      <c r="M92" s="3">
        <v>0</v>
      </c>
      <c r="N92" s="3">
        <v>0</v>
      </c>
      <c r="O92" s="3">
        <v>0</v>
      </c>
      <c r="P92">
        <v>1</v>
      </c>
      <c r="Q92">
        <f t="shared" si="2"/>
        <v>1997</v>
      </c>
      <c r="R92" s="3" cm="1">
        <f t="array" ref="R92">MIN(IF($B$2:$B$601 = B92, $Q$2:$Q$601))</f>
        <v>1997</v>
      </c>
      <c r="S92" s="2">
        <f t="shared" si="3"/>
        <v>78.75</v>
      </c>
    </row>
    <row r="93" spans="1:19" x14ac:dyDescent="0.3">
      <c r="A93" s="3">
        <v>92</v>
      </c>
      <c r="B93" s="3">
        <v>1092</v>
      </c>
      <c r="C93" s="1">
        <v>35431</v>
      </c>
      <c r="D93" s="1">
        <v>35432</v>
      </c>
      <c r="E93" s="4" t="s">
        <v>16</v>
      </c>
      <c r="F93" s="4" t="s">
        <v>17</v>
      </c>
      <c r="G93" s="4" t="s">
        <v>21</v>
      </c>
      <c r="H93" t="s">
        <v>22</v>
      </c>
      <c r="I93" s="2">
        <v>2</v>
      </c>
      <c r="J93" s="22">
        <v>157.5</v>
      </c>
      <c r="K93" s="3">
        <v>1</v>
      </c>
      <c r="L93" s="3">
        <v>1</v>
      </c>
      <c r="M93" s="3">
        <v>0</v>
      </c>
      <c r="N93" s="3">
        <v>0</v>
      </c>
      <c r="O93" s="3">
        <v>0</v>
      </c>
      <c r="P93">
        <v>1</v>
      </c>
      <c r="Q93">
        <f t="shared" si="2"/>
        <v>1997</v>
      </c>
      <c r="R93" s="3" cm="1">
        <f t="array" ref="R93">MIN(IF($B$2:$B$601 = B93, $Q$2:$Q$601))</f>
        <v>1997</v>
      </c>
      <c r="S93" s="2">
        <f t="shared" si="3"/>
        <v>78.75</v>
      </c>
    </row>
    <row r="94" spans="1:19" x14ac:dyDescent="0.3">
      <c r="A94" s="3">
        <v>93</v>
      </c>
      <c r="B94" s="3">
        <v>1093</v>
      </c>
      <c r="C94" s="1">
        <v>35431</v>
      </c>
      <c r="D94" s="1">
        <v>35432</v>
      </c>
      <c r="E94" s="4" t="s">
        <v>16</v>
      </c>
      <c r="F94" s="4" t="s">
        <v>17</v>
      </c>
      <c r="G94" s="4" t="s">
        <v>21</v>
      </c>
      <c r="H94" t="s">
        <v>26</v>
      </c>
      <c r="I94" s="2">
        <v>7</v>
      </c>
      <c r="J94" s="22">
        <v>551.25</v>
      </c>
      <c r="K94" s="3">
        <v>0</v>
      </c>
      <c r="L94" s="3">
        <v>0</v>
      </c>
      <c r="M94" s="3">
        <v>0</v>
      </c>
      <c r="N94" s="3">
        <v>0</v>
      </c>
      <c r="O94" s="3">
        <v>0</v>
      </c>
      <c r="P94">
        <v>1</v>
      </c>
      <c r="Q94">
        <f t="shared" si="2"/>
        <v>1997</v>
      </c>
      <c r="R94" s="3" cm="1">
        <f t="array" ref="R94">MIN(IF($B$2:$B$601 = B94, $Q$2:$Q$601))</f>
        <v>1997</v>
      </c>
      <c r="S94" s="2">
        <f t="shared" si="3"/>
        <v>78.75</v>
      </c>
    </row>
    <row r="95" spans="1:19" x14ac:dyDescent="0.3">
      <c r="A95" s="3">
        <v>94</v>
      </c>
      <c r="B95" s="3">
        <v>1094</v>
      </c>
      <c r="C95" s="1">
        <v>35431</v>
      </c>
      <c r="D95" s="1">
        <v>35432</v>
      </c>
      <c r="E95" s="4" t="s">
        <v>16</v>
      </c>
      <c r="F95" s="4" t="s">
        <v>17</v>
      </c>
      <c r="G95" s="4" t="s">
        <v>21</v>
      </c>
      <c r="H95" t="s">
        <v>26</v>
      </c>
      <c r="I95" s="2">
        <v>1</v>
      </c>
      <c r="J95" s="22">
        <v>78.75</v>
      </c>
      <c r="K95" s="3">
        <v>1</v>
      </c>
      <c r="L95" s="3">
        <v>1</v>
      </c>
      <c r="M95" s="3">
        <v>1</v>
      </c>
      <c r="N95" s="3">
        <v>0</v>
      </c>
      <c r="O95" s="3">
        <v>0</v>
      </c>
      <c r="P95">
        <v>1</v>
      </c>
      <c r="Q95">
        <f t="shared" si="2"/>
        <v>1997</v>
      </c>
      <c r="R95" s="3" cm="1">
        <f t="array" ref="R95">MIN(IF($B$2:$B$601 = B95, $Q$2:$Q$601))</f>
        <v>1997</v>
      </c>
      <c r="S95" s="2">
        <f t="shared" si="3"/>
        <v>78.75</v>
      </c>
    </row>
    <row r="96" spans="1:19" x14ac:dyDescent="0.3">
      <c r="A96" s="3">
        <v>95</v>
      </c>
      <c r="B96" s="3">
        <v>1095</v>
      </c>
      <c r="C96" s="1">
        <v>35431</v>
      </c>
      <c r="D96" s="1">
        <v>35432</v>
      </c>
      <c r="E96" s="4" t="s">
        <v>16</v>
      </c>
      <c r="F96" s="4" t="s">
        <v>17</v>
      </c>
      <c r="G96" s="4" t="s">
        <v>21</v>
      </c>
      <c r="H96" t="s">
        <v>22</v>
      </c>
      <c r="I96" s="2">
        <v>1</v>
      </c>
      <c r="J96" s="22">
        <v>78.75</v>
      </c>
      <c r="K96" s="3">
        <v>1</v>
      </c>
      <c r="L96" s="3">
        <v>0</v>
      </c>
      <c r="M96" s="3">
        <v>1</v>
      </c>
      <c r="N96" s="3">
        <v>0</v>
      </c>
      <c r="O96" s="3">
        <v>1</v>
      </c>
      <c r="P96">
        <v>1</v>
      </c>
      <c r="Q96">
        <f t="shared" si="2"/>
        <v>1997</v>
      </c>
      <c r="R96" s="3" cm="1">
        <f t="array" ref="R96">MIN(IF($B$2:$B$601 = B96, $Q$2:$Q$601))</f>
        <v>1997</v>
      </c>
      <c r="S96" s="2">
        <f t="shared" si="3"/>
        <v>78.75</v>
      </c>
    </row>
    <row r="97" spans="1:19" x14ac:dyDescent="0.3">
      <c r="A97" s="3">
        <v>96</v>
      </c>
      <c r="B97" s="3">
        <v>1096</v>
      </c>
      <c r="C97" s="1">
        <v>35431</v>
      </c>
      <c r="D97" s="1">
        <v>35433</v>
      </c>
      <c r="E97" s="4" t="s">
        <v>16</v>
      </c>
      <c r="F97" s="4" t="s">
        <v>17</v>
      </c>
      <c r="G97" s="4" t="s">
        <v>18</v>
      </c>
      <c r="H97" t="s">
        <v>24</v>
      </c>
      <c r="I97" s="2">
        <v>1</v>
      </c>
      <c r="J97" s="22">
        <v>78.75</v>
      </c>
      <c r="K97" s="3">
        <v>1</v>
      </c>
      <c r="L97" s="3">
        <v>0</v>
      </c>
      <c r="M97" s="3">
        <v>1</v>
      </c>
      <c r="N97" s="3">
        <v>0</v>
      </c>
      <c r="O97" s="3">
        <v>0</v>
      </c>
      <c r="P97">
        <v>1</v>
      </c>
      <c r="Q97">
        <f t="shared" si="2"/>
        <v>1997</v>
      </c>
      <c r="R97" s="3" cm="1">
        <f t="array" ref="R97">MIN(IF($B$2:$B$601 = B97, $Q$2:$Q$601))</f>
        <v>1997</v>
      </c>
      <c r="S97" s="2">
        <f t="shared" si="3"/>
        <v>78.75</v>
      </c>
    </row>
    <row r="98" spans="1:19" x14ac:dyDescent="0.3">
      <c r="A98" s="3">
        <v>97</v>
      </c>
      <c r="B98" s="3">
        <v>1097</v>
      </c>
      <c r="C98" s="1">
        <v>35431</v>
      </c>
      <c r="D98" s="1">
        <v>35433</v>
      </c>
      <c r="E98" s="4" t="s">
        <v>16</v>
      </c>
      <c r="F98" s="4" t="s">
        <v>17</v>
      </c>
      <c r="G98" s="4" t="s">
        <v>21</v>
      </c>
      <c r="H98" t="s">
        <v>22</v>
      </c>
      <c r="I98" s="2">
        <v>7</v>
      </c>
      <c r="J98" s="22">
        <v>551.25</v>
      </c>
      <c r="K98" s="3">
        <v>1</v>
      </c>
      <c r="L98" s="3">
        <v>1</v>
      </c>
      <c r="M98" s="3">
        <v>0</v>
      </c>
      <c r="N98" s="3">
        <v>0</v>
      </c>
      <c r="O98" s="3">
        <v>0</v>
      </c>
      <c r="P98">
        <v>1</v>
      </c>
      <c r="Q98">
        <f t="shared" si="2"/>
        <v>1997</v>
      </c>
      <c r="R98" s="3" cm="1">
        <f t="array" ref="R98">MIN(IF($B$2:$B$601 = B98, $Q$2:$Q$601))</f>
        <v>1997</v>
      </c>
      <c r="S98" s="2">
        <f t="shared" si="3"/>
        <v>78.75</v>
      </c>
    </row>
    <row r="99" spans="1:19" x14ac:dyDescent="0.3">
      <c r="A99" s="3">
        <v>98</v>
      </c>
      <c r="B99" s="3">
        <v>1098</v>
      </c>
      <c r="C99" s="1">
        <v>35431</v>
      </c>
      <c r="D99" s="1">
        <v>35433</v>
      </c>
      <c r="E99" s="4" t="s">
        <v>16</v>
      </c>
      <c r="F99" s="4" t="s">
        <v>32</v>
      </c>
      <c r="G99" s="4" t="s">
        <v>21</v>
      </c>
      <c r="H99" t="s">
        <v>26</v>
      </c>
      <c r="I99" s="2">
        <v>1</v>
      </c>
      <c r="J99" s="22">
        <v>105</v>
      </c>
      <c r="K99" s="3">
        <v>1</v>
      </c>
      <c r="L99" s="3">
        <v>1</v>
      </c>
      <c r="M99" s="3">
        <v>0</v>
      </c>
      <c r="N99" s="3">
        <v>0</v>
      </c>
      <c r="O99" s="3">
        <v>0</v>
      </c>
      <c r="P99">
        <v>1</v>
      </c>
      <c r="Q99">
        <f t="shared" si="2"/>
        <v>1997</v>
      </c>
      <c r="R99" s="3" cm="1">
        <f t="array" ref="R99">MIN(IF($B$2:$B$601 = B99, $Q$2:$Q$601))</f>
        <v>1997</v>
      </c>
      <c r="S99" s="2">
        <f t="shared" si="3"/>
        <v>105</v>
      </c>
    </row>
    <row r="100" spans="1:19" x14ac:dyDescent="0.3">
      <c r="A100" s="3">
        <v>99</v>
      </c>
      <c r="B100" s="3">
        <v>1099</v>
      </c>
      <c r="C100" s="1">
        <v>35431</v>
      </c>
      <c r="D100" s="1">
        <v>35434</v>
      </c>
      <c r="E100" s="4" t="s">
        <v>16</v>
      </c>
      <c r="F100" s="4" t="s">
        <v>32</v>
      </c>
      <c r="G100" s="4" t="s">
        <v>21</v>
      </c>
      <c r="H100" t="s">
        <v>19</v>
      </c>
      <c r="I100" s="2">
        <v>2</v>
      </c>
      <c r="J100" s="22">
        <v>210</v>
      </c>
      <c r="K100" s="3">
        <v>1</v>
      </c>
      <c r="L100" s="3">
        <v>1</v>
      </c>
      <c r="M100" s="3">
        <v>0</v>
      </c>
      <c r="N100" s="3">
        <v>0</v>
      </c>
      <c r="O100" s="3">
        <v>0</v>
      </c>
      <c r="P100">
        <v>1</v>
      </c>
      <c r="Q100">
        <f t="shared" si="2"/>
        <v>1997</v>
      </c>
      <c r="R100" s="3" cm="1">
        <f t="array" ref="R100">MIN(IF($B$2:$B$601 = B100, $Q$2:$Q$601))</f>
        <v>1997</v>
      </c>
      <c r="S100" s="2">
        <f t="shared" si="3"/>
        <v>105</v>
      </c>
    </row>
    <row r="101" spans="1:19" x14ac:dyDescent="0.3">
      <c r="A101" s="3">
        <v>100</v>
      </c>
      <c r="B101" s="3">
        <v>1100</v>
      </c>
      <c r="C101" s="1">
        <v>35431</v>
      </c>
      <c r="D101" s="1">
        <v>35434</v>
      </c>
      <c r="E101" s="4" t="s">
        <v>16</v>
      </c>
      <c r="F101" s="4" t="s">
        <v>32</v>
      </c>
      <c r="G101" s="4" t="s">
        <v>21</v>
      </c>
      <c r="H101" t="s">
        <v>26</v>
      </c>
      <c r="I101" s="2">
        <v>3</v>
      </c>
      <c r="J101" s="22">
        <v>315</v>
      </c>
      <c r="K101" s="3">
        <v>1</v>
      </c>
      <c r="L101" s="3">
        <v>1</v>
      </c>
      <c r="M101" s="3">
        <v>0</v>
      </c>
      <c r="N101" s="3">
        <v>0</v>
      </c>
      <c r="O101" s="3">
        <v>0</v>
      </c>
      <c r="P101">
        <v>1</v>
      </c>
      <c r="Q101">
        <f t="shared" si="2"/>
        <v>1997</v>
      </c>
      <c r="R101" s="3" cm="1">
        <f t="array" ref="R101">MIN(IF($B$2:$B$601 = B101, $Q$2:$Q$601))</f>
        <v>1997</v>
      </c>
      <c r="S101" s="2">
        <f t="shared" si="3"/>
        <v>105</v>
      </c>
    </row>
    <row r="102" spans="1:19" x14ac:dyDescent="0.3">
      <c r="A102" s="3">
        <v>101</v>
      </c>
      <c r="B102" s="3">
        <v>1101</v>
      </c>
      <c r="C102" s="1">
        <v>35431</v>
      </c>
      <c r="D102" s="1">
        <v>35434</v>
      </c>
      <c r="E102" s="4" t="s">
        <v>16</v>
      </c>
      <c r="F102" s="4" t="s">
        <v>32</v>
      </c>
      <c r="G102" s="4" t="s">
        <v>18</v>
      </c>
      <c r="H102" t="s">
        <v>22</v>
      </c>
      <c r="I102" s="2">
        <v>2</v>
      </c>
      <c r="J102" s="22">
        <v>210</v>
      </c>
      <c r="K102" s="3">
        <v>1</v>
      </c>
      <c r="L102" s="3">
        <v>1</v>
      </c>
      <c r="M102" s="3">
        <v>1</v>
      </c>
      <c r="N102" s="3">
        <v>0</v>
      </c>
      <c r="O102" s="3">
        <v>1</v>
      </c>
      <c r="P102">
        <v>1</v>
      </c>
      <c r="Q102">
        <f t="shared" si="2"/>
        <v>1997</v>
      </c>
      <c r="R102" s="3" cm="1">
        <f t="array" ref="R102">MIN(IF($B$2:$B$601 = B102, $Q$2:$Q$601))</f>
        <v>1997</v>
      </c>
      <c r="S102" s="2">
        <f t="shared" si="3"/>
        <v>105</v>
      </c>
    </row>
    <row r="103" spans="1:19" x14ac:dyDescent="0.3">
      <c r="A103" s="3">
        <v>102</v>
      </c>
      <c r="B103" s="3">
        <v>1102</v>
      </c>
      <c r="C103" s="1">
        <v>35431</v>
      </c>
      <c r="D103" s="1">
        <v>35435</v>
      </c>
      <c r="E103" s="4" t="s">
        <v>16</v>
      </c>
      <c r="F103" s="4" t="s">
        <v>32</v>
      </c>
      <c r="G103" s="4" t="s">
        <v>21</v>
      </c>
      <c r="H103" t="s">
        <v>22</v>
      </c>
      <c r="I103" s="2">
        <v>1</v>
      </c>
      <c r="J103" s="22">
        <v>105</v>
      </c>
      <c r="K103" s="3">
        <v>1</v>
      </c>
      <c r="L103" s="3">
        <v>1</v>
      </c>
      <c r="M103" s="3">
        <v>0</v>
      </c>
      <c r="N103" s="3">
        <v>0</v>
      </c>
      <c r="O103" s="3">
        <v>0</v>
      </c>
      <c r="P103">
        <v>1</v>
      </c>
      <c r="Q103">
        <f t="shared" si="2"/>
        <v>1997</v>
      </c>
      <c r="R103" s="3" cm="1">
        <f t="array" ref="R103">MIN(IF($B$2:$B$601 = B103, $Q$2:$Q$601))</f>
        <v>1997</v>
      </c>
      <c r="S103" s="2">
        <f t="shared" si="3"/>
        <v>105</v>
      </c>
    </row>
    <row r="104" spans="1:19" x14ac:dyDescent="0.3">
      <c r="A104" s="3">
        <v>103</v>
      </c>
      <c r="B104" s="3">
        <v>1103</v>
      </c>
      <c r="C104" s="1">
        <v>35431</v>
      </c>
      <c r="D104" s="1">
        <v>35435</v>
      </c>
      <c r="E104" s="4" t="s">
        <v>42</v>
      </c>
      <c r="F104" s="4" t="s">
        <v>32</v>
      </c>
      <c r="G104" s="4" t="s">
        <v>18</v>
      </c>
      <c r="H104" t="s">
        <v>22</v>
      </c>
      <c r="I104" s="2">
        <v>1</v>
      </c>
      <c r="J104" s="22">
        <v>60</v>
      </c>
      <c r="K104" s="3">
        <v>1</v>
      </c>
      <c r="L104" s="3">
        <v>1</v>
      </c>
      <c r="M104" s="3">
        <v>0</v>
      </c>
      <c r="N104" s="3">
        <v>0</v>
      </c>
      <c r="O104" s="3">
        <v>0</v>
      </c>
      <c r="P104">
        <v>1</v>
      </c>
      <c r="Q104">
        <f t="shared" si="2"/>
        <v>1997</v>
      </c>
      <c r="R104" s="3" cm="1">
        <f t="array" ref="R104">MIN(IF($B$2:$B$601 = B104, $Q$2:$Q$601))</f>
        <v>1997</v>
      </c>
      <c r="S104" s="2">
        <f t="shared" si="3"/>
        <v>60</v>
      </c>
    </row>
    <row r="105" spans="1:19" x14ac:dyDescent="0.3">
      <c r="A105" s="3">
        <v>104</v>
      </c>
      <c r="B105" s="3">
        <v>1104</v>
      </c>
      <c r="C105" s="1">
        <v>35431</v>
      </c>
      <c r="D105" s="1">
        <v>35436</v>
      </c>
      <c r="E105" s="4" t="s">
        <v>42</v>
      </c>
      <c r="F105" s="4" t="s">
        <v>32</v>
      </c>
      <c r="G105" s="4" t="s">
        <v>21</v>
      </c>
      <c r="H105" t="s">
        <v>27</v>
      </c>
      <c r="I105" s="2">
        <v>1</v>
      </c>
      <c r="J105" s="22">
        <v>60</v>
      </c>
      <c r="K105" s="3">
        <v>1</v>
      </c>
      <c r="L105" s="3">
        <v>1</v>
      </c>
      <c r="M105" s="3">
        <v>0</v>
      </c>
      <c r="N105" s="3">
        <v>0</v>
      </c>
      <c r="O105" s="3">
        <v>0</v>
      </c>
      <c r="P105">
        <v>1</v>
      </c>
      <c r="Q105">
        <f t="shared" si="2"/>
        <v>1997</v>
      </c>
      <c r="R105" s="3" cm="1">
        <f t="array" ref="R105">MIN(IF($B$2:$B$601 = B105, $Q$2:$Q$601))</f>
        <v>1997</v>
      </c>
      <c r="S105" s="2">
        <f t="shared" si="3"/>
        <v>60</v>
      </c>
    </row>
    <row r="106" spans="1:19" x14ac:dyDescent="0.3">
      <c r="A106" s="3">
        <v>105</v>
      </c>
      <c r="B106" s="3">
        <v>1105</v>
      </c>
      <c r="C106" s="1">
        <v>35431</v>
      </c>
      <c r="D106" s="1">
        <v>35436</v>
      </c>
      <c r="E106" s="4" t="s">
        <v>42</v>
      </c>
      <c r="F106" s="4" t="s">
        <v>32</v>
      </c>
      <c r="G106" s="4" t="s">
        <v>21</v>
      </c>
      <c r="H106" t="s">
        <v>24</v>
      </c>
      <c r="I106" s="2">
        <v>2</v>
      </c>
      <c r="J106" s="22">
        <v>120</v>
      </c>
      <c r="K106" s="3">
        <v>1</v>
      </c>
      <c r="L106" s="3">
        <v>1</v>
      </c>
      <c r="M106" s="3">
        <v>1</v>
      </c>
      <c r="N106" s="3">
        <v>0</v>
      </c>
      <c r="O106" s="3">
        <v>0</v>
      </c>
      <c r="P106">
        <v>1</v>
      </c>
      <c r="Q106">
        <f t="shared" si="2"/>
        <v>1997</v>
      </c>
      <c r="R106" s="3" cm="1">
        <f t="array" ref="R106">MIN(IF($B$2:$B$601 = B106, $Q$2:$Q$601))</f>
        <v>1997</v>
      </c>
      <c r="S106" s="2">
        <f t="shared" si="3"/>
        <v>60</v>
      </c>
    </row>
    <row r="107" spans="1:19" x14ac:dyDescent="0.3">
      <c r="A107" s="3">
        <v>106</v>
      </c>
      <c r="B107" s="3">
        <v>1106</v>
      </c>
      <c r="C107" s="1">
        <v>35431</v>
      </c>
      <c r="D107" s="1">
        <v>35451</v>
      </c>
      <c r="E107" s="4" t="s">
        <v>42</v>
      </c>
      <c r="F107" s="4" t="s">
        <v>32</v>
      </c>
      <c r="G107" s="4" t="s">
        <v>21</v>
      </c>
      <c r="H107" t="s">
        <v>24</v>
      </c>
      <c r="I107" s="2">
        <v>2</v>
      </c>
      <c r="J107" s="22">
        <v>120</v>
      </c>
      <c r="K107" s="3">
        <v>1</v>
      </c>
      <c r="L107" s="3">
        <v>1</v>
      </c>
      <c r="M107" s="3">
        <v>1</v>
      </c>
      <c r="N107" s="3">
        <v>0</v>
      </c>
      <c r="O107" s="3">
        <v>0</v>
      </c>
      <c r="P107">
        <v>1</v>
      </c>
      <c r="Q107">
        <f t="shared" si="2"/>
        <v>1997</v>
      </c>
      <c r="R107" s="3" cm="1">
        <f t="array" ref="R107">MIN(IF($B$2:$B$601 = B107, $Q$2:$Q$601))</f>
        <v>1997</v>
      </c>
      <c r="S107" s="2">
        <f t="shared" si="3"/>
        <v>60</v>
      </c>
    </row>
    <row r="108" spans="1:19" x14ac:dyDescent="0.3">
      <c r="A108" s="3">
        <v>107</v>
      </c>
      <c r="B108" s="3">
        <v>1107</v>
      </c>
      <c r="C108" s="1">
        <v>35431</v>
      </c>
      <c r="D108" s="1">
        <v>35465</v>
      </c>
      <c r="E108" s="4" t="s">
        <v>16</v>
      </c>
      <c r="F108" s="4" t="s">
        <v>32</v>
      </c>
      <c r="G108" s="4" t="s">
        <v>18</v>
      </c>
      <c r="H108" t="s">
        <v>19</v>
      </c>
      <c r="I108" s="2">
        <v>7</v>
      </c>
      <c r="J108" s="22">
        <v>735</v>
      </c>
      <c r="K108" s="3">
        <v>1</v>
      </c>
      <c r="L108" s="3">
        <v>1</v>
      </c>
      <c r="M108" s="3">
        <v>0</v>
      </c>
      <c r="N108" s="3">
        <v>0</v>
      </c>
      <c r="O108" s="3">
        <v>0</v>
      </c>
      <c r="P108">
        <v>1</v>
      </c>
      <c r="Q108">
        <f t="shared" si="2"/>
        <v>1997</v>
      </c>
      <c r="R108" s="3" cm="1">
        <f t="array" ref="R108">MIN(IF($B$2:$B$601 = B108, $Q$2:$Q$601))</f>
        <v>1997</v>
      </c>
      <c r="S108" s="2">
        <f t="shared" si="3"/>
        <v>105</v>
      </c>
    </row>
    <row r="109" spans="1:19" x14ac:dyDescent="0.3">
      <c r="A109" s="3">
        <v>108</v>
      </c>
      <c r="B109" s="3">
        <v>1108</v>
      </c>
      <c r="C109" s="1">
        <v>35431</v>
      </c>
      <c r="D109" s="1">
        <v>35496</v>
      </c>
      <c r="E109" s="4" t="s">
        <v>16</v>
      </c>
      <c r="F109" s="4" t="s">
        <v>32</v>
      </c>
      <c r="G109" s="4" t="s">
        <v>21</v>
      </c>
      <c r="H109" t="s">
        <v>22</v>
      </c>
      <c r="I109" s="2">
        <v>1</v>
      </c>
      <c r="J109" s="22">
        <v>105</v>
      </c>
      <c r="K109" s="3">
        <v>1</v>
      </c>
      <c r="L109" s="3">
        <v>1</v>
      </c>
      <c r="M109" s="3">
        <v>0</v>
      </c>
      <c r="N109" s="3">
        <v>0</v>
      </c>
      <c r="O109" s="3">
        <v>0</v>
      </c>
      <c r="P109">
        <v>1</v>
      </c>
      <c r="Q109">
        <f t="shared" si="2"/>
        <v>1997</v>
      </c>
      <c r="R109" s="3" cm="1">
        <f t="array" ref="R109">MIN(IF($B$2:$B$601 = B109, $Q$2:$Q$601))</f>
        <v>1997</v>
      </c>
      <c r="S109" s="2">
        <f t="shared" si="3"/>
        <v>105</v>
      </c>
    </row>
    <row r="110" spans="1:19" x14ac:dyDescent="0.3">
      <c r="A110" s="3">
        <v>109</v>
      </c>
      <c r="B110" s="3">
        <v>1109</v>
      </c>
      <c r="C110" s="1">
        <v>35431</v>
      </c>
      <c r="D110" s="1">
        <v>35507</v>
      </c>
      <c r="E110" s="4" t="s">
        <v>16</v>
      </c>
      <c r="F110" s="4" t="s">
        <v>32</v>
      </c>
      <c r="G110" s="4" t="s">
        <v>21</v>
      </c>
      <c r="H110" t="s">
        <v>19</v>
      </c>
      <c r="I110" s="2">
        <v>10</v>
      </c>
      <c r="J110" s="22">
        <v>1050</v>
      </c>
      <c r="K110" s="3">
        <v>1</v>
      </c>
      <c r="L110" s="3">
        <v>1</v>
      </c>
      <c r="M110" s="3">
        <v>1</v>
      </c>
      <c r="N110" s="3">
        <v>0</v>
      </c>
      <c r="O110" s="3">
        <v>0</v>
      </c>
      <c r="P110">
        <v>1</v>
      </c>
      <c r="Q110">
        <f t="shared" si="2"/>
        <v>1997</v>
      </c>
      <c r="R110" s="3" cm="1">
        <f t="array" ref="R110">MIN(IF($B$2:$B$601 = B110, $Q$2:$Q$601))</f>
        <v>1997</v>
      </c>
      <c r="S110" s="2">
        <f t="shared" si="3"/>
        <v>105</v>
      </c>
    </row>
    <row r="111" spans="1:19" x14ac:dyDescent="0.3">
      <c r="A111" s="3">
        <v>110</v>
      </c>
      <c r="B111" s="3">
        <v>1110</v>
      </c>
      <c r="C111" s="1">
        <v>35431</v>
      </c>
      <c r="D111" s="1">
        <v>35512</v>
      </c>
      <c r="E111" s="4" t="s">
        <v>16</v>
      </c>
      <c r="F111" s="4" t="s">
        <v>32</v>
      </c>
      <c r="G111" s="4" t="s">
        <v>21</v>
      </c>
      <c r="H111" t="s">
        <v>19</v>
      </c>
      <c r="I111" s="2">
        <v>1</v>
      </c>
      <c r="J111" s="22">
        <v>105</v>
      </c>
      <c r="K111" s="3">
        <v>1</v>
      </c>
      <c r="L111" s="3">
        <v>1</v>
      </c>
      <c r="M111" s="3">
        <v>1</v>
      </c>
      <c r="N111" s="3">
        <v>0</v>
      </c>
      <c r="O111" s="3">
        <v>0</v>
      </c>
      <c r="P111">
        <v>1</v>
      </c>
      <c r="Q111">
        <f t="shared" si="2"/>
        <v>1997</v>
      </c>
      <c r="R111" s="3" cm="1">
        <f t="array" ref="R111">MIN(IF($B$2:$B$601 = B111, $Q$2:$Q$601))</f>
        <v>1997</v>
      </c>
      <c r="S111" s="2">
        <f t="shared" si="3"/>
        <v>105</v>
      </c>
    </row>
    <row r="112" spans="1:19" x14ac:dyDescent="0.3">
      <c r="A112" s="3">
        <v>111</v>
      </c>
      <c r="B112" s="3">
        <v>1111</v>
      </c>
      <c r="C112" s="1">
        <v>35431</v>
      </c>
      <c r="D112" s="1">
        <v>35512</v>
      </c>
      <c r="E112" s="4" t="s">
        <v>16</v>
      </c>
      <c r="F112" s="4" t="s">
        <v>32</v>
      </c>
      <c r="G112" s="4" t="s">
        <v>21</v>
      </c>
      <c r="H112" t="s">
        <v>26</v>
      </c>
      <c r="I112" s="2">
        <v>1</v>
      </c>
      <c r="J112" s="22">
        <v>105</v>
      </c>
      <c r="K112" s="3">
        <v>1</v>
      </c>
      <c r="L112" s="3">
        <v>1</v>
      </c>
      <c r="M112" s="3">
        <v>1</v>
      </c>
      <c r="N112" s="3">
        <v>0</v>
      </c>
      <c r="O112" s="3">
        <v>0</v>
      </c>
      <c r="P112">
        <v>1</v>
      </c>
      <c r="Q112">
        <f t="shared" si="2"/>
        <v>1997</v>
      </c>
      <c r="R112" s="3" cm="1">
        <f t="array" ref="R112">MIN(IF($B$2:$B$601 = B112, $Q$2:$Q$601))</f>
        <v>1997</v>
      </c>
      <c r="S112" s="2">
        <f t="shared" si="3"/>
        <v>105</v>
      </c>
    </row>
    <row r="113" spans="1:19" x14ac:dyDescent="0.3">
      <c r="A113" s="3">
        <v>112</v>
      </c>
      <c r="B113" s="3">
        <v>1112</v>
      </c>
      <c r="C113" s="1">
        <v>35431</v>
      </c>
      <c r="D113" s="1">
        <v>35561</v>
      </c>
      <c r="E113" s="4" t="s">
        <v>16</v>
      </c>
      <c r="F113" s="4" t="s">
        <v>32</v>
      </c>
      <c r="G113" s="4" t="s">
        <v>21</v>
      </c>
      <c r="H113" t="s">
        <v>19</v>
      </c>
      <c r="I113" s="2">
        <v>7</v>
      </c>
      <c r="J113" s="22">
        <v>735</v>
      </c>
      <c r="K113" s="3">
        <v>1</v>
      </c>
      <c r="L113" s="3">
        <v>1</v>
      </c>
      <c r="M113" s="3">
        <v>1</v>
      </c>
      <c r="N113" s="3">
        <v>0</v>
      </c>
      <c r="O113" s="3">
        <v>0</v>
      </c>
      <c r="P113">
        <v>1</v>
      </c>
      <c r="Q113">
        <f t="shared" si="2"/>
        <v>1997</v>
      </c>
      <c r="R113" s="3" cm="1">
        <f t="array" ref="R113">MIN(IF($B$2:$B$601 = B113, $Q$2:$Q$601))</f>
        <v>1997</v>
      </c>
      <c r="S113" s="2">
        <f t="shared" si="3"/>
        <v>105</v>
      </c>
    </row>
    <row r="114" spans="1:19" x14ac:dyDescent="0.3">
      <c r="A114" s="3">
        <v>113</v>
      </c>
      <c r="B114" s="3">
        <v>1113</v>
      </c>
      <c r="C114" s="1">
        <v>35431</v>
      </c>
      <c r="D114" s="1">
        <v>35566</v>
      </c>
      <c r="E114" s="4" t="s">
        <v>16</v>
      </c>
      <c r="F114" s="4" t="s">
        <v>32</v>
      </c>
      <c r="G114" s="4" t="s">
        <v>21</v>
      </c>
      <c r="H114" t="s">
        <v>26</v>
      </c>
      <c r="I114" s="2">
        <v>1</v>
      </c>
      <c r="J114" s="22">
        <v>105</v>
      </c>
      <c r="K114" s="3">
        <v>1</v>
      </c>
      <c r="L114" s="3">
        <v>1</v>
      </c>
      <c r="M114" s="3">
        <v>1</v>
      </c>
      <c r="N114" s="3">
        <v>0</v>
      </c>
      <c r="O114" s="3">
        <v>0</v>
      </c>
      <c r="P114">
        <v>1</v>
      </c>
      <c r="Q114">
        <f t="shared" si="2"/>
        <v>1997</v>
      </c>
      <c r="R114" s="3" cm="1">
        <f t="array" ref="R114">MIN(IF($B$2:$B$601 = B114, $Q$2:$Q$601))</f>
        <v>1997</v>
      </c>
      <c r="S114" s="2">
        <f t="shared" si="3"/>
        <v>105</v>
      </c>
    </row>
    <row r="115" spans="1:19" x14ac:dyDescent="0.3">
      <c r="A115" s="3">
        <v>114</v>
      </c>
      <c r="B115" s="3">
        <v>1114</v>
      </c>
      <c r="C115" s="1">
        <v>35431</v>
      </c>
      <c r="D115" s="1">
        <v>35581</v>
      </c>
      <c r="E115" s="4" t="s">
        <v>16</v>
      </c>
      <c r="F115" s="4" t="s">
        <v>32</v>
      </c>
      <c r="G115" s="4" t="s">
        <v>18</v>
      </c>
      <c r="H115" t="s">
        <v>19</v>
      </c>
      <c r="I115" s="2">
        <v>1</v>
      </c>
      <c r="J115" s="22">
        <v>105</v>
      </c>
      <c r="K115" s="3">
        <v>1</v>
      </c>
      <c r="L115" s="3">
        <v>1</v>
      </c>
      <c r="M115" s="3">
        <v>1</v>
      </c>
      <c r="N115" s="3">
        <v>0</v>
      </c>
      <c r="O115" s="3">
        <v>0</v>
      </c>
      <c r="P115">
        <v>1</v>
      </c>
      <c r="Q115">
        <f t="shared" si="2"/>
        <v>1997</v>
      </c>
      <c r="R115" s="3" cm="1">
        <f t="array" ref="R115">MIN(IF($B$2:$B$601 = B115, $Q$2:$Q$601))</f>
        <v>1997</v>
      </c>
      <c r="S115" s="2">
        <f t="shared" si="3"/>
        <v>105</v>
      </c>
    </row>
    <row r="116" spans="1:19" x14ac:dyDescent="0.3">
      <c r="A116" s="3">
        <v>115</v>
      </c>
      <c r="B116" s="3">
        <v>1115</v>
      </c>
      <c r="C116" s="1">
        <v>35431</v>
      </c>
      <c r="D116" s="1">
        <v>35587</v>
      </c>
      <c r="E116" s="4" t="s">
        <v>42</v>
      </c>
      <c r="F116" s="4" t="s">
        <v>32</v>
      </c>
      <c r="G116" s="4" t="s">
        <v>18</v>
      </c>
      <c r="H116" t="s">
        <v>22</v>
      </c>
      <c r="I116" s="2">
        <v>1</v>
      </c>
      <c r="J116" s="22">
        <v>60</v>
      </c>
      <c r="K116" s="3">
        <v>1</v>
      </c>
      <c r="L116" s="3">
        <v>1</v>
      </c>
      <c r="M116" s="3">
        <v>0</v>
      </c>
      <c r="N116" s="3">
        <v>0</v>
      </c>
      <c r="O116" s="3">
        <v>0</v>
      </c>
      <c r="P116">
        <v>1</v>
      </c>
      <c r="Q116">
        <f t="shared" si="2"/>
        <v>1997</v>
      </c>
      <c r="R116" s="3" cm="1">
        <f t="array" ref="R116">MIN(IF($B$2:$B$601 = B116, $Q$2:$Q$601))</f>
        <v>1997</v>
      </c>
      <c r="S116" s="2">
        <f t="shared" si="3"/>
        <v>60</v>
      </c>
    </row>
    <row r="117" spans="1:19" x14ac:dyDescent="0.3">
      <c r="A117" s="3">
        <v>116</v>
      </c>
      <c r="B117" s="3">
        <v>1116</v>
      </c>
      <c r="C117" s="1">
        <v>35431</v>
      </c>
      <c r="D117" s="1">
        <v>35594</v>
      </c>
      <c r="E117" s="4" t="s">
        <v>42</v>
      </c>
      <c r="F117" s="4" t="s">
        <v>32</v>
      </c>
      <c r="G117" s="4" t="s">
        <v>21</v>
      </c>
      <c r="H117" t="s">
        <v>22</v>
      </c>
      <c r="I117" s="2">
        <v>1</v>
      </c>
      <c r="J117" s="22">
        <v>60</v>
      </c>
      <c r="K117" s="3">
        <v>1</v>
      </c>
      <c r="L117" s="3">
        <v>1</v>
      </c>
      <c r="M117" s="3">
        <v>1</v>
      </c>
      <c r="N117" s="3">
        <v>0</v>
      </c>
      <c r="O117" s="3">
        <v>0</v>
      </c>
      <c r="P117">
        <v>1</v>
      </c>
      <c r="Q117">
        <f t="shared" si="2"/>
        <v>1997</v>
      </c>
      <c r="R117" s="3" cm="1">
        <f t="array" ref="R117">MIN(IF($B$2:$B$601 = B117, $Q$2:$Q$601))</f>
        <v>1997</v>
      </c>
      <c r="S117" s="2">
        <f t="shared" si="3"/>
        <v>60</v>
      </c>
    </row>
    <row r="118" spans="1:19" x14ac:dyDescent="0.3">
      <c r="A118" s="3">
        <v>117</v>
      </c>
      <c r="B118" s="3">
        <v>1117</v>
      </c>
      <c r="C118" s="1">
        <v>35431</v>
      </c>
      <c r="D118" s="1">
        <v>35596</v>
      </c>
      <c r="E118" s="4" t="s">
        <v>42</v>
      </c>
      <c r="F118" s="4" t="s">
        <v>32</v>
      </c>
      <c r="G118" s="4" t="s">
        <v>18</v>
      </c>
      <c r="H118" t="s">
        <v>19</v>
      </c>
      <c r="I118" s="2">
        <v>1</v>
      </c>
      <c r="J118" s="22">
        <v>60</v>
      </c>
      <c r="K118" s="3">
        <v>1</v>
      </c>
      <c r="L118" s="3">
        <v>1</v>
      </c>
      <c r="M118" s="3">
        <v>0</v>
      </c>
      <c r="N118" s="3">
        <v>0</v>
      </c>
      <c r="O118" s="3">
        <v>0</v>
      </c>
      <c r="P118">
        <v>1</v>
      </c>
      <c r="Q118">
        <f t="shared" si="2"/>
        <v>1997</v>
      </c>
      <c r="R118" s="3" cm="1">
        <f t="array" ref="R118">MIN(IF($B$2:$B$601 = B118, $Q$2:$Q$601))</f>
        <v>1997</v>
      </c>
      <c r="S118" s="2">
        <f t="shared" si="3"/>
        <v>60</v>
      </c>
    </row>
    <row r="119" spans="1:19" x14ac:dyDescent="0.3">
      <c r="A119" s="3">
        <v>118</v>
      </c>
      <c r="B119" s="3">
        <v>1118</v>
      </c>
      <c r="C119" s="1">
        <v>35431</v>
      </c>
      <c r="D119" s="1">
        <v>35604</v>
      </c>
      <c r="E119" s="4" t="s">
        <v>16</v>
      </c>
      <c r="F119" s="4" t="s">
        <v>32</v>
      </c>
      <c r="G119" s="4" t="s">
        <v>21</v>
      </c>
      <c r="H119" t="s">
        <v>22</v>
      </c>
      <c r="I119" s="2">
        <v>2</v>
      </c>
      <c r="J119" s="22">
        <v>210</v>
      </c>
      <c r="K119" s="3">
        <v>1</v>
      </c>
      <c r="L119" s="3">
        <v>0</v>
      </c>
      <c r="M119" s="3">
        <v>1</v>
      </c>
      <c r="N119" s="3">
        <v>0</v>
      </c>
      <c r="O119" s="3">
        <v>0</v>
      </c>
      <c r="P119">
        <v>1</v>
      </c>
      <c r="Q119">
        <f t="shared" si="2"/>
        <v>1997</v>
      </c>
      <c r="R119" s="3" cm="1">
        <f t="array" ref="R119">MIN(IF($B$2:$B$601 = B119, $Q$2:$Q$601))</f>
        <v>1997</v>
      </c>
      <c r="S119" s="2">
        <f t="shared" si="3"/>
        <v>105</v>
      </c>
    </row>
    <row r="120" spans="1:19" x14ac:dyDescent="0.3">
      <c r="A120" s="3">
        <v>119</v>
      </c>
      <c r="B120" s="3">
        <v>1119</v>
      </c>
      <c r="C120" s="1">
        <v>35431</v>
      </c>
      <c r="D120" s="1">
        <v>35606</v>
      </c>
      <c r="E120" s="4" t="s">
        <v>16</v>
      </c>
      <c r="F120" s="4" t="s">
        <v>37</v>
      </c>
      <c r="G120" s="4" t="s">
        <v>18</v>
      </c>
      <c r="H120" t="s">
        <v>19</v>
      </c>
      <c r="I120" s="2">
        <v>1</v>
      </c>
      <c r="J120" s="22">
        <v>175</v>
      </c>
      <c r="K120" s="3">
        <v>1</v>
      </c>
      <c r="L120" s="3">
        <v>1</v>
      </c>
      <c r="M120" s="3">
        <v>0</v>
      </c>
      <c r="N120" s="3">
        <v>0</v>
      </c>
      <c r="O120" s="3">
        <v>0</v>
      </c>
      <c r="P120">
        <v>1</v>
      </c>
      <c r="Q120">
        <f t="shared" si="2"/>
        <v>1997</v>
      </c>
      <c r="R120" s="3" cm="1">
        <f t="array" ref="R120">MIN(IF($B$2:$B$601 = B120, $Q$2:$Q$601))</f>
        <v>1997</v>
      </c>
      <c r="S120" s="2">
        <f t="shared" si="3"/>
        <v>175</v>
      </c>
    </row>
    <row r="121" spans="1:19" x14ac:dyDescent="0.3">
      <c r="A121" s="3">
        <v>120</v>
      </c>
      <c r="B121" s="3">
        <v>1120</v>
      </c>
      <c r="C121" s="1">
        <v>35431</v>
      </c>
      <c r="D121" s="1">
        <v>35609</v>
      </c>
      <c r="E121" s="4" t="s">
        <v>42</v>
      </c>
      <c r="F121" s="4" t="s">
        <v>32</v>
      </c>
      <c r="G121" s="4" t="s">
        <v>18</v>
      </c>
      <c r="H121" t="s">
        <v>19</v>
      </c>
      <c r="I121" s="2">
        <v>1</v>
      </c>
      <c r="J121" s="22">
        <v>60</v>
      </c>
      <c r="K121" s="3">
        <v>1</v>
      </c>
      <c r="L121" s="3">
        <v>1</v>
      </c>
      <c r="M121" s="3">
        <v>1</v>
      </c>
      <c r="N121" s="3">
        <v>0</v>
      </c>
      <c r="O121" s="3">
        <v>0</v>
      </c>
      <c r="P121">
        <v>1</v>
      </c>
      <c r="Q121">
        <f t="shared" si="2"/>
        <v>1997</v>
      </c>
      <c r="R121" s="3" cm="1">
        <f t="array" ref="R121">MIN(IF($B$2:$B$601 = B121, $Q$2:$Q$601))</f>
        <v>1997</v>
      </c>
      <c r="S121" s="2">
        <f t="shared" si="3"/>
        <v>60</v>
      </c>
    </row>
    <row r="122" spans="1:19" x14ac:dyDescent="0.3">
      <c r="A122" s="3">
        <v>121</v>
      </c>
      <c r="B122" s="3">
        <v>1121</v>
      </c>
      <c r="C122" s="1">
        <v>35431</v>
      </c>
      <c r="D122" s="1">
        <v>35614</v>
      </c>
      <c r="E122" s="4" t="s">
        <v>42</v>
      </c>
      <c r="F122" s="4" t="s">
        <v>32</v>
      </c>
      <c r="G122" s="4" t="s">
        <v>21</v>
      </c>
      <c r="H122" t="s">
        <v>30</v>
      </c>
      <c r="I122" s="2">
        <v>2</v>
      </c>
      <c r="J122" s="22">
        <v>120</v>
      </c>
      <c r="K122" s="3">
        <v>0</v>
      </c>
      <c r="L122" s="3">
        <v>0</v>
      </c>
      <c r="M122" s="3">
        <v>0</v>
      </c>
      <c r="N122" s="3">
        <v>0</v>
      </c>
      <c r="O122" s="3">
        <v>0</v>
      </c>
      <c r="P122">
        <v>1</v>
      </c>
      <c r="Q122">
        <f t="shared" si="2"/>
        <v>1997</v>
      </c>
      <c r="R122" s="3" cm="1">
        <f t="array" ref="R122">MIN(IF($B$2:$B$601 = B122, $Q$2:$Q$601))</f>
        <v>1997</v>
      </c>
      <c r="S122" s="2">
        <f t="shared" si="3"/>
        <v>60</v>
      </c>
    </row>
    <row r="123" spans="1:19" x14ac:dyDescent="0.3">
      <c r="A123" s="3">
        <v>122</v>
      </c>
      <c r="B123" s="3">
        <v>1122</v>
      </c>
      <c r="C123" s="1">
        <v>35431</v>
      </c>
      <c r="D123" s="1">
        <v>35614</v>
      </c>
      <c r="E123" s="4" t="s">
        <v>42</v>
      </c>
      <c r="F123" s="4" t="s">
        <v>32</v>
      </c>
      <c r="G123" s="4" t="s">
        <v>18</v>
      </c>
      <c r="H123" t="s">
        <v>19</v>
      </c>
      <c r="I123" s="2">
        <v>2</v>
      </c>
      <c r="J123" s="22">
        <v>120</v>
      </c>
      <c r="K123" s="3">
        <v>1</v>
      </c>
      <c r="L123" s="3">
        <v>1</v>
      </c>
      <c r="M123" s="3">
        <v>1</v>
      </c>
      <c r="N123" s="3">
        <v>0</v>
      </c>
      <c r="O123" s="3">
        <v>0</v>
      </c>
      <c r="P123">
        <v>1</v>
      </c>
      <c r="Q123">
        <f t="shared" si="2"/>
        <v>1997</v>
      </c>
      <c r="R123" s="3" cm="1">
        <f t="array" ref="R123">MIN(IF($B$2:$B$601 = B123, $Q$2:$Q$601))</f>
        <v>1997</v>
      </c>
      <c r="S123" s="2">
        <f t="shared" si="3"/>
        <v>60</v>
      </c>
    </row>
    <row r="124" spans="1:19" x14ac:dyDescent="0.3">
      <c r="A124" s="3">
        <v>123</v>
      </c>
      <c r="B124" s="3">
        <v>1123</v>
      </c>
      <c r="C124" s="1">
        <v>35431</v>
      </c>
      <c r="D124" s="1">
        <v>35616</v>
      </c>
      <c r="E124" s="4" t="s">
        <v>42</v>
      </c>
      <c r="F124" s="4" t="s">
        <v>37</v>
      </c>
      <c r="G124" s="4" t="s">
        <v>21</v>
      </c>
      <c r="H124" t="s">
        <v>19</v>
      </c>
      <c r="I124" s="2">
        <v>2</v>
      </c>
      <c r="J124" s="22">
        <v>200</v>
      </c>
      <c r="K124" s="3">
        <v>1</v>
      </c>
      <c r="L124" s="3">
        <v>1</v>
      </c>
      <c r="M124" s="3">
        <v>0</v>
      </c>
      <c r="N124" s="3">
        <v>0</v>
      </c>
      <c r="O124" s="3">
        <v>0</v>
      </c>
      <c r="P124">
        <v>1</v>
      </c>
      <c r="Q124">
        <f t="shared" si="2"/>
        <v>1997</v>
      </c>
      <c r="R124" s="3" cm="1">
        <f t="array" ref="R124">MIN(IF($B$2:$B$601 = B124, $Q$2:$Q$601))</f>
        <v>1997</v>
      </c>
      <c r="S124" s="2">
        <f t="shared" si="3"/>
        <v>100</v>
      </c>
    </row>
    <row r="125" spans="1:19" x14ac:dyDescent="0.3">
      <c r="A125" s="3">
        <v>124</v>
      </c>
      <c r="B125" s="3">
        <v>1124</v>
      </c>
      <c r="C125" s="1">
        <v>35431</v>
      </c>
      <c r="D125" s="1">
        <v>35617</v>
      </c>
      <c r="E125" s="4" t="s">
        <v>42</v>
      </c>
      <c r="F125" s="4" t="s">
        <v>37</v>
      </c>
      <c r="G125" s="4" t="s">
        <v>21</v>
      </c>
      <c r="H125" t="s">
        <v>22</v>
      </c>
      <c r="I125" s="2">
        <v>1</v>
      </c>
      <c r="J125" s="22">
        <v>100</v>
      </c>
      <c r="K125" s="3">
        <v>1</v>
      </c>
      <c r="L125" s="3">
        <v>1</v>
      </c>
      <c r="M125" s="3">
        <v>1</v>
      </c>
      <c r="N125" s="3">
        <v>0</v>
      </c>
      <c r="O125" s="3">
        <v>1</v>
      </c>
      <c r="P125">
        <v>1</v>
      </c>
      <c r="Q125">
        <f t="shared" si="2"/>
        <v>1997</v>
      </c>
      <c r="R125" s="3" cm="1">
        <f t="array" ref="R125">MIN(IF($B$2:$B$601 = B125, $Q$2:$Q$601))</f>
        <v>1997</v>
      </c>
      <c r="S125" s="2">
        <f t="shared" si="3"/>
        <v>100</v>
      </c>
    </row>
    <row r="126" spans="1:19" x14ac:dyDescent="0.3">
      <c r="A126" s="3">
        <v>125</v>
      </c>
      <c r="B126" s="3">
        <v>1125</v>
      </c>
      <c r="C126" s="1">
        <v>35431</v>
      </c>
      <c r="D126" s="1">
        <v>35617</v>
      </c>
      <c r="E126" s="4" t="s">
        <v>42</v>
      </c>
      <c r="F126" s="4" t="s">
        <v>32</v>
      </c>
      <c r="G126" s="4" t="s">
        <v>21</v>
      </c>
      <c r="H126" t="s">
        <v>19</v>
      </c>
      <c r="I126" s="2">
        <v>5</v>
      </c>
      <c r="J126" s="22">
        <v>300</v>
      </c>
      <c r="K126" s="3">
        <v>1</v>
      </c>
      <c r="L126" s="3">
        <v>1</v>
      </c>
      <c r="M126" s="3">
        <v>0</v>
      </c>
      <c r="N126" s="3">
        <v>0</v>
      </c>
      <c r="O126" s="3">
        <v>0</v>
      </c>
      <c r="P126">
        <v>1</v>
      </c>
      <c r="Q126">
        <f t="shared" si="2"/>
        <v>1997</v>
      </c>
      <c r="R126" s="3" cm="1">
        <f t="array" ref="R126">MIN(IF($B$2:$B$601 = B126, $Q$2:$Q$601))</f>
        <v>1997</v>
      </c>
      <c r="S126" s="2">
        <f t="shared" si="3"/>
        <v>60</v>
      </c>
    </row>
    <row r="127" spans="1:19" x14ac:dyDescent="0.3">
      <c r="A127" s="3">
        <v>126</v>
      </c>
      <c r="B127" s="3">
        <v>1126</v>
      </c>
      <c r="C127" s="1">
        <v>35431</v>
      </c>
      <c r="D127" s="1">
        <v>35621</v>
      </c>
      <c r="E127" s="4" t="s">
        <v>42</v>
      </c>
      <c r="F127" s="4" t="s">
        <v>32</v>
      </c>
      <c r="G127" s="4" t="s">
        <v>18</v>
      </c>
      <c r="H127" t="s">
        <v>19</v>
      </c>
      <c r="I127" s="2">
        <v>2</v>
      </c>
      <c r="J127" s="22">
        <v>120</v>
      </c>
      <c r="K127" s="3">
        <v>1</v>
      </c>
      <c r="L127" s="3">
        <v>1</v>
      </c>
      <c r="M127" s="3">
        <v>1</v>
      </c>
      <c r="N127" s="3">
        <v>0</v>
      </c>
      <c r="O127" s="3">
        <v>0</v>
      </c>
      <c r="P127">
        <v>1</v>
      </c>
      <c r="Q127">
        <f t="shared" si="2"/>
        <v>1997</v>
      </c>
      <c r="R127" s="3" cm="1">
        <f t="array" ref="R127">MIN(IF($B$2:$B$601 = B127, $Q$2:$Q$601))</f>
        <v>1997</v>
      </c>
      <c r="S127" s="2">
        <f t="shared" si="3"/>
        <v>60</v>
      </c>
    </row>
    <row r="128" spans="1:19" x14ac:dyDescent="0.3">
      <c r="A128" s="3">
        <v>127</v>
      </c>
      <c r="B128" s="3">
        <v>1127</v>
      </c>
      <c r="C128" s="1">
        <v>35431</v>
      </c>
      <c r="D128" s="1">
        <v>35624</v>
      </c>
      <c r="E128" s="4" t="s">
        <v>42</v>
      </c>
      <c r="F128" s="4" t="s">
        <v>32</v>
      </c>
      <c r="G128" s="4" t="s">
        <v>21</v>
      </c>
      <c r="H128" t="s">
        <v>22</v>
      </c>
      <c r="I128" s="2">
        <v>4</v>
      </c>
      <c r="J128" s="22">
        <v>240</v>
      </c>
      <c r="K128" s="3">
        <v>1</v>
      </c>
      <c r="L128" s="3">
        <v>1</v>
      </c>
      <c r="M128" s="3">
        <v>1</v>
      </c>
      <c r="N128" s="3">
        <v>0</v>
      </c>
      <c r="O128" s="3">
        <v>0</v>
      </c>
      <c r="P128">
        <v>1</v>
      </c>
      <c r="Q128">
        <f t="shared" si="2"/>
        <v>1997</v>
      </c>
      <c r="R128" s="3" cm="1">
        <f t="array" ref="R128">MIN(IF($B$2:$B$601 = B128, $Q$2:$Q$601))</f>
        <v>1997</v>
      </c>
      <c r="S128" s="2">
        <f t="shared" si="3"/>
        <v>60</v>
      </c>
    </row>
    <row r="129" spans="1:19" x14ac:dyDescent="0.3">
      <c r="A129" s="3">
        <v>128</v>
      </c>
      <c r="B129" s="3">
        <v>1128</v>
      </c>
      <c r="C129" s="1">
        <v>35431</v>
      </c>
      <c r="D129" s="1">
        <v>35626</v>
      </c>
      <c r="E129" s="4" t="s">
        <v>16</v>
      </c>
      <c r="F129" s="4" t="s">
        <v>32</v>
      </c>
      <c r="G129" s="4" t="s">
        <v>21</v>
      </c>
      <c r="H129" t="s">
        <v>26</v>
      </c>
      <c r="I129" s="2">
        <v>2</v>
      </c>
      <c r="J129" s="22">
        <v>210</v>
      </c>
      <c r="K129" s="3">
        <v>1</v>
      </c>
      <c r="L129" s="3">
        <v>1</v>
      </c>
      <c r="M129" s="3">
        <v>0</v>
      </c>
      <c r="N129" s="3">
        <v>0</v>
      </c>
      <c r="O129" s="3">
        <v>0</v>
      </c>
      <c r="P129">
        <v>1</v>
      </c>
      <c r="Q129">
        <f t="shared" si="2"/>
        <v>1997</v>
      </c>
      <c r="R129" s="3" cm="1">
        <f t="array" ref="R129">MIN(IF($B$2:$B$601 = B129, $Q$2:$Q$601))</f>
        <v>1997</v>
      </c>
      <c r="S129" s="2">
        <f t="shared" si="3"/>
        <v>105</v>
      </c>
    </row>
    <row r="130" spans="1:19" x14ac:dyDescent="0.3">
      <c r="A130" s="3">
        <v>129</v>
      </c>
      <c r="B130" s="3">
        <v>1129</v>
      </c>
      <c r="C130" s="1">
        <v>35431</v>
      </c>
      <c r="D130" s="1">
        <v>35626</v>
      </c>
      <c r="E130" s="4" t="s">
        <v>16</v>
      </c>
      <c r="F130" s="4" t="s">
        <v>32</v>
      </c>
      <c r="G130" s="4" t="s">
        <v>21</v>
      </c>
      <c r="H130" t="s">
        <v>22</v>
      </c>
      <c r="I130" s="2">
        <v>1</v>
      </c>
      <c r="J130" s="22">
        <v>105</v>
      </c>
      <c r="K130" s="3">
        <v>1</v>
      </c>
      <c r="L130" s="3">
        <v>1</v>
      </c>
      <c r="M130" s="3">
        <v>1</v>
      </c>
      <c r="N130" s="3">
        <v>0</v>
      </c>
      <c r="O130" s="3">
        <v>0</v>
      </c>
      <c r="P130">
        <v>1</v>
      </c>
      <c r="Q130">
        <f t="shared" si="2"/>
        <v>1997</v>
      </c>
      <c r="R130" s="3" cm="1">
        <f t="array" ref="R130">MIN(IF($B$2:$B$601 = B130, $Q$2:$Q$601))</f>
        <v>1997</v>
      </c>
      <c r="S130" s="2">
        <f t="shared" si="3"/>
        <v>105</v>
      </c>
    </row>
    <row r="131" spans="1:19" x14ac:dyDescent="0.3">
      <c r="A131" s="3">
        <v>130</v>
      </c>
      <c r="B131" s="3">
        <v>1130</v>
      </c>
      <c r="C131" s="1">
        <v>35431</v>
      </c>
      <c r="D131" s="1">
        <v>35627</v>
      </c>
      <c r="E131" s="4" t="s">
        <v>16</v>
      </c>
      <c r="F131" s="4" t="s">
        <v>32</v>
      </c>
      <c r="G131" s="4" t="s">
        <v>21</v>
      </c>
      <c r="H131" t="s">
        <v>19</v>
      </c>
      <c r="I131" s="2">
        <v>1</v>
      </c>
      <c r="J131" s="22">
        <v>105</v>
      </c>
      <c r="K131" s="3">
        <v>1</v>
      </c>
      <c r="L131" s="3">
        <v>1</v>
      </c>
      <c r="M131" s="3">
        <v>0</v>
      </c>
      <c r="N131" s="3">
        <v>0</v>
      </c>
      <c r="O131" s="3">
        <v>0</v>
      </c>
      <c r="P131">
        <v>1</v>
      </c>
      <c r="Q131">
        <f t="shared" ref="Q131:Q194" si="4">YEAR(C131)</f>
        <v>1997</v>
      </c>
      <c r="R131" s="3" cm="1">
        <f t="array" ref="R131">MIN(IF($B$2:$B$601 = B131, $Q$2:$Q$601))</f>
        <v>1997</v>
      </c>
      <c r="S131" s="2">
        <f t="shared" ref="S131:S194" si="5">J131/I131</f>
        <v>105</v>
      </c>
    </row>
    <row r="132" spans="1:19" x14ac:dyDescent="0.3">
      <c r="A132" s="3">
        <v>131</v>
      </c>
      <c r="B132" s="3">
        <v>1131</v>
      </c>
      <c r="C132" s="1">
        <v>35431</v>
      </c>
      <c r="D132" s="1">
        <v>35632</v>
      </c>
      <c r="E132" s="4" t="s">
        <v>42</v>
      </c>
      <c r="F132" s="4" t="s">
        <v>32</v>
      </c>
      <c r="G132" s="4" t="s">
        <v>21</v>
      </c>
      <c r="H132" t="s">
        <v>19</v>
      </c>
      <c r="I132" s="2">
        <v>1</v>
      </c>
      <c r="J132" s="22">
        <v>60</v>
      </c>
      <c r="K132" s="3">
        <v>1</v>
      </c>
      <c r="L132" s="3">
        <v>1</v>
      </c>
      <c r="M132" s="3">
        <v>0</v>
      </c>
      <c r="N132" s="3">
        <v>0</v>
      </c>
      <c r="O132" s="3">
        <v>0</v>
      </c>
      <c r="P132">
        <v>1</v>
      </c>
      <c r="Q132">
        <f t="shared" si="4"/>
        <v>1997</v>
      </c>
      <c r="R132" s="3" cm="1">
        <f t="array" ref="R132">MIN(IF($B$2:$B$601 = B132, $Q$2:$Q$601))</f>
        <v>1997</v>
      </c>
      <c r="S132" s="2">
        <f t="shared" si="5"/>
        <v>60</v>
      </c>
    </row>
    <row r="133" spans="1:19" x14ac:dyDescent="0.3">
      <c r="A133" s="3">
        <v>132</v>
      </c>
      <c r="B133" s="3">
        <v>1132</v>
      </c>
      <c r="C133" s="1">
        <v>35431</v>
      </c>
      <c r="D133" s="1">
        <v>35632</v>
      </c>
      <c r="E133" s="4" t="s">
        <v>42</v>
      </c>
      <c r="F133" s="4" t="s">
        <v>32</v>
      </c>
      <c r="G133" s="4" t="s">
        <v>21</v>
      </c>
      <c r="H133" t="s">
        <v>19</v>
      </c>
      <c r="I133" s="2">
        <v>1</v>
      </c>
      <c r="J133" s="22">
        <v>60</v>
      </c>
      <c r="K133" s="3">
        <v>0</v>
      </c>
      <c r="L133" s="3">
        <v>0</v>
      </c>
      <c r="M133" s="3">
        <v>0</v>
      </c>
      <c r="N133" s="3">
        <v>0</v>
      </c>
      <c r="O133" s="3">
        <v>0</v>
      </c>
      <c r="P133">
        <v>1</v>
      </c>
      <c r="Q133">
        <f t="shared" si="4"/>
        <v>1997</v>
      </c>
      <c r="R133" s="3" cm="1">
        <f t="array" ref="R133">MIN(IF($B$2:$B$601 = B133, $Q$2:$Q$601))</f>
        <v>1997</v>
      </c>
      <c r="S133" s="2">
        <f t="shared" si="5"/>
        <v>60</v>
      </c>
    </row>
    <row r="134" spans="1:19" x14ac:dyDescent="0.3">
      <c r="A134" s="3">
        <v>133</v>
      </c>
      <c r="B134" s="3">
        <v>1133</v>
      </c>
      <c r="C134" s="1">
        <v>35431</v>
      </c>
      <c r="D134" s="1">
        <v>35633</v>
      </c>
      <c r="E134" s="4" t="s">
        <v>42</v>
      </c>
      <c r="F134" s="4" t="s">
        <v>32</v>
      </c>
      <c r="G134" s="4" t="s">
        <v>21</v>
      </c>
      <c r="H134" t="s">
        <v>22</v>
      </c>
      <c r="I134" s="2">
        <v>1</v>
      </c>
      <c r="J134" s="22">
        <v>60</v>
      </c>
      <c r="K134" s="3">
        <v>1</v>
      </c>
      <c r="L134" s="3">
        <v>1</v>
      </c>
      <c r="M134" s="3">
        <v>0</v>
      </c>
      <c r="N134" s="3">
        <v>0</v>
      </c>
      <c r="O134" s="3">
        <v>0</v>
      </c>
      <c r="P134">
        <v>1</v>
      </c>
      <c r="Q134">
        <f t="shared" si="4"/>
        <v>1997</v>
      </c>
      <c r="R134" s="3" cm="1">
        <f t="array" ref="R134">MIN(IF($B$2:$B$601 = B134, $Q$2:$Q$601))</f>
        <v>1997</v>
      </c>
      <c r="S134" s="2">
        <f t="shared" si="5"/>
        <v>60</v>
      </c>
    </row>
    <row r="135" spans="1:19" x14ac:dyDescent="0.3">
      <c r="A135" s="3">
        <v>134</v>
      </c>
      <c r="B135" s="3">
        <v>1134</v>
      </c>
      <c r="C135" s="1">
        <v>35431</v>
      </c>
      <c r="D135" s="1">
        <v>35634</v>
      </c>
      <c r="E135" s="4" t="s">
        <v>42</v>
      </c>
      <c r="F135" s="4" t="s">
        <v>32</v>
      </c>
      <c r="G135" s="4" t="s">
        <v>18</v>
      </c>
      <c r="H135" t="s">
        <v>19</v>
      </c>
      <c r="I135" s="2">
        <v>1</v>
      </c>
      <c r="J135" s="22">
        <v>60</v>
      </c>
      <c r="K135" s="3">
        <v>1</v>
      </c>
      <c r="L135" s="3">
        <v>1</v>
      </c>
      <c r="M135" s="3">
        <v>1</v>
      </c>
      <c r="N135" s="3">
        <v>0</v>
      </c>
      <c r="O135" s="3">
        <v>0</v>
      </c>
      <c r="P135">
        <v>1</v>
      </c>
      <c r="Q135">
        <f t="shared" si="4"/>
        <v>1997</v>
      </c>
      <c r="R135" s="3" cm="1">
        <f t="array" ref="R135">MIN(IF($B$2:$B$601 = B135, $Q$2:$Q$601))</f>
        <v>1997</v>
      </c>
      <c r="S135" s="2">
        <f t="shared" si="5"/>
        <v>60</v>
      </c>
    </row>
    <row r="136" spans="1:19" x14ac:dyDescent="0.3">
      <c r="A136" s="3">
        <v>135</v>
      </c>
      <c r="B136" s="3">
        <v>1135</v>
      </c>
      <c r="C136" s="1">
        <v>35431</v>
      </c>
      <c r="D136" s="1">
        <v>35635</v>
      </c>
      <c r="E136" s="4" t="s">
        <v>42</v>
      </c>
      <c r="F136" s="4" t="s">
        <v>32</v>
      </c>
      <c r="G136" s="4" t="s">
        <v>18</v>
      </c>
      <c r="H136" t="s">
        <v>19</v>
      </c>
      <c r="I136" s="2">
        <v>2</v>
      </c>
      <c r="J136" s="22">
        <v>120</v>
      </c>
      <c r="K136" s="3">
        <v>1</v>
      </c>
      <c r="L136" s="3">
        <v>1</v>
      </c>
      <c r="M136" s="3">
        <v>0</v>
      </c>
      <c r="N136" s="3">
        <v>0</v>
      </c>
      <c r="O136" s="3">
        <v>0</v>
      </c>
      <c r="P136">
        <v>1</v>
      </c>
      <c r="Q136">
        <f t="shared" si="4"/>
        <v>1997</v>
      </c>
      <c r="R136" s="3" cm="1">
        <f t="array" ref="R136">MIN(IF($B$2:$B$601 = B136, $Q$2:$Q$601))</f>
        <v>1997</v>
      </c>
      <c r="S136" s="2">
        <f t="shared" si="5"/>
        <v>60</v>
      </c>
    </row>
    <row r="137" spans="1:19" x14ac:dyDescent="0.3">
      <c r="A137" s="3">
        <v>136</v>
      </c>
      <c r="B137" s="3">
        <v>1136</v>
      </c>
      <c r="C137" s="1">
        <v>35431</v>
      </c>
      <c r="D137" s="1">
        <v>35635</v>
      </c>
      <c r="E137" s="4" t="s">
        <v>42</v>
      </c>
      <c r="F137" s="4" t="s">
        <v>32</v>
      </c>
      <c r="G137" s="4" t="s">
        <v>21</v>
      </c>
      <c r="H137" t="s">
        <v>30</v>
      </c>
      <c r="I137" s="2">
        <v>2</v>
      </c>
      <c r="J137" s="22">
        <v>120</v>
      </c>
      <c r="K137" s="3">
        <v>1</v>
      </c>
      <c r="L137" s="3">
        <v>1</v>
      </c>
      <c r="M137" s="3">
        <v>1</v>
      </c>
      <c r="N137" s="3">
        <v>0</v>
      </c>
      <c r="O137" s="3">
        <v>0</v>
      </c>
      <c r="P137">
        <v>1</v>
      </c>
      <c r="Q137">
        <f t="shared" si="4"/>
        <v>1997</v>
      </c>
      <c r="R137" s="3" cm="1">
        <f t="array" ref="R137">MIN(IF($B$2:$B$601 = B137, $Q$2:$Q$601))</f>
        <v>1997</v>
      </c>
      <c r="S137" s="2">
        <f t="shared" si="5"/>
        <v>60</v>
      </c>
    </row>
    <row r="138" spans="1:19" x14ac:dyDescent="0.3">
      <c r="A138" s="3">
        <v>137</v>
      </c>
      <c r="B138" s="3">
        <v>1137</v>
      </c>
      <c r="C138" s="1">
        <v>35431</v>
      </c>
      <c r="D138" s="1">
        <v>35636</v>
      </c>
      <c r="E138" s="4" t="s">
        <v>42</v>
      </c>
      <c r="F138" s="4" t="s">
        <v>32</v>
      </c>
      <c r="G138" s="4" t="s">
        <v>21</v>
      </c>
      <c r="H138" t="s">
        <v>19</v>
      </c>
      <c r="I138" s="2">
        <v>4</v>
      </c>
      <c r="J138" s="22">
        <v>240</v>
      </c>
      <c r="K138" s="3">
        <v>1</v>
      </c>
      <c r="L138" s="3">
        <v>1</v>
      </c>
      <c r="M138" s="3">
        <v>0</v>
      </c>
      <c r="N138" s="3">
        <v>0</v>
      </c>
      <c r="O138" s="3">
        <v>0</v>
      </c>
      <c r="P138">
        <v>1</v>
      </c>
      <c r="Q138">
        <f t="shared" si="4"/>
        <v>1997</v>
      </c>
      <c r="R138" s="3" cm="1">
        <f t="array" ref="R138">MIN(IF($B$2:$B$601 = B138, $Q$2:$Q$601))</f>
        <v>1997</v>
      </c>
      <c r="S138" s="2">
        <f t="shared" si="5"/>
        <v>60</v>
      </c>
    </row>
    <row r="139" spans="1:19" x14ac:dyDescent="0.3">
      <c r="A139" s="3">
        <v>138</v>
      </c>
      <c r="B139" s="3">
        <v>1138</v>
      </c>
      <c r="C139" s="1">
        <v>35431</v>
      </c>
      <c r="D139" s="1">
        <v>35638</v>
      </c>
      <c r="E139" s="4" t="s">
        <v>42</v>
      </c>
      <c r="F139" s="4" t="s">
        <v>32</v>
      </c>
      <c r="G139" s="4" t="s">
        <v>21</v>
      </c>
      <c r="H139" t="s">
        <v>26</v>
      </c>
      <c r="I139" s="2">
        <v>2</v>
      </c>
      <c r="J139" s="22">
        <v>120</v>
      </c>
      <c r="K139" s="3">
        <v>1</v>
      </c>
      <c r="L139" s="3">
        <v>1</v>
      </c>
      <c r="M139" s="3">
        <v>1</v>
      </c>
      <c r="N139" s="3">
        <v>0</v>
      </c>
      <c r="O139" s="3">
        <v>0</v>
      </c>
      <c r="P139">
        <v>1</v>
      </c>
      <c r="Q139">
        <f t="shared" si="4"/>
        <v>1997</v>
      </c>
      <c r="R139" s="3" cm="1">
        <f t="array" ref="R139">MIN(IF($B$2:$B$601 = B139, $Q$2:$Q$601))</f>
        <v>1997</v>
      </c>
      <c r="S139" s="2">
        <f t="shared" si="5"/>
        <v>60</v>
      </c>
    </row>
    <row r="140" spans="1:19" x14ac:dyDescent="0.3">
      <c r="A140" s="3">
        <v>139</v>
      </c>
      <c r="B140" s="3">
        <v>1139</v>
      </c>
      <c r="C140" s="1">
        <v>35431</v>
      </c>
      <c r="D140" s="1">
        <v>35638</v>
      </c>
      <c r="E140" s="4" t="s">
        <v>42</v>
      </c>
      <c r="F140" s="4" t="s">
        <v>32</v>
      </c>
      <c r="G140" s="4" t="s">
        <v>21</v>
      </c>
      <c r="H140" t="s">
        <v>19</v>
      </c>
      <c r="I140" s="2">
        <v>2</v>
      </c>
      <c r="J140" s="22">
        <v>120</v>
      </c>
      <c r="K140" s="3">
        <v>1</v>
      </c>
      <c r="L140" s="3">
        <v>0</v>
      </c>
      <c r="M140" s="3">
        <v>1</v>
      </c>
      <c r="N140" s="3">
        <v>0</v>
      </c>
      <c r="O140" s="3">
        <v>0</v>
      </c>
      <c r="P140">
        <v>1</v>
      </c>
      <c r="Q140">
        <f t="shared" si="4"/>
        <v>1997</v>
      </c>
      <c r="R140" s="3" cm="1">
        <f t="array" ref="R140">MIN(IF($B$2:$B$601 = B140, $Q$2:$Q$601))</f>
        <v>1997</v>
      </c>
      <c r="S140" s="2">
        <f t="shared" si="5"/>
        <v>60</v>
      </c>
    </row>
    <row r="141" spans="1:19" x14ac:dyDescent="0.3">
      <c r="A141" s="3">
        <v>140</v>
      </c>
      <c r="B141" s="3">
        <v>1140</v>
      </c>
      <c r="C141" s="1">
        <v>35431</v>
      </c>
      <c r="D141" s="1">
        <v>35638</v>
      </c>
      <c r="E141" s="4" t="s">
        <v>42</v>
      </c>
      <c r="F141" s="4" t="s">
        <v>32</v>
      </c>
      <c r="G141" s="4" t="s">
        <v>21</v>
      </c>
      <c r="H141" t="s">
        <v>22</v>
      </c>
      <c r="I141" s="2">
        <v>3</v>
      </c>
      <c r="J141" s="22">
        <v>180</v>
      </c>
      <c r="K141" s="3">
        <v>1</v>
      </c>
      <c r="L141" s="3">
        <v>1</v>
      </c>
      <c r="M141" s="3">
        <v>1</v>
      </c>
      <c r="N141" s="3">
        <v>0</v>
      </c>
      <c r="O141" s="3">
        <v>0</v>
      </c>
      <c r="P141">
        <v>1</v>
      </c>
      <c r="Q141">
        <f t="shared" si="4"/>
        <v>1997</v>
      </c>
      <c r="R141" s="3" cm="1">
        <f t="array" ref="R141">MIN(IF($B$2:$B$601 = B141, $Q$2:$Q$601))</f>
        <v>1997</v>
      </c>
      <c r="S141" s="2">
        <f t="shared" si="5"/>
        <v>60</v>
      </c>
    </row>
    <row r="142" spans="1:19" x14ac:dyDescent="0.3">
      <c r="A142" s="3">
        <v>141</v>
      </c>
      <c r="B142" s="3">
        <v>1141</v>
      </c>
      <c r="C142" s="1">
        <v>35431</v>
      </c>
      <c r="D142" s="1">
        <v>35639</v>
      </c>
      <c r="E142" s="4" t="s">
        <v>16</v>
      </c>
      <c r="F142" s="4" t="s">
        <v>32</v>
      </c>
      <c r="G142" s="4" t="s">
        <v>21</v>
      </c>
      <c r="H142" t="s">
        <v>22</v>
      </c>
      <c r="I142" s="2">
        <v>2</v>
      </c>
      <c r="J142" s="22">
        <v>210</v>
      </c>
      <c r="K142" s="3">
        <v>1</v>
      </c>
      <c r="L142" s="3">
        <v>1</v>
      </c>
      <c r="M142" s="3">
        <v>1</v>
      </c>
      <c r="N142" s="3">
        <v>0</v>
      </c>
      <c r="O142" s="3">
        <v>0</v>
      </c>
      <c r="P142">
        <v>1</v>
      </c>
      <c r="Q142">
        <f t="shared" si="4"/>
        <v>1997</v>
      </c>
      <c r="R142" s="3" cm="1">
        <f t="array" ref="R142">MIN(IF($B$2:$B$601 = B142, $Q$2:$Q$601))</f>
        <v>1997</v>
      </c>
      <c r="S142" s="2">
        <f t="shared" si="5"/>
        <v>105</v>
      </c>
    </row>
    <row r="143" spans="1:19" x14ac:dyDescent="0.3">
      <c r="A143" s="3">
        <v>142</v>
      </c>
      <c r="B143" s="3">
        <v>1142</v>
      </c>
      <c r="C143" s="1">
        <v>35431</v>
      </c>
      <c r="D143" s="1">
        <v>35639</v>
      </c>
      <c r="E143" s="4" t="s">
        <v>16</v>
      </c>
      <c r="F143" s="4" t="s">
        <v>32</v>
      </c>
      <c r="G143" s="4" t="s">
        <v>21</v>
      </c>
      <c r="H143" t="s">
        <v>52</v>
      </c>
      <c r="I143" s="2">
        <v>1</v>
      </c>
      <c r="J143" s="22">
        <v>105</v>
      </c>
      <c r="K143" s="3">
        <v>1</v>
      </c>
      <c r="L143" s="3">
        <v>1</v>
      </c>
      <c r="M143" s="3">
        <v>1</v>
      </c>
      <c r="N143" s="3">
        <v>0</v>
      </c>
      <c r="O143" s="3">
        <v>0</v>
      </c>
      <c r="P143">
        <v>1</v>
      </c>
      <c r="Q143">
        <f t="shared" si="4"/>
        <v>1997</v>
      </c>
      <c r="R143" s="3" cm="1">
        <f t="array" ref="R143">MIN(IF($B$2:$B$601 = B143, $Q$2:$Q$601))</f>
        <v>1997</v>
      </c>
      <c r="S143" s="2">
        <f t="shared" si="5"/>
        <v>105</v>
      </c>
    </row>
    <row r="144" spans="1:19" x14ac:dyDescent="0.3">
      <c r="A144" s="3">
        <v>143</v>
      </c>
      <c r="B144" s="3">
        <v>1143</v>
      </c>
      <c r="C144" s="1">
        <v>35431</v>
      </c>
      <c r="D144" s="1">
        <v>35640</v>
      </c>
      <c r="E144" s="4" t="s">
        <v>16</v>
      </c>
      <c r="F144" s="4" t="s">
        <v>32</v>
      </c>
      <c r="G144" s="4" t="s">
        <v>18</v>
      </c>
      <c r="H144" t="s">
        <v>19</v>
      </c>
      <c r="I144" s="2">
        <v>7</v>
      </c>
      <c r="J144" s="22">
        <v>735</v>
      </c>
      <c r="K144" s="3">
        <v>1</v>
      </c>
      <c r="L144" s="3">
        <v>1</v>
      </c>
      <c r="M144" s="3">
        <v>0</v>
      </c>
      <c r="N144" s="3">
        <v>0</v>
      </c>
      <c r="O144" s="3">
        <v>0</v>
      </c>
      <c r="P144">
        <v>1</v>
      </c>
      <c r="Q144">
        <f t="shared" si="4"/>
        <v>1997</v>
      </c>
      <c r="R144" s="3" cm="1">
        <f t="array" ref="R144">MIN(IF($B$2:$B$601 = B144, $Q$2:$Q$601))</f>
        <v>1997</v>
      </c>
      <c r="S144" s="2">
        <f t="shared" si="5"/>
        <v>105</v>
      </c>
    </row>
    <row r="145" spans="1:19" x14ac:dyDescent="0.3">
      <c r="A145" s="3">
        <v>144</v>
      </c>
      <c r="B145" s="3">
        <v>1144</v>
      </c>
      <c r="C145" s="1">
        <v>35431</v>
      </c>
      <c r="D145" s="1">
        <v>35640</v>
      </c>
      <c r="E145" s="4" t="s">
        <v>16</v>
      </c>
      <c r="F145" s="4" t="s">
        <v>37</v>
      </c>
      <c r="G145" s="4" t="s">
        <v>18</v>
      </c>
      <c r="H145" t="s">
        <v>24</v>
      </c>
      <c r="I145" s="2">
        <v>2</v>
      </c>
      <c r="J145" s="22">
        <v>350</v>
      </c>
      <c r="K145" s="3">
        <v>1</v>
      </c>
      <c r="L145" s="3">
        <v>1</v>
      </c>
      <c r="M145" s="3">
        <v>0</v>
      </c>
      <c r="N145" s="3">
        <v>0</v>
      </c>
      <c r="O145" s="3">
        <v>0</v>
      </c>
      <c r="P145">
        <v>1</v>
      </c>
      <c r="Q145">
        <f t="shared" si="4"/>
        <v>1997</v>
      </c>
      <c r="R145" s="3" cm="1">
        <f t="array" ref="R145">MIN(IF($B$2:$B$601 = B145, $Q$2:$Q$601))</f>
        <v>1997</v>
      </c>
      <c r="S145" s="2">
        <f t="shared" si="5"/>
        <v>175</v>
      </c>
    </row>
    <row r="146" spans="1:19" x14ac:dyDescent="0.3">
      <c r="A146" s="3">
        <v>145</v>
      </c>
      <c r="B146" s="3">
        <v>1145</v>
      </c>
      <c r="C146" s="1">
        <v>35431</v>
      </c>
      <c r="D146" s="1">
        <v>35640</v>
      </c>
      <c r="E146" s="4" t="s">
        <v>16</v>
      </c>
      <c r="F146" s="4" t="s">
        <v>37</v>
      </c>
      <c r="G146" s="4" t="s">
        <v>21</v>
      </c>
      <c r="H146" t="s">
        <v>22</v>
      </c>
      <c r="I146" s="2">
        <v>2</v>
      </c>
      <c r="J146" s="22">
        <v>350</v>
      </c>
      <c r="K146" s="3">
        <v>1</v>
      </c>
      <c r="L146" s="3">
        <v>1</v>
      </c>
      <c r="M146" s="3">
        <v>0</v>
      </c>
      <c r="N146" s="3">
        <v>0</v>
      </c>
      <c r="O146" s="3">
        <v>0</v>
      </c>
      <c r="P146">
        <v>1</v>
      </c>
      <c r="Q146">
        <f t="shared" si="4"/>
        <v>1997</v>
      </c>
      <c r="R146" s="3" cm="1">
        <f t="array" ref="R146">MIN(IF($B$2:$B$601 = B146, $Q$2:$Q$601))</f>
        <v>1997</v>
      </c>
      <c r="S146" s="2">
        <f t="shared" si="5"/>
        <v>175</v>
      </c>
    </row>
    <row r="147" spans="1:19" x14ac:dyDescent="0.3">
      <c r="A147" s="3">
        <v>146</v>
      </c>
      <c r="B147" s="3">
        <v>1146</v>
      </c>
      <c r="C147" s="1">
        <v>35431</v>
      </c>
      <c r="D147" s="1">
        <v>35641</v>
      </c>
      <c r="E147" s="4" t="s">
        <v>16</v>
      </c>
      <c r="F147" s="4" t="s">
        <v>37</v>
      </c>
      <c r="G147" s="4" t="s">
        <v>18</v>
      </c>
      <c r="H147" t="s">
        <v>19</v>
      </c>
      <c r="I147" s="2">
        <v>1</v>
      </c>
      <c r="J147" s="22">
        <v>175</v>
      </c>
      <c r="K147" s="3">
        <v>1</v>
      </c>
      <c r="L147" s="3">
        <v>1</v>
      </c>
      <c r="M147" s="3">
        <v>1</v>
      </c>
      <c r="N147" s="3">
        <v>1</v>
      </c>
      <c r="O147" s="3">
        <v>0</v>
      </c>
      <c r="P147">
        <v>1</v>
      </c>
      <c r="Q147">
        <f t="shared" si="4"/>
        <v>1997</v>
      </c>
      <c r="R147" s="3" cm="1">
        <f t="array" ref="R147">MIN(IF($B$2:$B$601 = B147, $Q$2:$Q$601))</f>
        <v>1997</v>
      </c>
      <c r="S147" s="2">
        <f t="shared" si="5"/>
        <v>175</v>
      </c>
    </row>
    <row r="148" spans="1:19" x14ac:dyDescent="0.3">
      <c r="A148" s="3">
        <v>147</v>
      </c>
      <c r="B148" s="3">
        <v>1147</v>
      </c>
      <c r="C148" s="1">
        <v>35431</v>
      </c>
      <c r="D148" s="1">
        <v>35661</v>
      </c>
      <c r="E148" s="4" t="s">
        <v>42</v>
      </c>
      <c r="F148" s="4" t="s">
        <v>32</v>
      </c>
      <c r="G148" s="4" t="s">
        <v>21</v>
      </c>
      <c r="H148" t="s">
        <v>22</v>
      </c>
      <c r="I148" s="2">
        <v>1</v>
      </c>
      <c r="J148" s="22">
        <v>60</v>
      </c>
      <c r="K148" s="3">
        <v>1</v>
      </c>
      <c r="L148" s="3">
        <v>1</v>
      </c>
      <c r="M148" s="3">
        <v>1</v>
      </c>
      <c r="N148" s="3">
        <v>0</v>
      </c>
      <c r="O148" s="3">
        <v>0</v>
      </c>
      <c r="P148">
        <v>1</v>
      </c>
      <c r="Q148">
        <f t="shared" si="4"/>
        <v>1997</v>
      </c>
      <c r="R148" s="3" cm="1">
        <f t="array" ref="R148">MIN(IF($B$2:$B$601 = B148, $Q$2:$Q$601))</f>
        <v>1997</v>
      </c>
      <c r="S148" s="2">
        <f t="shared" si="5"/>
        <v>60</v>
      </c>
    </row>
    <row r="149" spans="1:19" x14ac:dyDescent="0.3">
      <c r="A149" s="3">
        <v>148</v>
      </c>
      <c r="B149" s="3">
        <v>1148</v>
      </c>
      <c r="C149" s="1">
        <v>35431</v>
      </c>
      <c r="D149" s="1">
        <v>35665</v>
      </c>
      <c r="E149" s="4" t="s">
        <v>42</v>
      </c>
      <c r="F149" s="4" t="s">
        <v>32</v>
      </c>
      <c r="G149" s="4" t="s">
        <v>18</v>
      </c>
      <c r="H149" t="s">
        <v>24</v>
      </c>
      <c r="I149" s="2">
        <v>2</v>
      </c>
      <c r="J149" s="22">
        <v>120</v>
      </c>
      <c r="K149" s="3">
        <v>1</v>
      </c>
      <c r="L149" s="3">
        <v>0</v>
      </c>
      <c r="M149" s="3">
        <v>0</v>
      </c>
      <c r="N149" s="3">
        <v>0</v>
      </c>
      <c r="O149" s="3">
        <v>1</v>
      </c>
      <c r="P149">
        <v>1</v>
      </c>
      <c r="Q149">
        <f t="shared" si="4"/>
        <v>1997</v>
      </c>
      <c r="R149" s="3" cm="1">
        <f t="array" ref="R149">MIN(IF($B$2:$B$601 = B149, $Q$2:$Q$601))</f>
        <v>1997</v>
      </c>
      <c r="S149" s="2">
        <f t="shared" si="5"/>
        <v>60</v>
      </c>
    </row>
    <row r="150" spans="1:19" x14ac:dyDescent="0.3">
      <c r="A150" s="3">
        <v>149</v>
      </c>
      <c r="B150" s="3">
        <v>1149</v>
      </c>
      <c r="C150" s="1">
        <v>35431</v>
      </c>
      <c r="D150" s="1">
        <v>35666</v>
      </c>
      <c r="E150" s="4" t="s">
        <v>42</v>
      </c>
      <c r="F150" s="4" t="s">
        <v>32</v>
      </c>
      <c r="G150" s="4" t="s">
        <v>21</v>
      </c>
      <c r="H150" t="s">
        <v>19</v>
      </c>
      <c r="I150" s="2">
        <v>2</v>
      </c>
      <c r="J150" s="22">
        <v>120</v>
      </c>
      <c r="K150" s="3">
        <v>1</v>
      </c>
      <c r="L150" s="3">
        <v>1</v>
      </c>
      <c r="M150" s="3">
        <v>0</v>
      </c>
      <c r="N150" s="3">
        <v>0</v>
      </c>
      <c r="O150" s="3">
        <v>0</v>
      </c>
      <c r="P150">
        <v>1</v>
      </c>
      <c r="Q150">
        <f t="shared" si="4"/>
        <v>1997</v>
      </c>
      <c r="R150" s="3" cm="1">
        <f t="array" ref="R150">MIN(IF($B$2:$B$601 = B150, $Q$2:$Q$601))</f>
        <v>1997</v>
      </c>
      <c r="S150" s="2">
        <f t="shared" si="5"/>
        <v>60</v>
      </c>
    </row>
    <row r="151" spans="1:19" x14ac:dyDescent="0.3">
      <c r="A151" s="3">
        <v>150</v>
      </c>
      <c r="B151" s="3">
        <v>1150</v>
      </c>
      <c r="C151" s="1">
        <v>35431</v>
      </c>
      <c r="D151" s="1">
        <v>35666</v>
      </c>
      <c r="E151" s="4" t="s">
        <v>42</v>
      </c>
      <c r="F151" s="4" t="s">
        <v>32</v>
      </c>
      <c r="G151" s="4" t="s">
        <v>21</v>
      </c>
      <c r="H151" t="s">
        <v>19</v>
      </c>
      <c r="I151" s="2">
        <v>1</v>
      </c>
      <c r="J151" s="22">
        <v>60</v>
      </c>
      <c r="K151" s="3">
        <v>1</v>
      </c>
      <c r="L151" s="3">
        <v>0</v>
      </c>
      <c r="M151" s="3">
        <v>1</v>
      </c>
      <c r="N151" s="3">
        <v>0</v>
      </c>
      <c r="O151" s="3">
        <v>0</v>
      </c>
      <c r="P151">
        <v>1</v>
      </c>
      <c r="Q151">
        <f t="shared" si="4"/>
        <v>1997</v>
      </c>
      <c r="R151" s="3" cm="1">
        <f t="array" ref="R151">MIN(IF($B$2:$B$601 = B151, $Q$2:$Q$601))</f>
        <v>1997</v>
      </c>
      <c r="S151" s="2">
        <f t="shared" si="5"/>
        <v>60</v>
      </c>
    </row>
    <row r="152" spans="1:19" x14ac:dyDescent="0.3">
      <c r="A152" s="3">
        <v>151</v>
      </c>
      <c r="B152" s="3">
        <v>1151</v>
      </c>
      <c r="C152" s="1">
        <v>35431</v>
      </c>
      <c r="D152" s="1">
        <v>35667</v>
      </c>
      <c r="E152" s="4" t="s">
        <v>42</v>
      </c>
      <c r="F152" s="4" t="s">
        <v>32</v>
      </c>
      <c r="G152" s="4" t="s">
        <v>18</v>
      </c>
      <c r="H152" t="s">
        <v>19</v>
      </c>
      <c r="I152" s="2">
        <v>1</v>
      </c>
      <c r="J152" s="22">
        <v>60</v>
      </c>
      <c r="K152" s="3">
        <v>1</v>
      </c>
      <c r="L152" s="3">
        <v>1</v>
      </c>
      <c r="M152" s="3">
        <v>1</v>
      </c>
      <c r="N152" s="3">
        <v>0</v>
      </c>
      <c r="O152" s="3">
        <v>0</v>
      </c>
      <c r="P152">
        <v>1</v>
      </c>
      <c r="Q152">
        <f t="shared" si="4"/>
        <v>1997</v>
      </c>
      <c r="R152" s="3" cm="1">
        <f t="array" ref="R152">MIN(IF($B$2:$B$601 = B152, $Q$2:$Q$601))</f>
        <v>1997</v>
      </c>
      <c r="S152" s="2">
        <f t="shared" si="5"/>
        <v>60</v>
      </c>
    </row>
    <row r="153" spans="1:19" x14ac:dyDescent="0.3">
      <c r="A153" s="3">
        <v>152</v>
      </c>
      <c r="B153" s="3">
        <v>1152</v>
      </c>
      <c r="C153" s="1">
        <v>35431</v>
      </c>
      <c r="D153" s="1">
        <v>35668</v>
      </c>
      <c r="E153" s="4" t="s">
        <v>42</v>
      </c>
      <c r="F153" s="4" t="s">
        <v>37</v>
      </c>
      <c r="G153" s="4" t="s">
        <v>21</v>
      </c>
      <c r="H153" t="s">
        <v>22</v>
      </c>
      <c r="I153" s="2">
        <v>1</v>
      </c>
      <c r="J153" s="22">
        <v>100</v>
      </c>
      <c r="K153" s="3">
        <v>1</v>
      </c>
      <c r="L153" s="3">
        <v>1</v>
      </c>
      <c r="M153" s="3">
        <v>1</v>
      </c>
      <c r="N153" s="3">
        <v>0</v>
      </c>
      <c r="O153" s="3">
        <v>0</v>
      </c>
      <c r="P153">
        <v>1</v>
      </c>
      <c r="Q153">
        <f t="shared" si="4"/>
        <v>1997</v>
      </c>
      <c r="R153" s="3" cm="1">
        <f t="array" ref="R153">MIN(IF($B$2:$B$601 = B153, $Q$2:$Q$601))</f>
        <v>1997</v>
      </c>
      <c r="S153" s="2">
        <f t="shared" si="5"/>
        <v>100</v>
      </c>
    </row>
    <row r="154" spans="1:19" x14ac:dyDescent="0.3">
      <c r="A154" s="3">
        <v>153</v>
      </c>
      <c r="B154" s="3">
        <v>1153</v>
      </c>
      <c r="C154" s="1">
        <v>35431</v>
      </c>
      <c r="D154" s="1">
        <v>35671</v>
      </c>
      <c r="E154" s="4" t="s">
        <v>42</v>
      </c>
      <c r="F154" s="4" t="s">
        <v>37</v>
      </c>
      <c r="G154" s="4" t="s">
        <v>21</v>
      </c>
      <c r="H154" t="s">
        <v>24</v>
      </c>
      <c r="I154" s="2">
        <v>1</v>
      </c>
      <c r="J154" s="22">
        <v>100</v>
      </c>
      <c r="K154" s="3">
        <v>1</v>
      </c>
      <c r="L154" s="3">
        <v>1</v>
      </c>
      <c r="M154" s="3">
        <v>1</v>
      </c>
      <c r="N154" s="3">
        <v>0</v>
      </c>
      <c r="O154" s="3">
        <v>0</v>
      </c>
      <c r="P154">
        <v>1</v>
      </c>
      <c r="Q154">
        <f t="shared" si="4"/>
        <v>1997</v>
      </c>
      <c r="R154" s="3" cm="1">
        <f t="array" ref="R154">MIN(IF($B$2:$B$601 = B154, $Q$2:$Q$601))</f>
        <v>1997</v>
      </c>
      <c r="S154" s="2">
        <f t="shared" si="5"/>
        <v>100</v>
      </c>
    </row>
    <row r="155" spans="1:19" x14ac:dyDescent="0.3">
      <c r="A155" s="3">
        <v>154</v>
      </c>
      <c r="B155" s="3">
        <v>1154</v>
      </c>
      <c r="C155" s="1">
        <v>35431</v>
      </c>
      <c r="D155" s="1">
        <v>35675</v>
      </c>
      <c r="E155" s="4" t="s">
        <v>42</v>
      </c>
      <c r="F155" s="4" t="s">
        <v>37</v>
      </c>
      <c r="G155" s="4" t="s">
        <v>21</v>
      </c>
      <c r="H155" t="s">
        <v>27</v>
      </c>
      <c r="I155" s="2">
        <v>1</v>
      </c>
      <c r="J155" s="22">
        <v>100</v>
      </c>
      <c r="K155" s="3">
        <v>1</v>
      </c>
      <c r="L155" s="3">
        <v>1</v>
      </c>
      <c r="M155" s="3">
        <v>0</v>
      </c>
      <c r="N155" s="3">
        <v>0</v>
      </c>
      <c r="O155" s="3">
        <v>0</v>
      </c>
      <c r="P155">
        <v>1</v>
      </c>
      <c r="Q155">
        <f t="shared" si="4"/>
        <v>1997</v>
      </c>
      <c r="R155" s="3" cm="1">
        <f t="array" ref="R155">MIN(IF($B$2:$B$601 = B155, $Q$2:$Q$601))</f>
        <v>1997</v>
      </c>
      <c r="S155" s="2">
        <f t="shared" si="5"/>
        <v>100</v>
      </c>
    </row>
    <row r="156" spans="1:19" x14ac:dyDescent="0.3">
      <c r="A156" s="3">
        <v>155</v>
      </c>
      <c r="B156" s="3">
        <v>1155</v>
      </c>
      <c r="C156" s="1">
        <v>35431</v>
      </c>
      <c r="D156" s="1">
        <v>35676</v>
      </c>
      <c r="E156" s="4" t="s">
        <v>42</v>
      </c>
      <c r="F156" s="4" t="s">
        <v>32</v>
      </c>
      <c r="G156" s="4" t="s">
        <v>18</v>
      </c>
      <c r="H156" t="s">
        <v>27</v>
      </c>
      <c r="I156" s="2">
        <v>2</v>
      </c>
      <c r="J156" s="22">
        <v>120</v>
      </c>
      <c r="K156" s="3">
        <v>0</v>
      </c>
      <c r="L156" s="3">
        <v>0</v>
      </c>
      <c r="M156" s="3">
        <v>0</v>
      </c>
      <c r="N156" s="3">
        <v>0</v>
      </c>
      <c r="O156" s="3">
        <v>0</v>
      </c>
      <c r="P156">
        <v>1</v>
      </c>
      <c r="Q156">
        <f t="shared" si="4"/>
        <v>1997</v>
      </c>
      <c r="R156" s="3" cm="1">
        <f t="array" ref="R156">MIN(IF($B$2:$B$601 = B156, $Q$2:$Q$601))</f>
        <v>1997</v>
      </c>
      <c r="S156" s="2">
        <f t="shared" si="5"/>
        <v>60</v>
      </c>
    </row>
    <row r="157" spans="1:19" x14ac:dyDescent="0.3">
      <c r="A157" s="3">
        <v>156</v>
      </c>
      <c r="B157" s="3">
        <v>1156</v>
      </c>
      <c r="C157" s="1">
        <v>35431</v>
      </c>
      <c r="D157" s="1">
        <v>35676</v>
      </c>
      <c r="E157" s="4" t="s">
        <v>42</v>
      </c>
      <c r="F157" s="4" t="s">
        <v>32</v>
      </c>
      <c r="G157" s="4" t="s">
        <v>21</v>
      </c>
      <c r="H157" t="s">
        <v>22</v>
      </c>
      <c r="I157" s="2">
        <v>2</v>
      </c>
      <c r="J157" s="22">
        <v>120</v>
      </c>
      <c r="K157" s="3">
        <v>1</v>
      </c>
      <c r="L157" s="3">
        <v>1</v>
      </c>
      <c r="M157" s="3">
        <v>1</v>
      </c>
      <c r="N157" s="3">
        <v>1</v>
      </c>
      <c r="O157" s="3">
        <v>0</v>
      </c>
      <c r="P157">
        <v>1</v>
      </c>
      <c r="Q157">
        <f t="shared" si="4"/>
        <v>1997</v>
      </c>
      <c r="R157" s="3" cm="1">
        <f t="array" ref="R157">MIN(IF($B$2:$B$601 = B157, $Q$2:$Q$601))</f>
        <v>1997</v>
      </c>
      <c r="S157" s="2">
        <f t="shared" si="5"/>
        <v>60</v>
      </c>
    </row>
    <row r="158" spans="1:19" x14ac:dyDescent="0.3">
      <c r="A158" s="3">
        <v>157</v>
      </c>
      <c r="B158" s="3">
        <v>1157</v>
      </c>
      <c r="C158" s="1">
        <v>35431</v>
      </c>
      <c r="D158" s="1">
        <v>35676</v>
      </c>
      <c r="E158" s="4" t="s">
        <v>42</v>
      </c>
      <c r="F158" s="4" t="s">
        <v>32</v>
      </c>
      <c r="G158" s="4" t="s">
        <v>21</v>
      </c>
      <c r="H158" t="s">
        <v>22</v>
      </c>
      <c r="I158" s="2">
        <v>1</v>
      </c>
      <c r="J158" s="22">
        <v>60</v>
      </c>
      <c r="K158" s="3">
        <v>1</v>
      </c>
      <c r="L158" s="3">
        <v>1</v>
      </c>
      <c r="M158" s="3">
        <v>1</v>
      </c>
      <c r="N158" s="3">
        <v>0</v>
      </c>
      <c r="O158" s="3">
        <v>0</v>
      </c>
      <c r="P158">
        <v>1</v>
      </c>
      <c r="Q158">
        <f t="shared" si="4"/>
        <v>1997</v>
      </c>
      <c r="R158" s="3" cm="1">
        <f t="array" ref="R158">MIN(IF($B$2:$B$601 = B158, $Q$2:$Q$601))</f>
        <v>1997</v>
      </c>
      <c r="S158" s="2">
        <f t="shared" si="5"/>
        <v>60</v>
      </c>
    </row>
    <row r="159" spans="1:19" x14ac:dyDescent="0.3">
      <c r="A159" s="3">
        <v>158</v>
      </c>
      <c r="B159" s="3">
        <v>1158</v>
      </c>
      <c r="C159" s="1">
        <v>35431</v>
      </c>
      <c r="D159" s="1">
        <v>35677</v>
      </c>
      <c r="E159" s="4" t="s">
        <v>42</v>
      </c>
      <c r="F159" s="4" t="s">
        <v>32</v>
      </c>
      <c r="G159" s="4" t="s">
        <v>21</v>
      </c>
      <c r="H159" t="s">
        <v>19</v>
      </c>
      <c r="I159" s="2">
        <v>2</v>
      </c>
      <c r="J159" s="22">
        <v>120</v>
      </c>
      <c r="K159" s="3">
        <v>1</v>
      </c>
      <c r="L159" s="3">
        <v>1</v>
      </c>
      <c r="M159" s="3">
        <v>1</v>
      </c>
      <c r="N159" s="3">
        <v>0</v>
      </c>
      <c r="O159" s="3">
        <v>0</v>
      </c>
      <c r="P159">
        <v>1</v>
      </c>
      <c r="Q159">
        <f t="shared" si="4"/>
        <v>1997</v>
      </c>
      <c r="R159" s="3" cm="1">
        <f t="array" ref="R159">MIN(IF($B$2:$B$601 = B159, $Q$2:$Q$601))</f>
        <v>1997</v>
      </c>
      <c r="S159" s="2">
        <f t="shared" si="5"/>
        <v>60</v>
      </c>
    </row>
    <row r="160" spans="1:19" x14ac:dyDescent="0.3">
      <c r="A160" s="3">
        <v>159</v>
      </c>
      <c r="B160" s="3">
        <v>1159</v>
      </c>
      <c r="C160" s="1">
        <v>35431</v>
      </c>
      <c r="D160" s="1">
        <v>35678</v>
      </c>
      <c r="E160" s="4" t="s">
        <v>42</v>
      </c>
      <c r="F160" s="4" t="s">
        <v>32</v>
      </c>
      <c r="G160" s="4" t="s">
        <v>21</v>
      </c>
      <c r="H160" t="s">
        <v>19</v>
      </c>
      <c r="I160" s="2">
        <v>2</v>
      </c>
      <c r="J160" s="22">
        <v>120</v>
      </c>
      <c r="K160" s="3">
        <v>1</v>
      </c>
      <c r="L160" s="3">
        <v>1</v>
      </c>
      <c r="M160" s="3">
        <v>1</v>
      </c>
      <c r="N160" s="3">
        <v>0</v>
      </c>
      <c r="O160" s="3">
        <v>0</v>
      </c>
      <c r="P160">
        <v>1</v>
      </c>
      <c r="Q160">
        <f t="shared" si="4"/>
        <v>1997</v>
      </c>
      <c r="R160" s="3" cm="1">
        <f t="array" ref="R160">MIN(IF($B$2:$B$601 = B160, $Q$2:$Q$601))</f>
        <v>1997</v>
      </c>
      <c r="S160" s="2">
        <f t="shared" si="5"/>
        <v>60</v>
      </c>
    </row>
    <row r="161" spans="1:19" x14ac:dyDescent="0.3">
      <c r="A161" s="3">
        <v>160</v>
      </c>
      <c r="B161" s="3">
        <v>1160</v>
      </c>
      <c r="C161" s="1">
        <v>35431</v>
      </c>
      <c r="D161" s="1">
        <v>35679</v>
      </c>
      <c r="E161" s="4" t="s">
        <v>42</v>
      </c>
      <c r="F161" s="4" t="s">
        <v>32</v>
      </c>
      <c r="G161" s="4" t="s">
        <v>21</v>
      </c>
      <c r="H161" t="s">
        <v>19</v>
      </c>
      <c r="I161" s="2">
        <v>5</v>
      </c>
      <c r="J161" s="22">
        <v>300</v>
      </c>
      <c r="K161" s="3">
        <v>1</v>
      </c>
      <c r="L161" s="3">
        <v>1</v>
      </c>
      <c r="M161" s="3">
        <v>0</v>
      </c>
      <c r="N161" s="3">
        <v>0</v>
      </c>
      <c r="O161" s="3">
        <v>0</v>
      </c>
      <c r="P161">
        <v>1</v>
      </c>
      <c r="Q161">
        <f t="shared" si="4"/>
        <v>1997</v>
      </c>
      <c r="R161" s="3" cm="1">
        <f t="array" ref="R161">MIN(IF($B$2:$B$601 = B161, $Q$2:$Q$601))</f>
        <v>1997</v>
      </c>
      <c r="S161" s="2">
        <f t="shared" si="5"/>
        <v>60</v>
      </c>
    </row>
    <row r="162" spans="1:19" x14ac:dyDescent="0.3">
      <c r="A162" s="3">
        <v>161</v>
      </c>
      <c r="B162" s="3">
        <v>1161</v>
      </c>
      <c r="C162" s="1">
        <v>35431</v>
      </c>
      <c r="D162" s="1">
        <v>35679</v>
      </c>
      <c r="E162" s="4" t="s">
        <v>42</v>
      </c>
      <c r="F162" s="4" t="s">
        <v>32</v>
      </c>
      <c r="G162" s="4" t="s">
        <v>18</v>
      </c>
      <c r="H162" t="s">
        <v>19</v>
      </c>
      <c r="I162" s="2">
        <v>1</v>
      </c>
      <c r="J162" s="22">
        <v>60</v>
      </c>
      <c r="K162" s="3">
        <v>0</v>
      </c>
      <c r="L162" s="3">
        <v>0</v>
      </c>
      <c r="M162" s="3">
        <v>0</v>
      </c>
      <c r="N162" s="3">
        <v>0</v>
      </c>
      <c r="O162" s="3">
        <v>0</v>
      </c>
      <c r="P162">
        <v>1</v>
      </c>
      <c r="Q162">
        <f t="shared" si="4"/>
        <v>1997</v>
      </c>
      <c r="R162" s="3" cm="1">
        <f t="array" ref="R162">MIN(IF($B$2:$B$601 = B162, $Q$2:$Q$601))</f>
        <v>1997</v>
      </c>
      <c r="S162" s="2">
        <f t="shared" si="5"/>
        <v>60</v>
      </c>
    </row>
    <row r="163" spans="1:19" x14ac:dyDescent="0.3">
      <c r="A163" s="3">
        <v>162</v>
      </c>
      <c r="B163" s="3">
        <v>1162</v>
      </c>
      <c r="C163" s="1">
        <v>35431</v>
      </c>
      <c r="D163" s="1">
        <v>35679</v>
      </c>
      <c r="E163" s="4" t="s">
        <v>42</v>
      </c>
      <c r="F163" s="4" t="s">
        <v>32</v>
      </c>
      <c r="G163" s="4" t="s">
        <v>21</v>
      </c>
      <c r="H163" t="s">
        <v>19</v>
      </c>
      <c r="I163" s="2">
        <v>2</v>
      </c>
      <c r="J163" s="22">
        <v>120</v>
      </c>
      <c r="K163" s="3">
        <v>1</v>
      </c>
      <c r="L163" s="3">
        <v>1</v>
      </c>
      <c r="M163" s="3">
        <v>0</v>
      </c>
      <c r="N163" s="3">
        <v>0</v>
      </c>
      <c r="O163" s="3">
        <v>0</v>
      </c>
      <c r="P163">
        <v>1</v>
      </c>
      <c r="Q163">
        <f t="shared" si="4"/>
        <v>1997</v>
      </c>
      <c r="R163" s="3" cm="1">
        <f t="array" ref="R163">MIN(IF($B$2:$B$601 = B163, $Q$2:$Q$601))</f>
        <v>1997</v>
      </c>
      <c r="S163" s="2">
        <f t="shared" si="5"/>
        <v>60</v>
      </c>
    </row>
    <row r="164" spans="1:19" x14ac:dyDescent="0.3">
      <c r="A164" s="3">
        <v>163</v>
      </c>
      <c r="B164" s="3">
        <v>1163</v>
      </c>
      <c r="C164" s="1">
        <v>35431</v>
      </c>
      <c r="D164" s="1">
        <v>35679</v>
      </c>
      <c r="E164" s="4" t="s">
        <v>42</v>
      </c>
      <c r="F164" s="4" t="s">
        <v>32</v>
      </c>
      <c r="G164" s="4" t="s">
        <v>21</v>
      </c>
      <c r="H164" t="s">
        <v>26</v>
      </c>
      <c r="I164" s="2">
        <v>2</v>
      </c>
      <c r="J164" s="22">
        <v>120</v>
      </c>
      <c r="K164" s="3">
        <v>1</v>
      </c>
      <c r="L164" s="3">
        <v>1</v>
      </c>
      <c r="M164" s="3">
        <v>0</v>
      </c>
      <c r="N164" s="3">
        <v>0</v>
      </c>
      <c r="O164" s="3">
        <v>0</v>
      </c>
      <c r="P164">
        <v>1</v>
      </c>
      <c r="Q164">
        <f t="shared" si="4"/>
        <v>1997</v>
      </c>
      <c r="R164" s="3" cm="1">
        <f t="array" ref="R164">MIN(IF($B$2:$B$601 = B164, $Q$2:$Q$601))</f>
        <v>1997</v>
      </c>
      <c r="S164" s="2">
        <f t="shared" si="5"/>
        <v>60</v>
      </c>
    </row>
    <row r="165" spans="1:19" x14ac:dyDescent="0.3">
      <c r="A165" s="3">
        <v>164</v>
      </c>
      <c r="B165" s="3">
        <v>1164</v>
      </c>
      <c r="C165" s="1">
        <v>35431</v>
      </c>
      <c r="D165" s="1">
        <v>35679</v>
      </c>
      <c r="E165" s="4" t="s">
        <v>42</v>
      </c>
      <c r="F165" s="4" t="s">
        <v>32</v>
      </c>
      <c r="G165" s="4" t="s">
        <v>21</v>
      </c>
      <c r="H165" t="s">
        <v>22</v>
      </c>
      <c r="I165" s="2">
        <v>2</v>
      </c>
      <c r="J165" s="22">
        <v>120</v>
      </c>
      <c r="K165" s="3">
        <v>1</v>
      </c>
      <c r="L165" s="3">
        <v>1</v>
      </c>
      <c r="M165" s="3">
        <v>0</v>
      </c>
      <c r="N165" s="3">
        <v>0</v>
      </c>
      <c r="O165" s="3">
        <v>0</v>
      </c>
      <c r="P165">
        <v>1</v>
      </c>
      <c r="Q165">
        <f t="shared" si="4"/>
        <v>1997</v>
      </c>
      <c r="R165" s="3" cm="1">
        <f t="array" ref="R165">MIN(IF($B$2:$B$601 = B165, $Q$2:$Q$601))</f>
        <v>1997</v>
      </c>
      <c r="S165" s="2">
        <f t="shared" si="5"/>
        <v>60</v>
      </c>
    </row>
    <row r="166" spans="1:19" x14ac:dyDescent="0.3">
      <c r="A166" s="3">
        <v>165</v>
      </c>
      <c r="B166" s="3">
        <v>1165</v>
      </c>
      <c r="C166" s="1">
        <v>35431</v>
      </c>
      <c r="D166" s="1">
        <v>35680</v>
      </c>
      <c r="E166" s="4" t="s">
        <v>42</v>
      </c>
      <c r="F166" s="4" t="s">
        <v>32</v>
      </c>
      <c r="G166" s="4" t="s">
        <v>21</v>
      </c>
      <c r="H166" t="s">
        <v>26</v>
      </c>
      <c r="I166" s="2">
        <v>1</v>
      </c>
      <c r="J166" s="22">
        <v>60</v>
      </c>
      <c r="K166" s="3">
        <v>1</v>
      </c>
      <c r="L166" s="3">
        <v>0</v>
      </c>
      <c r="M166" s="3">
        <v>1</v>
      </c>
      <c r="N166" s="3">
        <v>0</v>
      </c>
      <c r="O166" s="3">
        <v>0</v>
      </c>
      <c r="P166">
        <v>1</v>
      </c>
      <c r="Q166">
        <f t="shared" si="4"/>
        <v>1997</v>
      </c>
      <c r="R166" s="3" cm="1">
        <f t="array" ref="R166">MIN(IF($B$2:$B$601 = B166, $Q$2:$Q$601))</f>
        <v>1997</v>
      </c>
      <c r="S166" s="2">
        <f t="shared" si="5"/>
        <v>60</v>
      </c>
    </row>
    <row r="167" spans="1:19" x14ac:dyDescent="0.3">
      <c r="A167" s="3">
        <v>166</v>
      </c>
      <c r="B167" s="3">
        <v>1166</v>
      </c>
      <c r="C167" s="1">
        <v>35431</v>
      </c>
      <c r="D167" s="1">
        <v>35680</v>
      </c>
      <c r="E167" s="4" t="s">
        <v>42</v>
      </c>
      <c r="F167" s="4" t="s">
        <v>32</v>
      </c>
      <c r="G167" s="4" t="s">
        <v>21</v>
      </c>
      <c r="H167" t="s">
        <v>19</v>
      </c>
      <c r="I167" s="2">
        <v>2</v>
      </c>
      <c r="J167" s="22">
        <v>120</v>
      </c>
      <c r="K167" s="3">
        <v>0</v>
      </c>
      <c r="L167" s="3">
        <v>0</v>
      </c>
      <c r="M167" s="3">
        <v>0</v>
      </c>
      <c r="N167" s="3">
        <v>0</v>
      </c>
      <c r="O167" s="3">
        <v>0</v>
      </c>
      <c r="P167">
        <v>1</v>
      </c>
      <c r="Q167">
        <f t="shared" si="4"/>
        <v>1997</v>
      </c>
      <c r="R167" s="3" cm="1">
        <f t="array" ref="R167">MIN(IF($B$2:$B$601 = B167, $Q$2:$Q$601))</f>
        <v>1997</v>
      </c>
      <c r="S167" s="2">
        <f t="shared" si="5"/>
        <v>60</v>
      </c>
    </row>
    <row r="168" spans="1:19" x14ac:dyDescent="0.3">
      <c r="A168" s="3">
        <v>167</v>
      </c>
      <c r="B168" s="3">
        <v>1167</v>
      </c>
      <c r="C168" s="1">
        <v>35431</v>
      </c>
      <c r="D168" s="1">
        <v>35680</v>
      </c>
      <c r="E168" s="4" t="s">
        <v>16</v>
      </c>
      <c r="F168" s="4" t="s">
        <v>32</v>
      </c>
      <c r="G168" s="4" t="s">
        <v>18</v>
      </c>
      <c r="H168" t="s">
        <v>22</v>
      </c>
      <c r="I168" s="2">
        <v>4</v>
      </c>
      <c r="J168" s="22">
        <v>420</v>
      </c>
      <c r="K168" s="3">
        <v>1</v>
      </c>
      <c r="L168" s="3">
        <v>1</v>
      </c>
      <c r="M168" s="3">
        <v>0</v>
      </c>
      <c r="N168" s="3">
        <v>0</v>
      </c>
      <c r="O168" s="3">
        <v>0</v>
      </c>
      <c r="P168">
        <v>1</v>
      </c>
      <c r="Q168">
        <f t="shared" si="4"/>
        <v>1997</v>
      </c>
      <c r="R168" s="3" cm="1">
        <f t="array" ref="R168">MIN(IF($B$2:$B$601 = B168, $Q$2:$Q$601))</f>
        <v>1997</v>
      </c>
      <c r="S168" s="2">
        <f t="shared" si="5"/>
        <v>105</v>
      </c>
    </row>
    <row r="169" spans="1:19" x14ac:dyDescent="0.3">
      <c r="A169" s="3">
        <v>168</v>
      </c>
      <c r="B169" s="3">
        <v>1168</v>
      </c>
      <c r="C169" s="1">
        <v>35431</v>
      </c>
      <c r="D169" s="1">
        <v>35680</v>
      </c>
      <c r="E169" s="4" t="s">
        <v>16</v>
      </c>
      <c r="F169" s="4" t="s">
        <v>32</v>
      </c>
      <c r="G169" s="4" t="s">
        <v>21</v>
      </c>
      <c r="H169" t="s">
        <v>19</v>
      </c>
      <c r="I169" s="2">
        <v>1</v>
      </c>
      <c r="J169" s="22">
        <v>105</v>
      </c>
      <c r="K169" s="3">
        <v>1</v>
      </c>
      <c r="L169" s="3">
        <v>1</v>
      </c>
      <c r="M169" s="3">
        <v>1</v>
      </c>
      <c r="N169" s="3">
        <v>0</v>
      </c>
      <c r="O169" s="3">
        <v>0</v>
      </c>
      <c r="P169">
        <v>1</v>
      </c>
      <c r="Q169">
        <f t="shared" si="4"/>
        <v>1997</v>
      </c>
      <c r="R169" s="3" cm="1">
        <f t="array" ref="R169">MIN(IF($B$2:$B$601 = B169, $Q$2:$Q$601))</f>
        <v>1997</v>
      </c>
      <c r="S169" s="2">
        <f t="shared" si="5"/>
        <v>105</v>
      </c>
    </row>
    <row r="170" spans="1:19" x14ac:dyDescent="0.3">
      <c r="A170" s="3">
        <v>169</v>
      </c>
      <c r="B170" s="3">
        <v>1169</v>
      </c>
      <c r="C170" s="1">
        <v>35431</v>
      </c>
      <c r="D170" s="1">
        <v>35680</v>
      </c>
      <c r="E170" s="4" t="s">
        <v>16</v>
      </c>
      <c r="F170" s="4" t="s">
        <v>37</v>
      </c>
      <c r="G170" s="4" t="s">
        <v>21</v>
      </c>
      <c r="H170" t="s">
        <v>26</v>
      </c>
      <c r="I170" s="2">
        <v>1</v>
      </c>
      <c r="J170" s="22">
        <v>175</v>
      </c>
      <c r="K170" s="3">
        <v>1</v>
      </c>
      <c r="L170" s="3">
        <v>0</v>
      </c>
      <c r="M170" s="3">
        <v>1</v>
      </c>
      <c r="N170" s="3">
        <v>0</v>
      </c>
      <c r="O170" s="3">
        <v>0</v>
      </c>
      <c r="P170">
        <v>1</v>
      </c>
      <c r="Q170">
        <f t="shared" si="4"/>
        <v>1997</v>
      </c>
      <c r="R170" s="3" cm="1">
        <f t="array" ref="R170">MIN(IF($B$2:$B$601 = B170, $Q$2:$Q$601))</f>
        <v>1997</v>
      </c>
      <c r="S170" s="2">
        <f t="shared" si="5"/>
        <v>175</v>
      </c>
    </row>
    <row r="171" spans="1:19" x14ac:dyDescent="0.3">
      <c r="A171" s="3">
        <v>170</v>
      </c>
      <c r="B171" s="3">
        <v>1170</v>
      </c>
      <c r="C171" s="1">
        <v>35431</v>
      </c>
      <c r="D171" s="1">
        <v>35680</v>
      </c>
      <c r="E171" s="4" t="s">
        <v>16</v>
      </c>
      <c r="F171" s="4" t="s">
        <v>37</v>
      </c>
      <c r="G171" s="4" t="s">
        <v>18</v>
      </c>
      <c r="H171" t="s">
        <v>26</v>
      </c>
      <c r="I171" s="2">
        <v>4</v>
      </c>
      <c r="J171" s="22">
        <v>700</v>
      </c>
      <c r="K171" s="3">
        <v>1</v>
      </c>
      <c r="L171" s="3">
        <v>1</v>
      </c>
      <c r="M171" s="3">
        <v>1</v>
      </c>
      <c r="N171" s="3">
        <v>0</v>
      </c>
      <c r="O171" s="3">
        <v>0</v>
      </c>
      <c r="P171">
        <v>1</v>
      </c>
      <c r="Q171">
        <f t="shared" si="4"/>
        <v>1997</v>
      </c>
      <c r="R171" s="3" cm="1">
        <f t="array" ref="R171">MIN(IF($B$2:$B$601 = B171, $Q$2:$Q$601))</f>
        <v>1997</v>
      </c>
      <c r="S171" s="2">
        <f t="shared" si="5"/>
        <v>175</v>
      </c>
    </row>
    <row r="172" spans="1:19" x14ac:dyDescent="0.3">
      <c r="A172" s="3">
        <v>171</v>
      </c>
      <c r="B172" s="3">
        <v>1171</v>
      </c>
      <c r="C172" s="1">
        <v>35431</v>
      </c>
      <c r="D172" s="1">
        <v>35681</v>
      </c>
      <c r="E172" s="4" t="s">
        <v>42</v>
      </c>
      <c r="F172" s="4" t="s">
        <v>32</v>
      </c>
      <c r="G172" s="4" t="s">
        <v>21</v>
      </c>
      <c r="H172" t="s">
        <v>22</v>
      </c>
      <c r="I172" s="2">
        <v>7</v>
      </c>
      <c r="J172" s="22">
        <v>420</v>
      </c>
      <c r="K172" s="3">
        <v>1</v>
      </c>
      <c r="L172" s="3">
        <v>1</v>
      </c>
      <c r="M172" s="3">
        <v>1</v>
      </c>
      <c r="N172" s="3">
        <v>0</v>
      </c>
      <c r="O172" s="3">
        <v>0</v>
      </c>
      <c r="P172">
        <v>1</v>
      </c>
      <c r="Q172">
        <f t="shared" si="4"/>
        <v>1997</v>
      </c>
      <c r="R172" s="3" cm="1">
        <f t="array" ref="R172">MIN(IF($B$2:$B$601 = B172, $Q$2:$Q$601))</f>
        <v>1997</v>
      </c>
      <c r="S172" s="2">
        <f t="shared" si="5"/>
        <v>60</v>
      </c>
    </row>
    <row r="173" spans="1:19" x14ac:dyDescent="0.3">
      <c r="A173" s="3">
        <v>172</v>
      </c>
      <c r="B173" s="3">
        <v>1172</v>
      </c>
      <c r="C173" s="1">
        <v>35431</v>
      </c>
      <c r="D173" s="1">
        <v>35681</v>
      </c>
      <c r="E173" s="4" t="s">
        <v>42</v>
      </c>
      <c r="F173" s="4" t="s">
        <v>32</v>
      </c>
      <c r="G173" s="4" t="s">
        <v>21</v>
      </c>
      <c r="H173" t="s">
        <v>22</v>
      </c>
      <c r="I173" s="2">
        <v>1</v>
      </c>
      <c r="J173" s="22">
        <v>60</v>
      </c>
      <c r="K173" s="3">
        <v>1</v>
      </c>
      <c r="L173" s="3">
        <v>1</v>
      </c>
      <c r="M173" s="3">
        <v>1</v>
      </c>
      <c r="N173" s="3">
        <v>0</v>
      </c>
      <c r="O173" s="3">
        <v>0</v>
      </c>
      <c r="P173">
        <v>1</v>
      </c>
      <c r="Q173">
        <f t="shared" si="4"/>
        <v>1997</v>
      </c>
      <c r="R173" s="3" cm="1">
        <f t="array" ref="R173">MIN(IF($B$2:$B$601 = B173, $Q$2:$Q$601))</f>
        <v>1997</v>
      </c>
      <c r="S173" s="2">
        <f t="shared" si="5"/>
        <v>60</v>
      </c>
    </row>
    <row r="174" spans="1:19" x14ac:dyDescent="0.3">
      <c r="A174" s="3">
        <v>173</v>
      </c>
      <c r="B174" s="3">
        <v>1173</v>
      </c>
      <c r="C174" s="1">
        <v>35431</v>
      </c>
      <c r="D174" s="1">
        <v>35681</v>
      </c>
      <c r="E174" s="4" t="s">
        <v>42</v>
      </c>
      <c r="F174" s="4" t="s">
        <v>32</v>
      </c>
      <c r="G174" s="4" t="s">
        <v>21</v>
      </c>
      <c r="H174" t="s">
        <v>22</v>
      </c>
      <c r="I174" s="2">
        <v>2</v>
      </c>
      <c r="J174" s="22">
        <v>120</v>
      </c>
      <c r="K174" s="3">
        <v>1</v>
      </c>
      <c r="L174" s="3">
        <v>0</v>
      </c>
      <c r="M174" s="3">
        <v>1</v>
      </c>
      <c r="N174" s="3">
        <v>0</v>
      </c>
      <c r="O174" s="3">
        <v>0</v>
      </c>
      <c r="P174">
        <v>1</v>
      </c>
      <c r="Q174">
        <f t="shared" si="4"/>
        <v>1997</v>
      </c>
      <c r="R174" s="3" cm="1">
        <f t="array" ref="R174">MIN(IF($B$2:$B$601 = B174, $Q$2:$Q$601))</f>
        <v>1997</v>
      </c>
      <c r="S174" s="2">
        <f t="shared" si="5"/>
        <v>60</v>
      </c>
    </row>
    <row r="175" spans="1:19" x14ac:dyDescent="0.3">
      <c r="A175" s="3">
        <v>174</v>
      </c>
      <c r="B175" s="3">
        <v>1174</v>
      </c>
      <c r="C175" s="1">
        <v>35431</v>
      </c>
      <c r="D175" s="1">
        <v>35681</v>
      </c>
      <c r="E175" s="4" t="s">
        <v>42</v>
      </c>
      <c r="F175" s="4" t="s">
        <v>32</v>
      </c>
      <c r="G175" s="4" t="s">
        <v>21</v>
      </c>
      <c r="H175" t="s">
        <v>19</v>
      </c>
      <c r="I175" s="2">
        <v>2</v>
      </c>
      <c r="J175" s="22">
        <v>120</v>
      </c>
      <c r="K175" s="3">
        <v>0</v>
      </c>
      <c r="L175" s="3">
        <v>0</v>
      </c>
      <c r="M175" s="3">
        <v>0</v>
      </c>
      <c r="N175" s="3">
        <v>0</v>
      </c>
      <c r="O175" s="3">
        <v>0</v>
      </c>
      <c r="P175">
        <v>1</v>
      </c>
      <c r="Q175">
        <f t="shared" si="4"/>
        <v>1997</v>
      </c>
      <c r="R175" s="3" cm="1">
        <f t="array" ref="R175">MIN(IF($B$2:$B$601 = B175, $Q$2:$Q$601))</f>
        <v>1997</v>
      </c>
      <c r="S175" s="2">
        <f t="shared" si="5"/>
        <v>60</v>
      </c>
    </row>
    <row r="176" spans="1:19" x14ac:dyDescent="0.3">
      <c r="A176" s="3">
        <v>175</v>
      </c>
      <c r="B176" s="3">
        <v>1175</v>
      </c>
      <c r="C176" s="1">
        <v>35431</v>
      </c>
      <c r="D176" s="1">
        <v>35681</v>
      </c>
      <c r="E176" s="4" t="s">
        <v>42</v>
      </c>
      <c r="F176" s="4" t="s">
        <v>32</v>
      </c>
      <c r="G176" s="4" t="s">
        <v>21</v>
      </c>
      <c r="H176" t="s">
        <v>30</v>
      </c>
      <c r="I176" s="2">
        <v>1</v>
      </c>
      <c r="J176" s="22">
        <v>60</v>
      </c>
      <c r="K176" s="3">
        <v>1</v>
      </c>
      <c r="L176" s="3">
        <v>0</v>
      </c>
      <c r="M176" s="3">
        <v>0</v>
      </c>
      <c r="N176" s="3">
        <v>0</v>
      </c>
      <c r="O176" s="3">
        <v>1</v>
      </c>
      <c r="P176">
        <v>1</v>
      </c>
      <c r="Q176">
        <f t="shared" si="4"/>
        <v>1997</v>
      </c>
      <c r="R176" s="3" cm="1">
        <f t="array" ref="R176">MIN(IF($B$2:$B$601 = B176, $Q$2:$Q$601))</f>
        <v>1997</v>
      </c>
      <c r="S176" s="2">
        <f t="shared" si="5"/>
        <v>60</v>
      </c>
    </row>
    <row r="177" spans="1:19" x14ac:dyDescent="0.3">
      <c r="A177" s="3">
        <v>176</v>
      </c>
      <c r="B177" s="3">
        <v>1176</v>
      </c>
      <c r="C177" s="1">
        <v>35431</v>
      </c>
      <c r="D177" s="1">
        <v>35681</v>
      </c>
      <c r="E177" s="4" t="s">
        <v>42</v>
      </c>
      <c r="F177" s="4" t="s">
        <v>32</v>
      </c>
      <c r="G177" s="4" t="s">
        <v>21</v>
      </c>
      <c r="H177" t="s">
        <v>19</v>
      </c>
      <c r="I177" s="2">
        <v>2</v>
      </c>
      <c r="J177" s="22">
        <v>120</v>
      </c>
      <c r="K177" s="3">
        <v>0</v>
      </c>
      <c r="L177" s="3">
        <v>0</v>
      </c>
      <c r="M177" s="3">
        <v>0</v>
      </c>
      <c r="N177" s="3">
        <v>0</v>
      </c>
      <c r="O177" s="3">
        <v>0</v>
      </c>
      <c r="P177">
        <v>1</v>
      </c>
      <c r="Q177">
        <f t="shared" si="4"/>
        <v>1997</v>
      </c>
      <c r="R177" s="3" cm="1">
        <f t="array" ref="R177">MIN(IF($B$2:$B$601 = B177, $Q$2:$Q$601))</f>
        <v>1997</v>
      </c>
      <c r="S177" s="2">
        <f t="shared" si="5"/>
        <v>60</v>
      </c>
    </row>
    <row r="178" spans="1:19" x14ac:dyDescent="0.3">
      <c r="A178" s="3">
        <v>177</v>
      </c>
      <c r="B178" s="3">
        <v>1177</v>
      </c>
      <c r="C178" s="1">
        <v>35431</v>
      </c>
      <c r="D178" s="1">
        <v>35681</v>
      </c>
      <c r="E178" s="4" t="s">
        <v>42</v>
      </c>
      <c r="F178" s="4" t="s">
        <v>32</v>
      </c>
      <c r="G178" s="4" t="s">
        <v>18</v>
      </c>
      <c r="H178" t="s">
        <v>26</v>
      </c>
      <c r="I178" s="2">
        <v>7</v>
      </c>
      <c r="J178" s="22">
        <v>420</v>
      </c>
      <c r="K178" s="3">
        <v>1</v>
      </c>
      <c r="L178" s="3">
        <v>1</v>
      </c>
      <c r="M178" s="3">
        <v>0</v>
      </c>
      <c r="N178" s="3">
        <v>0</v>
      </c>
      <c r="O178" s="3">
        <v>0</v>
      </c>
      <c r="P178">
        <v>1</v>
      </c>
      <c r="Q178">
        <f t="shared" si="4"/>
        <v>1997</v>
      </c>
      <c r="R178" s="3" cm="1">
        <f t="array" ref="R178">MIN(IF($B$2:$B$601 = B178, $Q$2:$Q$601))</f>
        <v>1997</v>
      </c>
      <c r="S178" s="2">
        <f t="shared" si="5"/>
        <v>60</v>
      </c>
    </row>
    <row r="179" spans="1:19" x14ac:dyDescent="0.3">
      <c r="A179" s="3">
        <v>178</v>
      </c>
      <c r="B179" s="3">
        <v>1178</v>
      </c>
      <c r="C179" s="1">
        <v>35431</v>
      </c>
      <c r="D179" s="1">
        <v>35681</v>
      </c>
      <c r="E179" s="4" t="s">
        <v>42</v>
      </c>
      <c r="F179" s="4" t="s">
        <v>32</v>
      </c>
      <c r="G179" s="4" t="s">
        <v>18</v>
      </c>
      <c r="H179" t="s">
        <v>27</v>
      </c>
      <c r="I179" s="2">
        <v>1</v>
      </c>
      <c r="J179" s="22">
        <v>60</v>
      </c>
      <c r="K179" s="3">
        <v>1</v>
      </c>
      <c r="L179" s="3">
        <v>1</v>
      </c>
      <c r="M179" s="3">
        <v>0</v>
      </c>
      <c r="N179" s="3">
        <v>0</v>
      </c>
      <c r="O179" s="3">
        <v>0</v>
      </c>
      <c r="P179">
        <v>1</v>
      </c>
      <c r="Q179">
        <f t="shared" si="4"/>
        <v>1997</v>
      </c>
      <c r="R179" s="3" cm="1">
        <f t="array" ref="R179">MIN(IF($B$2:$B$601 = B179, $Q$2:$Q$601))</f>
        <v>1997</v>
      </c>
      <c r="S179" s="2">
        <f t="shared" si="5"/>
        <v>60</v>
      </c>
    </row>
    <row r="180" spans="1:19" x14ac:dyDescent="0.3">
      <c r="A180" s="3">
        <v>179</v>
      </c>
      <c r="B180" s="3">
        <v>1179</v>
      </c>
      <c r="C180" s="1">
        <v>35431</v>
      </c>
      <c r="D180" s="1">
        <v>35681</v>
      </c>
      <c r="E180" s="4" t="s">
        <v>42</v>
      </c>
      <c r="F180" s="4" t="s">
        <v>32</v>
      </c>
      <c r="G180" s="4" t="s">
        <v>21</v>
      </c>
      <c r="H180" t="s">
        <v>19</v>
      </c>
      <c r="I180" s="2">
        <v>2</v>
      </c>
      <c r="J180" s="22">
        <v>120</v>
      </c>
      <c r="K180" s="3">
        <v>1</v>
      </c>
      <c r="L180" s="3">
        <v>1</v>
      </c>
      <c r="M180" s="3">
        <v>1</v>
      </c>
      <c r="N180" s="3">
        <v>0</v>
      </c>
      <c r="O180" s="3">
        <v>0</v>
      </c>
      <c r="P180">
        <v>1</v>
      </c>
      <c r="Q180">
        <f t="shared" si="4"/>
        <v>1997</v>
      </c>
      <c r="R180" s="3" cm="1">
        <f t="array" ref="R180">MIN(IF($B$2:$B$601 = B180, $Q$2:$Q$601))</f>
        <v>1997</v>
      </c>
      <c r="S180" s="2">
        <f t="shared" si="5"/>
        <v>60</v>
      </c>
    </row>
    <row r="181" spans="1:19" x14ac:dyDescent="0.3">
      <c r="A181" s="3">
        <v>180</v>
      </c>
      <c r="B181" s="3">
        <v>1180</v>
      </c>
      <c r="C181" s="1">
        <v>35431</v>
      </c>
      <c r="D181" s="1">
        <v>35681</v>
      </c>
      <c r="E181" s="4" t="s">
        <v>42</v>
      </c>
      <c r="F181" s="4" t="s">
        <v>32</v>
      </c>
      <c r="G181" s="4" t="s">
        <v>21</v>
      </c>
      <c r="H181" t="s">
        <v>22</v>
      </c>
      <c r="I181" s="2">
        <v>2</v>
      </c>
      <c r="J181" s="22">
        <v>120</v>
      </c>
      <c r="K181" s="3">
        <v>1</v>
      </c>
      <c r="L181" s="3">
        <v>1</v>
      </c>
      <c r="M181" s="3">
        <v>1</v>
      </c>
      <c r="N181" s="3">
        <v>0</v>
      </c>
      <c r="O181" s="3">
        <v>0</v>
      </c>
      <c r="P181">
        <v>1</v>
      </c>
      <c r="Q181">
        <f t="shared" si="4"/>
        <v>1997</v>
      </c>
      <c r="R181" s="3" cm="1">
        <f t="array" ref="R181">MIN(IF($B$2:$B$601 = B181, $Q$2:$Q$601))</f>
        <v>1997</v>
      </c>
      <c r="S181" s="2">
        <f t="shared" si="5"/>
        <v>60</v>
      </c>
    </row>
    <row r="182" spans="1:19" x14ac:dyDescent="0.3">
      <c r="A182" s="3">
        <v>181</v>
      </c>
      <c r="B182" s="3">
        <v>1181</v>
      </c>
      <c r="C182" s="1">
        <v>35431</v>
      </c>
      <c r="D182" s="1">
        <v>35681</v>
      </c>
      <c r="E182" s="4" t="s">
        <v>42</v>
      </c>
      <c r="F182" s="4" t="s">
        <v>32</v>
      </c>
      <c r="G182" s="4" t="s">
        <v>21</v>
      </c>
      <c r="H182" t="s">
        <v>22</v>
      </c>
      <c r="I182" s="2">
        <v>2</v>
      </c>
      <c r="J182" s="22">
        <v>120</v>
      </c>
      <c r="K182" s="3">
        <v>1</v>
      </c>
      <c r="L182" s="3">
        <v>1</v>
      </c>
      <c r="M182" s="3">
        <v>0</v>
      </c>
      <c r="N182" s="3">
        <v>0</v>
      </c>
      <c r="O182" s="3">
        <v>0</v>
      </c>
      <c r="P182">
        <v>1</v>
      </c>
      <c r="Q182">
        <f t="shared" si="4"/>
        <v>1997</v>
      </c>
      <c r="R182" s="3" cm="1">
        <f t="array" ref="R182">MIN(IF($B$2:$B$601 = B182, $Q$2:$Q$601))</f>
        <v>1997</v>
      </c>
      <c r="S182" s="2">
        <f t="shared" si="5"/>
        <v>60</v>
      </c>
    </row>
    <row r="183" spans="1:19" x14ac:dyDescent="0.3">
      <c r="A183" s="3">
        <v>182</v>
      </c>
      <c r="B183" s="3">
        <v>1182</v>
      </c>
      <c r="C183" s="1">
        <v>35431</v>
      </c>
      <c r="D183" s="1">
        <v>35681</v>
      </c>
      <c r="E183" s="4" t="s">
        <v>42</v>
      </c>
      <c r="F183" s="4" t="s">
        <v>32</v>
      </c>
      <c r="G183" s="4" t="s">
        <v>21</v>
      </c>
      <c r="H183" t="s">
        <v>19</v>
      </c>
      <c r="I183" s="2">
        <v>1</v>
      </c>
      <c r="J183" s="22">
        <v>60</v>
      </c>
      <c r="K183" s="3">
        <v>1</v>
      </c>
      <c r="L183" s="3">
        <v>0</v>
      </c>
      <c r="M183" s="3">
        <v>1</v>
      </c>
      <c r="N183" s="3">
        <v>0</v>
      </c>
      <c r="O183" s="3">
        <v>1</v>
      </c>
      <c r="P183">
        <v>1</v>
      </c>
      <c r="Q183">
        <f t="shared" si="4"/>
        <v>1997</v>
      </c>
      <c r="R183" s="3" cm="1">
        <f t="array" ref="R183">MIN(IF($B$2:$B$601 = B183, $Q$2:$Q$601))</f>
        <v>1997</v>
      </c>
      <c r="S183" s="2">
        <f t="shared" si="5"/>
        <v>60</v>
      </c>
    </row>
    <row r="184" spans="1:19" x14ac:dyDescent="0.3">
      <c r="A184" s="3">
        <v>183</v>
      </c>
      <c r="B184" s="3">
        <v>1183</v>
      </c>
      <c r="C184" s="1">
        <v>35431</v>
      </c>
      <c r="D184" s="1">
        <v>35681</v>
      </c>
      <c r="E184" s="4" t="s">
        <v>42</v>
      </c>
      <c r="F184" s="4" t="s">
        <v>32</v>
      </c>
      <c r="G184" s="4" t="s">
        <v>21</v>
      </c>
      <c r="H184" t="s">
        <v>19</v>
      </c>
      <c r="I184" s="2">
        <v>1</v>
      </c>
      <c r="J184" s="22">
        <v>60</v>
      </c>
      <c r="K184" s="3">
        <v>1</v>
      </c>
      <c r="L184" s="3">
        <v>1</v>
      </c>
      <c r="M184" s="3">
        <v>0</v>
      </c>
      <c r="N184" s="3">
        <v>0</v>
      </c>
      <c r="O184" s="3">
        <v>0</v>
      </c>
      <c r="P184">
        <v>1</v>
      </c>
      <c r="Q184">
        <f t="shared" si="4"/>
        <v>1997</v>
      </c>
      <c r="R184" s="3" cm="1">
        <f t="array" ref="R184">MIN(IF($B$2:$B$601 = B184, $Q$2:$Q$601))</f>
        <v>1997</v>
      </c>
      <c r="S184" s="2">
        <f t="shared" si="5"/>
        <v>60</v>
      </c>
    </row>
    <row r="185" spans="1:19" x14ac:dyDescent="0.3">
      <c r="A185" s="3">
        <v>184</v>
      </c>
      <c r="B185" s="3">
        <v>1184</v>
      </c>
      <c r="C185" s="1">
        <v>35431</v>
      </c>
      <c r="D185" s="1">
        <v>35681</v>
      </c>
      <c r="E185" s="4" t="s">
        <v>42</v>
      </c>
      <c r="F185" s="4" t="s">
        <v>32</v>
      </c>
      <c r="G185" s="4" t="s">
        <v>18</v>
      </c>
      <c r="H185" t="s">
        <v>26</v>
      </c>
      <c r="I185" s="2">
        <v>1</v>
      </c>
      <c r="J185" s="22">
        <v>60</v>
      </c>
      <c r="K185" s="3">
        <v>1</v>
      </c>
      <c r="L185" s="3">
        <v>1</v>
      </c>
      <c r="M185" s="3">
        <v>0</v>
      </c>
      <c r="N185" s="3">
        <v>0</v>
      </c>
      <c r="O185" s="3">
        <v>0</v>
      </c>
      <c r="P185">
        <v>1</v>
      </c>
      <c r="Q185">
        <f t="shared" si="4"/>
        <v>1997</v>
      </c>
      <c r="R185" s="3" cm="1">
        <f t="array" ref="R185">MIN(IF($B$2:$B$601 = B185, $Q$2:$Q$601))</f>
        <v>1997</v>
      </c>
      <c r="S185" s="2">
        <f t="shared" si="5"/>
        <v>60</v>
      </c>
    </row>
    <row r="186" spans="1:19" x14ac:dyDescent="0.3">
      <c r="A186" s="3">
        <v>185</v>
      </c>
      <c r="B186" s="3">
        <v>1185</v>
      </c>
      <c r="C186" s="1">
        <v>35431</v>
      </c>
      <c r="D186" s="1">
        <v>35681</v>
      </c>
      <c r="E186" s="4" t="s">
        <v>42</v>
      </c>
      <c r="F186" s="4" t="s">
        <v>32</v>
      </c>
      <c r="G186" s="4" t="s">
        <v>21</v>
      </c>
      <c r="H186" t="s">
        <v>24</v>
      </c>
      <c r="I186" s="2">
        <v>3</v>
      </c>
      <c r="J186" s="22">
        <v>180</v>
      </c>
      <c r="K186" s="3">
        <v>0</v>
      </c>
      <c r="L186" s="3">
        <v>0</v>
      </c>
      <c r="M186" s="3">
        <v>0</v>
      </c>
      <c r="N186" s="3">
        <v>0</v>
      </c>
      <c r="O186" s="3">
        <v>0</v>
      </c>
      <c r="P186">
        <v>1</v>
      </c>
      <c r="Q186">
        <f t="shared" si="4"/>
        <v>1997</v>
      </c>
      <c r="R186" s="3" cm="1">
        <f t="array" ref="R186">MIN(IF($B$2:$B$601 = B186, $Q$2:$Q$601))</f>
        <v>1997</v>
      </c>
      <c r="S186" s="2">
        <f t="shared" si="5"/>
        <v>60</v>
      </c>
    </row>
    <row r="187" spans="1:19" x14ac:dyDescent="0.3">
      <c r="A187" s="3">
        <v>186</v>
      </c>
      <c r="B187" s="3">
        <v>1186</v>
      </c>
      <c r="C187" s="1">
        <v>35431</v>
      </c>
      <c r="D187" s="1">
        <v>35681</v>
      </c>
      <c r="E187" s="4" t="s">
        <v>42</v>
      </c>
      <c r="F187" s="4" t="s">
        <v>32</v>
      </c>
      <c r="G187" s="4" t="s">
        <v>21</v>
      </c>
      <c r="H187" t="s">
        <v>22</v>
      </c>
      <c r="I187" s="2">
        <v>10</v>
      </c>
      <c r="J187" s="22">
        <v>600</v>
      </c>
      <c r="K187" s="3">
        <v>1</v>
      </c>
      <c r="L187" s="3">
        <v>1</v>
      </c>
      <c r="M187" s="3">
        <v>1</v>
      </c>
      <c r="N187" s="3">
        <v>0</v>
      </c>
      <c r="O187" s="3">
        <v>0</v>
      </c>
      <c r="P187">
        <v>1</v>
      </c>
      <c r="Q187">
        <f t="shared" si="4"/>
        <v>1997</v>
      </c>
      <c r="R187" s="3" cm="1">
        <f t="array" ref="R187">MIN(IF($B$2:$B$601 = B187, $Q$2:$Q$601))</f>
        <v>1997</v>
      </c>
      <c r="S187" s="2">
        <f t="shared" si="5"/>
        <v>60</v>
      </c>
    </row>
    <row r="188" spans="1:19" x14ac:dyDescent="0.3">
      <c r="A188" s="3">
        <v>187</v>
      </c>
      <c r="B188" s="3">
        <v>1187</v>
      </c>
      <c r="C188" s="1">
        <v>35431</v>
      </c>
      <c r="D188" s="1">
        <v>35681</v>
      </c>
      <c r="E188" s="4" t="s">
        <v>42</v>
      </c>
      <c r="F188" s="4" t="s">
        <v>32</v>
      </c>
      <c r="G188" s="4" t="s">
        <v>18</v>
      </c>
      <c r="H188" t="s">
        <v>30</v>
      </c>
      <c r="I188" s="2">
        <v>2</v>
      </c>
      <c r="J188" s="22">
        <v>120</v>
      </c>
      <c r="K188" s="3">
        <v>1</v>
      </c>
      <c r="L188" s="3">
        <v>1</v>
      </c>
      <c r="M188" s="3">
        <v>0</v>
      </c>
      <c r="N188" s="3">
        <v>0</v>
      </c>
      <c r="O188" s="3">
        <v>0</v>
      </c>
      <c r="P188">
        <v>1</v>
      </c>
      <c r="Q188">
        <f t="shared" si="4"/>
        <v>1997</v>
      </c>
      <c r="R188" s="3" cm="1">
        <f t="array" ref="R188">MIN(IF($B$2:$B$601 = B188, $Q$2:$Q$601))</f>
        <v>1997</v>
      </c>
      <c r="S188" s="2">
        <f t="shared" si="5"/>
        <v>60</v>
      </c>
    </row>
    <row r="189" spans="1:19" x14ac:dyDescent="0.3">
      <c r="A189" s="3">
        <v>188</v>
      </c>
      <c r="B189" s="3">
        <v>1188</v>
      </c>
      <c r="C189" s="1">
        <v>35431</v>
      </c>
      <c r="D189" s="1">
        <v>35681</v>
      </c>
      <c r="E189" s="4" t="s">
        <v>42</v>
      </c>
      <c r="F189" s="4" t="s">
        <v>32</v>
      </c>
      <c r="G189" s="4" t="s">
        <v>21</v>
      </c>
      <c r="H189" t="s">
        <v>19</v>
      </c>
      <c r="I189" s="2">
        <v>1</v>
      </c>
      <c r="J189" s="22">
        <v>60</v>
      </c>
      <c r="K189" s="3">
        <v>1</v>
      </c>
      <c r="L189" s="3">
        <v>0</v>
      </c>
      <c r="M189" s="3">
        <v>1</v>
      </c>
      <c r="N189" s="3">
        <v>0</v>
      </c>
      <c r="O189" s="3">
        <v>0</v>
      </c>
      <c r="P189">
        <v>1</v>
      </c>
      <c r="Q189">
        <f t="shared" si="4"/>
        <v>1997</v>
      </c>
      <c r="R189" s="3" cm="1">
        <f t="array" ref="R189">MIN(IF($B$2:$B$601 = B189, $Q$2:$Q$601))</f>
        <v>1997</v>
      </c>
      <c r="S189" s="2">
        <f t="shared" si="5"/>
        <v>60</v>
      </c>
    </row>
    <row r="190" spans="1:19" x14ac:dyDescent="0.3">
      <c r="A190" s="3">
        <v>189</v>
      </c>
      <c r="B190" s="3">
        <v>1189</v>
      </c>
      <c r="C190" s="1">
        <v>35431</v>
      </c>
      <c r="D190" s="1">
        <v>35681</v>
      </c>
      <c r="E190" s="4" t="s">
        <v>42</v>
      </c>
      <c r="F190" s="4" t="s">
        <v>32</v>
      </c>
      <c r="G190" s="4" t="s">
        <v>21</v>
      </c>
      <c r="H190" t="s">
        <v>22</v>
      </c>
      <c r="I190" s="2">
        <v>1</v>
      </c>
      <c r="J190" s="22">
        <v>60</v>
      </c>
      <c r="K190" s="3">
        <v>1</v>
      </c>
      <c r="L190" s="3">
        <v>1</v>
      </c>
      <c r="M190" s="3">
        <v>0</v>
      </c>
      <c r="N190" s="3">
        <v>0</v>
      </c>
      <c r="O190" s="3">
        <v>0</v>
      </c>
      <c r="P190">
        <v>1</v>
      </c>
      <c r="Q190">
        <f t="shared" si="4"/>
        <v>1997</v>
      </c>
      <c r="R190" s="3" cm="1">
        <f t="array" ref="R190">MIN(IF($B$2:$B$601 = B190, $Q$2:$Q$601))</f>
        <v>1997</v>
      </c>
      <c r="S190" s="2">
        <f t="shared" si="5"/>
        <v>60</v>
      </c>
    </row>
    <row r="191" spans="1:19" x14ac:dyDescent="0.3">
      <c r="A191" s="3">
        <v>190</v>
      </c>
      <c r="B191" s="3">
        <v>1190</v>
      </c>
      <c r="C191" s="1">
        <v>35431</v>
      </c>
      <c r="D191" s="1">
        <v>35681</v>
      </c>
      <c r="E191" s="4" t="s">
        <v>42</v>
      </c>
      <c r="F191" s="4" t="s">
        <v>32</v>
      </c>
      <c r="G191" s="4" t="s">
        <v>21</v>
      </c>
      <c r="H191" t="s">
        <v>22</v>
      </c>
      <c r="I191" s="2">
        <v>2</v>
      </c>
      <c r="J191" s="22">
        <v>120</v>
      </c>
      <c r="K191" s="3">
        <v>1</v>
      </c>
      <c r="L191" s="3">
        <v>1</v>
      </c>
      <c r="M191" s="3">
        <v>1</v>
      </c>
      <c r="N191" s="3">
        <v>0</v>
      </c>
      <c r="O191" s="3">
        <v>1</v>
      </c>
      <c r="P191">
        <v>1</v>
      </c>
      <c r="Q191">
        <f t="shared" si="4"/>
        <v>1997</v>
      </c>
      <c r="R191" s="3" cm="1">
        <f t="array" ref="R191">MIN(IF($B$2:$B$601 = B191, $Q$2:$Q$601))</f>
        <v>1997</v>
      </c>
      <c r="S191" s="2">
        <f t="shared" si="5"/>
        <v>60</v>
      </c>
    </row>
    <row r="192" spans="1:19" x14ac:dyDescent="0.3">
      <c r="A192" s="3">
        <v>191</v>
      </c>
      <c r="B192" s="3">
        <v>1191</v>
      </c>
      <c r="C192" s="1">
        <v>35431</v>
      </c>
      <c r="D192" s="1">
        <v>35681</v>
      </c>
      <c r="E192" s="4" t="s">
        <v>42</v>
      </c>
      <c r="F192" s="4" t="s">
        <v>37</v>
      </c>
      <c r="G192" s="4" t="s">
        <v>18</v>
      </c>
      <c r="H192" t="s">
        <v>22</v>
      </c>
      <c r="I192" s="2">
        <v>2</v>
      </c>
      <c r="J192" s="22">
        <v>200</v>
      </c>
      <c r="K192" s="3">
        <v>1</v>
      </c>
      <c r="L192" s="3">
        <v>1</v>
      </c>
      <c r="M192" s="3">
        <v>0</v>
      </c>
      <c r="N192" s="3">
        <v>0</v>
      </c>
      <c r="O192" s="3">
        <v>0</v>
      </c>
      <c r="P192">
        <v>1</v>
      </c>
      <c r="Q192">
        <f t="shared" si="4"/>
        <v>1997</v>
      </c>
      <c r="R192" s="3" cm="1">
        <f t="array" ref="R192">MIN(IF($B$2:$B$601 = B192, $Q$2:$Q$601))</f>
        <v>1997</v>
      </c>
      <c r="S192" s="2">
        <f t="shared" si="5"/>
        <v>100</v>
      </c>
    </row>
    <row r="193" spans="1:19" x14ac:dyDescent="0.3">
      <c r="A193" s="3">
        <v>192</v>
      </c>
      <c r="B193" s="3">
        <v>1192</v>
      </c>
      <c r="C193" s="1">
        <v>35431</v>
      </c>
      <c r="D193" s="1">
        <v>35681</v>
      </c>
      <c r="E193" s="4" t="s">
        <v>42</v>
      </c>
      <c r="F193" s="4" t="s">
        <v>37</v>
      </c>
      <c r="G193" s="4" t="s">
        <v>18</v>
      </c>
      <c r="H193" t="s">
        <v>26</v>
      </c>
      <c r="I193" s="2">
        <v>1</v>
      </c>
      <c r="J193" s="22">
        <v>100</v>
      </c>
      <c r="K193" s="3">
        <v>1</v>
      </c>
      <c r="L193" s="3">
        <v>1</v>
      </c>
      <c r="M193" s="3">
        <v>1</v>
      </c>
      <c r="N193" s="3">
        <v>0</v>
      </c>
      <c r="O193" s="3">
        <v>0</v>
      </c>
      <c r="P193">
        <v>1</v>
      </c>
      <c r="Q193">
        <f t="shared" si="4"/>
        <v>1997</v>
      </c>
      <c r="R193" s="3" cm="1">
        <f t="array" ref="R193">MIN(IF($B$2:$B$601 = B193, $Q$2:$Q$601))</f>
        <v>1997</v>
      </c>
      <c r="S193" s="2">
        <f t="shared" si="5"/>
        <v>100</v>
      </c>
    </row>
    <row r="194" spans="1:19" x14ac:dyDescent="0.3">
      <c r="A194" s="3">
        <v>193</v>
      </c>
      <c r="B194" s="3">
        <v>1193</v>
      </c>
      <c r="C194" s="1">
        <v>35431</v>
      </c>
      <c r="D194" s="1">
        <v>35681</v>
      </c>
      <c r="E194" s="4" t="s">
        <v>42</v>
      </c>
      <c r="F194" s="4" t="s">
        <v>37</v>
      </c>
      <c r="G194" s="4" t="s">
        <v>21</v>
      </c>
      <c r="H194" t="s">
        <v>19</v>
      </c>
      <c r="I194" s="2">
        <v>1</v>
      </c>
      <c r="J194" s="22">
        <v>100</v>
      </c>
      <c r="K194" s="3">
        <v>1</v>
      </c>
      <c r="L194" s="3">
        <v>1</v>
      </c>
      <c r="M194" s="3">
        <v>0</v>
      </c>
      <c r="N194" s="3">
        <v>0</v>
      </c>
      <c r="O194" s="3">
        <v>0</v>
      </c>
      <c r="P194">
        <v>1</v>
      </c>
      <c r="Q194">
        <f t="shared" si="4"/>
        <v>1997</v>
      </c>
      <c r="R194" s="3" cm="1">
        <f t="array" ref="R194">MIN(IF($B$2:$B$601 = B194, $Q$2:$Q$601))</f>
        <v>1997</v>
      </c>
      <c r="S194" s="2">
        <f t="shared" si="5"/>
        <v>100</v>
      </c>
    </row>
    <row r="195" spans="1:19" x14ac:dyDescent="0.3">
      <c r="A195" s="3">
        <v>194</v>
      </c>
      <c r="B195" s="3">
        <v>1194</v>
      </c>
      <c r="C195" s="1">
        <v>35431</v>
      </c>
      <c r="D195" s="1">
        <v>35681</v>
      </c>
      <c r="E195" s="4" t="s">
        <v>42</v>
      </c>
      <c r="F195" s="4" t="s">
        <v>32</v>
      </c>
      <c r="G195" s="4" t="s">
        <v>21</v>
      </c>
      <c r="H195" t="s">
        <v>22</v>
      </c>
      <c r="I195" s="2">
        <v>2</v>
      </c>
      <c r="J195" s="22">
        <v>120</v>
      </c>
      <c r="K195" s="3">
        <v>1</v>
      </c>
      <c r="L195" s="3">
        <v>1</v>
      </c>
      <c r="M195" s="3">
        <v>0</v>
      </c>
      <c r="N195" s="3">
        <v>0</v>
      </c>
      <c r="O195" s="3">
        <v>0</v>
      </c>
      <c r="P195">
        <v>1</v>
      </c>
      <c r="Q195">
        <f t="shared" ref="Q195:Q258" si="6">YEAR(C195)</f>
        <v>1997</v>
      </c>
      <c r="R195" s="3" cm="1">
        <f t="array" ref="R195">MIN(IF($B$2:$B$601 = B195, $Q$2:$Q$601))</f>
        <v>1997</v>
      </c>
      <c r="S195" s="2">
        <f t="shared" ref="S195:S258" si="7">J195/I195</f>
        <v>60</v>
      </c>
    </row>
    <row r="196" spans="1:19" x14ac:dyDescent="0.3">
      <c r="A196" s="3">
        <v>195</v>
      </c>
      <c r="B196" s="3">
        <v>1195</v>
      </c>
      <c r="C196" s="1">
        <v>35431</v>
      </c>
      <c r="D196" s="1">
        <v>35681</v>
      </c>
      <c r="E196" s="4" t="s">
        <v>42</v>
      </c>
      <c r="F196" s="4" t="s">
        <v>32</v>
      </c>
      <c r="G196" s="4" t="s">
        <v>18</v>
      </c>
      <c r="H196" t="s">
        <v>19</v>
      </c>
      <c r="I196" s="2">
        <v>1</v>
      </c>
      <c r="J196" s="22">
        <v>60</v>
      </c>
      <c r="K196" s="3">
        <v>1</v>
      </c>
      <c r="L196" s="3">
        <v>0</v>
      </c>
      <c r="M196" s="3">
        <v>1</v>
      </c>
      <c r="N196" s="3">
        <v>0</v>
      </c>
      <c r="O196" s="3">
        <v>0</v>
      </c>
      <c r="P196">
        <v>1</v>
      </c>
      <c r="Q196">
        <f t="shared" si="6"/>
        <v>1997</v>
      </c>
      <c r="R196" s="3" cm="1">
        <f t="array" ref="R196">MIN(IF($B$2:$B$601 = B196, $Q$2:$Q$601))</f>
        <v>1997</v>
      </c>
      <c r="S196" s="2">
        <f t="shared" si="7"/>
        <v>60</v>
      </c>
    </row>
    <row r="197" spans="1:19" x14ac:dyDescent="0.3">
      <c r="A197" s="3">
        <v>196</v>
      </c>
      <c r="B197" s="3">
        <v>1196</v>
      </c>
      <c r="C197" s="1">
        <v>35431</v>
      </c>
      <c r="D197" s="1">
        <v>35681</v>
      </c>
      <c r="E197" s="4" t="s">
        <v>42</v>
      </c>
      <c r="F197" s="4" t="s">
        <v>32</v>
      </c>
      <c r="G197" s="4" t="s">
        <v>21</v>
      </c>
      <c r="H197" t="s">
        <v>19</v>
      </c>
      <c r="I197" s="2">
        <v>2</v>
      </c>
      <c r="J197" s="22">
        <v>120</v>
      </c>
      <c r="K197" s="3">
        <v>1</v>
      </c>
      <c r="L197" s="3">
        <v>1</v>
      </c>
      <c r="M197" s="3">
        <v>1</v>
      </c>
      <c r="N197" s="3">
        <v>0</v>
      </c>
      <c r="O197" s="3">
        <v>0</v>
      </c>
      <c r="P197">
        <v>1</v>
      </c>
      <c r="Q197">
        <f t="shared" si="6"/>
        <v>1997</v>
      </c>
      <c r="R197" s="3" cm="1">
        <f t="array" ref="R197">MIN(IF($B$2:$B$601 = B197, $Q$2:$Q$601))</f>
        <v>1997</v>
      </c>
      <c r="S197" s="2">
        <f t="shared" si="7"/>
        <v>60</v>
      </c>
    </row>
    <row r="198" spans="1:19" x14ac:dyDescent="0.3">
      <c r="A198" s="3">
        <v>197</v>
      </c>
      <c r="B198" s="3">
        <v>1197</v>
      </c>
      <c r="C198" s="1">
        <v>35431</v>
      </c>
      <c r="D198" s="1">
        <v>35681</v>
      </c>
      <c r="E198" s="4" t="s">
        <v>16</v>
      </c>
      <c r="F198" s="4" t="s">
        <v>32</v>
      </c>
      <c r="G198" s="4" t="s">
        <v>18</v>
      </c>
      <c r="H198" t="s">
        <v>24</v>
      </c>
      <c r="I198" s="2">
        <v>1</v>
      </c>
      <c r="J198" s="22">
        <v>105</v>
      </c>
      <c r="K198" s="3">
        <v>0</v>
      </c>
      <c r="L198" s="3">
        <v>0</v>
      </c>
      <c r="M198" s="3">
        <v>0</v>
      </c>
      <c r="N198" s="3">
        <v>0</v>
      </c>
      <c r="O198" s="3">
        <v>0</v>
      </c>
      <c r="P198">
        <v>1</v>
      </c>
      <c r="Q198">
        <f t="shared" si="6"/>
        <v>1997</v>
      </c>
      <c r="R198" s="3" cm="1">
        <f t="array" ref="R198">MIN(IF($B$2:$B$601 = B198, $Q$2:$Q$601))</f>
        <v>1997</v>
      </c>
      <c r="S198" s="2">
        <f t="shared" si="7"/>
        <v>105</v>
      </c>
    </row>
    <row r="199" spans="1:19" x14ac:dyDescent="0.3">
      <c r="A199" s="3">
        <v>198</v>
      </c>
      <c r="B199" s="3">
        <v>1198</v>
      </c>
      <c r="C199" s="1">
        <v>35431</v>
      </c>
      <c r="D199" s="1">
        <v>35681</v>
      </c>
      <c r="E199" s="4" t="s">
        <v>16</v>
      </c>
      <c r="F199" s="4" t="s">
        <v>32</v>
      </c>
      <c r="G199" s="4" t="s">
        <v>21</v>
      </c>
      <c r="H199" t="s">
        <v>22</v>
      </c>
      <c r="I199" s="2">
        <v>6</v>
      </c>
      <c r="J199" s="22">
        <v>630</v>
      </c>
      <c r="K199" s="3">
        <v>1</v>
      </c>
      <c r="L199" s="3">
        <v>1</v>
      </c>
      <c r="M199" s="3">
        <v>0</v>
      </c>
      <c r="N199" s="3">
        <v>0</v>
      </c>
      <c r="O199" s="3">
        <v>0</v>
      </c>
      <c r="P199">
        <v>1</v>
      </c>
      <c r="Q199">
        <f t="shared" si="6"/>
        <v>1997</v>
      </c>
      <c r="R199" s="3" cm="1">
        <f t="array" ref="R199">MIN(IF($B$2:$B$601 = B199, $Q$2:$Q$601))</f>
        <v>1997</v>
      </c>
      <c r="S199" s="2">
        <f t="shared" si="7"/>
        <v>105</v>
      </c>
    </row>
    <row r="200" spans="1:19" x14ac:dyDescent="0.3">
      <c r="A200" s="3">
        <v>199</v>
      </c>
      <c r="B200" s="3">
        <v>1199</v>
      </c>
      <c r="C200" s="1">
        <v>35431</v>
      </c>
      <c r="D200" s="1">
        <v>35681</v>
      </c>
      <c r="E200" s="4" t="s">
        <v>16</v>
      </c>
      <c r="F200" s="4" t="s">
        <v>32</v>
      </c>
      <c r="G200" s="4" t="s">
        <v>21</v>
      </c>
      <c r="H200" t="s">
        <v>24</v>
      </c>
      <c r="I200" s="2">
        <v>5</v>
      </c>
      <c r="J200" s="22">
        <v>525</v>
      </c>
      <c r="K200" s="3">
        <v>0</v>
      </c>
      <c r="L200" s="3">
        <v>0</v>
      </c>
      <c r="M200" s="3">
        <v>0</v>
      </c>
      <c r="N200" s="3">
        <v>0</v>
      </c>
      <c r="O200" s="3">
        <v>0</v>
      </c>
      <c r="P200">
        <v>1</v>
      </c>
      <c r="Q200">
        <f t="shared" si="6"/>
        <v>1997</v>
      </c>
      <c r="R200" s="3" cm="1">
        <f t="array" ref="R200">MIN(IF($B$2:$B$601 = B200, $Q$2:$Q$601))</f>
        <v>1997</v>
      </c>
      <c r="S200" s="2">
        <f t="shared" si="7"/>
        <v>105</v>
      </c>
    </row>
    <row r="201" spans="1:19" x14ac:dyDescent="0.3">
      <c r="A201" s="3">
        <v>200</v>
      </c>
      <c r="B201" s="3">
        <v>1200</v>
      </c>
      <c r="C201" s="1">
        <v>35431</v>
      </c>
      <c r="D201" s="1">
        <v>35681</v>
      </c>
      <c r="E201" s="4" t="s">
        <v>16</v>
      </c>
      <c r="F201" s="4" t="s">
        <v>32</v>
      </c>
      <c r="G201" s="4" t="s">
        <v>18</v>
      </c>
      <c r="H201" t="s">
        <v>26</v>
      </c>
      <c r="I201" s="2">
        <v>2</v>
      </c>
      <c r="J201" s="22">
        <v>210</v>
      </c>
      <c r="K201" s="3">
        <v>1</v>
      </c>
      <c r="L201" s="3">
        <v>1</v>
      </c>
      <c r="M201" s="3">
        <v>1</v>
      </c>
      <c r="N201" s="3">
        <v>0</v>
      </c>
      <c r="O201" s="3">
        <v>0</v>
      </c>
      <c r="P201">
        <v>1</v>
      </c>
      <c r="Q201">
        <f t="shared" si="6"/>
        <v>1997</v>
      </c>
      <c r="R201" s="3" cm="1">
        <f t="array" ref="R201">MIN(IF($B$2:$B$601 = B201, $Q$2:$Q$601))</f>
        <v>1997</v>
      </c>
      <c r="S201" s="2">
        <f t="shared" si="7"/>
        <v>105</v>
      </c>
    </row>
    <row r="202" spans="1:19" x14ac:dyDescent="0.3">
      <c r="A202" s="3">
        <v>201</v>
      </c>
      <c r="B202" s="3">
        <v>1001</v>
      </c>
      <c r="C202" s="1">
        <v>35796</v>
      </c>
      <c r="D202" s="1">
        <v>35796</v>
      </c>
      <c r="E202" s="4" t="s">
        <v>16</v>
      </c>
      <c r="F202" s="4" t="s">
        <v>32</v>
      </c>
      <c r="G202" s="4" t="s">
        <v>18</v>
      </c>
      <c r="H202" t="s">
        <v>19</v>
      </c>
      <c r="I202" s="2">
        <v>4</v>
      </c>
      <c r="J202" s="22">
        <v>455</v>
      </c>
      <c r="K202" s="3">
        <v>1</v>
      </c>
      <c r="L202" s="3">
        <v>1</v>
      </c>
      <c r="M202" s="3">
        <v>1</v>
      </c>
      <c r="N202" s="3">
        <v>0</v>
      </c>
      <c r="O202" s="3">
        <v>0</v>
      </c>
      <c r="P202">
        <v>1</v>
      </c>
      <c r="Q202">
        <f t="shared" si="6"/>
        <v>1998</v>
      </c>
      <c r="R202" s="3" cm="1">
        <f t="array" ref="R202">MIN(IF($B$2:$B$601 = B202, $Q$2:$Q$601))</f>
        <v>1997</v>
      </c>
      <c r="S202" s="2">
        <f t="shared" si="7"/>
        <v>113.75</v>
      </c>
    </row>
    <row r="203" spans="1:19" x14ac:dyDescent="0.3">
      <c r="A203" s="3">
        <v>202</v>
      </c>
      <c r="B203" s="3">
        <v>1003</v>
      </c>
      <c r="C203" s="1">
        <v>35796</v>
      </c>
      <c r="D203" s="1">
        <v>35796</v>
      </c>
      <c r="E203" s="4" t="s">
        <v>16</v>
      </c>
      <c r="F203" s="4" t="s">
        <v>32</v>
      </c>
      <c r="G203" s="4" t="s">
        <v>18</v>
      </c>
      <c r="H203" t="s">
        <v>19</v>
      </c>
      <c r="I203" s="2">
        <v>2</v>
      </c>
      <c r="J203" s="22">
        <v>227.5</v>
      </c>
      <c r="K203" s="3">
        <v>1</v>
      </c>
      <c r="L203" s="3">
        <v>1</v>
      </c>
      <c r="M203" s="3">
        <v>0</v>
      </c>
      <c r="N203" s="3">
        <v>0</v>
      </c>
      <c r="O203" s="3">
        <v>0</v>
      </c>
      <c r="P203">
        <v>1</v>
      </c>
      <c r="Q203">
        <f t="shared" si="6"/>
        <v>1998</v>
      </c>
      <c r="R203" s="3" cm="1">
        <f t="array" ref="R203">MIN(IF($B$2:$B$601 = B203, $Q$2:$Q$601))</f>
        <v>1997</v>
      </c>
      <c r="S203" s="2">
        <f t="shared" si="7"/>
        <v>113.75</v>
      </c>
    </row>
    <row r="204" spans="1:19" x14ac:dyDescent="0.3">
      <c r="A204" s="3">
        <v>203</v>
      </c>
      <c r="B204" s="3">
        <v>1010</v>
      </c>
      <c r="C204" s="1">
        <v>35796</v>
      </c>
      <c r="D204" s="1">
        <v>35796</v>
      </c>
      <c r="E204" s="4" t="s">
        <v>42</v>
      </c>
      <c r="F204" s="4" t="s">
        <v>32</v>
      </c>
      <c r="G204" s="4" t="s">
        <v>21</v>
      </c>
      <c r="H204" t="s">
        <v>19</v>
      </c>
      <c r="I204" s="2">
        <v>4</v>
      </c>
      <c r="J204" s="22">
        <v>260</v>
      </c>
      <c r="K204" s="3">
        <v>1</v>
      </c>
      <c r="L204" s="3">
        <v>0</v>
      </c>
      <c r="M204" s="3">
        <v>1</v>
      </c>
      <c r="N204" s="3">
        <v>0</v>
      </c>
      <c r="O204" s="3">
        <v>0</v>
      </c>
      <c r="P204">
        <v>1</v>
      </c>
      <c r="Q204">
        <f t="shared" si="6"/>
        <v>1998</v>
      </c>
      <c r="R204" s="3" cm="1">
        <f t="array" ref="R204">MIN(IF($B$2:$B$601 = B204, $Q$2:$Q$601))</f>
        <v>1997</v>
      </c>
      <c r="S204" s="2">
        <f t="shared" si="7"/>
        <v>65</v>
      </c>
    </row>
    <row r="205" spans="1:19" x14ac:dyDescent="0.3">
      <c r="A205" s="3">
        <v>204</v>
      </c>
      <c r="B205" s="3">
        <v>1015</v>
      </c>
      <c r="C205" s="1">
        <v>35796</v>
      </c>
      <c r="D205" s="1">
        <v>35796</v>
      </c>
      <c r="E205" s="4" t="s">
        <v>16</v>
      </c>
      <c r="F205" s="4" t="s">
        <v>32</v>
      </c>
      <c r="G205" s="4" t="s">
        <v>21</v>
      </c>
      <c r="H205" t="s">
        <v>19</v>
      </c>
      <c r="I205" s="2">
        <v>4</v>
      </c>
      <c r="J205" s="22">
        <v>455</v>
      </c>
      <c r="K205" s="3">
        <v>1</v>
      </c>
      <c r="L205" s="3">
        <v>1</v>
      </c>
      <c r="M205" s="3">
        <v>0</v>
      </c>
      <c r="N205" s="3">
        <v>0</v>
      </c>
      <c r="O205" s="3">
        <v>0</v>
      </c>
      <c r="P205">
        <v>1</v>
      </c>
      <c r="Q205">
        <f t="shared" si="6"/>
        <v>1998</v>
      </c>
      <c r="R205" s="3" cm="1">
        <f t="array" ref="R205">MIN(IF($B$2:$B$601 = B205, $Q$2:$Q$601))</f>
        <v>1997</v>
      </c>
      <c r="S205" s="2">
        <f t="shared" si="7"/>
        <v>113.75</v>
      </c>
    </row>
    <row r="206" spans="1:19" x14ac:dyDescent="0.3">
      <c r="A206" s="3">
        <v>205</v>
      </c>
      <c r="B206" s="3">
        <v>1022</v>
      </c>
      <c r="C206" s="1">
        <v>35796</v>
      </c>
      <c r="D206" s="1">
        <v>35796</v>
      </c>
      <c r="E206" s="4" t="s">
        <v>16</v>
      </c>
      <c r="F206" s="4" t="s">
        <v>32</v>
      </c>
      <c r="G206" s="4" t="s">
        <v>21</v>
      </c>
      <c r="H206" t="s">
        <v>19</v>
      </c>
      <c r="I206" s="2">
        <v>2</v>
      </c>
      <c r="J206" s="22">
        <v>227.5</v>
      </c>
      <c r="K206" s="3">
        <v>1</v>
      </c>
      <c r="L206" s="3">
        <v>1</v>
      </c>
      <c r="M206" s="3">
        <v>1</v>
      </c>
      <c r="N206" s="3">
        <v>0</v>
      </c>
      <c r="O206" s="3">
        <v>0</v>
      </c>
      <c r="P206">
        <v>1</v>
      </c>
      <c r="Q206">
        <f t="shared" si="6"/>
        <v>1998</v>
      </c>
      <c r="R206" s="3" cm="1">
        <f t="array" ref="R206">MIN(IF($B$2:$B$601 = B206, $Q$2:$Q$601))</f>
        <v>1997</v>
      </c>
      <c r="S206" s="2">
        <f t="shared" si="7"/>
        <v>113.75</v>
      </c>
    </row>
    <row r="207" spans="1:19" x14ac:dyDescent="0.3">
      <c r="A207" s="3">
        <v>206</v>
      </c>
      <c r="B207" s="3">
        <v>1027</v>
      </c>
      <c r="C207" s="1">
        <v>35796</v>
      </c>
      <c r="D207" s="1">
        <v>35796</v>
      </c>
      <c r="E207" s="4" t="s">
        <v>16</v>
      </c>
      <c r="F207" s="4" t="s">
        <v>32</v>
      </c>
      <c r="G207" s="4" t="s">
        <v>21</v>
      </c>
      <c r="H207" t="s">
        <v>19</v>
      </c>
      <c r="I207" s="2">
        <v>6</v>
      </c>
      <c r="J207" s="22">
        <v>682.5</v>
      </c>
      <c r="K207" s="3">
        <v>1</v>
      </c>
      <c r="L207" s="3">
        <v>1</v>
      </c>
      <c r="M207" s="3">
        <v>0</v>
      </c>
      <c r="N207" s="3">
        <v>0</v>
      </c>
      <c r="O207" s="3">
        <v>0</v>
      </c>
      <c r="P207">
        <v>1</v>
      </c>
      <c r="Q207">
        <f t="shared" si="6"/>
        <v>1998</v>
      </c>
      <c r="R207" s="3" cm="1">
        <f t="array" ref="R207">MIN(IF($B$2:$B$601 = B207, $Q$2:$Q$601))</f>
        <v>1997</v>
      </c>
      <c r="S207" s="2">
        <f t="shared" si="7"/>
        <v>113.75</v>
      </c>
    </row>
    <row r="208" spans="1:19" x14ac:dyDescent="0.3">
      <c r="A208" s="3">
        <v>207</v>
      </c>
      <c r="B208" s="3">
        <v>1032</v>
      </c>
      <c r="C208" s="1">
        <v>35796</v>
      </c>
      <c r="D208" s="1">
        <v>35796</v>
      </c>
      <c r="E208" s="4" t="s">
        <v>16</v>
      </c>
      <c r="F208" s="4" t="s">
        <v>32</v>
      </c>
      <c r="G208" s="4" t="s">
        <v>18</v>
      </c>
      <c r="H208" t="s">
        <v>19</v>
      </c>
      <c r="I208" s="2">
        <v>5</v>
      </c>
      <c r="J208" s="22">
        <v>568.75</v>
      </c>
      <c r="K208" s="3">
        <v>1</v>
      </c>
      <c r="L208" s="3">
        <v>1</v>
      </c>
      <c r="M208" s="3">
        <v>0</v>
      </c>
      <c r="N208" s="3">
        <v>0</v>
      </c>
      <c r="O208" s="3">
        <v>0</v>
      </c>
      <c r="P208">
        <v>1</v>
      </c>
      <c r="Q208">
        <f t="shared" si="6"/>
        <v>1998</v>
      </c>
      <c r="R208" s="3" cm="1">
        <f t="array" ref="R208">MIN(IF($B$2:$B$601 = B208, $Q$2:$Q$601))</f>
        <v>1997</v>
      </c>
      <c r="S208" s="2">
        <f t="shared" si="7"/>
        <v>113.75</v>
      </c>
    </row>
    <row r="209" spans="1:19" x14ac:dyDescent="0.3">
      <c r="A209" s="3">
        <v>208</v>
      </c>
      <c r="B209" s="3">
        <v>1033</v>
      </c>
      <c r="C209" s="1">
        <v>35796</v>
      </c>
      <c r="D209" s="1">
        <v>35796</v>
      </c>
      <c r="E209" s="4" t="s">
        <v>42</v>
      </c>
      <c r="F209" s="4" t="s">
        <v>32</v>
      </c>
      <c r="G209" s="4" t="s">
        <v>21</v>
      </c>
      <c r="H209" t="s">
        <v>19</v>
      </c>
      <c r="I209" s="2">
        <v>2</v>
      </c>
      <c r="J209" s="22">
        <v>130</v>
      </c>
      <c r="K209" s="3">
        <v>1</v>
      </c>
      <c r="L209" s="3">
        <v>1</v>
      </c>
      <c r="M209" s="3">
        <v>1</v>
      </c>
      <c r="N209" s="3">
        <v>0</v>
      </c>
      <c r="O209" s="3">
        <v>0</v>
      </c>
      <c r="P209">
        <v>1</v>
      </c>
      <c r="Q209">
        <f t="shared" si="6"/>
        <v>1998</v>
      </c>
      <c r="R209" s="3" cm="1">
        <f t="array" ref="R209">MIN(IF($B$2:$B$601 = B209, $Q$2:$Q$601))</f>
        <v>1997</v>
      </c>
      <c r="S209" s="2">
        <f t="shared" si="7"/>
        <v>65</v>
      </c>
    </row>
    <row r="210" spans="1:19" x14ac:dyDescent="0.3">
      <c r="A210" s="3">
        <v>209</v>
      </c>
      <c r="B210" s="3">
        <v>1036</v>
      </c>
      <c r="C210" s="1">
        <v>35796</v>
      </c>
      <c r="D210" s="1">
        <v>35796</v>
      </c>
      <c r="E210" s="4" t="s">
        <v>16</v>
      </c>
      <c r="F210" s="4" t="s">
        <v>32</v>
      </c>
      <c r="G210" s="4" t="s">
        <v>21</v>
      </c>
      <c r="H210" t="s">
        <v>19</v>
      </c>
      <c r="I210" s="2">
        <v>5</v>
      </c>
      <c r="J210" s="22">
        <v>568.75</v>
      </c>
      <c r="K210" s="3">
        <v>1</v>
      </c>
      <c r="L210" s="3">
        <v>1</v>
      </c>
      <c r="M210" s="3">
        <v>1</v>
      </c>
      <c r="N210" s="3">
        <v>0</v>
      </c>
      <c r="O210" s="3">
        <v>0</v>
      </c>
      <c r="P210">
        <v>1</v>
      </c>
      <c r="Q210">
        <f t="shared" si="6"/>
        <v>1998</v>
      </c>
      <c r="R210" s="3" cm="1">
        <f t="array" ref="R210">MIN(IF($B$2:$B$601 = B210, $Q$2:$Q$601))</f>
        <v>1997</v>
      </c>
      <c r="S210" s="2">
        <f t="shared" si="7"/>
        <v>113.75</v>
      </c>
    </row>
    <row r="211" spans="1:19" x14ac:dyDescent="0.3">
      <c r="A211" s="3">
        <v>210</v>
      </c>
      <c r="B211" s="3">
        <v>1038</v>
      </c>
      <c r="C211" s="1">
        <v>35796</v>
      </c>
      <c r="D211" s="1">
        <v>35796</v>
      </c>
      <c r="E211" s="4" t="s">
        <v>16</v>
      </c>
      <c r="F211" s="4" t="s">
        <v>32</v>
      </c>
      <c r="G211" s="4" t="s">
        <v>18</v>
      </c>
      <c r="H211" t="s">
        <v>19</v>
      </c>
      <c r="I211" s="2">
        <v>2</v>
      </c>
      <c r="J211" s="22">
        <v>227.5</v>
      </c>
      <c r="K211" s="3">
        <v>1</v>
      </c>
      <c r="L211" s="3">
        <v>1</v>
      </c>
      <c r="M211" s="3">
        <v>1</v>
      </c>
      <c r="N211" s="3">
        <v>0</v>
      </c>
      <c r="O211" s="3">
        <v>0</v>
      </c>
      <c r="P211">
        <v>1</v>
      </c>
      <c r="Q211">
        <f t="shared" si="6"/>
        <v>1998</v>
      </c>
      <c r="R211" s="3" cm="1">
        <f t="array" ref="R211">MIN(IF($B$2:$B$601 = B211, $Q$2:$Q$601))</f>
        <v>1997</v>
      </c>
      <c r="S211" s="2">
        <f t="shared" si="7"/>
        <v>113.75</v>
      </c>
    </row>
    <row r="212" spans="1:19" x14ac:dyDescent="0.3">
      <c r="A212" s="3">
        <v>211</v>
      </c>
      <c r="B212" s="3">
        <v>1040</v>
      </c>
      <c r="C212" s="1">
        <v>35796</v>
      </c>
      <c r="D212" s="1">
        <v>35796</v>
      </c>
      <c r="E212" s="4" t="s">
        <v>16</v>
      </c>
      <c r="F212" s="4" t="s">
        <v>32</v>
      </c>
      <c r="G212" s="4" t="s">
        <v>18</v>
      </c>
      <c r="H212" t="s">
        <v>19</v>
      </c>
      <c r="I212" s="2">
        <v>3</v>
      </c>
      <c r="J212" s="22">
        <v>341.25</v>
      </c>
      <c r="K212" s="3">
        <v>1</v>
      </c>
      <c r="L212" s="3">
        <v>1</v>
      </c>
      <c r="M212" s="3">
        <v>1</v>
      </c>
      <c r="N212" s="3">
        <v>0</v>
      </c>
      <c r="O212" s="3">
        <v>0</v>
      </c>
      <c r="P212">
        <v>1</v>
      </c>
      <c r="Q212">
        <f t="shared" si="6"/>
        <v>1998</v>
      </c>
      <c r="R212" s="3" cm="1">
        <f t="array" ref="R212">MIN(IF($B$2:$B$601 = B212, $Q$2:$Q$601))</f>
        <v>1997</v>
      </c>
      <c r="S212" s="2">
        <f t="shared" si="7"/>
        <v>113.75</v>
      </c>
    </row>
    <row r="213" spans="1:19" x14ac:dyDescent="0.3">
      <c r="A213" s="3">
        <v>212</v>
      </c>
      <c r="B213" s="3">
        <v>1047</v>
      </c>
      <c r="C213" s="1">
        <v>35796</v>
      </c>
      <c r="D213" s="1">
        <v>35796</v>
      </c>
      <c r="E213" s="4" t="s">
        <v>16</v>
      </c>
      <c r="F213" s="4" t="s">
        <v>32</v>
      </c>
      <c r="G213" s="4" t="s">
        <v>18</v>
      </c>
      <c r="H213" t="s">
        <v>19</v>
      </c>
      <c r="I213" s="2">
        <v>4</v>
      </c>
      <c r="J213" s="22">
        <v>455</v>
      </c>
      <c r="K213" s="3">
        <v>1</v>
      </c>
      <c r="L213" s="3">
        <v>0</v>
      </c>
      <c r="M213" s="3">
        <v>1</v>
      </c>
      <c r="N213" s="3">
        <v>0</v>
      </c>
      <c r="O213" s="3">
        <v>1</v>
      </c>
      <c r="P213">
        <v>1</v>
      </c>
      <c r="Q213">
        <f t="shared" si="6"/>
        <v>1998</v>
      </c>
      <c r="R213" s="3" cm="1">
        <f t="array" ref="R213">MIN(IF($B$2:$B$601 = B213, $Q$2:$Q$601))</f>
        <v>1997</v>
      </c>
      <c r="S213" s="2">
        <f t="shared" si="7"/>
        <v>113.75</v>
      </c>
    </row>
    <row r="214" spans="1:19" x14ac:dyDescent="0.3">
      <c r="A214" s="3">
        <v>213</v>
      </c>
      <c r="B214" s="3">
        <v>1201</v>
      </c>
      <c r="C214" s="1">
        <v>35796</v>
      </c>
      <c r="D214" s="1">
        <v>36016</v>
      </c>
      <c r="E214" s="4" t="s">
        <v>16</v>
      </c>
      <c r="F214" s="4" t="s">
        <v>32</v>
      </c>
      <c r="G214" s="4" t="s">
        <v>18</v>
      </c>
      <c r="H214" t="s">
        <v>19</v>
      </c>
      <c r="I214" s="2">
        <v>1</v>
      </c>
      <c r="J214" s="22">
        <v>113.75</v>
      </c>
      <c r="K214" s="3">
        <v>1</v>
      </c>
      <c r="L214" s="3">
        <v>0</v>
      </c>
      <c r="M214" s="3">
        <v>1</v>
      </c>
      <c r="N214" s="3">
        <v>0</v>
      </c>
      <c r="O214" s="3">
        <v>0</v>
      </c>
      <c r="P214">
        <v>1</v>
      </c>
      <c r="Q214">
        <f t="shared" si="6"/>
        <v>1998</v>
      </c>
      <c r="R214" s="3" cm="1">
        <f t="array" ref="R214">MIN(IF($B$2:$B$601 = B214, $Q$2:$Q$601))</f>
        <v>1998</v>
      </c>
      <c r="S214" s="2">
        <f t="shared" si="7"/>
        <v>113.75</v>
      </c>
    </row>
    <row r="215" spans="1:19" x14ac:dyDescent="0.3">
      <c r="A215" s="3">
        <v>214</v>
      </c>
      <c r="B215" s="3">
        <v>1202</v>
      </c>
      <c r="C215" s="1">
        <v>35796</v>
      </c>
      <c r="D215" s="1">
        <v>36046</v>
      </c>
      <c r="E215" s="4" t="s">
        <v>16</v>
      </c>
      <c r="F215" s="4" t="s">
        <v>32</v>
      </c>
      <c r="G215" s="4" t="s">
        <v>21</v>
      </c>
      <c r="H215" t="s">
        <v>19</v>
      </c>
      <c r="I215" s="2">
        <v>1</v>
      </c>
      <c r="J215" s="22">
        <v>113.75</v>
      </c>
      <c r="K215" s="3">
        <v>1</v>
      </c>
      <c r="L215" s="3">
        <v>1</v>
      </c>
      <c r="M215" s="3">
        <v>1</v>
      </c>
      <c r="N215" s="3">
        <v>1</v>
      </c>
      <c r="O215" s="3">
        <v>1</v>
      </c>
      <c r="P215">
        <v>1</v>
      </c>
      <c r="Q215">
        <f t="shared" si="6"/>
        <v>1998</v>
      </c>
      <c r="R215" s="3" cm="1">
        <f t="array" ref="R215">MIN(IF($B$2:$B$601 = B215, $Q$2:$Q$601))</f>
        <v>1998</v>
      </c>
      <c r="S215" s="2">
        <f t="shared" si="7"/>
        <v>113.75</v>
      </c>
    </row>
    <row r="216" spans="1:19" x14ac:dyDescent="0.3">
      <c r="A216" s="3">
        <v>215</v>
      </c>
      <c r="B216" s="3">
        <v>1203</v>
      </c>
      <c r="C216" s="1">
        <v>35796</v>
      </c>
      <c r="D216" s="1">
        <v>35796</v>
      </c>
      <c r="E216" s="4" t="s">
        <v>16</v>
      </c>
      <c r="F216" s="4" t="s">
        <v>32</v>
      </c>
      <c r="G216" s="4" t="s">
        <v>18</v>
      </c>
      <c r="H216" t="s">
        <v>19</v>
      </c>
      <c r="I216" s="2">
        <v>1</v>
      </c>
      <c r="J216" s="22">
        <v>113.75</v>
      </c>
      <c r="K216" s="3">
        <v>1</v>
      </c>
      <c r="L216" s="3">
        <v>1</v>
      </c>
      <c r="M216" s="3">
        <v>0</v>
      </c>
      <c r="N216" s="3">
        <v>0</v>
      </c>
      <c r="O216" s="3">
        <v>0</v>
      </c>
      <c r="P216">
        <v>1</v>
      </c>
      <c r="Q216">
        <f t="shared" si="6"/>
        <v>1998</v>
      </c>
      <c r="R216" s="3" cm="1">
        <f t="array" ref="R216">MIN(IF($B$2:$B$601 = B216, $Q$2:$Q$601))</f>
        <v>1998</v>
      </c>
      <c r="S216" s="2">
        <f t="shared" si="7"/>
        <v>113.75</v>
      </c>
    </row>
    <row r="217" spans="1:19" x14ac:dyDescent="0.3">
      <c r="A217" s="3">
        <v>216</v>
      </c>
      <c r="B217" s="3">
        <v>1204</v>
      </c>
      <c r="C217" s="1">
        <v>35796</v>
      </c>
      <c r="D217" s="1">
        <v>35986</v>
      </c>
      <c r="E217" s="4" t="s">
        <v>42</v>
      </c>
      <c r="F217" s="4" t="s">
        <v>32</v>
      </c>
      <c r="G217" s="4" t="s">
        <v>21</v>
      </c>
      <c r="H217" t="s">
        <v>19</v>
      </c>
      <c r="I217" s="2">
        <v>1</v>
      </c>
      <c r="J217" s="22">
        <v>65</v>
      </c>
      <c r="K217" s="3">
        <v>1</v>
      </c>
      <c r="L217" s="3">
        <v>1</v>
      </c>
      <c r="M217" s="3">
        <v>1</v>
      </c>
      <c r="N217" s="3">
        <v>0</v>
      </c>
      <c r="O217" s="3">
        <v>0</v>
      </c>
      <c r="P217">
        <v>1</v>
      </c>
      <c r="Q217">
        <f t="shared" si="6"/>
        <v>1998</v>
      </c>
      <c r="R217" s="3" cm="1">
        <f t="array" ref="R217">MIN(IF($B$2:$B$601 = B217, $Q$2:$Q$601))</f>
        <v>1998</v>
      </c>
      <c r="S217" s="2">
        <f t="shared" si="7"/>
        <v>65</v>
      </c>
    </row>
    <row r="218" spans="1:19" x14ac:dyDescent="0.3">
      <c r="A218" s="3">
        <v>217</v>
      </c>
      <c r="B218" s="3">
        <v>1205</v>
      </c>
      <c r="C218" s="1">
        <v>35796</v>
      </c>
      <c r="D218" s="1">
        <v>35986</v>
      </c>
      <c r="E218" s="4" t="s">
        <v>16</v>
      </c>
      <c r="F218" s="4" t="s">
        <v>17</v>
      </c>
      <c r="G218" s="4" t="s">
        <v>21</v>
      </c>
      <c r="H218" t="s">
        <v>19</v>
      </c>
      <c r="I218" s="2">
        <v>2</v>
      </c>
      <c r="J218" s="22">
        <v>157.5</v>
      </c>
      <c r="K218" s="3">
        <v>1</v>
      </c>
      <c r="L218" s="3">
        <v>1</v>
      </c>
      <c r="M218" s="3">
        <v>0</v>
      </c>
      <c r="N218" s="3">
        <v>0</v>
      </c>
      <c r="O218" s="3">
        <v>0</v>
      </c>
      <c r="P218">
        <v>1</v>
      </c>
      <c r="Q218">
        <f t="shared" si="6"/>
        <v>1998</v>
      </c>
      <c r="R218" s="3" cm="1">
        <f t="array" ref="R218">MIN(IF($B$2:$B$601 = B218, $Q$2:$Q$601))</f>
        <v>1998</v>
      </c>
      <c r="S218" s="2">
        <f t="shared" si="7"/>
        <v>78.75</v>
      </c>
    </row>
    <row r="219" spans="1:19" x14ac:dyDescent="0.3">
      <c r="A219" s="3">
        <v>218</v>
      </c>
      <c r="B219" s="3">
        <v>1206</v>
      </c>
      <c r="C219" s="1">
        <v>35796</v>
      </c>
      <c r="D219" s="1">
        <v>36046</v>
      </c>
      <c r="E219" s="4" t="s">
        <v>42</v>
      </c>
      <c r="F219" s="4" t="s">
        <v>32</v>
      </c>
      <c r="G219" s="4" t="s">
        <v>18</v>
      </c>
      <c r="H219" t="s">
        <v>19</v>
      </c>
      <c r="I219" s="2">
        <v>1</v>
      </c>
      <c r="J219" s="22">
        <v>65</v>
      </c>
      <c r="K219" s="3">
        <v>1</v>
      </c>
      <c r="L219" s="3">
        <v>1</v>
      </c>
      <c r="M219" s="3">
        <v>1</v>
      </c>
      <c r="N219" s="3">
        <v>0</v>
      </c>
      <c r="O219" s="3">
        <v>0</v>
      </c>
      <c r="P219">
        <v>1</v>
      </c>
      <c r="Q219">
        <f t="shared" si="6"/>
        <v>1998</v>
      </c>
      <c r="R219" s="3" cm="1">
        <f t="array" ref="R219">MIN(IF($B$2:$B$601 = B219, $Q$2:$Q$601))</f>
        <v>1998</v>
      </c>
      <c r="S219" s="2">
        <f t="shared" si="7"/>
        <v>65</v>
      </c>
    </row>
    <row r="220" spans="1:19" x14ac:dyDescent="0.3">
      <c r="A220" s="3">
        <v>219</v>
      </c>
      <c r="B220" s="3">
        <v>1207</v>
      </c>
      <c r="C220" s="1">
        <v>35796</v>
      </c>
      <c r="D220" s="1">
        <v>36016</v>
      </c>
      <c r="E220" s="4" t="s">
        <v>16</v>
      </c>
      <c r="F220" s="4" t="s">
        <v>17</v>
      </c>
      <c r="G220" s="4" t="s">
        <v>21</v>
      </c>
      <c r="H220" t="s">
        <v>19</v>
      </c>
      <c r="I220" s="2">
        <v>1</v>
      </c>
      <c r="J220" s="22">
        <v>78.75</v>
      </c>
      <c r="K220" s="3">
        <v>1</v>
      </c>
      <c r="L220" s="3">
        <v>0</v>
      </c>
      <c r="M220" s="3">
        <v>1</v>
      </c>
      <c r="N220" s="3">
        <v>0</v>
      </c>
      <c r="O220" s="3">
        <v>1</v>
      </c>
      <c r="P220">
        <v>1</v>
      </c>
      <c r="Q220">
        <f t="shared" si="6"/>
        <v>1998</v>
      </c>
      <c r="R220" s="3" cm="1">
        <f t="array" ref="R220">MIN(IF($B$2:$B$601 = B220, $Q$2:$Q$601))</f>
        <v>1998</v>
      </c>
      <c r="S220" s="2">
        <f t="shared" si="7"/>
        <v>78.75</v>
      </c>
    </row>
    <row r="221" spans="1:19" x14ac:dyDescent="0.3">
      <c r="A221" s="3">
        <v>220</v>
      </c>
      <c r="B221" s="3">
        <v>1208</v>
      </c>
      <c r="C221" s="1">
        <v>35796</v>
      </c>
      <c r="D221" s="1">
        <v>36046</v>
      </c>
      <c r="E221" s="4" t="s">
        <v>16</v>
      </c>
      <c r="F221" s="4" t="s">
        <v>17</v>
      </c>
      <c r="G221" s="4" t="s">
        <v>21</v>
      </c>
      <c r="H221" t="s">
        <v>19</v>
      </c>
      <c r="I221" s="2">
        <v>1</v>
      </c>
      <c r="J221" s="22">
        <v>78.75</v>
      </c>
      <c r="K221" s="3">
        <v>1</v>
      </c>
      <c r="L221" s="3">
        <v>1</v>
      </c>
      <c r="M221" s="3">
        <v>0</v>
      </c>
      <c r="N221" s="3">
        <v>0</v>
      </c>
      <c r="O221" s="3">
        <v>0</v>
      </c>
      <c r="P221">
        <v>1</v>
      </c>
      <c r="Q221">
        <f t="shared" si="6"/>
        <v>1998</v>
      </c>
      <c r="R221" s="3" cm="1">
        <f t="array" ref="R221">MIN(IF($B$2:$B$601 = B221, $Q$2:$Q$601))</f>
        <v>1998</v>
      </c>
      <c r="S221" s="2">
        <f t="shared" si="7"/>
        <v>78.75</v>
      </c>
    </row>
    <row r="222" spans="1:19" x14ac:dyDescent="0.3">
      <c r="A222" s="3">
        <v>221</v>
      </c>
      <c r="B222" s="3">
        <v>1209</v>
      </c>
      <c r="C222" s="1">
        <v>35796</v>
      </c>
      <c r="D222" s="1">
        <v>36046</v>
      </c>
      <c r="E222" s="4" t="s">
        <v>42</v>
      </c>
      <c r="F222" s="4" t="s">
        <v>32</v>
      </c>
      <c r="G222" s="4" t="s">
        <v>21</v>
      </c>
      <c r="H222" t="s">
        <v>19</v>
      </c>
      <c r="I222" s="2">
        <v>1</v>
      </c>
      <c r="J222" s="22">
        <v>65</v>
      </c>
      <c r="K222" s="3">
        <v>1</v>
      </c>
      <c r="L222" s="3">
        <v>1</v>
      </c>
      <c r="M222" s="3">
        <v>1</v>
      </c>
      <c r="N222" s="3">
        <v>0</v>
      </c>
      <c r="O222" s="3">
        <v>0</v>
      </c>
      <c r="P222">
        <v>1</v>
      </c>
      <c r="Q222">
        <f t="shared" si="6"/>
        <v>1998</v>
      </c>
      <c r="R222" s="3" cm="1">
        <f t="array" ref="R222">MIN(IF($B$2:$B$601 = B222, $Q$2:$Q$601))</f>
        <v>1998</v>
      </c>
      <c r="S222" s="2">
        <f t="shared" si="7"/>
        <v>65</v>
      </c>
    </row>
    <row r="223" spans="1:19" x14ac:dyDescent="0.3">
      <c r="A223" s="3">
        <v>222</v>
      </c>
      <c r="B223" s="3">
        <v>1210</v>
      </c>
      <c r="C223" s="1">
        <v>35796</v>
      </c>
      <c r="D223" s="1">
        <v>35796</v>
      </c>
      <c r="E223" s="4" t="s">
        <v>16</v>
      </c>
      <c r="F223" s="4" t="s">
        <v>17</v>
      </c>
      <c r="G223" s="4" t="s">
        <v>18</v>
      </c>
      <c r="H223" t="s">
        <v>19</v>
      </c>
      <c r="I223" s="2">
        <v>2</v>
      </c>
      <c r="J223" s="22">
        <v>157.5</v>
      </c>
      <c r="K223" s="3">
        <v>1</v>
      </c>
      <c r="L223" s="3">
        <v>1</v>
      </c>
      <c r="M223" s="3">
        <v>0</v>
      </c>
      <c r="N223" s="3">
        <v>0</v>
      </c>
      <c r="O223" s="3">
        <v>0</v>
      </c>
      <c r="P223">
        <v>1</v>
      </c>
      <c r="Q223">
        <f t="shared" si="6"/>
        <v>1998</v>
      </c>
      <c r="R223" s="3" cm="1">
        <f t="array" ref="R223">MIN(IF($B$2:$B$601 = B223, $Q$2:$Q$601))</f>
        <v>1998</v>
      </c>
      <c r="S223" s="2">
        <f t="shared" si="7"/>
        <v>78.75</v>
      </c>
    </row>
    <row r="224" spans="1:19" x14ac:dyDescent="0.3">
      <c r="A224" s="3">
        <v>223</v>
      </c>
      <c r="B224" s="3">
        <v>1211</v>
      </c>
      <c r="C224" s="1">
        <v>35796</v>
      </c>
      <c r="D224" s="1">
        <v>35986</v>
      </c>
      <c r="E224" s="4" t="s">
        <v>42</v>
      </c>
      <c r="F224" s="4" t="s">
        <v>32</v>
      </c>
      <c r="G224" s="4" t="s">
        <v>18</v>
      </c>
      <c r="H224" t="s">
        <v>19</v>
      </c>
      <c r="I224" s="2">
        <v>2</v>
      </c>
      <c r="J224" s="22">
        <v>130</v>
      </c>
      <c r="K224" s="3">
        <v>1</v>
      </c>
      <c r="L224" s="3">
        <v>1</v>
      </c>
      <c r="M224" s="3">
        <v>1</v>
      </c>
      <c r="N224" s="3">
        <v>0</v>
      </c>
      <c r="O224" s="3">
        <v>0</v>
      </c>
      <c r="P224">
        <v>1</v>
      </c>
      <c r="Q224">
        <f t="shared" si="6"/>
        <v>1998</v>
      </c>
      <c r="R224" s="3" cm="1">
        <f t="array" ref="R224">MIN(IF($B$2:$B$601 = B224, $Q$2:$Q$601))</f>
        <v>1998</v>
      </c>
      <c r="S224" s="2">
        <f t="shared" si="7"/>
        <v>65</v>
      </c>
    </row>
    <row r="225" spans="1:19" x14ac:dyDescent="0.3">
      <c r="A225" s="3">
        <v>224</v>
      </c>
      <c r="B225" s="3">
        <v>1212</v>
      </c>
      <c r="C225" s="1">
        <v>35796</v>
      </c>
      <c r="D225" s="1">
        <v>35966</v>
      </c>
      <c r="E225" s="4" t="s">
        <v>42</v>
      </c>
      <c r="F225" s="4" t="s">
        <v>32</v>
      </c>
      <c r="G225" s="4" t="s">
        <v>18</v>
      </c>
      <c r="H225" t="s">
        <v>19</v>
      </c>
      <c r="I225" s="2">
        <v>1</v>
      </c>
      <c r="J225" s="22">
        <v>65</v>
      </c>
      <c r="K225" s="3">
        <v>1</v>
      </c>
      <c r="L225" s="3">
        <v>1</v>
      </c>
      <c r="M225" s="3">
        <v>1</v>
      </c>
      <c r="N225" s="3">
        <v>0</v>
      </c>
      <c r="O225" s="3">
        <v>0</v>
      </c>
      <c r="P225">
        <v>1</v>
      </c>
      <c r="Q225">
        <f t="shared" si="6"/>
        <v>1998</v>
      </c>
      <c r="R225" s="3" cm="1">
        <f t="array" ref="R225">MIN(IF($B$2:$B$601 = B225, $Q$2:$Q$601))</f>
        <v>1998</v>
      </c>
      <c r="S225" s="2">
        <f t="shared" si="7"/>
        <v>65</v>
      </c>
    </row>
    <row r="226" spans="1:19" x14ac:dyDescent="0.3">
      <c r="A226" s="3">
        <v>225</v>
      </c>
      <c r="B226" s="3">
        <v>1213</v>
      </c>
      <c r="C226" s="1">
        <v>35796</v>
      </c>
      <c r="D226" s="1">
        <v>35804</v>
      </c>
      <c r="E226" s="4" t="s">
        <v>16</v>
      </c>
      <c r="F226" s="4" t="s">
        <v>17</v>
      </c>
      <c r="G226" s="4" t="s">
        <v>21</v>
      </c>
      <c r="H226" t="s">
        <v>19</v>
      </c>
      <c r="I226" s="2">
        <v>1</v>
      </c>
      <c r="J226" s="22">
        <v>78.75</v>
      </c>
      <c r="K226" s="3">
        <v>1</v>
      </c>
      <c r="L226" s="3">
        <v>1</v>
      </c>
      <c r="M226" s="3">
        <v>1</v>
      </c>
      <c r="N226" s="3">
        <v>0</v>
      </c>
      <c r="O226" s="3">
        <v>0</v>
      </c>
      <c r="P226">
        <v>1</v>
      </c>
      <c r="Q226">
        <f t="shared" si="6"/>
        <v>1998</v>
      </c>
      <c r="R226" s="3" cm="1">
        <f t="array" ref="R226">MIN(IF($B$2:$B$601 = B226, $Q$2:$Q$601))</f>
        <v>1998</v>
      </c>
      <c r="S226" s="2">
        <f t="shared" si="7"/>
        <v>78.75</v>
      </c>
    </row>
    <row r="227" spans="1:19" x14ac:dyDescent="0.3">
      <c r="A227" s="3">
        <v>226</v>
      </c>
      <c r="B227" s="3">
        <v>1214</v>
      </c>
      <c r="C227" s="1">
        <v>35796</v>
      </c>
      <c r="D227" s="1">
        <v>36016</v>
      </c>
      <c r="E227" s="4" t="s">
        <v>42</v>
      </c>
      <c r="F227" s="4" t="s">
        <v>32</v>
      </c>
      <c r="G227" s="4" t="s">
        <v>21</v>
      </c>
      <c r="H227" t="s">
        <v>19</v>
      </c>
      <c r="I227" s="2">
        <v>1</v>
      </c>
      <c r="J227" s="22">
        <v>65</v>
      </c>
      <c r="K227" s="3">
        <v>1</v>
      </c>
      <c r="L227" s="3">
        <v>1</v>
      </c>
      <c r="M227" s="3">
        <v>0</v>
      </c>
      <c r="N227" s="3">
        <v>0</v>
      </c>
      <c r="O227" s="3">
        <v>0</v>
      </c>
      <c r="P227">
        <v>1</v>
      </c>
      <c r="Q227">
        <f t="shared" si="6"/>
        <v>1998</v>
      </c>
      <c r="R227" s="3" cm="1">
        <f t="array" ref="R227">MIN(IF($B$2:$B$601 = B227, $Q$2:$Q$601))</f>
        <v>1998</v>
      </c>
      <c r="S227" s="2">
        <f t="shared" si="7"/>
        <v>65</v>
      </c>
    </row>
    <row r="228" spans="1:19" x14ac:dyDescent="0.3">
      <c r="A228" s="3">
        <v>227</v>
      </c>
      <c r="B228" s="3">
        <v>1215</v>
      </c>
      <c r="C228" s="1">
        <v>35796</v>
      </c>
      <c r="D228" s="1">
        <v>35986</v>
      </c>
      <c r="E228" s="4" t="s">
        <v>42</v>
      </c>
      <c r="F228" s="4" t="s">
        <v>32</v>
      </c>
      <c r="G228" s="4" t="s">
        <v>21</v>
      </c>
      <c r="H228" t="s">
        <v>19</v>
      </c>
      <c r="I228" s="2">
        <v>2</v>
      </c>
      <c r="J228" s="22">
        <v>130</v>
      </c>
      <c r="K228" s="3">
        <v>0</v>
      </c>
      <c r="L228" s="3">
        <v>0</v>
      </c>
      <c r="M228" s="3">
        <v>0</v>
      </c>
      <c r="N228" s="3">
        <v>0</v>
      </c>
      <c r="O228" s="3">
        <v>0</v>
      </c>
      <c r="P228">
        <v>1</v>
      </c>
      <c r="Q228">
        <f t="shared" si="6"/>
        <v>1998</v>
      </c>
      <c r="R228" s="3" cm="1">
        <f t="array" ref="R228">MIN(IF($B$2:$B$601 = B228, $Q$2:$Q$601))</f>
        <v>1998</v>
      </c>
      <c r="S228" s="2">
        <f t="shared" si="7"/>
        <v>65</v>
      </c>
    </row>
    <row r="229" spans="1:19" x14ac:dyDescent="0.3">
      <c r="A229" s="3">
        <v>228</v>
      </c>
      <c r="B229" s="3">
        <v>1216</v>
      </c>
      <c r="C229" s="1">
        <v>35796</v>
      </c>
      <c r="D229" s="1">
        <v>35796</v>
      </c>
      <c r="E229" s="4" t="s">
        <v>16</v>
      </c>
      <c r="F229" s="4" t="s">
        <v>17</v>
      </c>
      <c r="G229" s="4" t="s">
        <v>18</v>
      </c>
      <c r="H229" t="s">
        <v>19</v>
      </c>
      <c r="I229" s="2">
        <v>1</v>
      </c>
      <c r="J229" s="22">
        <v>78.75</v>
      </c>
      <c r="K229" s="3">
        <v>0</v>
      </c>
      <c r="L229" s="3">
        <v>0</v>
      </c>
      <c r="M229" s="3">
        <v>0</v>
      </c>
      <c r="N229" s="3">
        <v>0</v>
      </c>
      <c r="O229" s="3">
        <v>0</v>
      </c>
      <c r="P229">
        <v>1</v>
      </c>
      <c r="Q229">
        <f t="shared" si="6"/>
        <v>1998</v>
      </c>
      <c r="R229" s="3" cm="1">
        <f t="array" ref="R229">MIN(IF($B$2:$B$601 = B229, $Q$2:$Q$601))</f>
        <v>1998</v>
      </c>
      <c r="S229" s="2">
        <f t="shared" si="7"/>
        <v>78.75</v>
      </c>
    </row>
    <row r="230" spans="1:19" x14ac:dyDescent="0.3">
      <c r="A230" s="3">
        <v>229</v>
      </c>
      <c r="B230" s="3">
        <v>1088</v>
      </c>
      <c r="C230" s="1">
        <v>35796</v>
      </c>
      <c r="D230" s="1">
        <v>35796</v>
      </c>
      <c r="E230" s="4" t="s">
        <v>16</v>
      </c>
      <c r="F230" s="4" t="s">
        <v>37</v>
      </c>
      <c r="G230" s="4" t="s">
        <v>21</v>
      </c>
      <c r="H230" t="s">
        <v>24</v>
      </c>
      <c r="I230" s="2">
        <v>3</v>
      </c>
      <c r="J230" s="22">
        <v>525</v>
      </c>
      <c r="K230" s="3">
        <v>1</v>
      </c>
      <c r="L230" s="3">
        <v>1</v>
      </c>
      <c r="M230" s="3">
        <v>0</v>
      </c>
      <c r="N230" s="3">
        <v>0</v>
      </c>
      <c r="O230" s="3">
        <v>0</v>
      </c>
      <c r="P230">
        <v>1</v>
      </c>
      <c r="Q230">
        <f t="shared" si="6"/>
        <v>1998</v>
      </c>
      <c r="R230" s="3" cm="1">
        <f t="array" ref="R230">MIN(IF($B$2:$B$601 = B230, $Q$2:$Q$601))</f>
        <v>1997</v>
      </c>
      <c r="S230" s="2">
        <f t="shared" si="7"/>
        <v>175</v>
      </c>
    </row>
    <row r="231" spans="1:19" x14ac:dyDescent="0.3">
      <c r="A231" s="3">
        <v>230</v>
      </c>
      <c r="B231" s="3">
        <v>1057</v>
      </c>
      <c r="C231" s="1">
        <v>35796</v>
      </c>
      <c r="D231" s="1">
        <v>35796</v>
      </c>
      <c r="E231" s="4" t="s">
        <v>16</v>
      </c>
      <c r="F231" s="4" t="s">
        <v>32</v>
      </c>
      <c r="G231" s="4" t="s">
        <v>21</v>
      </c>
      <c r="H231" t="s">
        <v>24</v>
      </c>
      <c r="I231" s="2">
        <v>2</v>
      </c>
      <c r="J231" s="22">
        <v>227.5</v>
      </c>
      <c r="K231" s="3">
        <v>1</v>
      </c>
      <c r="L231" s="3">
        <v>1</v>
      </c>
      <c r="M231" s="3">
        <v>0</v>
      </c>
      <c r="N231" s="3">
        <v>0</v>
      </c>
      <c r="O231" s="3">
        <v>0</v>
      </c>
      <c r="P231">
        <v>1</v>
      </c>
      <c r="Q231">
        <f t="shared" si="6"/>
        <v>1998</v>
      </c>
      <c r="R231" s="3" cm="1">
        <f t="array" ref="R231">MIN(IF($B$2:$B$601 = B231, $Q$2:$Q$601))</f>
        <v>1997</v>
      </c>
      <c r="S231" s="2">
        <f t="shared" si="7"/>
        <v>113.75</v>
      </c>
    </row>
    <row r="232" spans="1:19" x14ac:dyDescent="0.3">
      <c r="A232" s="3">
        <v>231</v>
      </c>
      <c r="B232" s="3">
        <v>1075</v>
      </c>
      <c r="C232" s="1">
        <v>35796</v>
      </c>
      <c r="D232" s="1">
        <v>35796</v>
      </c>
      <c r="E232" s="4" t="s">
        <v>16</v>
      </c>
      <c r="F232" s="4" t="s">
        <v>37</v>
      </c>
      <c r="G232" s="4" t="s">
        <v>21</v>
      </c>
      <c r="H232" t="s">
        <v>24</v>
      </c>
      <c r="I232" s="2">
        <v>2</v>
      </c>
      <c r="J232" s="22">
        <v>350</v>
      </c>
      <c r="K232" s="3">
        <v>1</v>
      </c>
      <c r="L232" s="3">
        <v>1</v>
      </c>
      <c r="M232" s="3">
        <v>1</v>
      </c>
      <c r="N232" s="3">
        <v>0</v>
      </c>
      <c r="O232" s="3">
        <v>0</v>
      </c>
      <c r="P232">
        <v>1</v>
      </c>
      <c r="Q232">
        <f t="shared" si="6"/>
        <v>1998</v>
      </c>
      <c r="R232" s="3" cm="1">
        <f t="array" ref="R232">MIN(IF($B$2:$B$601 = B232, $Q$2:$Q$601))</f>
        <v>1997</v>
      </c>
      <c r="S232" s="2">
        <f t="shared" si="7"/>
        <v>175</v>
      </c>
    </row>
    <row r="233" spans="1:19" x14ac:dyDescent="0.3">
      <c r="A233" s="3">
        <v>232</v>
      </c>
      <c r="B233" s="3">
        <v>1004</v>
      </c>
      <c r="C233" s="1">
        <v>35796</v>
      </c>
      <c r="D233" s="1">
        <v>35796</v>
      </c>
      <c r="E233" s="4" t="s">
        <v>16</v>
      </c>
      <c r="F233" s="4" t="s">
        <v>32</v>
      </c>
      <c r="G233" s="4" t="s">
        <v>21</v>
      </c>
      <c r="H233" t="s">
        <v>24</v>
      </c>
      <c r="I233" s="2">
        <v>2</v>
      </c>
      <c r="J233" s="22">
        <v>227.5</v>
      </c>
      <c r="K233" s="3">
        <v>1</v>
      </c>
      <c r="L233" s="3">
        <v>1</v>
      </c>
      <c r="M233" s="3">
        <v>0</v>
      </c>
      <c r="N233" s="3">
        <v>0</v>
      </c>
      <c r="O233" s="3">
        <v>0</v>
      </c>
      <c r="P233">
        <v>1</v>
      </c>
      <c r="Q233">
        <f t="shared" si="6"/>
        <v>1998</v>
      </c>
      <c r="R233" s="3" cm="1">
        <f t="array" ref="R233">MIN(IF($B$2:$B$601 = B233, $Q$2:$Q$601))</f>
        <v>1997</v>
      </c>
      <c r="S233" s="2">
        <f t="shared" si="7"/>
        <v>113.75</v>
      </c>
    </row>
    <row r="234" spans="1:19" x14ac:dyDescent="0.3">
      <c r="A234" s="3">
        <v>233</v>
      </c>
      <c r="B234" s="3">
        <v>1007</v>
      </c>
      <c r="C234" s="1">
        <v>35796</v>
      </c>
      <c r="D234" s="1">
        <v>35796</v>
      </c>
      <c r="E234" s="4" t="s">
        <v>16</v>
      </c>
      <c r="F234" s="4" t="s">
        <v>32</v>
      </c>
      <c r="G234" s="4" t="s">
        <v>21</v>
      </c>
      <c r="H234" t="s">
        <v>24</v>
      </c>
      <c r="I234" s="2">
        <v>2</v>
      </c>
      <c r="J234" s="22">
        <v>227.5</v>
      </c>
      <c r="K234" s="3">
        <v>1</v>
      </c>
      <c r="L234" s="3">
        <v>1</v>
      </c>
      <c r="M234" s="3">
        <v>0</v>
      </c>
      <c r="N234" s="3">
        <v>0</v>
      </c>
      <c r="O234" s="3">
        <v>0</v>
      </c>
      <c r="P234">
        <v>1</v>
      </c>
      <c r="Q234">
        <f t="shared" si="6"/>
        <v>1998</v>
      </c>
      <c r="R234" s="3" cm="1">
        <f t="array" ref="R234">MIN(IF($B$2:$B$601 = B234, $Q$2:$Q$601))</f>
        <v>1997</v>
      </c>
      <c r="S234" s="2">
        <f t="shared" si="7"/>
        <v>113.75</v>
      </c>
    </row>
    <row r="235" spans="1:19" x14ac:dyDescent="0.3">
      <c r="A235" s="3">
        <v>234</v>
      </c>
      <c r="B235" s="3">
        <v>1053</v>
      </c>
      <c r="C235" s="1">
        <v>35796</v>
      </c>
      <c r="D235" s="1">
        <v>35796</v>
      </c>
      <c r="E235" s="4" t="s">
        <v>16</v>
      </c>
      <c r="F235" s="4" t="s">
        <v>32</v>
      </c>
      <c r="G235" s="4" t="s">
        <v>18</v>
      </c>
      <c r="H235" t="s">
        <v>24</v>
      </c>
      <c r="I235" s="2">
        <v>3</v>
      </c>
      <c r="J235" s="22">
        <v>341.25</v>
      </c>
      <c r="K235" s="3">
        <v>1</v>
      </c>
      <c r="L235" s="3">
        <v>1</v>
      </c>
      <c r="M235" s="3">
        <v>0</v>
      </c>
      <c r="N235" s="3">
        <v>0</v>
      </c>
      <c r="O235" s="3">
        <v>0</v>
      </c>
      <c r="P235">
        <v>1</v>
      </c>
      <c r="Q235">
        <f t="shared" si="6"/>
        <v>1998</v>
      </c>
      <c r="R235" s="3" cm="1">
        <f t="array" ref="R235">MIN(IF($B$2:$B$601 = B235, $Q$2:$Q$601))</f>
        <v>1997</v>
      </c>
      <c r="S235" s="2">
        <f t="shared" si="7"/>
        <v>113.75</v>
      </c>
    </row>
    <row r="236" spans="1:19" x14ac:dyDescent="0.3">
      <c r="A236" s="3">
        <v>235</v>
      </c>
      <c r="B236" s="3">
        <v>1026</v>
      </c>
      <c r="C236" s="1">
        <v>35796</v>
      </c>
      <c r="D236" s="1">
        <v>35796</v>
      </c>
      <c r="E236" s="4" t="s">
        <v>16</v>
      </c>
      <c r="F236" s="4" t="s">
        <v>32</v>
      </c>
      <c r="G236" s="4" t="s">
        <v>21</v>
      </c>
      <c r="H236" t="s">
        <v>24</v>
      </c>
      <c r="I236" s="2">
        <v>3</v>
      </c>
      <c r="J236" s="22">
        <v>341.25</v>
      </c>
      <c r="K236" s="3">
        <v>1</v>
      </c>
      <c r="L236" s="3">
        <v>1</v>
      </c>
      <c r="M236" s="3">
        <v>0</v>
      </c>
      <c r="N236" s="3">
        <v>0</v>
      </c>
      <c r="O236" s="3">
        <v>0</v>
      </c>
      <c r="P236">
        <v>1</v>
      </c>
      <c r="Q236">
        <f t="shared" si="6"/>
        <v>1998</v>
      </c>
      <c r="R236" s="3" cm="1">
        <f t="array" ref="R236">MIN(IF($B$2:$B$601 = B236, $Q$2:$Q$601))</f>
        <v>1997</v>
      </c>
      <c r="S236" s="2">
        <f t="shared" si="7"/>
        <v>113.75</v>
      </c>
    </row>
    <row r="237" spans="1:19" x14ac:dyDescent="0.3">
      <c r="A237" s="3">
        <v>236</v>
      </c>
      <c r="B237" s="3">
        <v>1106</v>
      </c>
      <c r="C237" s="1">
        <v>35796</v>
      </c>
      <c r="D237" s="1">
        <v>35816</v>
      </c>
      <c r="E237" s="4" t="s">
        <v>16</v>
      </c>
      <c r="F237" s="4" t="s">
        <v>32</v>
      </c>
      <c r="G237" s="4" t="s">
        <v>21</v>
      </c>
      <c r="H237" t="s">
        <v>24</v>
      </c>
      <c r="I237" s="2">
        <v>2</v>
      </c>
      <c r="J237" s="22">
        <v>227.5</v>
      </c>
      <c r="K237" s="3">
        <v>1</v>
      </c>
      <c r="L237" s="3">
        <v>1</v>
      </c>
      <c r="M237" s="3">
        <v>1</v>
      </c>
      <c r="N237" s="3">
        <v>0</v>
      </c>
      <c r="O237" s="3">
        <v>0</v>
      </c>
      <c r="P237">
        <v>1</v>
      </c>
      <c r="Q237">
        <f t="shared" si="6"/>
        <v>1998</v>
      </c>
      <c r="R237" s="3" cm="1">
        <f t="array" ref="R237">MIN(IF($B$2:$B$601 = B237, $Q$2:$Q$601))</f>
        <v>1997</v>
      </c>
      <c r="S237" s="2">
        <f t="shared" si="7"/>
        <v>113.75</v>
      </c>
    </row>
    <row r="238" spans="1:19" x14ac:dyDescent="0.3">
      <c r="A238" s="3">
        <v>237</v>
      </c>
      <c r="B238" s="3">
        <v>1019</v>
      </c>
      <c r="C238" s="1">
        <v>35796</v>
      </c>
      <c r="D238" s="1">
        <v>35796</v>
      </c>
      <c r="E238" s="4" t="s">
        <v>16</v>
      </c>
      <c r="F238" s="4" t="s">
        <v>32</v>
      </c>
      <c r="G238" s="4" t="s">
        <v>21</v>
      </c>
      <c r="H238" t="s">
        <v>24</v>
      </c>
      <c r="I238" s="2">
        <v>3</v>
      </c>
      <c r="J238" s="22">
        <v>341.25</v>
      </c>
      <c r="K238" s="3">
        <v>1</v>
      </c>
      <c r="L238" s="3">
        <v>1</v>
      </c>
      <c r="M238" s="3">
        <v>1</v>
      </c>
      <c r="N238" s="3">
        <v>0</v>
      </c>
      <c r="O238" s="3">
        <v>0</v>
      </c>
      <c r="P238">
        <v>1</v>
      </c>
      <c r="Q238">
        <f t="shared" si="6"/>
        <v>1998</v>
      </c>
      <c r="R238" s="3" cm="1">
        <f t="array" ref="R238">MIN(IF($B$2:$B$601 = B238, $Q$2:$Q$601))</f>
        <v>1997</v>
      </c>
      <c r="S238" s="2">
        <f t="shared" si="7"/>
        <v>113.75</v>
      </c>
    </row>
    <row r="239" spans="1:19" x14ac:dyDescent="0.3">
      <c r="A239" s="3">
        <v>238</v>
      </c>
      <c r="B239" s="3">
        <v>1185</v>
      </c>
      <c r="C239" s="1">
        <v>35796</v>
      </c>
      <c r="D239" s="1">
        <v>35802</v>
      </c>
      <c r="E239" s="4" t="s">
        <v>16</v>
      </c>
      <c r="F239" s="4" t="s">
        <v>32</v>
      </c>
      <c r="G239" s="4" t="s">
        <v>21</v>
      </c>
      <c r="H239" t="s">
        <v>24</v>
      </c>
      <c r="I239" s="2">
        <v>3</v>
      </c>
      <c r="J239" s="22">
        <v>341.25</v>
      </c>
      <c r="K239" s="3">
        <v>0</v>
      </c>
      <c r="L239" s="3">
        <v>0</v>
      </c>
      <c r="M239" s="3">
        <v>0</v>
      </c>
      <c r="N239" s="3">
        <v>0</v>
      </c>
      <c r="O239" s="3">
        <v>0</v>
      </c>
      <c r="P239">
        <v>1</v>
      </c>
      <c r="Q239">
        <f t="shared" si="6"/>
        <v>1998</v>
      </c>
      <c r="R239" s="3" cm="1">
        <f t="array" ref="R239">MIN(IF($B$2:$B$601 = B239, $Q$2:$Q$601))</f>
        <v>1997</v>
      </c>
      <c r="S239" s="2">
        <f t="shared" si="7"/>
        <v>113.75</v>
      </c>
    </row>
    <row r="240" spans="1:19" x14ac:dyDescent="0.3">
      <c r="A240" s="3">
        <v>239</v>
      </c>
      <c r="B240" s="3">
        <v>1197</v>
      </c>
      <c r="C240" s="1">
        <v>35796</v>
      </c>
      <c r="D240" s="1">
        <v>35804</v>
      </c>
      <c r="E240" s="4" t="s">
        <v>42</v>
      </c>
      <c r="F240" s="4" t="s">
        <v>32</v>
      </c>
      <c r="G240" s="4" t="s">
        <v>21</v>
      </c>
      <c r="H240" t="s">
        <v>24</v>
      </c>
      <c r="I240" s="2">
        <v>3</v>
      </c>
      <c r="J240" s="22">
        <v>195</v>
      </c>
      <c r="K240" s="3">
        <v>0</v>
      </c>
      <c r="L240" s="3">
        <v>0</v>
      </c>
      <c r="M240" s="3">
        <v>0</v>
      </c>
      <c r="N240" s="3">
        <v>0</v>
      </c>
      <c r="O240" s="3">
        <v>0</v>
      </c>
      <c r="P240">
        <v>1</v>
      </c>
      <c r="Q240">
        <f t="shared" si="6"/>
        <v>1998</v>
      </c>
      <c r="R240" s="3" cm="1">
        <f t="array" ref="R240">MIN(IF($B$2:$B$601 = B240, $Q$2:$Q$601))</f>
        <v>1997</v>
      </c>
      <c r="S240" s="2">
        <f t="shared" si="7"/>
        <v>65</v>
      </c>
    </row>
    <row r="241" spans="1:19" x14ac:dyDescent="0.3">
      <c r="A241" s="3">
        <v>240</v>
      </c>
      <c r="B241" s="3">
        <v>1065</v>
      </c>
      <c r="C241" s="1">
        <v>35796</v>
      </c>
      <c r="D241" s="1">
        <v>35796</v>
      </c>
      <c r="E241" s="4" t="s">
        <v>16</v>
      </c>
      <c r="F241" s="4" t="s">
        <v>32</v>
      </c>
      <c r="G241" s="4" t="s">
        <v>21</v>
      </c>
      <c r="H241" t="s">
        <v>24</v>
      </c>
      <c r="I241" s="2">
        <v>3</v>
      </c>
      <c r="J241" s="22">
        <v>341.25</v>
      </c>
      <c r="K241" s="3">
        <v>1</v>
      </c>
      <c r="L241" s="3">
        <v>1</v>
      </c>
      <c r="M241" s="3">
        <v>1</v>
      </c>
      <c r="N241" s="3">
        <v>0</v>
      </c>
      <c r="O241" s="3">
        <v>0</v>
      </c>
      <c r="P241">
        <v>1</v>
      </c>
      <c r="Q241">
        <f t="shared" si="6"/>
        <v>1998</v>
      </c>
      <c r="R241" s="3" cm="1">
        <f t="array" ref="R241">MIN(IF($B$2:$B$601 = B241, $Q$2:$Q$601))</f>
        <v>1997</v>
      </c>
      <c r="S241" s="2">
        <f t="shared" si="7"/>
        <v>113.75</v>
      </c>
    </row>
    <row r="242" spans="1:19" x14ac:dyDescent="0.3">
      <c r="A242" s="3">
        <v>241</v>
      </c>
      <c r="B242" s="3">
        <v>1079</v>
      </c>
      <c r="C242" s="1">
        <v>35796</v>
      </c>
      <c r="D242" s="1">
        <v>35796</v>
      </c>
      <c r="E242" s="4" t="s">
        <v>16</v>
      </c>
      <c r="F242" s="4" t="s">
        <v>32</v>
      </c>
      <c r="G242" s="4" t="s">
        <v>21</v>
      </c>
      <c r="H242" t="s">
        <v>24</v>
      </c>
      <c r="I242" s="2">
        <v>2</v>
      </c>
      <c r="J242" s="22">
        <v>227.5</v>
      </c>
      <c r="K242" s="3">
        <v>1</v>
      </c>
      <c r="L242" s="3">
        <v>1</v>
      </c>
      <c r="M242" s="3">
        <v>1</v>
      </c>
      <c r="N242" s="3">
        <v>0</v>
      </c>
      <c r="O242" s="3">
        <v>0</v>
      </c>
      <c r="P242">
        <v>1</v>
      </c>
      <c r="Q242">
        <f t="shared" si="6"/>
        <v>1998</v>
      </c>
      <c r="R242" s="3" cm="1">
        <f t="array" ref="R242">MIN(IF($B$2:$B$601 = B242, $Q$2:$Q$601))</f>
        <v>1997</v>
      </c>
      <c r="S242" s="2">
        <f t="shared" si="7"/>
        <v>113.75</v>
      </c>
    </row>
    <row r="243" spans="1:19" x14ac:dyDescent="0.3">
      <c r="A243" s="3">
        <v>242</v>
      </c>
      <c r="B243" s="3">
        <v>1096</v>
      </c>
      <c r="C243" s="1">
        <v>35796</v>
      </c>
      <c r="D243" s="1">
        <v>35798</v>
      </c>
      <c r="E243" s="4" t="s">
        <v>16</v>
      </c>
      <c r="F243" s="4" t="s">
        <v>37</v>
      </c>
      <c r="G243" s="4" t="s">
        <v>21</v>
      </c>
      <c r="H243" t="s">
        <v>24</v>
      </c>
      <c r="I243" s="2">
        <v>4</v>
      </c>
      <c r="J243" s="22">
        <v>700</v>
      </c>
      <c r="K243" s="3">
        <v>1</v>
      </c>
      <c r="L243" s="3">
        <v>0</v>
      </c>
      <c r="M243" s="3">
        <v>1</v>
      </c>
      <c r="N243" s="3">
        <v>0</v>
      </c>
      <c r="O243" s="3">
        <v>0</v>
      </c>
      <c r="P243">
        <v>1</v>
      </c>
      <c r="Q243">
        <f t="shared" si="6"/>
        <v>1998</v>
      </c>
      <c r="R243" s="3" cm="1">
        <f t="array" ref="R243">MIN(IF($B$2:$B$601 = B243, $Q$2:$Q$601))</f>
        <v>1997</v>
      </c>
      <c r="S243" s="2">
        <f t="shared" si="7"/>
        <v>175</v>
      </c>
    </row>
    <row r="244" spans="1:19" x14ac:dyDescent="0.3">
      <c r="A244" s="3">
        <v>243</v>
      </c>
      <c r="B244" s="3">
        <v>1148</v>
      </c>
      <c r="C244" s="1">
        <v>35796</v>
      </c>
      <c r="D244" s="1">
        <v>35810</v>
      </c>
      <c r="E244" s="4" t="s">
        <v>16</v>
      </c>
      <c r="F244" s="4" t="s">
        <v>32</v>
      </c>
      <c r="G244" s="4" t="s">
        <v>21</v>
      </c>
      <c r="H244" t="s">
        <v>24</v>
      </c>
      <c r="I244" s="2">
        <v>2</v>
      </c>
      <c r="J244" s="22">
        <v>227.5</v>
      </c>
      <c r="K244" s="3">
        <v>1</v>
      </c>
      <c r="L244" s="3">
        <v>0</v>
      </c>
      <c r="M244" s="3">
        <v>0</v>
      </c>
      <c r="N244" s="3">
        <v>0</v>
      </c>
      <c r="O244" s="3">
        <v>1</v>
      </c>
      <c r="P244">
        <v>1</v>
      </c>
      <c r="Q244">
        <f t="shared" si="6"/>
        <v>1998</v>
      </c>
      <c r="R244" s="3" cm="1">
        <f t="array" ref="R244">MIN(IF($B$2:$B$601 = B244, $Q$2:$Q$601))</f>
        <v>1997</v>
      </c>
      <c r="S244" s="2">
        <f t="shared" si="7"/>
        <v>113.75</v>
      </c>
    </row>
    <row r="245" spans="1:19" x14ac:dyDescent="0.3">
      <c r="A245" s="3">
        <v>244</v>
      </c>
      <c r="B245" s="3">
        <v>1014</v>
      </c>
      <c r="C245" s="1">
        <v>35796</v>
      </c>
      <c r="D245" s="1">
        <v>35796</v>
      </c>
      <c r="E245" s="4" t="s">
        <v>16</v>
      </c>
      <c r="F245" s="4" t="s">
        <v>32</v>
      </c>
      <c r="G245" s="4" t="s">
        <v>21</v>
      </c>
      <c r="H245" t="s">
        <v>24</v>
      </c>
      <c r="I245" s="2">
        <v>4</v>
      </c>
      <c r="J245" s="22">
        <v>455</v>
      </c>
      <c r="K245" s="3">
        <v>1</v>
      </c>
      <c r="L245" s="3">
        <v>1</v>
      </c>
      <c r="M245" s="3">
        <v>1</v>
      </c>
      <c r="N245" s="3">
        <v>0</v>
      </c>
      <c r="O245" s="3">
        <v>0</v>
      </c>
      <c r="P245">
        <v>1</v>
      </c>
      <c r="Q245">
        <f t="shared" si="6"/>
        <v>1998</v>
      </c>
      <c r="R245" s="3" cm="1">
        <f t="array" ref="R245">MIN(IF($B$2:$B$601 = B245, $Q$2:$Q$601))</f>
        <v>1997</v>
      </c>
      <c r="S245" s="2">
        <f t="shared" si="7"/>
        <v>113.75</v>
      </c>
    </row>
    <row r="246" spans="1:19" x14ac:dyDescent="0.3">
      <c r="A246" s="3">
        <v>245</v>
      </c>
      <c r="B246" s="3">
        <v>1005</v>
      </c>
      <c r="C246" s="1">
        <v>35796</v>
      </c>
      <c r="D246" s="1">
        <v>35796</v>
      </c>
      <c r="E246" s="4" t="s">
        <v>16</v>
      </c>
      <c r="F246" s="4" t="s">
        <v>32</v>
      </c>
      <c r="G246" s="4" t="s">
        <v>18</v>
      </c>
      <c r="H246" t="s">
        <v>24</v>
      </c>
      <c r="I246" s="2">
        <v>4</v>
      </c>
      <c r="J246" s="22">
        <v>455</v>
      </c>
      <c r="K246" s="3">
        <v>1</v>
      </c>
      <c r="L246" s="3">
        <v>1</v>
      </c>
      <c r="M246" s="3">
        <v>0</v>
      </c>
      <c r="N246" s="3">
        <v>0</v>
      </c>
      <c r="O246" s="3">
        <v>0</v>
      </c>
      <c r="P246">
        <v>1</v>
      </c>
      <c r="Q246">
        <f t="shared" si="6"/>
        <v>1998</v>
      </c>
      <c r="R246" s="3" cm="1">
        <f t="array" ref="R246">MIN(IF($B$2:$B$601 = B246, $Q$2:$Q$601))</f>
        <v>1997</v>
      </c>
      <c r="S246" s="2">
        <f t="shared" si="7"/>
        <v>113.75</v>
      </c>
    </row>
    <row r="247" spans="1:19" x14ac:dyDescent="0.3">
      <c r="A247" s="3">
        <v>246</v>
      </c>
      <c r="B247" s="3">
        <v>1035</v>
      </c>
      <c r="C247" s="1">
        <v>35796</v>
      </c>
      <c r="D247" s="1">
        <v>35796</v>
      </c>
      <c r="E247" s="4" t="s">
        <v>16</v>
      </c>
      <c r="F247" s="4" t="s">
        <v>32</v>
      </c>
      <c r="G247" s="4" t="s">
        <v>18</v>
      </c>
      <c r="H247" t="s">
        <v>24</v>
      </c>
      <c r="I247" s="2">
        <v>4</v>
      </c>
      <c r="J247" s="22">
        <v>455</v>
      </c>
      <c r="K247" s="3">
        <v>0</v>
      </c>
      <c r="L247" s="3">
        <v>0</v>
      </c>
      <c r="M247" s="3">
        <v>0</v>
      </c>
      <c r="N247" s="3">
        <v>0</v>
      </c>
      <c r="O247" s="3">
        <v>0</v>
      </c>
      <c r="P247">
        <v>1</v>
      </c>
      <c r="Q247">
        <f t="shared" si="6"/>
        <v>1998</v>
      </c>
      <c r="R247" s="3" cm="1">
        <f t="array" ref="R247">MIN(IF($B$2:$B$601 = B247, $Q$2:$Q$601))</f>
        <v>1997</v>
      </c>
      <c r="S247" s="2">
        <f t="shared" si="7"/>
        <v>113.75</v>
      </c>
    </row>
    <row r="248" spans="1:19" x14ac:dyDescent="0.3">
      <c r="A248" s="3">
        <v>247</v>
      </c>
      <c r="B248" s="3">
        <v>1105</v>
      </c>
      <c r="C248" s="1">
        <v>35796</v>
      </c>
      <c r="D248" s="1">
        <v>35801</v>
      </c>
      <c r="E248" s="4" t="s">
        <v>42</v>
      </c>
      <c r="F248" s="4" t="s">
        <v>32</v>
      </c>
      <c r="G248" s="4" t="s">
        <v>18</v>
      </c>
      <c r="H248" t="s">
        <v>24</v>
      </c>
      <c r="I248" s="2">
        <v>4</v>
      </c>
      <c r="J248" s="22">
        <v>260</v>
      </c>
      <c r="K248" s="3">
        <v>1</v>
      </c>
      <c r="L248" s="3">
        <v>1</v>
      </c>
      <c r="M248" s="3">
        <v>1</v>
      </c>
      <c r="N248" s="3">
        <v>0</v>
      </c>
      <c r="O248" s="3">
        <v>0</v>
      </c>
      <c r="P248">
        <v>1</v>
      </c>
      <c r="Q248">
        <f t="shared" si="6"/>
        <v>1998</v>
      </c>
      <c r="R248" s="3" cm="1">
        <f t="array" ref="R248">MIN(IF($B$2:$B$601 = B248, $Q$2:$Q$601))</f>
        <v>1997</v>
      </c>
      <c r="S248" s="2">
        <f t="shared" si="7"/>
        <v>65</v>
      </c>
    </row>
    <row r="249" spans="1:19" x14ac:dyDescent="0.3">
      <c r="A249" s="3">
        <v>248</v>
      </c>
      <c r="B249" s="3">
        <v>1006</v>
      </c>
      <c r="C249" s="1">
        <v>35796</v>
      </c>
      <c r="D249" s="1">
        <v>35796</v>
      </c>
      <c r="E249" s="4" t="s">
        <v>42</v>
      </c>
      <c r="F249" s="4" t="s">
        <v>32</v>
      </c>
      <c r="G249" s="4" t="s">
        <v>21</v>
      </c>
      <c r="H249" t="s">
        <v>24</v>
      </c>
      <c r="I249" s="2">
        <v>4</v>
      </c>
      <c r="J249" s="22">
        <v>260</v>
      </c>
      <c r="K249" s="3">
        <v>0</v>
      </c>
      <c r="L249" s="3">
        <v>0</v>
      </c>
      <c r="M249" s="3">
        <v>0</v>
      </c>
      <c r="N249" s="3">
        <v>0</v>
      </c>
      <c r="O249" s="3">
        <v>0</v>
      </c>
      <c r="P249">
        <v>1</v>
      </c>
      <c r="Q249">
        <f t="shared" si="6"/>
        <v>1998</v>
      </c>
      <c r="R249" s="3" cm="1">
        <f t="array" ref="R249">MIN(IF($B$2:$B$601 = B249, $Q$2:$Q$601))</f>
        <v>1997</v>
      </c>
      <c r="S249" s="2">
        <f t="shared" si="7"/>
        <v>65</v>
      </c>
    </row>
    <row r="250" spans="1:19" x14ac:dyDescent="0.3">
      <c r="A250" s="3">
        <v>249</v>
      </c>
      <c r="B250" s="3">
        <v>1082</v>
      </c>
      <c r="C250" s="1">
        <v>35796</v>
      </c>
      <c r="D250" s="1">
        <v>35796</v>
      </c>
      <c r="E250" s="4" t="s">
        <v>16</v>
      </c>
      <c r="F250" s="4" t="s">
        <v>32</v>
      </c>
      <c r="G250" s="4" t="s">
        <v>21</v>
      </c>
      <c r="H250" t="s">
        <v>24</v>
      </c>
      <c r="I250" s="2">
        <v>3</v>
      </c>
      <c r="J250" s="22">
        <v>341.25</v>
      </c>
      <c r="K250" s="3">
        <v>1</v>
      </c>
      <c r="L250" s="3">
        <v>1</v>
      </c>
      <c r="M250" s="3">
        <v>0</v>
      </c>
      <c r="N250" s="3">
        <v>0</v>
      </c>
      <c r="O250" s="3">
        <v>0</v>
      </c>
      <c r="P250">
        <v>1</v>
      </c>
      <c r="Q250">
        <f t="shared" si="6"/>
        <v>1998</v>
      </c>
      <c r="R250" s="3" cm="1">
        <f t="array" ref="R250">MIN(IF($B$2:$B$601 = B250, $Q$2:$Q$601))</f>
        <v>1997</v>
      </c>
      <c r="S250" s="2">
        <f t="shared" si="7"/>
        <v>113.75</v>
      </c>
    </row>
    <row r="251" spans="1:19" x14ac:dyDescent="0.3">
      <c r="A251" s="3">
        <v>250</v>
      </c>
      <c r="B251" s="3">
        <v>1199</v>
      </c>
      <c r="C251" s="1">
        <v>35796</v>
      </c>
      <c r="D251" s="1">
        <v>35856</v>
      </c>
      <c r="E251" s="4" t="s">
        <v>16</v>
      </c>
      <c r="F251" s="4" t="s">
        <v>32</v>
      </c>
      <c r="G251" s="4" t="s">
        <v>21</v>
      </c>
      <c r="H251" t="s">
        <v>24</v>
      </c>
      <c r="I251" s="2">
        <v>5</v>
      </c>
      <c r="J251" s="22">
        <v>568.75</v>
      </c>
      <c r="K251" s="3">
        <v>0</v>
      </c>
      <c r="L251" s="3">
        <v>0</v>
      </c>
      <c r="M251" s="3">
        <v>0</v>
      </c>
      <c r="N251" s="3">
        <v>0</v>
      </c>
      <c r="O251" s="3">
        <v>0</v>
      </c>
      <c r="P251">
        <v>1</v>
      </c>
      <c r="Q251">
        <f t="shared" si="6"/>
        <v>1998</v>
      </c>
      <c r="R251" s="3" cm="1">
        <f t="array" ref="R251">MIN(IF($B$2:$B$601 = B251, $Q$2:$Q$601))</f>
        <v>1997</v>
      </c>
      <c r="S251" s="2">
        <f t="shared" si="7"/>
        <v>113.75</v>
      </c>
    </row>
    <row r="252" spans="1:19" x14ac:dyDescent="0.3">
      <c r="A252" s="3">
        <v>251</v>
      </c>
      <c r="B252" s="3">
        <v>1071</v>
      </c>
      <c r="C252" s="1">
        <v>35796</v>
      </c>
      <c r="D252" s="1">
        <v>35796</v>
      </c>
      <c r="E252" s="4" t="s">
        <v>16</v>
      </c>
      <c r="F252" s="4" t="s">
        <v>37</v>
      </c>
      <c r="G252" s="4" t="s">
        <v>18</v>
      </c>
      <c r="H252" t="s">
        <v>24</v>
      </c>
      <c r="I252" s="2">
        <v>4</v>
      </c>
      <c r="J252" s="22">
        <v>700</v>
      </c>
      <c r="K252" s="3">
        <v>1</v>
      </c>
      <c r="L252" s="3">
        <v>1</v>
      </c>
      <c r="M252" s="3">
        <v>0</v>
      </c>
      <c r="N252" s="3">
        <v>0</v>
      </c>
      <c r="O252" s="3">
        <v>0</v>
      </c>
      <c r="P252">
        <v>1</v>
      </c>
      <c r="Q252">
        <f t="shared" si="6"/>
        <v>1998</v>
      </c>
      <c r="R252" s="3" cm="1">
        <f t="array" ref="R252">MIN(IF($B$2:$B$601 = B252, $Q$2:$Q$601))</f>
        <v>1997</v>
      </c>
      <c r="S252" s="2">
        <f t="shared" si="7"/>
        <v>175</v>
      </c>
    </row>
    <row r="253" spans="1:19" x14ac:dyDescent="0.3">
      <c r="A253" s="3">
        <v>252</v>
      </c>
      <c r="B253" s="3">
        <v>1023</v>
      </c>
      <c r="C253" s="1">
        <v>35796</v>
      </c>
      <c r="D253" s="1">
        <v>35796</v>
      </c>
      <c r="E253" s="4" t="s">
        <v>42</v>
      </c>
      <c r="F253" s="4" t="s">
        <v>37</v>
      </c>
      <c r="G253" s="4" t="s">
        <v>21</v>
      </c>
      <c r="H253" t="s">
        <v>24</v>
      </c>
      <c r="I253" s="2">
        <v>4</v>
      </c>
      <c r="J253" s="22">
        <v>400</v>
      </c>
      <c r="K253" s="3">
        <v>1</v>
      </c>
      <c r="L253" s="3">
        <v>1</v>
      </c>
      <c r="M253" s="3">
        <v>1</v>
      </c>
      <c r="N253" s="3">
        <v>0</v>
      </c>
      <c r="O253" s="3">
        <v>0</v>
      </c>
      <c r="P253">
        <v>1</v>
      </c>
      <c r="Q253">
        <f t="shared" si="6"/>
        <v>1998</v>
      </c>
      <c r="R253" s="3" cm="1">
        <f t="array" ref="R253">MIN(IF($B$2:$B$601 = B253, $Q$2:$Q$601))</f>
        <v>1997</v>
      </c>
      <c r="S253" s="2">
        <f t="shared" si="7"/>
        <v>100</v>
      </c>
    </row>
    <row r="254" spans="1:19" x14ac:dyDescent="0.3">
      <c r="A254" s="3">
        <v>253</v>
      </c>
      <c r="B254" s="3">
        <v>1028</v>
      </c>
      <c r="C254" s="1">
        <v>35796</v>
      </c>
      <c r="D254" s="1">
        <v>35796</v>
      </c>
      <c r="E254" s="4" t="s">
        <v>16</v>
      </c>
      <c r="F254" s="4" t="s">
        <v>37</v>
      </c>
      <c r="G254" s="4" t="s">
        <v>18</v>
      </c>
      <c r="H254" t="s">
        <v>24</v>
      </c>
      <c r="I254" s="2">
        <v>4</v>
      </c>
      <c r="J254" s="22">
        <v>700</v>
      </c>
      <c r="K254" s="3">
        <v>1</v>
      </c>
      <c r="L254" s="3">
        <v>1</v>
      </c>
      <c r="M254" s="3">
        <v>1</v>
      </c>
      <c r="N254" s="3">
        <v>0</v>
      </c>
      <c r="O254" s="3">
        <v>0</v>
      </c>
      <c r="P254">
        <v>1</v>
      </c>
      <c r="Q254">
        <f t="shared" si="6"/>
        <v>1998</v>
      </c>
      <c r="R254" s="3" cm="1">
        <f t="array" ref="R254">MIN(IF($B$2:$B$601 = B254, $Q$2:$Q$601))</f>
        <v>1997</v>
      </c>
      <c r="S254" s="2">
        <f t="shared" si="7"/>
        <v>175</v>
      </c>
    </row>
    <row r="255" spans="1:19" x14ac:dyDescent="0.3">
      <c r="A255" s="3">
        <v>254</v>
      </c>
      <c r="B255" s="3">
        <v>1144</v>
      </c>
      <c r="C255" s="1">
        <v>35796</v>
      </c>
      <c r="D255" s="1">
        <v>35806</v>
      </c>
      <c r="E255" s="4" t="s">
        <v>16</v>
      </c>
      <c r="F255" s="4" t="s">
        <v>37</v>
      </c>
      <c r="G255" s="4" t="s">
        <v>21</v>
      </c>
      <c r="H255" t="s">
        <v>24</v>
      </c>
      <c r="I255" s="2">
        <v>4</v>
      </c>
      <c r="J255" s="22">
        <v>700</v>
      </c>
      <c r="K255" s="3">
        <v>1</v>
      </c>
      <c r="L255" s="3">
        <v>1</v>
      </c>
      <c r="M255" s="3">
        <v>0</v>
      </c>
      <c r="N255" s="3">
        <v>0</v>
      </c>
      <c r="O255" s="3">
        <v>0</v>
      </c>
      <c r="P255">
        <v>1</v>
      </c>
      <c r="Q255">
        <f t="shared" si="6"/>
        <v>1998</v>
      </c>
      <c r="R255" s="3" cm="1">
        <f t="array" ref="R255">MIN(IF($B$2:$B$601 = B255, $Q$2:$Q$601))</f>
        <v>1997</v>
      </c>
      <c r="S255" s="2">
        <f t="shared" si="7"/>
        <v>175</v>
      </c>
    </row>
    <row r="256" spans="1:19" x14ac:dyDescent="0.3">
      <c r="A256" s="3">
        <v>255</v>
      </c>
      <c r="B256" s="3">
        <v>1217</v>
      </c>
      <c r="C256" s="1">
        <v>35796</v>
      </c>
      <c r="D256" s="1">
        <v>35796</v>
      </c>
      <c r="E256" s="4" t="s">
        <v>42</v>
      </c>
      <c r="F256" s="4" t="s">
        <v>32</v>
      </c>
      <c r="G256" s="4" t="s">
        <v>21</v>
      </c>
      <c r="H256" t="s">
        <v>24</v>
      </c>
      <c r="I256" s="2">
        <v>1</v>
      </c>
      <c r="J256" s="22">
        <v>65</v>
      </c>
      <c r="K256" s="3">
        <v>1</v>
      </c>
      <c r="L256" s="3">
        <v>1</v>
      </c>
      <c r="M256" s="3">
        <v>1</v>
      </c>
      <c r="N256" s="3">
        <v>0</v>
      </c>
      <c r="O256" s="3">
        <v>0</v>
      </c>
      <c r="P256">
        <v>1</v>
      </c>
      <c r="Q256">
        <f t="shared" si="6"/>
        <v>1998</v>
      </c>
      <c r="R256" s="3" cm="1">
        <f t="array" ref="R256">MIN(IF($B$2:$B$601 = B256, $Q$2:$Q$601))</f>
        <v>1998</v>
      </c>
      <c r="S256" s="2">
        <f t="shared" si="7"/>
        <v>65</v>
      </c>
    </row>
    <row r="257" spans="1:19" x14ac:dyDescent="0.3">
      <c r="A257" s="3">
        <v>256</v>
      </c>
      <c r="B257" s="3">
        <v>1218</v>
      </c>
      <c r="C257" s="1">
        <v>35796</v>
      </c>
      <c r="D257" s="1">
        <v>36046</v>
      </c>
      <c r="E257" s="4" t="s">
        <v>16</v>
      </c>
      <c r="F257" s="4" t="s">
        <v>32</v>
      </c>
      <c r="G257" s="4" t="s">
        <v>18</v>
      </c>
      <c r="H257" t="s">
        <v>24</v>
      </c>
      <c r="I257" s="2">
        <v>1</v>
      </c>
      <c r="J257" s="22">
        <v>113.75</v>
      </c>
      <c r="K257" s="3">
        <v>1</v>
      </c>
      <c r="L257" s="3">
        <v>1</v>
      </c>
      <c r="M257" s="3">
        <v>0</v>
      </c>
      <c r="N257" s="3">
        <v>0</v>
      </c>
      <c r="O257" s="3">
        <v>0</v>
      </c>
      <c r="P257">
        <v>1</v>
      </c>
      <c r="Q257">
        <f t="shared" si="6"/>
        <v>1998</v>
      </c>
      <c r="R257" s="3" cm="1">
        <f t="array" ref="R257">MIN(IF($B$2:$B$601 = B257, $Q$2:$Q$601))</f>
        <v>1998</v>
      </c>
      <c r="S257" s="2">
        <f t="shared" si="7"/>
        <v>113.75</v>
      </c>
    </row>
    <row r="258" spans="1:19" x14ac:dyDescent="0.3">
      <c r="A258" s="3">
        <v>257</v>
      </c>
      <c r="B258" s="3">
        <v>1219</v>
      </c>
      <c r="C258" s="1">
        <v>35796</v>
      </c>
      <c r="D258" s="1">
        <v>36016</v>
      </c>
      <c r="E258" s="4" t="s">
        <v>16</v>
      </c>
      <c r="F258" s="4" t="s">
        <v>17</v>
      </c>
      <c r="G258" s="4" t="s">
        <v>21</v>
      </c>
      <c r="H258" t="s">
        <v>24</v>
      </c>
      <c r="I258" s="2">
        <v>1</v>
      </c>
      <c r="J258" s="22">
        <v>78.75</v>
      </c>
      <c r="K258" s="3">
        <v>1</v>
      </c>
      <c r="L258" s="3">
        <v>1</v>
      </c>
      <c r="M258" s="3">
        <v>1</v>
      </c>
      <c r="N258" s="3">
        <v>0</v>
      </c>
      <c r="O258" s="3">
        <v>0</v>
      </c>
      <c r="P258">
        <v>1</v>
      </c>
      <c r="Q258">
        <f t="shared" si="6"/>
        <v>1998</v>
      </c>
      <c r="R258" s="3" cm="1">
        <f t="array" ref="R258">MIN(IF($B$2:$B$601 = B258, $Q$2:$Q$601))</f>
        <v>1998</v>
      </c>
      <c r="S258" s="2">
        <f t="shared" si="7"/>
        <v>78.75</v>
      </c>
    </row>
    <row r="259" spans="1:19" x14ac:dyDescent="0.3">
      <c r="A259" s="3">
        <v>258</v>
      </c>
      <c r="B259" s="3">
        <v>1220</v>
      </c>
      <c r="C259" s="1">
        <v>35796</v>
      </c>
      <c r="D259" s="1">
        <v>36016</v>
      </c>
      <c r="E259" s="4" t="s">
        <v>42</v>
      </c>
      <c r="F259" s="4" t="s">
        <v>32</v>
      </c>
      <c r="G259" s="4" t="s">
        <v>18</v>
      </c>
      <c r="H259" t="s">
        <v>24</v>
      </c>
      <c r="I259" s="2">
        <v>1</v>
      </c>
      <c r="J259" s="22">
        <v>65</v>
      </c>
      <c r="K259" s="3">
        <v>1</v>
      </c>
      <c r="L259" s="3">
        <v>1</v>
      </c>
      <c r="M259" s="3">
        <v>1</v>
      </c>
      <c r="N259" s="3">
        <v>0</v>
      </c>
      <c r="O259" s="3">
        <v>0</v>
      </c>
      <c r="P259">
        <v>1</v>
      </c>
      <c r="Q259">
        <f t="shared" ref="Q259:Q322" si="8">YEAR(C259)</f>
        <v>1998</v>
      </c>
      <c r="R259" s="3" cm="1">
        <f t="array" ref="R259">MIN(IF($B$2:$B$601 = B259, $Q$2:$Q$601))</f>
        <v>1998</v>
      </c>
      <c r="S259" s="2">
        <f t="shared" ref="S259:S322" si="9">J259/I259</f>
        <v>65</v>
      </c>
    </row>
    <row r="260" spans="1:19" x14ac:dyDescent="0.3">
      <c r="A260" s="3">
        <v>259</v>
      </c>
      <c r="B260" s="3">
        <v>1221</v>
      </c>
      <c r="C260" s="1">
        <v>35796</v>
      </c>
      <c r="D260" s="1">
        <v>36016</v>
      </c>
      <c r="E260" s="4" t="s">
        <v>16</v>
      </c>
      <c r="F260" s="4" t="s">
        <v>32</v>
      </c>
      <c r="G260" s="4" t="s">
        <v>21</v>
      </c>
      <c r="H260" t="s">
        <v>24</v>
      </c>
      <c r="I260" s="2">
        <v>1</v>
      </c>
      <c r="J260" s="22">
        <v>113.75</v>
      </c>
      <c r="K260" s="3">
        <v>1</v>
      </c>
      <c r="L260" s="3">
        <v>1</v>
      </c>
      <c r="M260" s="3">
        <v>0</v>
      </c>
      <c r="N260" s="3">
        <v>0</v>
      </c>
      <c r="O260" s="3">
        <v>0</v>
      </c>
      <c r="P260">
        <v>1</v>
      </c>
      <c r="Q260">
        <f t="shared" si="8"/>
        <v>1998</v>
      </c>
      <c r="R260" s="3" cm="1">
        <f t="array" ref="R260">MIN(IF($B$2:$B$601 = B260, $Q$2:$Q$601))</f>
        <v>1998</v>
      </c>
      <c r="S260" s="2">
        <f t="shared" si="9"/>
        <v>113.75</v>
      </c>
    </row>
    <row r="261" spans="1:19" x14ac:dyDescent="0.3">
      <c r="A261" s="3">
        <v>260</v>
      </c>
      <c r="B261" s="3">
        <v>1222</v>
      </c>
      <c r="C261" s="1">
        <v>35796</v>
      </c>
      <c r="D261" s="1">
        <v>36046</v>
      </c>
      <c r="E261" s="4" t="s">
        <v>16</v>
      </c>
      <c r="F261" s="4" t="s">
        <v>17</v>
      </c>
      <c r="G261" s="4" t="s">
        <v>21</v>
      </c>
      <c r="H261" t="s">
        <v>24</v>
      </c>
      <c r="I261" s="2">
        <v>2</v>
      </c>
      <c r="J261" s="22">
        <v>157.5</v>
      </c>
      <c r="K261" s="3">
        <v>1</v>
      </c>
      <c r="L261" s="3">
        <v>1</v>
      </c>
      <c r="M261" s="3">
        <v>1</v>
      </c>
      <c r="N261" s="3">
        <v>0</v>
      </c>
      <c r="O261" s="3">
        <v>0</v>
      </c>
      <c r="P261">
        <v>1</v>
      </c>
      <c r="Q261">
        <f t="shared" si="8"/>
        <v>1998</v>
      </c>
      <c r="R261" s="3" cm="1">
        <f t="array" ref="R261">MIN(IF($B$2:$B$601 = B261, $Q$2:$Q$601))</f>
        <v>1998</v>
      </c>
      <c r="S261" s="2">
        <f t="shared" si="9"/>
        <v>78.75</v>
      </c>
    </row>
    <row r="262" spans="1:19" x14ac:dyDescent="0.3">
      <c r="A262" s="3">
        <v>261</v>
      </c>
      <c r="B262" s="3">
        <v>1223</v>
      </c>
      <c r="C262" s="1">
        <v>35796</v>
      </c>
      <c r="D262" s="1">
        <v>36016</v>
      </c>
      <c r="E262" s="4" t="s">
        <v>16</v>
      </c>
      <c r="F262" s="4" t="s">
        <v>17</v>
      </c>
      <c r="G262" s="4" t="s">
        <v>21</v>
      </c>
      <c r="H262" t="s">
        <v>24</v>
      </c>
      <c r="I262" s="2">
        <v>1</v>
      </c>
      <c r="J262" s="22">
        <v>78.75</v>
      </c>
      <c r="K262" s="3">
        <v>1</v>
      </c>
      <c r="L262" s="3">
        <v>1</v>
      </c>
      <c r="M262" s="3">
        <v>0</v>
      </c>
      <c r="N262" s="3">
        <v>0</v>
      </c>
      <c r="O262" s="3">
        <v>0</v>
      </c>
      <c r="P262">
        <v>1</v>
      </c>
      <c r="Q262">
        <f t="shared" si="8"/>
        <v>1998</v>
      </c>
      <c r="R262" s="3" cm="1">
        <f t="array" ref="R262">MIN(IF($B$2:$B$601 = B262, $Q$2:$Q$601))</f>
        <v>1998</v>
      </c>
      <c r="S262" s="2">
        <f t="shared" si="9"/>
        <v>78.75</v>
      </c>
    </row>
    <row r="263" spans="1:19" x14ac:dyDescent="0.3">
      <c r="A263" s="3">
        <v>262</v>
      </c>
      <c r="B263" s="3">
        <v>1224</v>
      </c>
      <c r="C263" s="1">
        <v>35796</v>
      </c>
      <c r="D263" s="1">
        <v>36046</v>
      </c>
      <c r="E263" s="4" t="s">
        <v>42</v>
      </c>
      <c r="F263" s="4" t="s">
        <v>32</v>
      </c>
      <c r="G263" s="4" t="s">
        <v>18</v>
      </c>
      <c r="H263" t="s">
        <v>24</v>
      </c>
      <c r="I263" s="2">
        <v>1</v>
      </c>
      <c r="J263" s="22">
        <v>65</v>
      </c>
      <c r="K263" s="3">
        <v>1</v>
      </c>
      <c r="L263" s="3">
        <v>1</v>
      </c>
      <c r="M263" s="3">
        <v>0</v>
      </c>
      <c r="N263" s="3">
        <v>0</v>
      </c>
      <c r="O263" s="3">
        <v>0</v>
      </c>
      <c r="P263">
        <v>1</v>
      </c>
      <c r="Q263">
        <f t="shared" si="8"/>
        <v>1998</v>
      </c>
      <c r="R263" s="3" cm="1">
        <f t="array" ref="R263">MIN(IF($B$2:$B$601 = B263, $Q$2:$Q$601))</f>
        <v>1998</v>
      </c>
      <c r="S263" s="2">
        <f t="shared" si="9"/>
        <v>65</v>
      </c>
    </row>
    <row r="264" spans="1:19" x14ac:dyDescent="0.3">
      <c r="A264" s="3">
        <v>263</v>
      </c>
      <c r="B264" s="3">
        <v>1225</v>
      </c>
      <c r="C264" s="1">
        <v>35796</v>
      </c>
      <c r="D264" s="1">
        <v>35796</v>
      </c>
      <c r="E264" s="4" t="s">
        <v>16</v>
      </c>
      <c r="F264" s="4" t="s">
        <v>17</v>
      </c>
      <c r="G264" s="4" t="s">
        <v>21</v>
      </c>
      <c r="H264" t="s">
        <v>24</v>
      </c>
      <c r="I264" s="2">
        <v>1</v>
      </c>
      <c r="J264" s="22">
        <v>78.75</v>
      </c>
      <c r="K264" s="3">
        <v>1</v>
      </c>
      <c r="L264" s="3">
        <v>1</v>
      </c>
      <c r="M264" s="3">
        <v>0</v>
      </c>
      <c r="N264" s="3">
        <v>0</v>
      </c>
      <c r="O264" s="3">
        <v>0</v>
      </c>
      <c r="P264">
        <v>1</v>
      </c>
      <c r="Q264">
        <f t="shared" si="8"/>
        <v>1998</v>
      </c>
      <c r="R264" s="3" cm="1">
        <f t="array" ref="R264">MIN(IF($B$2:$B$601 = B264, $Q$2:$Q$601))</f>
        <v>1998</v>
      </c>
      <c r="S264" s="2">
        <f t="shared" si="9"/>
        <v>78.75</v>
      </c>
    </row>
    <row r="265" spans="1:19" x14ac:dyDescent="0.3">
      <c r="A265" s="3">
        <v>264</v>
      </c>
      <c r="B265" s="3">
        <v>1226</v>
      </c>
      <c r="C265" s="1">
        <v>35796</v>
      </c>
      <c r="D265" s="1">
        <v>35956</v>
      </c>
      <c r="E265" s="4" t="s">
        <v>42</v>
      </c>
      <c r="F265" s="4" t="s">
        <v>32</v>
      </c>
      <c r="G265" s="4" t="s">
        <v>18</v>
      </c>
      <c r="H265" t="s">
        <v>24</v>
      </c>
      <c r="I265" s="2">
        <v>1</v>
      </c>
      <c r="J265" s="22">
        <v>65</v>
      </c>
      <c r="K265" s="3">
        <v>1</v>
      </c>
      <c r="L265" s="3">
        <v>1</v>
      </c>
      <c r="M265" s="3">
        <v>0</v>
      </c>
      <c r="N265" s="3">
        <v>0</v>
      </c>
      <c r="O265" s="3">
        <v>0</v>
      </c>
      <c r="P265">
        <v>1</v>
      </c>
      <c r="Q265">
        <f t="shared" si="8"/>
        <v>1998</v>
      </c>
      <c r="R265" s="3" cm="1">
        <f t="array" ref="R265">MIN(IF($B$2:$B$601 = B265, $Q$2:$Q$601))</f>
        <v>1998</v>
      </c>
      <c r="S265" s="2">
        <f t="shared" si="9"/>
        <v>65</v>
      </c>
    </row>
    <row r="266" spans="1:19" x14ac:dyDescent="0.3">
      <c r="A266" s="3">
        <v>265</v>
      </c>
      <c r="B266" s="3">
        <v>1227</v>
      </c>
      <c r="C266" s="1">
        <v>35796</v>
      </c>
      <c r="D266" s="1">
        <v>35796</v>
      </c>
      <c r="E266" s="4" t="s">
        <v>16</v>
      </c>
      <c r="F266" s="4" t="s">
        <v>32</v>
      </c>
      <c r="G266" s="4" t="s">
        <v>18</v>
      </c>
      <c r="H266" t="s">
        <v>24</v>
      </c>
      <c r="I266" s="2">
        <v>1</v>
      </c>
      <c r="J266" s="22">
        <v>113.75</v>
      </c>
      <c r="K266" s="3">
        <v>1</v>
      </c>
      <c r="L266" s="3">
        <v>1</v>
      </c>
      <c r="M266" s="3">
        <v>0</v>
      </c>
      <c r="N266" s="3">
        <v>0</v>
      </c>
      <c r="O266" s="3">
        <v>0</v>
      </c>
      <c r="P266">
        <v>1</v>
      </c>
      <c r="Q266">
        <f t="shared" si="8"/>
        <v>1998</v>
      </c>
      <c r="R266" s="3" cm="1">
        <f t="array" ref="R266">MIN(IF($B$2:$B$601 = B266, $Q$2:$Q$601))</f>
        <v>1998</v>
      </c>
      <c r="S266" s="2">
        <f t="shared" si="9"/>
        <v>113.75</v>
      </c>
    </row>
    <row r="267" spans="1:19" x14ac:dyDescent="0.3">
      <c r="A267" s="3">
        <v>266</v>
      </c>
      <c r="B267" s="3">
        <v>1228</v>
      </c>
      <c r="C267" s="1">
        <v>35796</v>
      </c>
      <c r="D267" s="1">
        <v>35839</v>
      </c>
      <c r="E267" s="4" t="s">
        <v>42</v>
      </c>
      <c r="F267" s="4" t="s">
        <v>32</v>
      </c>
      <c r="G267" s="4" t="s">
        <v>21</v>
      </c>
      <c r="H267" t="s">
        <v>24</v>
      </c>
      <c r="I267" s="2">
        <v>1</v>
      </c>
      <c r="J267" s="22">
        <v>65</v>
      </c>
      <c r="K267" s="3">
        <v>1</v>
      </c>
      <c r="L267" s="3">
        <v>1</v>
      </c>
      <c r="M267" s="3">
        <v>0</v>
      </c>
      <c r="N267" s="3">
        <v>0</v>
      </c>
      <c r="O267" s="3">
        <v>0</v>
      </c>
      <c r="P267">
        <v>1</v>
      </c>
      <c r="Q267">
        <f t="shared" si="8"/>
        <v>1998</v>
      </c>
      <c r="R267" s="3" cm="1">
        <f t="array" ref="R267">MIN(IF($B$2:$B$601 = B267, $Q$2:$Q$601))</f>
        <v>1998</v>
      </c>
      <c r="S267" s="2">
        <f t="shared" si="9"/>
        <v>65</v>
      </c>
    </row>
    <row r="268" spans="1:19" x14ac:dyDescent="0.3">
      <c r="A268" s="3">
        <v>267</v>
      </c>
      <c r="B268" s="3">
        <v>1229</v>
      </c>
      <c r="C268" s="1">
        <v>35796</v>
      </c>
      <c r="D268" s="1">
        <v>35946</v>
      </c>
      <c r="E268" s="4" t="s">
        <v>16</v>
      </c>
      <c r="F268" s="4" t="s">
        <v>17</v>
      </c>
      <c r="G268" s="4" t="s">
        <v>21</v>
      </c>
      <c r="H268" t="s">
        <v>24</v>
      </c>
      <c r="I268" s="2">
        <v>5</v>
      </c>
      <c r="J268" s="22">
        <v>393.75</v>
      </c>
      <c r="K268" s="3">
        <v>1</v>
      </c>
      <c r="L268" s="3">
        <v>1</v>
      </c>
      <c r="M268" s="3">
        <v>1</v>
      </c>
      <c r="N268" s="3">
        <v>1</v>
      </c>
      <c r="O268" s="3">
        <v>0</v>
      </c>
      <c r="P268">
        <v>1</v>
      </c>
      <c r="Q268">
        <f t="shared" si="8"/>
        <v>1998</v>
      </c>
      <c r="R268" s="3" cm="1">
        <f t="array" ref="R268">MIN(IF($B$2:$B$601 = B268, $Q$2:$Q$601))</f>
        <v>1998</v>
      </c>
      <c r="S268" s="2">
        <f t="shared" si="9"/>
        <v>78.75</v>
      </c>
    </row>
    <row r="269" spans="1:19" x14ac:dyDescent="0.3">
      <c r="A269" s="3">
        <v>268</v>
      </c>
      <c r="B269" s="3">
        <v>1230</v>
      </c>
      <c r="C269" s="1">
        <v>35796</v>
      </c>
      <c r="D269" s="1">
        <v>36016</v>
      </c>
      <c r="E269" s="4" t="s">
        <v>16</v>
      </c>
      <c r="F269" s="4" t="s">
        <v>17</v>
      </c>
      <c r="G269" s="4" t="s">
        <v>18</v>
      </c>
      <c r="H269" t="s">
        <v>24</v>
      </c>
      <c r="I269" s="2">
        <v>2</v>
      </c>
      <c r="J269" s="22">
        <v>157.5</v>
      </c>
      <c r="K269" s="3">
        <v>1</v>
      </c>
      <c r="L269" s="3">
        <v>1</v>
      </c>
      <c r="M269" s="3">
        <v>1</v>
      </c>
      <c r="N269" s="3">
        <v>0</v>
      </c>
      <c r="O269" s="3">
        <v>0</v>
      </c>
      <c r="P269">
        <v>1</v>
      </c>
      <c r="Q269">
        <f t="shared" si="8"/>
        <v>1998</v>
      </c>
      <c r="R269" s="3" cm="1">
        <f t="array" ref="R269">MIN(IF($B$2:$B$601 = B269, $Q$2:$Q$601))</f>
        <v>1998</v>
      </c>
      <c r="S269" s="2">
        <f t="shared" si="9"/>
        <v>78.75</v>
      </c>
    </row>
    <row r="270" spans="1:19" x14ac:dyDescent="0.3">
      <c r="A270" s="3">
        <v>269</v>
      </c>
      <c r="B270" s="3">
        <v>1231</v>
      </c>
      <c r="C270" s="1">
        <v>35796</v>
      </c>
      <c r="D270" s="1">
        <v>36016</v>
      </c>
      <c r="E270" s="4" t="s">
        <v>16</v>
      </c>
      <c r="F270" s="4" t="s">
        <v>32</v>
      </c>
      <c r="G270" s="4" t="s">
        <v>18</v>
      </c>
      <c r="H270" t="s">
        <v>24</v>
      </c>
      <c r="I270" s="2">
        <v>1</v>
      </c>
      <c r="J270" s="22">
        <v>113.75</v>
      </c>
      <c r="K270" s="3">
        <v>1</v>
      </c>
      <c r="L270" s="3">
        <v>1</v>
      </c>
      <c r="M270" s="3">
        <v>0</v>
      </c>
      <c r="N270" s="3">
        <v>0</v>
      </c>
      <c r="O270" s="3">
        <v>0</v>
      </c>
      <c r="P270">
        <v>1</v>
      </c>
      <c r="Q270">
        <f t="shared" si="8"/>
        <v>1998</v>
      </c>
      <c r="R270" s="3" cm="1">
        <f t="array" ref="R270">MIN(IF($B$2:$B$601 = B270, $Q$2:$Q$601))</f>
        <v>1998</v>
      </c>
      <c r="S270" s="2">
        <f t="shared" si="9"/>
        <v>113.75</v>
      </c>
    </row>
    <row r="271" spans="1:19" x14ac:dyDescent="0.3">
      <c r="A271" s="3">
        <v>270</v>
      </c>
      <c r="B271" s="3">
        <v>1232</v>
      </c>
      <c r="C271" s="1">
        <v>35796</v>
      </c>
      <c r="D271" s="1">
        <v>35896</v>
      </c>
      <c r="E271" s="4" t="s">
        <v>16</v>
      </c>
      <c r="F271" s="4" t="s">
        <v>32</v>
      </c>
      <c r="G271" s="4" t="s">
        <v>21</v>
      </c>
      <c r="H271" t="s">
        <v>24</v>
      </c>
      <c r="I271" s="2">
        <v>1</v>
      </c>
      <c r="J271" s="22">
        <v>113.75</v>
      </c>
      <c r="K271" s="3">
        <v>1</v>
      </c>
      <c r="L271" s="3">
        <v>1</v>
      </c>
      <c r="M271" s="3">
        <v>0</v>
      </c>
      <c r="N271" s="3">
        <v>0</v>
      </c>
      <c r="O271" s="3">
        <v>0</v>
      </c>
      <c r="P271">
        <v>1</v>
      </c>
      <c r="Q271">
        <f t="shared" si="8"/>
        <v>1998</v>
      </c>
      <c r="R271" s="3" cm="1">
        <f t="array" ref="R271">MIN(IF($B$2:$B$601 = B271, $Q$2:$Q$601))</f>
        <v>1998</v>
      </c>
      <c r="S271" s="2">
        <f t="shared" si="9"/>
        <v>113.75</v>
      </c>
    </row>
    <row r="272" spans="1:19" x14ac:dyDescent="0.3">
      <c r="A272" s="3">
        <v>271</v>
      </c>
      <c r="B272" s="3">
        <v>1233</v>
      </c>
      <c r="C272" s="1">
        <v>35796</v>
      </c>
      <c r="D272" s="1">
        <v>35796</v>
      </c>
      <c r="E272" s="4" t="s">
        <v>16</v>
      </c>
      <c r="F272" s="4" t="s">
        <v>17</v>
      </c>
      <c r="G272" s="4" t="s">
        <v>21</v>
      </c>
      <c r="H272" t="s">
        <v>24</v>
      </c>
      <c r="I272" s="2">
        <v>2</v>
      </c>
      <c r="J272" s="22">
        <v>157.5</v>
      </c>
      <c r="K272" s="3">
        <v>1</v>
      </c>
      <c r="L272" s="3">
        <v>1</v>
      </c>
      <c r="M272" s="3">
        <v>1</v>
      </c>
      <c r="N272" s="3">
        <v>0</v>
      </c>
      <c r="O272" s="3">
        <v>0</v>
      </c>
      <c r="P272">
        <v>1</v>
      </c>
      <c r="Q272">
        <f t="shared" si="8"/>
        <v>1998</v>
      </c>
      <c r="R272" s="3" cm="1">
        <f t="array" ref="R272">MIN(IF($B$2:$B$601 = B272, $Q$2:$Q$601))</f>
        <v>1998</v>
      </c>
      <c r="S272" s="2">
        <f t="shared" si="9"/>
        <v>78.75</v>
      </c>
    </row>
    <row r="273" spans="1:19" x14ac:dyDescent="0.3">
      <c r="A273" s="3">
        <v>272</v>
      </c>
      <c r="B273" s="3">
        <v>1234</v>
      </c>
      <c r="C273" s="1">
        <v>35796</v>
      </c>
      <c r="D273" s="1">
        <v>36046</v>
      </c>
      <c r="E273" s="4" t="s">
        <v>42</v>
      </c>
      <c r="F273" s="4" t="s">
        <v>32</v>
      </c>
      <c r="G273" s="4" t="s">
        <v>18</v>
      </c>
      <c r="H273" t="s">
        <v>24</v>
      </c>
      <c r="I273" s="2">
        <v>2</v>
      </c>
      <c r="J273" s="22">
        <v>130</v>
      </c>
      <c r="K273" s="3">
        <v>1</v>
      </c>
      <c r="L273" s="3">
        <v>1</v>
      </c>
      <c r="M273" s="3">
        <v>0</v>
      </c>
      <c r="N273" s="3">
        <v>0</v>
      </c>
      <c r="O273" s="3">
        <v>0</v>
      </c>
      <c r="P273">
        <v>1</v>
      </c>
      <c r="Q273">
        <f t="shared" si="8"/>
        <v>1998</v>
      </c>
      <c r="R273" s="3" cm="1">
        <f t="array" ref="R273">MIN(IF($B$2:$B$601 = B273, $Q$2:$Q$601))</f>
        <v>1998</v>
      </c>
      <c r="S273" s="2">
        <f t="shared" si="9"/>
        <v>65</v>
      </c>
    </row>
    <row r="274" spans="1:19" x14ac:dyDescent="0.3">
      <c r="A274" s="3">
        <v>273</v>
      </c>
      <c r="B274" s="3">
        <v>1235</v>
      </c>
      <c r="C274" s="1">
        <v>35796</v>
      </c>
      <c r="D274" s="1">
        <v>35796</v>
      </c>
      <c r="E274" s="4" t="s">
        <v>16</v>
      </c>
      <c r="F274" s="4" t="s">
        <v>17</v>
      </c>
      <c r="G274" s="4" t="s">
        <v>18</v>
      </c>
      <c r="H274" t="s">
        <v>24</v>
      </c>
      <c r="I274" s="2">
        <v>2</v>
      </c>
      <c r="J274" s="22">
        <v>157.5</v>
      </c>
      <c r="K274" s="3">
        <v>1</v>
      </c>
      <c r="L274" s="3">
        <v>1</v>
      </c>
      <c r="M274" s="3">
        <v>0</v>
      </c>
      <c r="N274" s="3">
        <v>0</v>
      </c>
      <c r="O274" s="3">
        <v>0</v>
      </c>
      <c r="P274">
        <v>1</v>
      </c>
      <c r="Q274">
        <f t="shared" si="8"/>
        <v>1998</v>
      </c>
      <c r="R274" s="3" cm="1">
        <f t="array" ref="R274">MIN(IF($B$2:$B$601 = B274, $Q$2:$Q$601))</f>
        <v>1998</v>
      </c>
      <c r="S274" s="2">
        <f t="shared" si="9"/>
        <v>78.75</v>
      </c>
    </row>
    <row r="275" spans="1:19" x14ac:dyDescent="0.3">
      <c r="A275" s="3">
        <v>274</v>
      </c>
      <c r="B275" s="3">
        <v>1236</v>
      </c>
      <c r="C275" s="1">
        <v>35796</v>
      </c>
      <c r="D275" s="1">
        <v>36046</v>
      </c>
      <c r="E275" s="4" t="s">
        <v>16</v>
      </c>
      <c r="F275" s="4" t="s">
        <v>32</v>
      </c>
      <c r="G275" s="4" t="s">
        <v>21</v>
      </c>
      <c r="H275" t="s">
        <v>24</v>
      </c>
      <c r="I275" s="2">
        <v>1</v>
      </c>
      <c r="J275" s="22">
        <v>113.75</v>
      </c>
      <c r="K275" s="3">
        <v>0</v>
      </c>
      <c r="L275" s="3">
        <v>0</v>
      </c>
      <c r="M275" s="3">
        <v>0</v>
      </c>
      <c r="N275" s="3">
        <v>0</v>
      </c>
      <c r="O275" s="3">
        <v>0</v>
      </c>
      <c r="P275">
        <v>1</v>
      </c>
      <c r="Q275">
        <f t="shared" si="8"/>
        <v>1998</v>
      </c>
      <c r="R275" s="3" cm="1">
        <f t="array" ref="R275">MIN(IF($B$2:$B$601 = B275, $Q$2:$Q$601))</f>
        <v>1998</v>
      </c>
      <c r="S275" s="2">
        <f t="shared" si="9"/>
        <v>113.75</v>
      </c>
    </row>
    <row r="276" spans="1:19" x14ac:dyDescent="0.3">
      <c r="A276" s="3">
        <v>275</v>
      </c>
      <c r="B276" s="3">
        <v>1237</v>
      </c>
      <c r="C276" s="1">
        <v>35796</v>
      </c>
      <c r="D276" s="1">
        <v>36046</v>
      </c>
      <c r="E276" s="4" t="s">
        <v>42</v>
      </c>
      <c r="F276" s="4" t="s">
        <v>32</v>
      </c>
      <c r="G276" s="4" t="s">
        <v>21</v>
      </c>
      <c r="H276" t="s">
        <v>24</v>
      </c>
      <c r="I276" s="2">
        <v>1</v>
      </c>
      <c r="J276" s="22">
        <v>65</v>
      </c>
      <c r="K276" s="3">
        <v>0</v>
      </c>
      <c r="L276" s="3">
        <v>0</v>
      </c>
      <c r="M276" s="3">
        <v>0</v>
      </c>
      <c r="N276" s="3">
        <v>0</v>
      </c>
      <c r="O276" s="3">
        <v>0</v>
      </c>
      <c r="P276">
        <v>1</v>
      </c>
      <c r="Q276">
        <f t="shared" si="8"/>
        <v>1998</v>
      </c>
      <c r="R276" s="3" cm="1">
        <f t="array" ref="R276">MIN(IF($B$2:$B$601 = B276, $Q$2:$Q$601))</f>
        <v>1998</v>
      </c>
      <c r="S276" s="2">
        <f t="shared" si="9"/>
        <v>65</v>
      </c>
    </row>
    <row r="277" spans="1:19" x14ac:dyDescent="0.3">
      <c r="A277" s="3">
        <v>276</v>
      </c>
      <c r="B277" s="3">
        <v>1238</v>
      </c>
      <c r="C277" s="1">
        <v>35796</v>
      </c>
      <c r="D277" s="1">
        <v>35856</v>
      </c>
      <c r="E277" s="4" t="s">
        <v>16</v>
      </c>
      <c r="F277" s="4" t="s">
        <v>17</v>
      </c>
      <c r="G277" s="4" t="s">
        <v>21</v>
      </c>
      <c r="H277" t="s">
        <v>24</v>
      </c>
      <c r="I277" s="2">
        <v>1</v>
      </c>
      <c r="J277" s="22">
        <v>78.75</v>
      </c>
      <c r="K277" s="3">
        <v>0</v>
      </c>
      <c r="L277" s="3">
        <v>0</v>
      </c>
      <c r="M277" s="3">
        <v>0</v>
      </c>
      <c r="N277" s="3">
        <v>0</v>
      </c>
      <c r="O277" s="3">
        <v>0</v>
      </c>
      <c r="P277">
        <v>1</v>
      </c>
      <c r="Q277">
        <f t="shared" si="8"/>
        <v>1998</v>
      </c>
      <c r="R277" s="3" cm="1">
        <f t="array" ref="R277">MIN(IF($B$2:$B$601 = B277, $Q$2:$Q$601))</f>
        <v>1998</v>
      </c>
      <c r="S277" s="2">
        <f t="shared" si="9"/>
        <v>78.75</v>
      </c>
    </row>
    <row r="278" spans="1:19" x14ac:dyDescent="0.3">
      <c r="A278" s="3">
        <v>277</v>
      </c>
      <c r="B278" s="3">
        <v>1239</v>
      </c>
      <c r="C278" s="1">
        <v>35796</v>
      </c>
      <c r="D278" s="1">
        <v>35874</v>
      </c>
      <c r="E278" s="4" t="s">
        <v>42</v>
      </c>
      <c r="F278" s="4" t="s">
        <v>32</v>
      </c>
      <c r="G278" s="4" t="s">
        <v>21</v>
      </c>
      <c r="H278" t="s">
        <v>24</v>
      </c>
      <c r="I278" s="2">
        <v>1</v>
      </c>
      <c r="J278" s="22">
        <v>65</v>
      </c>
      <c r="K278" s="3">
        <v>0</v>
      </c>
      <c r="L278" s="3">
        <v>0</v>
      </c>
      <c r="M278" s="3">
        <v>0</v>
      </c>
      <c r="N278" s="3">
        <v>0</v>
      </c>
      <c r="O278" s="3">
        <v>0</v>
      </c>
      <c r="P278">
        <v>1</v>
      </c>
      <c r="Q278">
        <f t="shared" si="8"/>
        <v>1998</v>
      </c>
      <c r="R278" s="3" cm="1">
        <f t="array" ref="R278">MIN(IF($B$2:$B$601 = B278, $Q$2:$Q$601))</f>
        <v>1998</v>
      </c>
      <c r="S278" s="2">
        <f t="shared" si="9"/>
        <v>65</v>
      </c>
    </row>
    <row r="279" spans="1:19" x14ac:dyDescent="0.3">
      <c r="A279" s="3">
        <v>278</v>
      </c>
      <c r="B279" s="3">
        <v>1240</v>
      </c>
      <c r="C279" s="1">
        <v>35796</v>
      </c>
      <c r="D279" s="1">
        <v>35796</v>
      </c>
      <c r="E279" s="4" t="s">
        <v>16</v>
      </c>
      <c r="F279" s="4" t="s">
        <v>17</v>
      </c>
      <c r="G279" s="4" t="s">
        <v>18</v>
      </c>
      <c r="H279" t="s">
        <v>24</v>
      </c>
      <c r="I279" s="2">
        <v>1</v>
      </c>
      <c r="J279" s="22">
        <v>78.75</v>
      </c>
      <c r="K279" s="3">
        <v>1</v>
      </c>
      <c r="L279" s="3">
        <v>1</v>
      </c>
      <c r="M279" s="3">
        <v>1</v>
      </c>
      <c r="N279" s="3">
        <v>0</v>
      </c>
      <c r="O279" s="3">
        <v>0</v>
      </c>
      <c r="P279">
        <v>1</v>
      </c>
      <c r="Q279">
        <f t="shared" si="8"/>
        <v>1998</v>
      </c>
      <c r="R279" s="3" cm="1">
        <f t="array" ref="R279">MIN(IF($B$2:$B$601 = B279, $Q$2:$Q$601))</f>
        <v>1998</v>
      </c>
      <c r="S279" s="2">
        <f t="shared" si="9"/>
        <v>78.75</v>
      </c>
    </row>
    <row r="280" spans="1:19" x14ac:dyDescent="0.3">
      <c r="A280" s="3">
        <v>279</v>
      </c>
      <c r="B280" s="3">
        <v>1241</v>
      </c>
      <c r="C280" s="1">
        <v>35796</v>
      </c>
      <c r="D280" s="1">
        <v>36046</v>
      </c>
      <c r="E280" s="4" t="s">
        <v>16</v>
      </c>
      <c r="F280" s="4" t="s">
        <v>32</v>
      </c>
      <c r="G280" s="4" t="s">
        <v>21</v>
      </c>
      <c r="H280" t="s">
        <v>24</v>
      </c>
      <c r="I280" s="2">
        <v>1</v>
      </c>
      <c r="J280" s="22">
        <v>113.75</v>
      </c>
      <c r="K280" s="3">
        <v>1</v>
      </c>
      <c r="L280" s="3">
        <v>1</v>
      </c>
      <c r="M280" s="3">
        <v>1</v>
      </c>
      <c r="N280" s="3">
        <v>0</v>
      </c>
      <c r="O280" s="3">
        <v>0</v>
      </c>
      <c r="P280">
        <v>1</v>
      </c>
      <c r="Q280">
        <f t="shared" si="8"/>
        <v>1998</v>
      </c>
      <c r="R280" s="3" cm="1">
        <f t="array" ref="R280">MIN(IF($B$2:$B$601 = B280, $Q$2:$Q$601))</f>
        <v>1998</v>
      </c>
      <c r="S280" s="2">
        <f t="shared" si="9"/>
        <v>113.75</v>
      </c>
    </row>
    <row r="281" spans="1:19" x14ac:dyDescent="0.3">
      <c r="A281" s="3">
        <v>280</v>
      </c>
      <c r="B281" s="3">
        <v>1169</v>
      </c>
      <c r="C281" s="1">
        <v>35796</v>
      </c>
      <c r="D281" s="1">
        <v>35836</v>
      </c>
      <c r="E281" s="4" t="s">
        <v>16</v>
      </c>
      <c r="F281" s="4" t="s">
        <v>37</v>
      </c>
      <c r="G281" s="4" t="s">
        <v>21</v>
      </c>
      <c r="H281" t="s">
        <v>26</v>
      </c>
      <c r="I281" s="2">
        <v>4</v>
      </c>
      <c r="J281" s="22">
        <v>700</v>
      </c>
      <c r="K281" s="3">
        <v>1</v>
      </c>
      <c r="L281" s="3">
        <v>0</v>
      </c>
      <c r="M281" s="3">
        <v>1</v>
      </c>
      <c r="N281" s="3">
        <v>0</v>
      </c>
      <c r="O281" s="3">
        <v>0</v>
      </c>
      <c r="P281">
        <v>1</v>
      </c>
      <c r="Q281">
        <f t="shared" si="8"/>
        <v>1998</v>
      </c>
      <c r="R281" s="3" cm="1">
        <f t="array" ref="R281">MIN(IF($B$2:$B$601 = B281, $Q$2:$Q$601))</f>
        <v>1997</v>
      </c>
      <c r="S281" s="2">
        <f t="shared" si="9"/>
        <v>175</v>
      </c>
    </row>
    <row r="282" spans="1:19" x14ac:dyDescent="0.3">
      <c r="A282" s="3">
        <v>281</v>
      </c>
      <c r="B282" s="3">
        <v>1184</v>
      </c>
      <c r="C282" s="1">
        <v>35796</v>
      </c>
      <c r="D282" s="1">
        <v>36046</v>
      </c>
      <c r="E282" s="4" t="s">
        <v>42</v>
      </c>
      <c r="F282" s="4" t="s">
        <v>32</v>
      </c>
      <c r="G282" s="4" t="s">
        <v>21</v>
      </c>
      <c r="H282" t="s">
        <v>26</v>
      </c>
      <c r="I282" s="2">
        <v>5</v>
      </c>
      <c r="J282" s="22">
        <v>325</v>
      </c>
      <c r="K282" s="3">
        <v>1</v>
      </c>
      <c r="L282" s="3">
        <v>1</v>
      </c>
      <c r="M282" s="3">
        <v>0</v>
      </c>
      <c r="N282" s="3">
        <v>0</v>
      </c>
      <c r="O282" s="3">
        <v>0</v>
      </c>
      <c r="P282">
        <v>1</v>
      </c>
      <c r="Q282">
        <f t="shared" si="8"/>
        <v>1998</v>
      </c>
      <c r="R282" s="3" cm="1">
        <f t="array" ref="R282">MIN(IF($B$2:$B$601 = B282, $Q$2:$Q$601))</f>
        <v>1997</v>
      </c>
      <c r="S282" s="2">
        <f t="shared" si="9"/>
        <v>65</v>
      </c>
    </row>
    <row r="283" spans="1:19" x14ac:dyDescent="0.3">
      <c r="A283" s="3">
        <v>282</v>
      </c>
      <c r="B283" s="3">
        <v>1177</v>
      </c>
      <c r="C283" s="1">
        <v>35796</v>
      </c>
      <c r="D283" s="1">
        <v>36046</v>
      </c>
      <c r="E283" s="4" t="s">
        <v>42</v>
      </c>
      <c r="F283" s="4" t="s">
        <v>32</v>
      </c>
      <c r="G283" s="4" t="s">
        <v>18</v>
      </c>
      <c r="H283" t="s">
        <v>26</v>
      </c>
      <c r="I283" s="2">
        <v>7</v>
      </c>
      <c r="J283" s="22">
        <v>455</v>
      </c>
      <c r="K283" s="3">
        <v>1</v>
      </c>
      <c r="L283" s="3">
        <v>1</v>
      </c>
      <c r="M283" s="3">
        <v>0</v>
      </c>
      <c r="N283" s="3">
        <v>0</v>
      </c>
      <c r="O283" s="3">
        <v>0</v>
      </c>
      <c r="P283">
        <v>1</v>
      </c>
      <c r="Q283">
        <f t="shared" si="8"/>
        <v>1998</v>
      </c>
      <c r="R283" s="3" cm="1">
        <f t="array" ref="R283">MIN(IF($B$2:$B$601 = B283, $Q$2:$Q$601))</f>
        <v>1997</v>
      </c>
      <c r="S283" s="2">
        <f t="shared" si="9"/>
        <v>65</v>
      </c>
    </row>
    <row r="284" spans="1:19" x14ac:dyDescent="0.3">
      <c r="A284" s="3">
        <v>283</v>
      </c>
      <c r="B284" s="3">
        <v>1018</v>
      </c>
      <c r="C284" s="1">
        <v>35796</v>
      </c>
      <c r="D284" s="1">
        <v>35796</v>
      </c>
      <c r="E284" s="4" t="s">
        <v>16</v>
      </c>
      <c r="F284" s="4" t="s">
        <v>37</v>
      </c>
      <c r="G284" s="4" t="s">
        <v>21</v>
      </c>
      <c r="H284" t="s">
        <v>26</v>
      </c>
      <c r="I284" s="2">
        <v>5</v>
      </c>
      <c r="J284" s="22">
        <v>875</v>
      </c>
      <c r="K284" s="3">
        <v>1</v>
      </c>
      <c r="L284" s="3">
        <v>1</v>
      </c>
      <c r="M284" s="3">
        <v>0</v>
      </c>
      <c r="N284" s="3">
        <v>0</v>
      </c>
      <c r="O284" s="3">
        <v>0</v>
      </c>
      <c r="P284">
        <v>1</v>
      </c>
      <c r="Q284">
        <f t="shared" si="8"/>
        <v>1998</v>
      </c>
      <c r="R284" s="3" cm="1">
        <f t="array" ref="R284">MIN(IF($B$2:$B$601 = B284, $Q$2:$Q$601))</f>
        <v>1997</v>
      </c>
      <c r="S284" s="2">
        <f t="shared" si="9"/>
        <v>175</v>
      </c>
    </row>
    <row r="285" spans="1:19" x14ac:dyDescent="0.3">
      <c r="A285" s="3">
        <v>284</v>
      </c>
      <c r="B285" s="3">
        <v>1091</v>
      </c>
      <c r="C285" s="1">
        <v>35796</v>
      </c>
      <c r="D285" s="1">
        <v>35797</v>
      </c>
      <c r="E285" s="4" t="s">
        <v>16</v>
      </c>
      <c r="F285" s="4" t="s">
        <v>37</v>
      </c>
      <c r="G285" s="4" t="s">
        <v>21</v>
      </c>
      <c r="H285" t="s">
        <v>26</v>
      </c>
      <c r="I285" s="2">
        <v>1</v>
      </c>
      <c r="J285" s="22">
        <v>175</v>
      </c>
      <c r="K285" s="3">
        <v>1</v>
      </c>
      <c r="L285" s="3">
        <v>1</v>
      </c>
      <c r="M285" s="3">
        <v>0</v>
      </c>
      <c r="N285" s="3">
        <v>0</v>
      </c>
      <c r="O285" s="3">
        <v>0</v>
      </c>
      <c r="P285">
        <v>1</v>
      </c>
      <c r="Q285">
        <f t="shared" si="8"/>
        <v>1998</v>
      </c>
      <c r="R285" s="3" cm="1">
        <f t="array" ref="R285">MIN(IF($B$2:$B$601 = B285, $Q$2:$Q$601))</f>
        <v>1997</v>
      </c>
      <c r="S285" s="2">
        <f t="shared" si="9"/>
        <v>175</v>
      </c>
    </row>
    <row r="286" spans="1:19" x14ac:dyDescent="0.3">
      <c r="A286" s="3">
        <v>285</v>
      </c>
      <c r="B286" s="3">
        <v>1024</v>
      </c>
      <c r="C286" s="1">
        <v>35796</v>
      </c>
      <c r="D286" s="1">
        <v>35796</v>
      </c>
      <c r="E286" s="4" t="s">
        <v>16</v>
      </c>
      <c r="F286" s="4" t="s">
        <v>37</v>
      </c>
      <c r="G286" s="4" t="s">
        <v>21</v>
      </c>
      <c r="H286" t="s">
        <v>26</v>
      </c>
      <c r="I286" s="2">
        <v>6</v>
      </c>
      <c r="J286" s="22">
        <v>1050</v>
      </c>
      <c r="K286" s="3">
        <v>1</v>
      </c>
      <c r="L286" s="3">
        <v>1</v>
      </c>
      <c r="M286" s="3">
        <v>1</v>
      </c>
      <c r="N286" s="3">
        <v>0</v>
      </c>
      <c r="O286" s="3">
        <v>1</v>
      </c>
      <c r="P286">
        <v>1</v>
      </c>
      <c r="Q286">
        <f t="shared" si="8"/>
        <v>1998</v>
      </c>
      <c r="R286" s="3" cm="1">
        <f t="array" ref="R286">MIN(IF($B$2:$B$601 = B286, $Q$2:$Q$601))</f>
        <v>1997</v>
      </c>
      <c r="S286" s="2">
        <f t="shared" si="9"/>
        <v>175</v>
      </c>
    </row>
    <row r="287" spans="1:19" x14ac:dyDescent="0.3">
      <c r="A287" s="3">
        <v>286</v>
      </c>
      <c r="B287" s="3">
        <v>1044</v>
      </c>
      <c r="C287" s="1">
        <v>35796</v>
      </c>
      <c r="D287" s="1">
        <v>35796</v>
      </c>
      <c r="E287" s="4" t="s">
        <v>16</v>
      </c>
      <c r="F287" s="4" t="s">
        <v>37</v>
      </c>
      <c r="G287" s="4" t="s">
        <v>21</v>
      </c>
      <c r="H287" t="s">
        <v>26</v>
      </c>
      <c r="I287" s="2">
        <v>7</v>
      </c>
      <c r="J287" s="22">
        <v>1225</v>
      </c>
      <c r="K287" s="3">
        <v>1</v>
      </c>
      <c r="L287" s="3">
        <v>1</v>
      </c>
      <c r="M287" s="3">
        <v>0</v>
      </c>
      <c r="N287" s="3">
        <v>0</v>
      </c>
      <c r="O287" s="3">
        <v>0</v>
      </c>
      <c r="P287">
        <v>1</v>
      </c>
      <c r="Q287">
        <f t="shared" si="8"/>
        <v>1998</v>
      </c>
      <c r="R287" s="3" cm="1">
        <f t="array" ref="R287">MIN(IF($B$2:$B$601 = B287, $Q$2:$Q$601))</f>
        <v>1997</v>
      </c>
      <c r="S287" s="2">
        <f t="shared" si="9"/>
        <v>175</v>
      </c>
    </row>
    <row r="288" spans="1:19" x14ac:dyDescent="0.3">
      <c r="A288" s="3">
        <v>287</v>
      </c>
      <c r="B288" s="3">
        <v>1094</v>
      </c>
      <c r="C288" s="1">
        <v>35796</v>
      </c>
      <c r="D288" s="1">
        <v>35797</v>
      </c>
      <c r="E288" s="4" t="s">
        <v>16</v>
      </c>
      <c r="F288" s="4" t="s">
        <v>37</v>
      </c>
      <c r="G288" s="4" t="s">
        <v>21</v>
      </c>
      <c r="H288" t="s">
        <v>26</v>
      </c>
      <c r="I288" s="2">
        <v>1</v>
      </c>
      <c r="J288" s="22">
        <v>175</v>
      </c>
      <c r="K288" s="3">
        <v>1</v>
      </c>
      <c r="L288" s="3">
        <v>1</v>
      </c>
      <c r="M288" s="3">
        <v>1</v>
      </c>
      <c r="N288" s="3">
        <v>0</v>
      </c>
      <c r="O288" s="3">
        <v>0</v>
      </c>
      <c r="P288">
        <v>1</v>
      </c>
      <c r="Q288">
        <f t="shared" si="8"/>
        <v>1998</v>
      </c>
      <c r="R288" s="3" cm="1">
        <f t="array" ref="R288">MIN(IF($B$2:$B$601 = B288, $Q$2:$Q$601))</f>
        <v>1997</v>
      </c>
      <c r="S288" s="2">
        <f t="shared" si="9"/>
        <v>175</v>
      </c>
    </row>
    <row r="289" spans="1:19" x14ac:dyDescent="0.3">
      <c r="A289" s="3">
        <v>288</v>
      </c>
      <c r="B289" s="3">
        <v>1100</v>
      </c>
      <c r="C289" s="1">
        <v>35796</v>
      </c>
      <c r="D289" s="1">
        <v>35799</v>
      </c>
      <c r="E289" s="4" t="s">
        <v>16</v>
      </c>
      <c r="F289" s="4" t="s">
        <v>32</v>
      </c>
      <c r="G289" s="4" t="s">
        <v>21</v>
      </c>
      <c r="H289" t="s">
        <v>26</v>
      </c>
      <c r="I289" s="2">
        <v>3</v>
      </c>
      <c r="J289" s="22">
        <v>341.25</v>
      </c>
      <c r="K289" s="3">
        <v>1</v>
      </c>
      <c r="L289" s="3">
        <v>1</v>
      </c>
      <c r="M289" s="3">
        <v>0</v>
      </c>
      <c r="N289" s="3">
        <v>0</v>
      </c>
      <c r="O289" s="3">
        <v>0</v>
      </c>
      <c r="P289">
        <v>1</v>
      </c>
      <c r="Q289">
        <f t="shared" si="8"/>
        <v>1998</v>
      </c>
      <c r="R289" s="3" cm="1">
        <f t="array" ref="R289">MIN(IF($B$2:$B$601 = B289, $Q$2:$Q$601))</f>
        <v>1997</v>
      </c>
      <c r="S289" s="2">
        <f t="shared" si="9"/>
        <v>113.75</v>
      </c>
    </row>
    <row r="290" spans="1:19" x14ac:dyDescent="0.3">
      <c r="A290" s="3">
        <v>289</v>
      </c>
      <c r="B290" s="3">
        <v>1128</v>
      </c>
      <c r="C290" s="1">
        <v>35796</v>
      </c>
      <c r="D290" s="1">
        <v>35991</v>
      </c>
      <c r="E290" s="4" t="s">
        <v>42</v>
      </c>
      <c r="F290" s="4" t="s">
        <v>32</v>
      </c>
      <c r="G290" s="4" t="s">
        <v>21</v>
      </c>
      <c r="H290" t="s">
        <v>26</v>
      </c>
      <c r="I290" s="2">
        <v>2</v>
      </c>
      <c r="J290" s="22">
        <v>130</v>
      </c>
      <c r="K290" s="3">
        <v>1</v>
      </c>
      <c r="L290" s="3">
        <v>1</v>
      </c>
      <c r="M290" s="3">
        <v>0</v>
      </c>
      <c r="N290" s="3">
        <v>0</v>
      </c>
      <c r="O290" s="3">
        <v>0</v>
      </c>
      <c r="P290">
        <v>1</v>
      </c>
      <c r="Q290">
        <f t="shared" si="8"/>
        <v>1998</v>
      </c>
      <c r="R290" s="3" cm="1">
        <f t="array" ref="R290">MIN(IF($B$2:$B$601 = B290, $Q$2:$Q$601))</f>
        <v>1997</v>
      </c>
      <c r="S290" s="2">
        <f t="shared" si="9"/>
        <v>65</v>
      </c>
    </row>
    <row r="291" spans="1:19" x14ac:dyDescent="0.3">
      <c r="A291" s="3">
        <v>290</v>
      </c>
      <c r="B291" s="3">
        <v>1113</v>
      </c>
      <c r="C291" s="1">
        <v>35796</v>
      </c>
      <c r="D291" s="1">
        <v>35931</v>
      </c>
      <c r="E291" s="4" t="s">
        <v>16</v>
      </c>
      <c r="F291" s="4" t="s">
        <v>32</v>
      </c>
      <c r="G291" s="4" t="s">
        <v>18</v>
      </c>
      <c r="H291" t="s">
        <v>26</v>
      </c>
      <c r="I291" s="2">
        <v>1</v>
      </c>
      <c r="J291" s="22">
        <v>113.75</v>
      </c>
      <c r="K291" s="3">
        <v>1</v>
      </c>
      <c r="L291" s="3">
        <v>1</v>
      </c>
      <c r="M291" s="3">
        <v>1</v>
      </c>
      <c r="N291" s="3">
        <v>0</v>
      </c>
      <c r="O291" s="3">
        <v>0</v>
      </c>
      <c r="P291">
        <v>1</v>
      </c>
      <c r="Q291">
        <f t="shared" si="8"/>
        <v>1998</v>
      </c>
      <c r="R291" s="3" cm="1">
        <f t="array" ref="R291">MIN(IF($B$2:$B$601 = B291, $Q$2:$Q$601))</f>
        <v>1997</v>
      </c>
      <c r="S291" s="2">
        <f t="shared" si="9"/>
        <v>113.75</v>
      </c>
    </row>
    <row r="292" spans="1:19" x14ac:dyDescent="0.3">
      <c r="A292" s="3">
        <v>291</v>
      </c>
      <c r="B292" s="3">
        <v>1042</v>
      </c>
      <c r="C292" s="1">
        <v>35796</v>
      </c>
      <c r="D292" s="1">
        <v>35796</v>
      </c>
      <c r="E292" s="4" t="s">
        <v>16</v>
      </c>
      <c r="F292" s="4" t="s">
        <v>37</v>
      </c>
      <c r="G292" s="4" t="s">
        <v>21</v>
      </c>
      <c r="H292" t="s">
        <v>26</v>
      </c>
      <c r="I292" s="2">
        <v>2</v>
      </c>
      <c r="J292" s="22">
        <v>350</v>
      </c>
      <c r="K292" s="3">
        <v>1</v>
      </c>
      <c r="L292" s="3">
        <v>1</v>
      </c>
      <c r="M292" s="3">
        <v>1</v>
      </c>
      <c r="N292" s="3">
        <v>0</v>
      </c>
      <c r="O292" s="3">
        <v>0</v>
      </c>
      <c r="P292">
        <v>1</v>
      </c>
      <c r="Q292">
        <f t="shared" si="8"/>
        <v>1998</v>
      </c>
      <c r="R292" s="3" cm="1">
        <f t="array" ref="R292">MIN(IF($B$2:$B$601 = B292, $Q$2:$Q$601))</f>
        <v>1997</v>
      </c>
      <c r="S292" s="2">
        <f t="shared" si="9"/>
        <v>175</v>
      </c>
    </row>
    <row r="293" spans="1:19" x14ac:dyDescent="0.3">
      <c r="A293" s="3">
        <v>292</v>
      </c>
      <c r="B293" s="3">
        <v>1163</v>
      </c>
      <c r="C293" s="1">
        <v>35796</v>
      </c>
      <c r="D293" s="1">
        <v>36044</v>
      </c>
      <c r="E293" s="4" t="s">
        <v>42</v>
      </c>
      <c r="F293" s="4" t="s">
        <v>32</v>
      </c>
      <c r="G293" s="4" t="s">
        <v>21</v>
      </c>
      <c r="H293" t="s">
        <v>26</v>
      </c>
      <c r="I293" s="2">
        <v>4</v>
      </c>
      <c r="J293" s="22">
        <v>260</v>
      </c>
      <c r="K293" s="3">
        <v>1</v>
      </c>
      <c r="L293" s="3">
        <v>1</v>
      </c>
      <c r="M293" s="3">
        <v>0</v>
      </c>
      <c r="N293" s="3">
        <v>0</v>
      </c>
      <c r="O293" s="3">
        <v>0</v>
      </c>
      <c r="P293">
        <v>1</v>
      </c>
      <c r="Q293">
        <f t="shared" si="8"/>
        <v>1998</v>
      </c>
      <c r="R293" s="3" cm="1">
        <f t="array" ref="R293">MIN(IF($B$2:$B$601 = B293, $Q$2:$Q$601))</f>
        <v>1997</v>
      </c>
      <c r="S293" s="2">
        <f t="shared" si="9"/>
        <v>65</v>
      </c>
    </row>
    <row r="294" spans="1:19" x14ac:dyDescent="0.3">
      <c r="A294" s="3">
        <v>293</v>
      </c>
      <c r="B294" s="3">
        <v>1043</v>
      </c>
      <c r="C294" s="1">
        <v>35796</v>
      </c>
      <c r="D294" s="1">
        <v>35796</v>
      </c>
      <c r="E294" s="4" t="s">
        <v>42</v>
      </c>
      <c r="F294" s="4" t="s">
        <v>37</v>
      </c>
      <c r="G294" s="4" t="s">
        <v>18</v>
      </c>
      <c r="H294" t="s">
        <v>26</v>
      </c>
      <c r="I294" s="2">
        <v>1</v>
      </c>
      <c r="J294" s="22">
        <v>100</v>
      </c>
      <c r="K294" s="3">
        <v>1</v>
      </c>
      <c r="L294" s="3">
        <v>1</v>
      </c>
      <c r="M294" s="3">
        <v>1</v>
      </c>
      <c r="N294" s="3">
        <v>0</v>
      </c>
      <c r="O294" s="3">
        <v>0</v>
      </c>
      <c r="P294">
        <v>1</v>
      </c>
      <c r="Q294">
        <f t="shared" si="8"/>
        <v>1998</v>
      </c>
      <c r="R294" s="3" cm="1">
        <f t="array" ref="R294">MIN(IF($B$2:$B$601 = B294, $Q$2:$Q$601))</f>
        <v>1997</v>
      </c>
      <c r="S294" s="2">
        <f t="shared" si="9"/>
        <v>100</v>
      </c>
    </row>
    <row r="295" spans="1:19" x14ac:dyDescent="0.3">
      <c r="A295" s="3">
        <v>294</v>
      </c>
      <c r="B295" s="3">
        <v>1039</v>
      </c>
      <c r="C295" s="1">
        <v>35796</v>
      </c>
      <c r="D295" s="1">
        <v>35796</v>
      </c>
      <c r="E295" s="4" t="s">
        <v>16</v>
      </c>
      <c r="F295" s="4" t="s">
        <v>32</v>
      </c>
      <c r="G295" s="4" t="s">
        <v>21</v>
      </c>
      <c r="H295" t="s">
        <v>26</v>
      </c>
      <c r="I295" s="2">
        <v>1</v>
      </c>
      <c r="J295" s="22">
        <v>113.75</v>
      </c>
      <c r="K295" s="3">
        <v>1</v>
      </c>
      <c r="L295" s="3">
        <v>0</v>
      </c>
      <c r="M295" s="3">
        <v>1</v>
      </c>
      <c r="N295" s="3">
        <v>0</v>
      </c>
      <c r="O295" s="3">
        <v>0</v>
      </c>
      <c r="P295">
        <v>1</v>
      </c>
      <c r="Q295">
        <f t="shared" si="8"/>
        <v>1998</v>
      </c>
      <c r="R295" s="3" cm="1">
        <f t="array" ref="R295">MIN(IF($B$2:$B$601 = B295, $Q$2:$Q$601))</f>
        <v>1997</v>
      </c>
      <c r="S295" s="2">
        <f t="shared" si="9"/>
        <v>113.75</v>
      </c>
    </row>
    <row r="296" spans="1:19" x14ac:dyDescent="0.3">
      <c r="A296" s="3">
        <v>295</v>
      </c>
      <c r="B296" s="3">
        <v>1059</v>
      </c>
      <c r="C296" s="1">
        <v>35796</v>
      </c>
      <c r="D296" s="1">
        <v>35796</v>
      </c>
      <c r="E296" s="4" t="s">
        <v>16</v>
      </c>
      <c r="F296" s="4" t="s">
        <v>32</v>
      </c>
      <c r="G296" s="4" t="s">
        <v>21</v>
      </c>
      <c r="H296" t="s">
        <v>26</v>
      </c>
      <c r="I296" s="2">
        <v>1</v>
      </c>
      <c r="J296" s="22">
        <v>113.75</v>
      </c>
      <c r="K296" s="3">
        <v>1</v>
      </c>
      <c r="L296" s="3">
        <v>1</v>
      </c>
      <c r="M296" s="3">
        <v>0</v>
      </c>
      <c r="N296" s="3">
        <v>0</v>
      </c>
      <c r="O296" s="3">
        <v>0</v>
      </c>
      <c r="P296">
        <v>1</v>
      </c>
      <c r="Q296">
        <f t="shared" si="8"/>
        <v>1998</v>
      </c>
      <c r="R296" s="3" cm="1">
        <f t="array" ref="R296">MIN(IF($B$2:$B$601 = B296, $Q$2:$Q$601))</f>
        <v>1997</v>
      </c>
      <c r="S296" s="2">
        <f t="shared" si="9"/>
        <v>113.75</v>
      </c>
    </row>
    <row r="297" spans="1:19" x14ac:dyDescent="0.3">
      <c r="A297" s="3">
        <v>296</v>
      </c>
      <c r="B297" s="3">
        <v>1111</v>
      </c>
      <c r="C297" s="1">
        <v>35796</v>
      </c>
      <c r="D297" s="1">
        <v>35877</v>
      </c>
      <c r="E297" s="4" t="s">
        <v>42</v>
      </c>
      <c r="F297" s="4" t="s">
        <v>32</v>
      </c>
      <c r="G297" s="4" t="s">
        <v>21</v>
      </c>
      <c r="H297" t="s">
        <v>26</v>
      </c>
      <c r="I297" s="2">
        <v>1</v>
      </c>
      <c r="J297" s="22">
        <v>65</v>
      </c>
      <c r="K297" s="3">
        <v>1</v>
      </c>
      <c r="L297" s="3">
        <v>1</v>
      </c>
      <c r="M297" s="3">
        <v>1</v>
      </c>
      <c r="N297" s="3">
        <v>0</v>
      </c>
      <c r="O297" s="3">
        <v>0</v>
      </c>
      <c r="P297">
        <v>1</v>
      </c>
      <c r="Q297">
        <f t="shared" si="8"/>
        <v>1998</v>
      </c>
      <c r="R297" s="3" cm="1">
        <f t="array" ref="R297">MIN(IF($B$2:$B$601 = B297, $Q$2:$Q$601))</f>
        <v>1997</v>
      </c>
      <c r="S297" s="2">
        <f t="shared" si="9"/>
        <v>65</v>
      </c>
    </row>
    <row r="298" spans="1:19" x14ac:dyDescent="0.3">
      <c r="A298" s="3">
        <v>297</v>
      </c>
      <c r="B298" s="3">
        <v>1012</v>
      </c>
      <c r="C298" s="1">
        <v>35796</v>
      </c>
      <c r="D298" s="1">
        <v>35796</v>
      </c>
      <c r="E298" s="4" t="s">
        <v>16</v>
      </c>
      <c r="F298" s="4" t="s">
        <v>17</v>
      </c>
      <c r="G298" s="4" t="s">
        <v>21</v>
      </c>
      <c r="H298" t="s">
        <v>26</v>
      </c>
      <c r="I298" s="2">
        <v>2</v>
      </c>
      <c r="J298" s="22">
        <v>157.5</v>
      </c>
      <c r="K298" s="3">
        <v>1</v>
      </c>
      <c r="L298" s="3">
        <v>1</v>
      </c>
      <c r="M298" s="3">
        <v>1</v>
      </c>
      <c r="N298" s="3">
        <v>0</v>
      </c>
      <c r="O298" s="3">
        <v>0</v>
      </c>
      <c r="P298">
        <v>1</v>
      </c>
      <c r="Q298">
        <f t="shared" si="8"/>
        <v>1998</v>
      </c>
      <c r="R298" s="3" cm="1">
        <f t="array" ref="R298">MIN(IF($B$2:$B$601 = B298, $Q$2:$Q$601))</f>
        <v>1997</v>
      </c>
      <c r="S298" s="2">
        <f t="shared" si="9"/>
        <v>78.75</v>
      </c>
    </row>
    <row r="299" spans="1:19" x14ac:dyDescent="0.3">
      <c r="A299" s="3">
        <v>298</v>
      </c>
      <c r="B299" s="3">
        <v>1093</v>
      </c>
      <c r="C299" s="1">
        <v>35796</v>
      </c>
      <c r="D299" s="1">
        <v>35797</v>
      </c>
      <c r="E299" s="4" t="s">
        <v>16</v>
      </c>
      <c r="F299" s="4" t="s">
        <v>37</v>
      </c>
      <c r="G299" s="4" t="s">
        <v>21</v>
      </c>
      <c r="H299" t="s">
        <v>26</v>
      </c>
      <c r="I299" s="2">
        <v>7</v>
      </c>
      <c r="J299" s="22">
        <v>1225</v>
      </c>
      <c r="K299" s="3">
        <v>0</v>
      </c>
      <c r="L299" s="3">
        <v>0</v>
      </c>
      <c r="M299" s="3">
        <v>0</v>
      </c>
      <c r="N299" s="3">
        <v>0</v>
      </c>
      <c r="O299" s="3">
        <v>0</v>
      </c>
      <c r="P299">
        <v>1</v>
      </c>
      <c r="Q299">
        <f t="shared" si="8"/>
        <v>1998</v>
      </c>
      <c r="R299" s="3" cm="1">
        <f t="array" ref="R299">MIN(IF($B$2:$B$601 = B299, $Q$2:$Q$601))</f>
        <v>1997</v>
      </c>
      <c r="S299" s="2">
        <f t="shared" si="9"/>
        <v>175</v>
      </c>
    </row>
    <row r="300" spans="1:19" x14ac:dyDescent="0.3">
      <c r="A300" s="3">
        <v>299</v>
      </c>
      <c r="B300" s="3">
        <v>1086</v>
      </c>
      <c r="C300" s="1">
        <v>35796</v>
      </c>
      <c r="D300" s="1">
        <v>35796</v>
      </c>
      <c r="E300" s="4" t="s">
        <v>16</v>
      </c>
      <c r="F300" s="4" t="s">
        <v>32</v>
      </c>
      <c r="G300" s="4" t="s">
        <v>21</v>
      </c>
      <c r="H300" t="s">
        <v>26</v>
      </c>
      <c r="I300" s="2">
        <v>4</v>
      </c>
      <c r="J300" s="22">
        <v>455</v>
      </c>
      <c r="K300" s="3">
        <v>1</v>
      </c>
      <c r="L300" s="3">
        <v>1</v>
      </c>
      <c r="M300" s="3">
        <v>0</v>
      </c>
      <c r="N300" s="3">
        <v>0</v>
      </c>
      <c r="O300" s="3">
        <v>0</v>
      </c>
      <c r="P300">
        <v>1</v>
      </c>
      <c r="Q300">
        <f t="shared" si="8"/>
        <v>1998</v>
      </c>
      <c r="R300" s="3" cm="1">
        <f t="array" ref="R300">MIN(IF($B$2:$B$601 = B300, $Q$2:$Q$601))</f>
        <v>1997</v>
      </c>
      <c r="S300" s="2">
        <f t="shared" si="9"/>
        <v>113.75</v>
      </c>
    </row>
    <row r="301" spans="1:19" x14ac:dyDescent="0.3">
      <c r="A301" s="3">
        <v>300</v>
      </c>
      <c r="B301" s="3">
        <v>1165</v>
      </c>
      <c r="C301" s="1">
        <v>35796</v>
      </c>
      <c r="D301" s="1">
        <v>36045</v>
      </c>
      <c r="E301" s="4" t="s">
        <v>42</v>
      </c>
      <c r="F301" s="4" t="s">
        <v>32</v>
      </c>
      <c r="G301" s="4" t="s">
        <v>21</v>
      </c>
      <c r="H301" t="s">
        <v>26</v>
      </c>
      <c r="I301" s="2">
        <v>1</v>
      </c>
      <c r="J301" s="22">
        <v>65</v>
      </c>
      <c r="K301" s="3">
        <v>1</v>
      </c>
      <c r="L301" s="3">
        <v>0</v>
      </c>
      <c r="M301" s="3">
        <v>1</v>
      </c>
      <c r="N301" s="3">
        <v>0</v>
      </c>
      <c r="O301" s="3">
        <v>0</v>
      </c>
      <c r="P301">
        <v>1</v>
      </c>
      <c r="Q301">
        <f t="shared" si="8"/>
        <v>1998</v>
      </c>
      <c r="R301" s="3" cm="1">
        <f t="array" ref="R301">MIN(IF($B$2:$B$601 = B301, $Q$2:$Q$601))</f>
        <v>1997</v>
      </c>
      <c r="S301" s="2">
        <f t="shared" si="9"/>
        <v>65</v>
      </c>
    </row>
    <row r="302" spans="1:19" x14ac:dyDescent="0.3">
      <c r="A302" s="3">
        <v>301</v>
      </c>
      <c r="B302" s="3">
        <v>1242</v>
      </c>
      <c r="C302" s="1">
        <v>35796</v>
      </c>
      <c r="D302" s="1">
        <v>35861</v>
      </c>
      <c r="E302" s="4" t="s">
        <v>42</v>
      </c>
      <c r="F302" s="4" t="s">
        <v>37</v>
      </c>
      <c r="G302" s="4" t="s">
        <v>21</v>
      </c>
      <c r="H302" t="s">
        <v>26</v>
      </c>
      <c r="I302" s="2">
        <v>1</v>
      </c>
      <c r="J302" s="22">
        <v>100</v>
      </c>
      <c r="K302" s="3">
        <v>0</v>
      </c>
      <c r="L302" s="3">
        <v>0</v>
      </c>
      <c r="M302" s="3">
        <v>0</v>
      </c>
      <c r="N302" s="3">
        <v>0</v>
      </c>
      <c r="O302" s="3">
        <v>0</v>
      </c>
      <c r="P302">
        <v>1</v>
      </c>
      <c r="Q302">
        <f t="shared" si="8"/>
        <v>1998</v>
      </c>
      <c r="R302" s="3" cm="1">
        <f t="array" ref="R302">MIN(IF($B$2:$B$601 = B302, $Q$2:$Q$601))</f>
        <v>1998</v>
      </c>
      <c r="S302" s="2">
        <f t="shared" si="9"/>
        <v>100</v>
      </c>
    </row>
    <row r="303" spans="1:19" x14ac:dyDescent="0.3">
      <c r="A303" s="3">
        <v>302</v>
      </c>
      <c r="B303" s="3">
        <v>1243</v>
      </c>
      <c r="C303" s="1">
        <v>35796</v>
      </c>
      <c r="D303" s="1">
        <v>35966</v>
      </c>
      <c r="E303" s="4" t="s">
        <v>16</v>
      </c>
      <c r="F303" s="4" t="s">
        <v>17</v>
      </c>
      <c r="G303" s="4" t="s">
        <v>18</v>
      </c>
      <c r="H303" t="s">
        <v>26</v>
      </c>
      <c r="I303" s="2">
        <v>7</v>
      </c>
      <c r="J303" s="22">
        <v>551.25</v>
      </c>
      <c r="K303" s="3">
        <v>0</v>
      </c>
      <c r="L303" s="3">
        <v>0</v>
      </c>
      <c r="M303" s="3">
        <v>0</v>
      </c>
      <c r="N303" s="3">
        <v>0</v>
      </c>
      <c r="O303" s="3">
        <v>0</v>
      </c>
      <c r="P303">
        <v>1</v>
      </c>
      <c r="Q303">
        <f t="shared" si="8"/>
        <v>1998</v>
      </c>
      <c r="R303" s="3" cm="1">
        <f t="array" ref="R303">MIN(IF($B$2:$B$601 = B303, $Q$2:$Q$601))</f>
        <v>1998</v>
      </c>
      <c r="S303" s="2">
        <f t="shared" si="9"/>
        <v>78.75</v>
      </c>
    </row>
    <row r="304" spans="1:19" x14ac:dyDescent="0.3">
      <c r="A304" s="3">
        <v>303</v>
      </c>
      <c r="B304" s="3">
        <v>1244</v>
      </c>
      <c r="C304" s="1">
        <v>35796</v>
      </c>
      <c r="D304" s="1">
        <v>35986</v>
      </c>
      <c r="E304" s="4" t="s">
        <v>16</v>
      </c>
      <c r="F304" s="4" t="s">
        <v>17</v>
      </c>
      <c r="G304" s="4" t="s">
        <v>21</v>
      </c>
      <c r="H304" t="s">
        <v>26</v>
      </c>
      <c r="I304" s="2">
        <v>1</v>
      </c>
      <c r="J304" s="22">
        <v>78.75</v>
      </c>
      <c r="K304" s="3">
        <v>1</v>
      </c>
      <c r="L304" s="3">
        <v>1</v>
      </c>
      <c r="M304" s="3">
        <v>1</v>
      </c>
      <c r="N304" s="3">
        <v>0</v>
      </c>
      <c r="O304" s="3">
        <v>0</v>
      </c>
      <c r="P304">
        <v>1</v>
      </c>
      <c r="Q304">
        <f t="shared" si="8"/>
        <v>1998</v>
      </c>
      <c r="R304" s="3" cm="1">
        <f t="array" ref="R304">MIN(IF($B$2:$B$601 = B304, $Q$2:$Q$601))</f>
        <v>1998</v>
      </c>
      <c r="S304" s="2">
        <f t="shared" si="9"/>
        <v>78.75</v>
      </c>
    </row>
    <row r="305" spans="1:19" x14ac:dyDescent="0.3">
      <c r="A305" s="3">
        <v>304</v>
      </c>
      <c r="B305" s="3">
        <v>1245</v>
      </c>
      <c r="C305" s="1">
        <v>35796</v>
      </c>
      <c r="D305" s="1">
        <v>35956</v>
      </c>
      <c r="E305" s="4" t="s">
        <v>42</v>
      </c>
      <c r="F305" s="4" t="s">
        <v>32</v>
      </c>
      <c r="G305" s="4" t="s">
        <v>21</v>
      </c>
      <c r="H305" t="s">
        <v>26</v>
      </c>
      <c r="I305" s="2">
        <v>1</v>
      </c>
      <c r="J305" s="22">
        <v>65</v>
      </c>
      <c r="K305" s="3">
        <v>1</v>
      </c>
      <c r="L305" s="3">
        <v>1</v>
      </c>
      <c r="M305" s="3">
        <v>0</v>
      </c>
      <c r="N305" s="3">
        <v>0</v>
      </c>
      <c r="O305" s="3">
        <v>0</v>
      </c>
      <c r="P305">
        <v>1</v>
      </c>
      <c r="Q305">
        <f t="shared" si="8"/>
        <v>1998</v>
      </c>
      <c r="R305" s="3" cm="1">
        <f t="array" ref="R305">MIN(IF($B$2:$B$601 = B305, $Q$2:$Q$601))</f>
        <v>1998</v>
      </c>
      <c r="S305" s="2">
        <f t="shared" si="9"/>
        <v>65</v>
      </c>
    </row>
    <row r="306" spans="1:19" x14ac:dyDescent="0.3">
      <c r="A306" s="3">
        <v>305</v>
      </c>
      <c r="B306" s="3">
        <v>1246</v>
      </c>
      <c r="C306" s="1">
        <v>35796</v>
      </c>
      <c r="D306" s="1">
        <v>35886</v>
      </c>
      <c r="E306" s="4" t="s">
        <v>16</v>
      </c>
      <c r="F306" s="4" t="s">
        <v>17</v>
      </c>
      <c r="G306" s="4" t="s">
        <v>21</v>
      </c>
      <c r="H306" t="s">
        <v>26</v>
      </c>
      <c r="I306" s="2">
        <v>1</v>
      </c>
      <c r="J306" s="22">
        <v>78.75</v>
      </c>
      <c r="K306" s="3">
        <v>1</v>
      </c>
      <c r="L306" s="3">
        <v>1</v>
      </c>
      <c r="M306" s="3">
        <v>0</v>
      </c>
      <c r="N306" s="3">
        <v>0</v>
      </c>
      <c r="O306" s="3">
        <v>0</v>
      </c>
      <c r="P306">
        <v>1</v>
      </c>
      <c r="Q306">
        <f t="shared" si="8"/>
        <v>1998</v>
      </c>
      <c r="R306" s="3" cm="1">
        <f t="array" ref="R306">MIN(IF($B$2:$B$601 = B306, $Q$2:$Q$601))</f>
        <v>1998</v>
      </c>
      <c r="S306" s="2">
        <f t="shared" si="9"/>
        <v>78.75</v>
      </c>
    </row>
    <row r="307" spans="1:19" x14ac:dyDescent="0.3">
      <c r="A307" s="3">
        <v>306</v>
      </c>
      <c r="B307" s="3">
        <v>1247</v>
      </c>
      <c r="C307" s="1">
        <v>35796</v>
      </c>
      <c r="D307" s="1">
        <v>36044</v>
      </c>
      <c r="E307" s="4" t="s">
        <v>42</v>
      </c>
      <c r="F307" s="4" t="s">
        <v>32</v>
      </c>
      <c r="G307" s="4" t="s">
        <v>21</v>
      </c>
      <c r="H307" t="s">
        <v>26</v>
      </c>
      <c r="I307" s="2">
        <v>1</v>
      </c>
      <c r="J307" s="22">
        <v>65</v>
      </c>
      <c r="K307" s="3">
        <v>1</v>
      </c>
      <c r="L307" s="3">
        <v>1</v>
      </c>
      <c r="M307" s="3">
        <v>0</v>
      </c>
      <c r="N307" s="3">
        <v>0</v>
      </c>
      <c r="O307" s="3">
        <v>0</v>
      </c>
      <c r="P307">
        <v>1</v>
      </c>
      <c r="Q307">
        <f t="shared" si="8"/>
        <v>1998</v>
      </c>
      <c r="R307" s="3" cm="1">
        <f t="array" ref="R307">MIN(IF($B$2:$B$601 = B307, $Q$2:$Q$601))</f>
        <v>1998</v>
      </c>
      <c r="S307" s="2">
        <f t="shared" si="9"/>
        <v>65</v>
      </c>
    </row>
    <row r="308" spans="1:19" x14ac:dyDescent="0.3">
      <c r="A308" s="3">
        <v>307</v>
      </c>
      <c r="B308" s="3">
        <v>1248</v>
      </c>
      <c r="C308" s="1">
        <v>35796</v>
      </c>
      <c r="D308" s="1">
        <v>36046</v>
      </c>
      <c r="E308" s="4" t="s">
        <v>42</v>
      </c>
      <c r="F308" s="4" t="s">
        <v>32</v>
      </c>
      <c r="G308" s="4" t="s">
        <v>21</v>
      </c>
      <c r="H308" t="s">
        <v>26</v>
      </c>
      <c r="I308" s="2">
        <v>1</v>
      </c>
      <c r="J308" s="22">
        <v>65</v>
      </c>
      <c r="K308" s="3">
        <v>0</v>
      </c>
      <c r="L308" s="3">
        <v>0</v>
      </c>
      <c r="M308" s="3">
        <v>0</v>
      </c>
      <c r="N308" s="3">
        <v>0</v>
      </c>
      <c r="O308" s="3">
        <v>0</v>
      </c>
      <c r="P308">
        <v>1</v>
      </c>
      <c r="Q308">
        <f t="shared" si="8"/>
        <v>1998</v>
      </c>
      <c r="R308" s="3" cm="1">
        <f t="array" ref="R308">MIN(IF($B$2:$B$601 = B308, $Q$2:$Q$601))</f>
        <v>1998</v>
      </c>
      <c r="S308" s="2">
        <f t="shared" si="9"/>
        <v>65</v>
      </c>
    </row>
    <row r="309" spans="1:19" x14ac:dyDescent="0.3">
      <c r="A309" s="3">
        <v>308</v>
      </c>
      <c r="B309" s="3">
        <v>1249</v>
      </c>
      <c r="C309" s="1">
        <v>35796</v>
      </c>
      <c r="D309" s="1">
        <v>35861</v>
      </c>
      <c r="E309" s="4" t="s">
        <v>42</v>
      </c>
      <c r="F309" s="4" t="s">
        <v>32</v>
      </c>
      <c r="G309" s="4" t="s">
        <v>21</v>
      </c>
      <c r="H309" t="s">
        <v>26</v>
      </c>
      <c r="I309" s="2">
        <v>1</v>
      </c>
      <c r="J309" s="22">
        <v>65</v>
      </c>
      <c r="K309" s="3">
        <v>1</v>
      </c>
      <c r="L309" s="3">
        <v>1</v>
      </c>
      <c r="M309" s="3">
        <v>0</v>
      </c>
      <c r="N309" s="3">
        <v>0</v>
      </c>
      <c r="O309" s="3">
        <v>0</v>
      </c>
      <c r="P309">
        <v>1</v>
      </c>
      <c r="Q309">
        <f t="shared" si="8"/>
        <v>1998</v>
      </c>
      <c r="R309" s="3" cm="1">
        <f t="array" ref="R309">MIN(IF($B$2:$B$601 = B309, $Q$2:$Q$601))</f>
        <v>1998</v>
      </c>
      <c r="S309" s="2">
        <f t="shared" si="9"/>
        <v>65</v>
      </c>
    </row>
    <row r="310" spans="1:19" x14ac:dyDescent="0.3">
      <c r="A310" s="3">
        <v>309</v>
      </c>
      <c r="B310" s="3">
        <v>1250</v>
      </c>
      <c r="C310" s="1">
        <v>35796</v>
      </c>
      <c r="D310" s="1">
        <v>36043</v>
      </c>
      <c r="E310" s="4" t="s">
        <v>42</v>
      </c>
      <c r="F310" s="4" t="s">
        <v>32</v>
      </c>
      <c r="G310" s="4" t="s">
        <v>18</v>
      </c>
      <c r="H310" t="s">
        <v>26</v>
      </c>
      <c r="I310" s="2">
        <v>3</v>
      </c>
      <c r="J310" s="22">
        <v>195</v>
      </c>
      <c r="K310" s="3">
        <v>1</v>
      </c>
      <c r="L310" s="3">
        <v>1</v>
      </c>
      <c r="M310" s="3">
        <v>0</v>
      </c>
      <c r="N310" s="3">
        <v>0</v>
      </c>
      <c r="O310" s="3">
        <v>0</v>
      </c>
      <c r="P310">
        <v>1</v>
      </c>
      <c r="Q310">
        <f t="shared" si="8"/>
        <v>1998</v>
      </c>
      <c r="R310" s="3" cm="1">
        <f t="array" ref="R310">MIN(IF($B$2:$B$601 = B310, $Q$2:$Q$601))</f>
        <v>1998</v>
      </c>
      <c r="S310" s="2">
        <f t="shared" si="9"/>
        <v>65</v>
      </c>
    </row>
    <row r="311" spans="1:19" x14ac:dyDescent="0.3">
      <c r="A311" s="3">
        <v>310</v>
      </c>
      <c r="B311" s="3">
        <v>1251</v>
      </c>
      <c r="C311" s="1">
        <v>35796</v>
      </c>
      <c r="D311" s="1">
        <v>35796</v>
      </c>
      <c r="E311" s="4" t="s">
        <v>42</v>
      </c>
      <c r="F311" s="4" t="s">
        <v>32</v>
      </c>
      <c r="G311" s="4" t="s">
        <v>21</v>
      </c>
      <c r="H311" t="s">
        <v>26</v>
      </c>
      <c r="I311" s="2">
        <v>2</v>
      </c>
      <c r="J311" s="22">
        <v>130</v>
      </c>
      <c r="K311" s="3">
        <v>0</v>
      </c>
      <c r="L311" s="3">
        <v>0</v>
      </c>
      <c r="M311" s="3">
        <v>0</v>
      </c>
      <c r="N311" s="3">
        <v>0</v>
      </c>
      <c r="O311" s="3">
        <v>0</v>
      </c>
      <c r="P311">
        <v>1</v>
      </c>
      <c r="Q311">
        <f t="shared" si="8"/>
        <v>1998</v>
      </c>
      <c r="R311" s="3" cm="1">
        <f t="array" ref="R311">MIN(IF($B$2:$B$601 = B311, $Q$2:$Q$601))</f>
        <v>1998</v>
      </c>
      <c r="S311" s="2">
        <f t="shared" si="9"/>
        <v>65</v>
      </c>
    </row>
    <row r="312" spans="1:19" x14ac:dyDescent="0.3">
      <c r="A312" s="3">
        <v>311</v>
      </c>
      <c r="B312" s="3">
        <v>1252</v>
      </c>
      <c r="C312" s="1">
        <v>35796</v>
      </c>
      <c r="D312" s="1">
        <v>35806</v>
      </c>
      <c r="E312" s="4" t="s">
        <v>16</v>
      </c>
      <c r="F312" s="4" t="s">
        <v>32</v>
      </c>
      <c r="G312" s="4" t="s">
        <v>21</v>
      </c>
      <c r="H312" t="s">
        <v>26</v>
      </c>
      <c r="I312" s="2">
        <v>1</v>
      </c>
      <c r="J312" s="22">
        <v>113.75</v>
      </c>
      <c r="K312" s="3">
        <v>1</v>
      </c>
      <c r="L312" s="3">
        <v>0</v>
      </c>
      <c r="M312" s="3">
        <v>1</v>
      </c>
      <c r="N312" s="3">
        <v>0</v>
      </c>
      <c r="O312" s="3">
        <v>0</v>
      </c>
      <c r="P312">
        <v>1</v>
      </c>
      <c r="Q312">
        <f t="shared" si="8"/>
        <v>1998</v>
      </c>
      <c r="R312" s="3" cm="1">
        <f t="array" ref="R312">MIN(IF($B$2:$B$601 = B312, $Q$2:$Q$601))</f>
        <v>1998</v>
      </c>
      <c r="S312" s="2">
        <f t="shared" si="9"/>
        <v>113.75</v>
      </c>
    </row>
    <row r="313" spans="1:19" x14ac:dyDescent="0.3">
      <c r="A313" s="3">
        <v>312</v>
      </c>
      <c r="B313" s="3">
        <v>1253</v>
      </c>
      <c r="C313" s="1">
        <v>35796</v>
      </c>
      <c r="D313" s="1">
        <v>35796</v>
      </c>
      <c r="E313" s="4" t="s">
        <v>42</v>
      </c>
      <c r="F313" s="4" t="s">
        <v>32</v>
      </c>
      <c r="G313" s="4" t="s">
        <v>21</v>
      </c>
      <c r="H313" t="s">
        <v>26</v>
      </c>
      <c r="I313" s="2">
        <v>1</v>
      </c>
      <c r="J313" s="22">
        <v>65</v>
      </c>
      <c r="K313" s="3">
        <v>1</v>
      </c>
      <c r="L313" s="3">
        <v>1</v>
      </c>
      <c r="M313" s="3">
        <v>0</v>
      </c>
      <c r="N313" s="3">
        <v>0</v>
      </c>
      <c r="O313" s="3">
        <v>0</v>
      </c>
      <c r="P313">
        <v>1</v>
      </c>
      <c r="Q313">
        <f t="shared" si="8"/>
        <v>1998</v>
      </c>
      <c r="R313" s="3" cm="1">
        <f t="array" ref="R313">MIN(IF($B$2:$B$601 = B313, $Q$2:$Q$601))</f>
        <v>1998</v>
      </c>
      <c r="S313" s="2">
        <f t="shared" si="9"/>
        <v>65</v>
      </c>
    </row>
    <row r="314" spans="1:19" x14ac:dyDescent="0.3">
      <c r="A314" s="3">
        <v>313</v>
      </c>
      <c r="B314" s="3">
        <v>1254</v>
      </c>
      <c r="C314" s="1">
        <v>35796</v>
      </c>
      <c r="D314" s="1">
        <v>36016</v>
      </c>
      <c r="E314" s="4" t="s">
        <v>16</v>
      </c>
      <c r="F314" s="4" t="s">
        <v>17</v>
      </c>
      <c r="G314" s="4" t="s">
        <v>21</v>
      </c>
      <c r="H314" t="s">
        <v>26</v>
      </c>
      <c r="I314" s="2">
        <v>2</v>
      </c>
      <c r="J314" s="22">
        <v>157.5</v>
      </c>
      <c r="K314" s="3">
        <v>1</v>
      </c>
      <c r="L314" s="3">
        <v>1</v>
      </c>
      <c r="M314" s="3">
        <v>0</v>
      </c>
      <c r="N314" s="3">
        <v>0</v>
      </c>
      <c r="O314" s="3">
        <v>0</v>
      </c>
      <c r="P314">
        <v>1</v>
      </c>
      <c r="Q314">
        <f t="shared" si="8"/>
        <v>1998</v>
      </c>
      <c r="R314" s="3" cm="1">
        <f t="array" ref="R314">MIN(IF($B$2:$B$601 = B314, $Q$2:$Q$601))</f>
        <v>1998</v>
      </c>
      <c r="S314" s="2">
        <f t="shared" si="9"/>
        <v>78.75</v>
      </c>
    </row>
    <row r="315" spans="1:19" x14ac:dyDescent="0.3">
      <c r="A315" s="3">
        <v>314</v>
      </c>
      <c r="B315" s="3">
        <v>1255</v>
      </c>
      <c r="C315" s="1">
        <v>35796</v>
      </c>
      <c r="D315" s="1">
        <v>36016</v>
      </c>
      <c r="E315" s="4" t="s">
        <v>42</v>
      </c>
      <c r="F315" s="4" t="s">
        <v>32</v>
      </c>
      <c r="G315" s="4" t="s">
        <v>21</v>
      </c>
      <c r="H315" t="s">
        <v>26</v>
      </c>
      <c r="I315" s="2">
        <v>1</v>
      </c>
      <c r="J315" s="22">
        <v>65</v>
      </c>
      <c r="K315" s="3">
        <v>1</v>
      </c>
      <c r="L315" s="3">
        <v>1</v>
      </c>
      <c r="M315" s="3">
        <v>0</v>
      </c>
      <c r="N315" s="3">
        <v>0</v>
      </c>
      <c r="O315" s="3">
        <v>0</v>
      </c>
      <c r="P315">
        <v>1</v>
      </c>
      <c r="Q315">
        <f t="shared" si="8"/>
        <v>1998</v>
      </c>
      <c r="R315" s="3" cm="1">
        <f t="array" ref="R315">MIN(IF($B$2:$B$601 = B315, $Q$2:$Q$601))</f>
        <v>1998</v>
      </c>
      <c r="S315" s="2">
        <f t="shared" si="9"/>
        <v>65</v>
      </c>
    </row>
    <row r="316" spans="1:19" x14ac:dyDescent="0.3">
      <c r="A316" s="3">
        <v>315</v>
      </c>
      <c r="B316" s="3">
        <v>1256</v>
      </c>
      <c r="C316" s="1">
        <v>35796</v>
      </c>
      <c r="D316" s="1">
        <v>35956</v>
      </c>
      <c r="E316" s="4" t="s">
        <v>42</v>
      </c>
      <c r="F316" s="4" t="s">
        <v>32</v>
      </c>
      <c r="G316" s="4" t="s">
        <v>21</v>
      </c>
      <c r="H316" t="s">
        <v>26</v>
      </c>
      <c r="I316" s="2">
        <v>2</v>
      </c>
      <c r="J316" s="22">
        <v>130</v>
      </c>
      <c r="K316" s="3">
        <v>1</v>
      </c>
      <c r="L316" s="3">
        <v>1</v>
      </c>
      <c r="M316" s="3">
        <v>0</v>
      </c>
      <c r="N316" s="3">
        <v>0</v>
      </c>
      <c r="O316" s="3">
        <v>0</v>
      </c>
      <c r="P316">
        <v>1</v>
      </c>
      <c r="Q316">
        <f t="shared" si="8"/>
        <v>1998</v>
      </c>
      <c r="R316" s="3" cm="1">
        <f t="array" ref="R316">MIN(IF($B$2:$B$601 = B316, $Q$2:$Q$601))</f>
        <v>1998</v>
      </c>
      <c r="S316" s="2">
        <f t="shared" si="9"/>
        <v>65</v>
      </c>
    </row>
    <row r="317" spans="1:19" x14ac:dyDescent="0.3">
      <c r="A317" s="3">
        <v>316</v>
      </c>
      <c r="B317" s="3">
        <v>1257</v>
      </c>
      <c r="C317" s="1">
        <v>35796</v>
      </c>
      <c r="D317" s="1">
        <v>35840</v>
      </c>
      <c r="E317" s="4" t="s">
        <v>42</v>
      </c>
      <c r="F317" s="4" t="s">
        <v>32</v>
      </c>
      <c r="G317" s="4" t="s">
        <v>18</v>
      </c>
      <c r="H317" t="s">
        <v>26</v>
      </c>
      <c r="I317" s="2">
        <v>2</v>
      </c>
      <c r="J317" s="22">
        <v>130</v>
      </c>
      <c r="K317" s="3">
        <v>1</v>
      </c>
      <c r="L317" s="3">
        <v>1</v>
      </c>
      <c r="M317" s="3">
        <v>1</v>
      </c>
      <c r="N317" s="3">
        <v>0</v>
      </c>
      <c r="O317" s="3">
        <v>0</v>
      </c>
      <c r="P317">
        <v>1</v>
      </c>
      <c r="Q317">
        <f t="shared" si="8"/>
        <v>1998</v>
      </c>
      <c r="R317" s="3" cm="1">
        <f t="array" ref="R317">MIN(IF($B$2:$B$601 = B317, $Q$2:$Q$601))</f>
        <v>1998</v>
      </c>
      <c r="S317" s="2">
        <f t="shared" si="9"/>
        <v>65</v>
      </c>
    </row>
    <row r="318" spans="1:19" x14ac:dyDescent="0.3">
      <c r="A318" s="3">
        <v>317</v>
      </c>
      <c r="B318" s="3">
        <v>1258</v>
      </c>
      <c r="C318" s="1">
        <v>35796</v>
      </c>
      <c r="D318" s="1">
        <v>36046</v>
      </c>
      <c r="E318" s="4" t="s">
        <v>16</v>
      </c>
      <c r="F318" s="4" t="s">
        <v>32</v>
      </c>
      <c r="G318" s="4" t="s">
        <v>21</v>
      </c>
      <c r="H318" t="s">
        <v>26</v>
      </c>
      <c r="I318" s="2">
        <v>1</v>
      </c>
      <c r="J318" s="22">
        <v>113.75</v>
      </c>
      <c r="K318" s="3">
        <v>1</v>
      </c>
      <c r="L318" s="3">
        <v>1</v>
      </c>
      <c r="M318" s="3">
        <v>1</v>
      </c>
      <c r="N318" s="3">
        <v>0</v>
      </c>
      <c r="O318" s="3">
        <v>0</v>
      </c>
      <c r="P318">
        <v>1</v>
      </c>
      <c r="Q318">
        <f t="shared" si="8"/>
        <v>1998</v>
      </c>
      <c r="R318" s="3" cm="1">
        <f t="array" ref="R318">MIN(IF($B$2:$B$601 = B318, $Q$2:$Q$601))</f>
        <v>1998</v>
      </c>
      <c r="S318" s="2">
        <f t="shared" si="9"/>
        <v>113.75</v>
      </c>
    </row>
    <row r="319" spans="1:19" x14ac:dyDescent="0.3">
      <c r="A319" s="3">
        <v>318</v>
      </c>
      <c r="B319" s="3">
        <v>1259</v>
      </c>
      <c r="C319" s="1">
        <v>35796</v>
      </c>
      <c r="D319" s="1">
        <v>35796</v>
      </c>
      <c r="E319" s="4" t="s">
        <v>16</v>
      </c>
      <c r="F319" s="4" t="s">
        <v>17</v>
      </c>
      <c r="G319" s="4" t="s">
        <v>18</v>
      </c>
      <c r="H319" t="s">
        <v>26</v>
      </c>
      <c r="I319" s="2">
        <v>5</v>
      </c>
      <c r="J319" s="22">
        <v>393.75</v>
      </c>
      <c r="K319" s="3">
        <v>0</v>
      </c>
      <c r="L319" s="3">
        <v>0</v>
      </c>
      <c r="M319" s="3">
        <v>0</v>
      </c>
      <c r="N319" s="3">
        <v>0</v>
      </c>
      <c r="O319" s="3">
        <v>0</v>
      </c>
      <c r="P319">
        <v>1</v>
      </c>
      <c r="Q319">
        <f t="shared" si="8"/>
        <v>1998</v>
      </c>
      <c r="R319" s="3" cm="1">
        <f t="array" ref="R319">MIN(IF($B$2:$B$601 = B319, $Q$2:$Q$601))</f>
        <v>1998</v>
      </c>
      <c r="S319" s="2">
        <f t="shared" si="9"/>
        <v>78.75</v>
      </c>
    </row>
    <row r="320" spans="1:19" x14ac:dyDescent="0.3">
      <c r="A320" s="3">
        <v>319</v>
      </c>
      <c r="B320" s="3">
        <v>1260</v>
      </c>
      <c r="C320" s="1">
        <v>35796</v>
      </c>
      <c r="D320" s="1">
        <v>35966</v>
      </c>
      <c r="E320" s="4" t="s">
        <v>42</v>
      </c>
      <c r="F320" s="4" t="s">
        <v>32</v>
      </c>
      <c r="G320" s="4" t="s">
        <v>18</v>
      </c>
      <c r="H320" t="s">
        <v>26</v>
      </c>
      <c r="I320" s="2">
        <v>2</v>
      </c>
      <c r="J320" s="22">
        <v>130</v>
      </c>
      <c r="K320" s="3">
        <v>1</v>
      </c>
      <c r="L320" s="3">
        <v>1</v>
      </c>
      <c r="M320" s="3">
        <v>0</v>
      </c>
      <c r="N320" s="3">
        <v>0</v>
      </c>
      <c r="O320" s="3">
        <v>0</v>
      </c>
      <c r="P320">
        <v>1</v>
      </c>
      <c r="Q320">
        <f t="shared" si="8"/>
        <v>1998</v>
      </c>
      <c r="R320" s="3" cm="1">
        <f t="array" ref="R320">MIN(IF($B$2:$B$601 = B320, $Q$2:$Q$601))</f>
        <v>1998</v>
      </c>
      <c r="S320" s="2">
        <f t="shared" si="9"/>
        <v>65</v>
      </c>
    </row>
    <row r="321" spans="1:19" x14ac:dyDescent="0.3">
      <c r="A321" s="3">
        <v>320</v>
      </c>
      <c r="B321" s="3">
        <v>1261</v>
      </c>
      <c r="C321" s="1">
        <v>35796</v>
      </c>
      <c r="D321" s="1">
        <v>35866</v>
      </c>
      <c r="E321" s="4" t="s">
        <v>42</v>
      </c>
      <c r="F321" s="4" t="s">
        <v>32</v>
      </c>
      <c r="G321" s="4" t="s">
        <v>18</v>
      </c>
      <c r="H321" t="s">
        <v>26</v>
      </c>
      <c r="I321" s="2">
        <v>5</v>
      </c>
      <c r="J321" s="22">
        <v>325</v>
      </c>
      <c r="K321" s="3">
        <v>1</v>
      </c>
      <c r="L321" s="3">
        <v>1</v>
      </c>
      <c r="M321" s="3">
        <v>0</v>
      </c>
      <c r="N321" s="3">
        <v>0</v>
      </c>
      <c r="O321" s="3">
        <v>0</v>
      </c>
      <c r="P321">
        <v>1</v>
      </c>
      <c r="Q321">
        <f t="shared" si="8"/>
        <v>1998</v>
      </c>
      <c r="R321" s="3" cm="1">
        <f t="array" ref="R321">MIN(IF($B$2:$B$601 = B321, $Q$2:$Q$601))</f>
        <v>1998</v>
      </c>
      <c r="S321" s="2">
        <f t="shared" si="9"/>
        <v>65</v>
      </c>
    </row>
    <row r="322" spans="1:19" x14ac:dyDescent="0.3">
      <c r="A322" s="3">
        <v>321</v>
      </c>
      <c r="B322" s="3">
        <v>1262</v>
      </c>
      <c r="C322" s="1">
        <v>35796</v>
      </c>
      <c r="D322" s="1">
        <v>36046</v>
      </c>
      <c r="E322" s="4" t="s">
        <v>16</v>
      </c>
      <c r="F322" s="4" t="s">
        <v>32</v>
      </c>
      <c r="G322" s="4" t="s">
        <v>21</v>
      </c>
      <c r="H322" t="s">
        <v>26</v>
      </c>
      <c r="I322" s="2">
        <v>2</v>
      </c>
      <c r="J322" s="22">
        <v>227.5</v>
      </c>
      <c r="K322" s="3">
        <v>1</v>
      </c>
      <c r="L322" s="3">
        <v>0</v>
      </c>
      <c r="M322" s="3">
        <v>1</v>
      </c>
      <c r="N322" s="3">
        <v>0</v>
      </c>
      <c r="O322" s="3">
        <v>1</v>
      </c>
      <c r="P322">
        <v>1</v>
      </c>
      <c r="Q322">
        <f t="shared" si="8"/>
        <v>1998</v>
      </c>
      <c r="R322" s="3" cm="1">
        <f t="array" ref="R322">MIN(IF($B$2:$B$601 = B322, $Q$2:$Q$601))</f>
        <v>1998</v>
      </c>
      <c r="S322" s="2">
        <f t="shared" si="9"/>
        <v>113.75</v>
      </c>
    </row>
    <row r="323" spans="1:19" x14ac:dyDescent="0.3">
      <c r="A323" s="3">
        <v>322</v>
      </c>
      <c r="B323" s="3">
        <v>1263</v>
      </c>
      <c r="C323" s="1">
        <v>35796</v>
      </c>
      <c r="D323" s="1">
        <v>36046</v>
      </c>
      <c r="E323" s="4" t="s">
        <v>42</v>
      </c>
      <c r="F323" s="4" t="s">
        <v>32</v>
      </c>
      <c r="G323" s="4" t="s">
        <v>18</v>
      </c>
      <c r="H323" t="s">
        <v>26</v>
      </c>
      <c r="I323" s="2">
        <v>2</v>
      </c>
      <c r="J323" s="22">
        <v>130</v>
      </c>
      <c r="K323" s="3">
        <v>1</v>
      </c>
      <c r="L323" s="3">
        <v>0</v>
      </c>
      <c r="M323" s="3">
        <v>1</v>
      </c>
      <c r="N323" s="3">
        <v>0</v>
      </c>
      <c r="O323" s="3">
        <v>0</v>
      </c>
      <c r="P323">
        <v>1</v>
      </c>
      <c r="Q323">
        <f t="shared" ref="Q323:Q386" si="10">YEAR(C323)</f>
        <v>1998</v>
      </c>
      <c r="R323" s="3" cm="1">
        <f t="array" ref="R323">MIN(IF($B$2:$B$601 = B323, $Q$2:$Q$601))</f>
        <v>1998</v>
      </c>
      <c r="S323" s="2">
        <f t="shared" ref="S323:S386" si="11">J323/I323</f>
        <v>65</v>
      </c>
    </row>
    <row r="324" spans="1:19" x14ac:dyDescent="0.3">
      <c r="A324" s="3">
        <v>323</v>
      </c>
      <c r="B324" s="3">
        <v>1264</v>
      </c>
      <c r="C324" s="1">
        <v>35796</v>
      </c>
      <c r="D324" s="1">
        <v>36046</v>
      </c>
      <c r="E324" s="4" t="s">
        <v>16</v>
      </c>
      <c r="F324" s="4" t="s">
        <v>17</v>
      </c>
      <c r="G324" s="4" t="s">
        <v>21</v>
      </c>
      <c r="H324" t="s">
        <v>26</v>
      </c>
      <c r="I324" s="2">
        <v>1</v>
      </c>
      <c r="J324" s="22">
        <v>78.75</v>
      </c>
      <c r="K324" s="3">
        <v>1</v>
      </c>
      <c r="L324" s="3">
        <v>1</v>
      </c>
      <c r="M324" s="3">
        <v>0</v>
      </c>
      <c r="N324" s="3">
        <v>0</v>
      </c>
      <c r="O324" s="3">
        <v>0</v>
      </c>
      <c r="P324">
        <v>1</v>
      </c>
      <c r="Q324">
        <f t="shared" si="10"/>
        <v>1998</v>
      </c>
      <c r="R324" s="3" cm="1">
        <f t="array" ref="R324">MIN(IF($B$2:$B$601 = B324, $Q$2:$Q$601))</f>
        <v>1998</v>
      </c>
      <c r="S324" s="2">
        <f t="shared" si="11"/>
        <v>78.75</v>
      </c>
    </row>
    <row r="325" spans="1:19" x14ac:dyDescent="0.3">
      <c r="A325" s="3">
        <v>324</v>
      </c>
      <c r="B325" s="3">
        <v>1265</v>
      </c>
      <c r="C325" s="1">
        <v>35796</v>
      </c>
      <c r="D325" s="1">
        <v>35796</v>
      </c>
      <c r="E325" s="4" t="s">
        <v>42</v>
      </c>
      <c r="F325" s="4" t="s">
        <v>37</v>
      </c>
      <c r="G325" s="4" t="s">
        <v>21</v>
      </c>
      <c r="H325" t="s">
        <v>26</v>
      </c>
      <c r="I325" s="2">
        <v>1</v>
      </c>
      <c r="J325" s="22">
        <v>100</v>
      </c>
      <c r="K325" s="3">
        <v>1</v>
      </c>
      <c r="L325" s="3">
        <v>1</v>
      </c>
      <c r="M325" s="3">
        <v>1</v>
      </c>
      <c r="N325" s="3">
        <v>0</v>
      </c>
      <c r="O325" s="3">
        <v>0</v>
      </c>
      <c r="P325">
        <v>1</v>
      </c>
      <c r="Q325">
        <f t="shared" si="10"/>
        <v>1998</v>
      </c>
      <c r="R325" s="3" cm="1">
        <f t="array" ref="R325">MIN(IF($B$2:$B$601 = B325, $Q$2:$Q$601))</f>
        <v>1998</v>
      </c>
      <c r="S325" s="2">
        <f t="shared" si="11"/>
        <v>100</v>
      </c>
    </row>
    <row r="326" spans="1:19" x14ac:dyDescent="0.3">
      <c r="A326" s="3">
        <v>325</v>
      </c>
      <c r="B326" s="3">
        <v>1266</v>
      </c>
      <c r="C326" s="1">
        <v>35796</v>
      </c>
      <c r="D326" s="1">
        <v>36046</v>
      </c>
      <c r="E326" s="4" t="s">
        <v>42</v>
      </c>
      <c r="F326" s="4" t="s">
        <v>32</v>
      </c>
      <c r="G326" s="4" t="s">
        <v>21</v>
      </c>
      <c r="H326" t="s">
        <v>26</v>
      </c>
      <c r="I326" s="2">
        <v>2</v>
      </c>
      <c r="J326" s="22">
        <v>130</v>
      </c>
      <c r="K326" s="3">
        <v>1</v>
      </c>
      <c r="L326" s="3">
        <v>1</v>
      </c>
      <c r="M326" s="3">
        <v>0</v>
      </c>
      <c r="N326" s="3">
        <v>0</v>
      </c>
      <c r="O326" s="3">
        <v>0</v>
      </c>
      <c r="P326">
        <v>1</v>
      </c>
      <c r="Q326">
        <f t="shared" si="10"/>
        <v>1998</v>
      </c>
      <c r="R326" s="3" cm="1">
        <f t="array" ref="R326">MIN(IF($B$2:$B$601 = B326, $Q$2:$Q$601))</f>
        <v>1998</v>
      </c>
      <c r="S326" s="2">
        <f t="shared" si="11"/>
        <v>65</v>
      </c>
    </row>
    <row r="327" spans="1:19" x14ac:dyDescent="0.3">
      <c r="A327" s="3">
        <v>326</v>
      </c>
      <c r="B327" s="3">
        <v>1267</v>
      </c>
      <c r="C327" s="1">
        <v>35796</v>
      </c>
      <c r="D327" s="1">
        <v>35966</v>
      </c>
      <c r="E327" s="4" t="s">
        <v>16</v>
      </c>
      <c r="F327" s="4" t="s">
        <v>17</v>
      </c>
      <c r="G327" s="4" t="s">
        <v>21</v>
      </c>
      <c r="H327" t="s">
        <v>26</v>
      </c>
      <c r="I327" s="2">
        <v>2</v>
      </c>
      <c r="J327" s="22">
        <v>157.5</v>
      </c>
      <c r="K327" s="3">
        <v>0</v>
      </c>
      <c r="L327" s="3">
        <v>0</v>
      </c>
      <c r="M327" s="3">
        <v>0</v>
      </c>
      <c r="N327" s="3">
        <v>0</v>
      </c>
      <c r="O327" s="3">
        <v>0</v>
      </c>
      <c r="P327">
        <v>1</v>
      </c>
      <c r="Q327">
        <f t="shared" si="10"/>
        <v>1998</v>
      </c>
      <c r="R327" s="3" cm="1">
        <f t="array" ref="R327">MIN(IF($B$2:$B$601 = B327, $Q$2:$Q$601))</f>
        <v>1998</v>
      </c>
      <c r="S327" s="2">
        <f t="shared" si="11"/>
        <v>78.75</v>
      </c>
    </row>
    <row r="328" spans="1:19" x14ac:dyDescent="0.3">
      <c r="A328" s="3">
        <v>327</v>
      </c>
      <c r="B328" s="3">
        <v>1268</v>
      </c>
      <c r="C328" s="1">
        <v>35796</v>
      </c>
      <c r="D328" s="1">
        <v>36016</v>
      </c>
      <c r="E328" s="4" t="s">
        <v>42</v>
      </c>
      <c r="F328" s="4" t="s">
        <v>32</v>
      </c>
      <c r="G328" s="4" t="s">
        <v>21</v>
      </c>
      <c r="H328" t="s">
        <v>26</v>
      </c>
      <c r="I328" s="2">
        <v>1</v>
      </c>
      <c r="J328" s="22">
        <v>65</v>
      </c>
      <c r="K328" s="3">
        <v>1</v>
      </c>
      <c r="L328" s="3">
        <v>1</v>
      </c>
      <c r="M328" s="3">
        <v>0</v>
      </c>
      <c r="N328" s="3">
        <v>0</v>
      </c>
      <c r="O328" s="3">
        <v>0</v>
      </c>
      <c r="P328">
        <v>1</v>
      </c>
      <c r="Q328">
        <f t="shared" si="10"/>
        <v>1998</v>
      </c>
      <c r="R328" s="3" cm="1">
        <f t="array" ref="R328">MIN(IF($B$2:$B$601 = B328, $Q$2:$Q$601))</f>
        <v>1998</v>
      </c>
      <c r="S328" s="2">
        <f t="shared" si="11"/>
        <v>65</v>
      </c>
    </row>
    <row r="329" spans="1:19" x14ac:dyDescent="0.3">
      <c r="A329" s="3">
        <v>328</v>
      </c>
      <c r="B329" s="3">
        <v>1269</v>
      </c>
      <c r="C329" s="1">
        <v>35796</v>
      </c>
      <c r="D329" s="1">
        <v>35986</v>
      </c>
      <c r="E329" s="4" t="s">
        <v>16</v>
      </c>
      <c r="F329" s="4" t="s">
        <v>17</v>
      </c>
      <c r="G329" s="4" t="s">
        <v>21</v>
      </c>
      <c r="H329" t="s">
        <v>26</v>
      </c>
      <c r="I329" s="2">
        <v>1</v>
      </c>
      <c r="J329" s="22">
        <v>78.75</v>
      </c>
      <c r="K329" s="3">
        <v>0</v>
      </c>
      <c r="L329" s="3">
        <v>0</v>
      </c>
      <c r="M329" s="3">
        <v>0</v>
      </c>
      <c r="N329" s="3">
        <v>0</v>
      </c>
      <c r="O329" s="3">
        <v>0</v>
      </c>
      <c r="P329">
        <v>1</v>
      </c>
      <c r="Q329">
        <f t="shared" si="10"/>
        <v>1998</v>
      </c>
      <c r="R329" s="3" cm="1">
        <f t="array" ref="R329">MIN(IF($B$2:$B$601 = B329, $Q$2:$Q$601))</f>
        <v>1998</v>
      </c>
      <c r="S329" s="2">
        <f t="shared" si="11"/>
        <v>78.75</v>
      </c>
    </row>
    <row r="330" spans="1:19" x14ac:dyDescent="0.3">
      <c r="A330" s="3">
        <v>329</v>
      </c>
      <c r="B330" s="3">
        <v>1270</v>
      </c>
      <c r="C330" s="1">
        <v>35796</v>
      </c>
      <c r="D330" s="1">
        <v>36046</v>
      </c>
      <c r="E330" s="4" t="s">
        <v>42</v>
      </c>
      <c r="F330" s="4" t="s">
        <v>32</v>
      </c>
      <c r="G330" s="4" t="s">
        <v>21</v>
      </c>
      <c r="H330" t="s">
        <v>26</v>
      </c>
      <c r="I330" s="2">
        <v>2</v>
      </c>
      <c r="J330" s="22">
        <v>130</v>
      </c>
      <c r="K330" s="3">
        <v>1</v>
      </c>
      <c r="L330" s="3">
        <v>1</v>
      </c>
      <c r="M330" s="3">
        <v>0</v>
      </c>
      <c r="N330" s="3">
        <v>0</v>
      </c>
      <c r="O330" s="3">
        <v>0</v>
      </c>
      <c r="P330">
        <v>1</v>
      </c>
      <c r="Q330">
        <f t="shared" si="10"/>
        <v>1998</v>
      </c>
      <c r="R330" s="3" cm="1">
        <f t="array" ref="R330">MIN(IF($B$2:$B$601 = B330, $Q$2:$Q$601))</f>
        <v>1998</v>
      </c>
      <c r="S330" s="2">
        <f t="shared" si="11"/>
        <v>65</v>
      </c>
    </row>
    <row r="331" spans="1:19" x14ac:dyDescent="0.3">
      <c r="A331" s="3">
        <v>330</v>
      </c>
      <c r="B331" s="3">
        <v>1271</v>
      </c>
      <c r="C331" s="1">
        <v>35796</v>
      </c>
      <c r="D331" s="1">
        <v>35986</v>
      </c>
      <c r="E331" s="4" t="s">
        <v>16</v>
      </c>
      <c r="F331" s="4" t="s">
        <v>17</v>
      </c>
      <c r="G331" s="4" t="s">
        <v>21</v>
      </c>
      <c r="H331" t="s">
        <v>26</v>
      </c>
      <c r="I331" s="2">
        <v>1</v>
      </c>
      <c r="J331" s="22">
        <v>78.75</v>
      </c>
      <c r="K331" s="3">
        <v>1</v>
      </c>
      <c r="L331" s="3">
        <v>1</v>
      </c>
      <c r="M331" s="3">
        <v>1</v>
      </c>
      <c r="N331" s="3">
        <v>1</v>
      </c>
      <c r="O331" s="3">
        <v>0</v>
      </c>
      <c r="P331">
        <v>1</v>
      </c>
      <c r="Q331">
        <f t="shared" si="10"/>
        <v>1998</v>
      </c>
      <c r="R331" s="3" cm="1">
        <f t="array" ref="R331">MIN(IF($B$2:$B$601 = B331, $Q$2:$Q$601))</f>
        <v>1998</v>
      </c>
      <c r="S331" s="2">
        <f t="shared" si="11"/>
        <v>78.75</v>
      </c>
    </row>
    <row r="332" spans="1:19" x14ac:dyDescent="0.3">
      <c r="A332" s="3">
        <v>331</v>
      </c>
      <c r="B332" s="3">
        <v>1272</v>
      </c>
      <c r="C332" s="1">
        <v>35796</v>
      </c>
      <c r="D332" s="1">
        <v>35946</v>
      </c>
      <c r="E332" s="4" t="s">
        <v>42</v>
      </c>
      <c r="F332" s="4" t="s">
        <v>32</v>
      </c>
      <c r="G332" s="4" t="s">
        <v>21</v>
      </c>
      <c r="H332" t="s">
        <v>26</v>
      </c>
      <c r="I332" s="2">
        <v>1</v>
      </c>
      <c r="J332" s="22">
        <v>65</v>
      </c>
      <c r="K332" s="3">
        <v>1</v>
      </c>
      <c r="L332" s="3">
        <v>0</v>
      </c>
      <c r="M332" s="3">
        <v>1</v>
      </c>
      <c r="N332" s="3">
        <v>0</v>
      </c>
      <c r="O332" s="3">
        <v>1</v>
      </c>
      <c r="P332">
        <v>1</v>
      </c>
      <c r="Q332">
        <f t="shared" si="10"/>
        <v>1998</v>
      </c>
      <c r="R332" s="3" cm="1">
        <f t="array" ref="R332">MIN(IF($B$2:$B$601 = B332, $Q$2:$Q$601))</f>
        <v>1998</v>
      </c>
      <c r="S332" s="2">
        <f t="shared" si="11"/>
        <v>65</v>
      </c>
    </row>
    <row r="333" spans="1:19" x14ac:dyDescent="0.3">
      <c r="A333" s="3">
        <v>332</v>
      </c>
      <c r="B333" s="3">
        <v>1273</v>
      </c>
      <c r="C333" s="1">
        <v>35796</v>
      </c>
      <c r="D333" s="1">
        <v>35796</v>
      </c>
      <c r="E333" s="4" t="s">
        <v>42</v>
      </c>
      <c r="F333" s="4" t="s">
        <v>32</v>
      </c>
      <c r="G333" s="4" t="s">
        <v>21</v>
      </c>
      <c r="H333" t="s">
        <v>26</v>
      </c>
      <c r="I333" s="2">
        <v>1</v>
      </c>
      <c r="J333" s="22">
        <v>65</v>
      </c>
      <c r="K333" s="3">
        <v>1</v>
      </c>
      <c r="L333" s="3">
        <v>1</v>
      </c>
      <c r="M333" s="3">
        <v>0</v>
      </c>
      <c r="N333" s="3">
        <v>0</v>
      </c>
      <c r="O333" s="3">
        <v>0</v>
      </c>
      <c r="P333">
        <v>1</v>
      </c>
      <c r="Q333">
        <f t="shared" si="10"/>
        <v>1998</v>
      </c>
      <c r="R333" s="3" cm="1">
        <f t="array" ref="R333">MIN(IF($B$2:$B$601 = B333, $Q$2:$Q$601))</f>
        <v>1998</v>
      </c>
      <c r="S333" s="2">
        <f t="shared" si="11"/>
        <v>65</v>
      </c>
    </row>
    <row r="334" spans="1:19" x14ac:dyDescent="0.3">
      <c r="A334" s="3">
        <v>333</v>
      </c>
      <c r="B334" s="3">
        <v>1274</v>
      </c>
      <c r="C334" s="1">
        <v>35796</v>
      </c>
      <c r="D334" s="1">
        <v>35986</v>
      </c>
      <c r="E334" s="4" t="s">
        <v>16</v>
      </c>
      <c r="F334" s="4" t="s">
        <v>32</v>
      </c>
      <c r="G334" s="4" t="s">
        <v>21</v>
      </c>
      <c r="H334" t="s">
        <v>26</v>
      </c>
      <c r="I334" s="2">
        <v>1</v>
      </c>
      <c r="J334" s="22">
        <v>113.75</v>
      </c>
      <c r="K334" s="3">
        <v>1</v>
      </c>
      <c r="L334" s="3">
        <v>1</v>
      </c>
      <c r="M334" s="3">
        <v>1</v>
      </c>
      <c r="N334" s="3">
        <v>0</v>
      </c>
      <c r="O334" s="3">
        <v>0</v>
      </c>
      <c r="P334">
        <v>1</v>
      </c>
      <c r="Q334">
        <f t="shared" si="10"/>
        <v>1998</v>
      </c>
      <c r="R334" s="3" cm="1">
        <f t="array" ref="R334">MIN(IF($B$2:$B$601 = B334, $Q$2:$Q$601))</f>
        <v>1998</v>
      </c>
      <c r="S334" s="2">
        <f t="shared" si="11"/>
        <v>113.75</v>
      </c>
    </row>
    <row r="335" spans="1:19" x14ac:dyDescent="0.3">
      <c r="A335" s="3">
        <v>334</v>
      </c>
      <c r="B335" s="3">
        <v>1275</v>
      </c>
      <c r="C335" s="1">
        <v>35796</v>
      </c>
      <c r="D335" s="1">
        <v>35966</v>
      </c>
      <c r="E335" s="4" t="s">
        <v>42</v>
      </c>
      <c r="F335" s="4" t="s">
        <v>32</v>
      </c>
      <c r="G335" s="4" t="s">
        <v>18</v>
      </c>
      <c r="H335" t="s">
        <v>26</v>
      </c>
      <c r="I335" s="2">
        <v>5</v>
      </c>
      <c r="J335" s="22">
        <v>325</v>
      </c>
      <c r="K335" s="3">
        <v>1</v>
      </c>
      <c r="L335" s="3">
        <v>1</v>
      </c>
      <c r="M335" s="3">
        <v>1</v>
      </c>
      <c r="N335" s="3">
        <v>0</v>
      </c>
      <c r="O335" s="3">
        <v>0</v>
      </c>
      <c r="P335">
        <v>1</v>
      </c>
      <c r="Q335">
        <f t="shared" si="10"/>
        <v>1998</v>
      </c>
      <c r="R335" s="3" cm="1">
        <f t="array" ref="R335">MIN(IF($B$2:$B$601 = B335, $Q$2:$Q$601))</f>
        <v>1998</v>
      </c>
      <c r="S335" s="2">
        <f t="shared" si="11"/>
        <v>65</v>
      </c>
    </row>
    <row r="336" spans="1:19" x14ac:dyDescent="0.3">
      <c r="A336" s="3">
        <v>335</v>
      </c>
      <c r="B336" s="3">
        <v>1276</v>
      </c>
      <c r="C336" s="1">
        <v>35796</v>
      </c>
      <c r="D336" s="1">
        <v>35986</v>
      </c>
      <c r="E336" s="4" t="s">
        <v>16</v>
      </c>
      <c r="F336" s="4" t="s">
        <v>32</v>
      </c>
      <c r="G336" s="4" t="s">
        <v>21</v>
      </c>
      <c r="H336" t="s">
        <v>26</v>
      </c>
      <c r="I336" s="2">
        <v>2</v>
      </c>
      <c r="J336" s="22">
        <v>227.5</v>
      </c>
      <c r="K336" s="3">
        <v>1</v>
      </c>
      <c r="L336" s="3">
        <v>1</v>
      </c>
      <c r="M336" s="3">
        <v>1</v>
      </c>
      <c r="N336" s="3">
        <v>0</v>
      </c>
      <c r="O336" s="3">
        <v>0</v>
      </c>
      <c r="P336">
        <v>1</v>
      </c>
      <c r="Q336">
        <f t="shared" si="10"/>
        <v>1998</v>
      </c>
      <c r="R336" s="3" cm="1">
        <f t="array" ref="R336">MIN(IF($B$2:$B$601 = B336, $Q$2:$Q$601))</f>
        <v>1998</v>
      </c>
      <c r="S336" s="2">
        <f t="shared" si="11"/>
        <v>113.75</v>
      </c>
    </row>
    <row r="337" spans="1:19" x14ac:dyDescent="0.3">
      <c r="A337" s="3">
        <v>336</v>
      </c>
      <c r="B337" s="3">
        <v>1277</v>
      </c>
      <c r="C337" s="1">
        <v>35796</v>
      </c>
      <c r="D337" s="1">
        <v>36046</v>
      </c>
      <c r="E337" s="4" t="s">
        <v>16</v>
      </c>
      <c r="F337" s="4" t="s">
        <v>17</v>
      </c>
      <c r="G337" s="4" t="s">
        <v>21</v>
      </c>
      <c r="H337" t="s">
        <v>26</v>
      </c>
      <c r="I337" s="2">
        <v>1</v>
      </c>
      <c r="J337" s="22">
        <v>78.75</v>
      </c>
      <c r="K337" s="3">
        <v>1</v>
      </c>
      <c r="L337" s="3">
        <v>1</v>
      </c>
      <c r="M337" s="3">
        <v>0</v>
      </c>
      <c r="N337" s="3">
        <v>0</v>
      </c>
      <c r="O337" s="3">
        <v>0</v>
      </c>
      <c r="P337">
        <v>1</v>
      </c>
      <c r="Q337">
        <f t="shared" si="10"/>
        <v>1998</v>
      </c>
      <c r="R337" s="3" cm="1">
        <f t="array" ref="R337">MIN(IF($B$2:$B$601 = B337, $Q$2:$Q$601))</f>
        <v>1998</v>
      </c>
      <c r="S337" s="2">
        <f t="shared" si="11"/>
        <v>78.75</v>
      </c>
    </row>
    <row r="338" spans="1:19" x14ac:dyDescent="0.3">
      <c r="A338" s="3">
        <v>337</v>
      </c>
      <c r="B338" s="3">
        <v>1278</v>
      </c>
      <c r="C338" s="1">
        <v>35796</v>
      </c>
      <c r="D338" s="1">
        <v>35966</v>
      </c>
      <c r="E338" s="4" t="s">
        <v>42</v>
      </c>
      <c r="F338" s="4" t="s">
        <v>32</v>
      </c>
      <c r="G338" s="4" t="s">
        <v>21</v>
      </c>
      <c r="H338" t="s">
        <v>26</v>
      </c>
      <c r="I338" s="2">
        <v>1</v>
      </c>
      <c r="J338" s="22">
        <v>65</v>
      </c>
      <c r="K338" s="3">
        <v>1</v>
      </c>
      <c r="L338" s="3">
        <v>1</v>
      </c>
      <c r="M338" s="3">
        <v>1</v>
      </c>
      <c r="N338" s="3">
        <v>0</v>
      </c>
      <c r="O338" s="3">
        <v>0</v>
      </c>
      <c r="P338">
        <v>1</v>
      </c>
      <c r="Q338">
        <f t="shared" si="10"/>
        <v>1998</v>
      </c>
      <c r="R338" s="3" cm="1">
        <f t="array" ref="R338">MIN(IF($B$2:$B$601 = B338, $Q$2:$Q$601))</f>
        <v>1998</v>
      </c>
      <c r="S338" s="2">
        <f t="shared" si="11"/>
        <v>65</v>
      </c>
    </row>
    <row r="339" spans="1:19" x14ac:dyDescent="0.3">
      <c r="A339" s="3">
        <v>338</v>
      </c>
      <c r="B339" s="3">
        <v>1279</v>
      </c>
      <c r="C339" s="1">
        <v>35796</v>
      </c>
      <c r="D339" s="1">
        <v>36046</v>
      </c>
      <c r="E339" s="4" t="s">
        <v>42</v>
      </c>
      <c r="F339" s="4" t="s">
        <v>32</v>
      </c>
      <c r="G339" s="4" t="s">
        <v>21</v>
      </c>
      <c r="H339" t="s">
        <v>26</v>
      </c>
      <c r="I339" s="2">
        <v>2</v>
      </c>
      <c r="J339" s="22">
        <v>130</v>
      </c>
      <c r="K339" s="3">
        <v>1</v>
      </c>
      <c r="L339" s="3">
        <v>1</v>
      </c>
      <c r="M339" s="3">
        <v>1</v>
      </c>
      <c r="N339" s="3">
        <v>0</v>
      </c>
      <c r="O339" s="3">
        <v>0</v>
      </c>
      <c r="P339">
        <v>1</v>
      </c>
      <c r="Q339">
        <f t="shared" si="10"/>
        <v>1998</v>
      </c>
      <c r="R339" s="3" cm="1">
        <f t="array" ref="R339">MIN(IF($B$2:$B$601 = B339, $Q$2:$Q$601))</f>
        <v>1998</v>
      </c>
      <c r="S339" s="2">
        <f t="shared" si="11"/>
        <v>65</v>
      </c>
    </row>
    <row r="340" spans="1:19" x14ac:dyDescent="0.3">
      <c r="A340" s="3">
        <v>339</v>
      </c>
      <c r="B340" s="3">
        <v>1280</v>
      </c>
      <c r="C340" s="1">
        <v>35796</v>
      </c>
      <c r="D340" s="1">
        <v>35966</v>
      </c>
      <c r="E340" s="4" t="s">
        <v>16</v>
      </c>
      <c r="F340" s="4" t="s">
        <v>17</v>
      </c>
      <c r="G340" s="4" t="s">
        <v>21</v>
      </c>
      <c r="H340" t="s">
        <v>26</v>
      </c>
      <c r="I340" s="2">
        <v>2</v>
      </c>
      <c r="J340" s="22">
        <v>157.5</v>
      </c>
      <c r="K340" s="3">
        <v>1</v>
      </c>
      <c r="L340" s="3">
        <v>1</v>
      </c>
      <c r="M340" s="3">
        <v>1</v>
      </c>
      <c r="N340" s="3">
        <v>0</v>
      </c>
      <c r="O340" s="3">
        <v>0</v>
      </c>
      <c r="P340">
        <v>1</v>
      </c>
      <c r="Q340">
        <f t="shared" si="10"/>
        <v>1998</v>
      </c>
      <c r="R340" s="3" cm="1">
        <f t="array" ref="R340">MIN(IF($B$2:$B$601 = B340, $Q$2:$Q$601))</f>
        <v>1998</v>
      </c>
      <c r="S340" s="2">
        <f t="shared" si="11"/>
        <v>78.75</v>
      </c>
    </row>
    <row r="341" spans="1:19" x14ac:dyDescent="0.3">
      <c r="A341" s="3">
        <v>340</v>
      </c>
      <c r="B341" s="3">
        <v>1281</v>
      </c>
      <c r="C341" s="1">
        <v>35796</v>
      </c>
      <c r="D341" s="1">
        <v>35796</v>
      </c>
      <c r="E341" s="4" t="s">
        <v>42</v>
      </c>
      <c r="F341" s="4" t="s">
        <v>32</v>
      </c>
      <c r="G341" s="4" t="s">
        <v>21</v>
      </c>
      <c r="H341" t="s">
        <v>26</v>
      </c>
      <c r="I341" s="2">
        <v>1</v>
      </c>
      <c r="J341" s="22">
        <v>65</v>
      </c>
      <c r="K341" s="3">
        <v>1</v>
      </c>
      <c r="L341" s="3">
        <v>1</v>
      </c>
      <c r="M341" s="3">
        <v>1</v>
      </c>
      <c r="N341" s="3">
        <v>0</v>
      </c>
      <c r="O341" s="3">
        <v>0</v>
      </c>
      <c r="P341">
        <v>1</v>
      </c>
      <c r="Q341">
        <f t="shared" si="10"/>
        <v>1998</v>
      </c>
      <c r="R341" s="3" cm="1">
        <f t="array" ref="R341">MIN(IF($B$2:$B$601 = B341, $Q$2:$Q$601))</f>
        <v>1998</v>
      </c>
      <c r="S341" s="2">
        <f t="shared" si="11"/>
        <v>65</v>
      </c>
    </row>
    <row r="342" spans="1:19" x14ac:dyDescent="0.3">
      <c r="A342" s="3">
        <v>341</v>
      </c>
      <c r="B342" s="3">
        <v>1282</v>
      </c>
      <c r="C342" s="1">
        <v>35796</v>
      </c>
      <c r="D342" s="1">
        <v>36016</v>
      </c>
      <c r="E342" s="4" t="s">
        <v>42</v>
      </c>
      <c r="F342" s="4" t="s">
        <v>32</v>
      </c>
      <c r="G342" s="4" t="s">
        <v>21</v>
      </c>
      <c r="H342" t="s">
        <v>26</v>
      </c>
      <c r="I342" s="2">
        <v>1</v>
      </c>
      <c r="J342" s="22">
        <v>65</v>
      </c>
      <c r="K342" s="3">
        <v>0</v>
      </c>
      <c r="L342" s="3">
        <v>0</v>
      </c>
      <c r="M342" s="3">
        <v>0</v>
      </c>
      <c r="N342" s="3">
        <v>0</v>
      </c>
      <c r="O342" s="3">
        <v>0</v>
      </c>
      <c r="P342">
        <v>1</v>
      </c>
      <c r="Q342">
        <f t="shared" si="10"/>
        <v>1998</v>
      </c>
      <c r="R342" s="3" cm="1">
        <f t="array" ref="R342">MIN(IF($B$2:$B$601 = B342, $Q$2:$Q$601))</f>
        <v>1998</v>
      </c>
      <c r="S342" s="2">
        <f t="shared" si="11"/>
        <v>65</v>
      </c>
    </row>
    <row r="343" spans="1:19" x14ac:dyDescent="0.3">
      <c r="A343" s="3">
        <v>342</v>
      </c>
      <c r="B343" s="3">
        <v>1283</v>
      </c>
      <c r="C343" s="1">
        <v>35796</v>
      </c>
      <c r="D343" s="1">
        <v>35986</v>
      </c>
      <c r="E343" s="4" t="s">
        <v>42</v>
      </c>
      <c r="F343" s="4" t="s">
        <v>32</v>
      </c>
      <c r="G343" s="4" t="s">
        <v>21</v>
      </c>
      <c r="H343" t="s">
        <v>26</v>
      </c>
      <c r="I343" s="2">
        <v>2</v>
      </c>
      <c r="J343" s="22">
        <v>130</v>
      </c>
      <c r="K343" s="3">
        <v>1</v>
      </c>
      <c r="L343" s="3">
        <v>1</v>
      </c>
      <c r="M343" s="3">
        <v>0</v>
      </c>
      <c r="N343" s="3">
        <v>0</v>
      </c>
      <c r="O343" s="3">
        <v>0</v>
      </c>
      <c r="P343">
        <v>1</v>
      </c>
      <c r="Q343">
        <f t="shared" si="10"/>
        <v>1998</v>
      </c>
      <c r="R343" s="3" cm="1">
        <f t="array" ref="R343">MIN(IF($B$2:$B$601 = B343, $Q$2:$Q$601))</f>
        <v>1998</v>
      </c>
      <c r="S343" s="2">
        <f t="shared" si="11"/>
        <v>65</v>
      </c>
    </row>
    <row r="344" spans="1:19" x14ac:dyDescent="0.3">
      <c r="A344" s="3">
        <v>343</v>
      </c>
      <c r="B344" s="3">
        <v>1284</v>
      </c>
      <c r="C344" s="1">
        <v>35796</v>
      </c>
      <c r="D344" s="1">
        <v>36046</v>
      </c>
      <c r="E344" s="4" t="s">
        <v>42</v>
      </c>
      <c r="F344" s="4" t="s">
        <v>32</v>
      </c>
      <c r="G344" s="4" t="s">
        <v>18</v>
      </c>
      <c r="H344" t="s">
        <v>26</v>
      </c>
      <c r="I344" s="2">
        <v>2</v>
      </c>
      <c r="J344" s="22">
        <v>130</v>
      </c>
      <c r="K344" s="3">
        <v>1</v>
      </c>
      <c r="L344" s="3">
        <v>1</v>
      </c>
      <c r="M344" s="3">
        <v>0</v>
      </c>
      <c r="N344" s="3">
        <v>0</v>
      </c>
      <c r="O344" s="3">
        <v>0</v>
      </c>
      <c r="P344">
        <v>1</v>
      </c>
      <c r="Q344">
        <f t="shared" si="10"/>
        <v>1998</v>
      </c>
      <c r="R344" s="3" cm="1">
        <f t="array" ref="R344">MIN(IF($B$2:$B$601 = B344, $Q$2:$Q$601))</f>
        <v>1998</v>
      </c>
      <c r="S344" s="2">
        <f t="shared" si="11"/>
        <v>65</v>
      </c>
    </row>
    <row r="345" spans="1:19" x14ac:dyDescent="0.3">
      <c r="A345" s="3">
        <v>344</v>
      </c>
      <c r="B345" s="3">
        <v>1285</v>
      </c>
      <c r="C345" s="1">
        <v>35796</v>
      </c>
      <c r="D345" s="1">
        <v>35796</v>
      </c>
      <c r="E345" s="4" t="s">
        <v>42</v>
      </c>
      <c r="F345" s="4" t="s">
        <v>32</v>
      </c>
      <c r="G345" s="4" t="s">
        <v>21</v>
      </c>
      <c r="H345" t="s">
        <v>26</v>
      </c>
      <c r="I345" s="2">
        <v>1</v>
      </c>
      <c r="J345" s="22">
        <v>65</v>
      </c>
      <c r="K345" s="3">
        <v>1</v>
      </c>
      <c r="L345" s="3">
        <v>1</v>
      </c>
      <c r="M345" s="3">
        <v>1</v>
      </c>
      <c r="N345" s="3">
        <v>0</v>
      </c>
      <c r="O345" s="3">
        <v>0</v>
      </c>
      <c r="P345">
        <v>1</v>
      </c>
      <c r="Q345">
        <f t="shared" si="10"/>
        <v>1998</v>
      </c>
      <c r="R345" s="3" cm="1">
        <f t="array" ref="R345">MIN(IF($B$2:$B$601 = B345, $Q$2:$Q$601))</f>
        <v>1998</v>
      </c>
      <c r="S345" s="2">
        <f t="shared" si="11"/>
        <v>65</v>
      </c>
    </row>
    <row r="346" spans="1:19" x14ac:dyDescent="0.3">
      <c r="A346" s="3">
        <v>345</v>
      </c>
      <c r="B346" s="3">
        <v>1286</v>
      </c>
      <c r="C346" s="1">
        <v>35796</v>
      </c>
      <c r="D346" s="1">
        <v>36046</v>
      </c>
      <c r="E346" s="4" t="s">
        <v>16</v>
      </c>
      <c r="F346" s="4" t="s">
        <v>17</v>
      </c>
      <c r="G346" s="4" t="s">
        <v>21</v>
      </c>
      <c r="H346" t="s">
        <v>26</v>
      </c>
      <c r="I346" s="2">
        <v>1</v>
      </c>
      <c r="J346" s="22">
        <v>78.75</v>
      </c>
      <c r="K346" s="3">
        <v>1</v>
      </c>
      <c r="L346" s="3">
        <v>1</v>
      </c>
      <c r="M346" s="3">
        <v>1</v>
      </c>
      <c r="N346" s="3">
        <v>0</v>
      </c>
      <c r="O346" s="3">
        <v>0</v>
      </c>
      <c r="P346">
        <v>1</v>
      </c>
      <c r="Q346">
        <f t="shared" si="10"/>
        <v>1998</v>
      </c>
      <c r="R346" s="3" cm="1">
        <f t="array" ref="R346">MIN(IF($B$2:$B$601 = B346, $Q$2:$Q$601))</f>
        <v>1998</v>
      </c>
      <c r="S346" s="2">
        <f t="shared" si="11"/>
        <v>78.75</v>
      </c>
    </row>
    <row r="347" spans="1:19" x14ac:dyDescent="0.3">
      <c r="A347" s="3">
        <v>346</v>
      </c>
      <c r="B347" s="3">
        <v>1287</v>
      </c>
      <c r="C347" s="1">
        <v>35796</v>
      </c>
      <c r="D347" s="1">
        <v>36016</v>
      </c>
      <c r="E347" s="4" t="s">
        <v>16</v>
      </c>
      <c r="F347" s="4" t="s">
        <v>17</v>
      </c>
      <c r="G347" s="4" t="s">
        <v>21</v>
      </c>
      <c r="H347" t="s">
        <v>26</v>
      </c>
      <c r="I347" s="2">
        <v>2</v>
      </c>
      <c r="J347" s="22">
        <v>157.5</v>
      </c>
      <c r="K347" s="3">
        <v>1</v>
      </c>
      <c r="L347" s="3">
        <v>1</v>
      </c>
      <c r="M347" s="3">
        <v>1</v>
      </c>
      <c r="N347" s="3">
        <v>1</v>
      </c>
      <c r="O347" s="3">
        <v>0</v>
      </c>
      <c r="P347">
        <v>1</v>
      </c>
      <c r="Q347">
        <f t="shared" si="10"/>
        <v>1998</v>
      </c>
      <c r="R347" s="3" cm="1">
        <f t="array" ref="R347">MIN(IF($B$2:$B$601 = B347, $Q$2:$Q$601))</f>
        <v>1998</v>
      </c>
      <c r="S347" s="2">
        <f t="shared" si="11"/>
        <v>78.75</v>
      </c>
    </row>
    <row r="348" spans="1:19" x14ac:dyDescent="0.3">
      <c r="A348" s="3">
        <v>347</v>
      </c>
      <c r="B348" s="3">
        <v>1145</v>
      </c>
      <c r="C348" s="1">
        <v>35796</v>
      </c>
      <c r="D348" s="1">
        <v>36005</v>
      </c>
      <c r="E348" s="4" t="s">
        <v>16</v>
      </c>
      <c r="F348" s="4" t="s">
        <v>37</v>
      </c>
      <c r="G348" s="4" t="s">
        <v>21</v>
      </c>
      <c r="H348" t="s">
        <v>22</v>
      </c>
      <c r="I348" s="2">
        <v>4</v>
      </c>
      <c r="J348" s="22">
        <v>700</v>
      </c>
      <c r="K348" s="3">
        <v>1</v>
      </c>
      <c r="L348" s="3">
        <v>1</v>
      </c>
      <c r="M348" s="3">
        <v>0</v>
      </c>
      <c r="N348" s="3">
        <v>0</v>
      </c>
      <c r="O348" s="3">
        <v>0</v>
      </c>
      <c r="P348">
        <v>1</v>
      </c>
      <c r="Q348">
        <f t="shared" si="10"/>
        <v>1998</v>
      </c>
      <c r="R348" s="3" cm="1">
        <f t="array" ref="R348">MIN(IF($B$2:$B$601 = B348, $Q$2:$Q$601))</f>
        <v>1997</v>
      </c>
      <c r="S348" s="2">
        <f t="shared" si="11"/>
        <v>175</v>
      </c>
    </row>
    <row r="349" spans="1:19" x14ac:dyDescent="0.3">
      <c r="A349" s="3">
        <v>348</v>
      </c>
      <c r="B349" s="3">
        <v>1041</v>
      </c>
      <c r="C349" s="1">
        <v>35796</v>
      </c>
      <c r="D349" s="1">
        <v>35796</v>
      </c>
      <c r="E349" s="4" t="s">
        <v>16</v>
      </c>
      <c r="F349" s="4" t="s">
        <v>17</v>
      </c>
      <c r="G349" s="4" t="s">
        <v>21</v>
      </c>
      <c r="H349" t="s">
        <v>22</v>
      </c>
      <c r="I349" s="2">
        <v>7</v>
      </c>
      <c r="J349" s="22">
        <v>551.25</v>
      </c>
      <c r="K349" s="3">
        <v>1</v>
      </c>
      <c r="L349" s="3">
        <v>0</v>
      </c>
      <c r="M349" s="3">
        <v>0</v>
      </c>
      <c r="N349" s="3">
        <v>0</v>
      </c>
      <c r="O349" s="3">
        <v>1</v>
      </c>
      <c r="P349">
        <v>1</v>
      </c>
      <c r="Q349">
        <f t="shared" si="10"/>
        <v>1998</v>
      </c>
      <c r="R349" s="3" cm="1">
        <f t="array" ref="R349">MIN(IF($B$2:$B$601 = B349, $Q$2:$Q$601))</f>
        <v>1997</v>
      </c>
      <c r="S349" s="2">
        <f t="shared" si="11"/>
        <v>78.75</v>
      </c>
    </row>
    <row r="350" spans="1:19" x14ac:dyDescent="0.3">
      <c r="A350" s="3">
        <v>349</v>
      </c>
      <c r="B350" s="3">
        <v>1097</v>
      </c>
      <c r="C350" s="1">
        <v>35796</v>
      </c>
      <c r="D350" s="1">
        <v>35798</v>
      </c>
      <c r="E350" s="4" t="s">
        <v>16</v>
      </c>
      <c r="F350" s="4" t="s">
        <v>37</v>
      </c>
      <c r="G350" s="4" t="s">
        <v>21</v>
      </c>
      <c r="H350" t="s">
        <v>22</v>
      </c>
      <c r="I350" s="2">
        <v>7</v>
      </c>
      <c r="J350" s="22">
        <v>1225</v>
      </c>
      <c r="K350" s="3">
        <v>1</v>
      </c>
      <c r="L350" s="3">
        <v>1</v>
      </c>
      <c r="M350" s="3">
        <v>0</v>
      </c>
      <c r="N350" s="3">
        <v>0</v>
      </c>
      <c r="O350" s="3">
        <v>0</v>
      </c>
      <c r="P350">
        <v>1</v>
      </c>
      <c r="Q350">
        <f t="shared" si="10"/>
        <v>1998</v>
      </c>
      <c r="R350" s="3" cm="1">
        <f t="array" ref="R350">MIN(IF($B$2:$B$601 = B350, $Q$2:$Q$601))</f>
        <v>1997</v>
      </c>
      <c r="S350" s="2">
        <f t="shared" si="11"/>
        <v>175</v>
      </c>
    </row>
    <row r="351" spans="1:19" x14ac:dyDescent="0.3">
      <c r="A351" s="3">
        <v>350</v>
      </c>
      <c r="B351" s="3">
        <v>1049</v>
      </c>
      <c r="C351" s="1">
        <v>35796</v>
      </c>
      <c r="D351" s="1">
        <v>35796</v>
      </c>
      <c r="E351" s="4" t="s">
        <v>16</v>
      </c>
      <c r="F351" s="4" t="s">
        <v>32</v>
      </c>
      <c r="G351" s="4" t="s">
        <v>21</v>
      </c>
      <c r="H351" t="s">
        <v>22</v>
      </c>
      <c r="I351" s="2">
        <v>1</v>
      </c>
      <c r="J351" s="22">
        <v>113.75</v>
      </c>
      <c r="K351" s="3">
        <v>1</v>
      </c>
      <c r="L351" s="3">
        <v>1</v>
      </c>
      <c r="M351" s="3">
        <v>0</v>
      </c>
      <c r="N351" s="3">
        <v>0</v>
      </c>
      <c r="O351" s="3">
        <v>0</v>
      </c>
      <c r="P351">
        <v>1</v>
      </c>
      <c r="Q351">
        <f t="shared" si="10"/>
        <v>1998</v>
      </c>
      <c r="R351" s="3" cm="1">
        <f t="array" ref="R351">MIN(IF($B$2:$B$601 = B351, $Q$2:$Q$601))</f>
        <v>1997</v>
      </c>
      <c r="S351" s="2">
        <f t="shared" si="11"/>
        <v>113.75</v>
      </c>
    </row>
    <row r="352" spans="1:19" x14ac:dyDescent="0.3">
      <c r="A352" s="3">
        <v>351</v>
      </c>
      <c r="B352" s="3">
        <v>1288</v>
      </c>
      <c r="C352" s="1">
        <v>35796</v>
      </c>
      <c r="D352" s="1">
        <v>35986</v>
      </c>
      <c r="E352" s="4" t="s">
        <v>16</v>
      </c>
      <c r="F352" s="4" t="s">
        <v>32</v>
      </c>
      <c r="G352" s="4" t="s">
        <v>21</v>
      </c>
      <c r="H352" t="s">
        <v>22</v>
      </c>
      <c r="I352" s="2">
        <v>1</v>
      </c>
      <c r="J352" s="22">
        <v>113.75</v>
      </c>
      <c r="K352" s="3">
        <v>1</v>
      </c>
      <c r="L352" s="3">
        <v>1</v>
      </c>
      <c r="M352" s="3">
        <v>1</v>
      </c>
      <c r="N352" s="3">
        <v>1</v>
      </c>
      <c r="O352" s="3">
        <v>1</v>
      </c>
      <c r="P352">
        <v>1</v>
      </c>
      <c r="Q352">
        <f t="shared" si="10"/>
        <v>1998</v>
      </c>
      <c r="R352" s="3" cm="1">
        <f t="array" ref="R352">MIN(IF($B$2:$B$601 = B352, $Q$2:$Q$601))</f>
        <v>1998</v>
      </c>
      <c r="S352" s="2">
        <f t="shared" si="11"/>
        <v>113.75</v>
      </c>
    </row>
    <row r="353" spans="1:19" x14ac:dyDescent="0.3">
      <c r="A353" s="3">
        <v>352</v>
      </c>
      <c r="B353" s="3">
        <v>1289</v>
      </c>
      <c r="C353" s="1">
        <v>35796</v>
      </c>
      <c r="D353" s="1">
        <v>35966</v>
      </c>
      <c r="E353" s="4" t="s">
        <v>42</v>
      </c>
      <c r="F353" s="4" t="s">
        <v>32</v>
      </c>
      <c r="G353" s="4" t="s">
        <v>21</v>
      </c>
      <c r="H353" t="s">
        <v>22</v>
      </c>
      <c r="I353" s="2">
        <v>1</v>
      </c>
      <c r="J353" s="22">
        <v>65</v>
      </c>
      <c r="K353" s="3">
        <v>1</v>
      </c>
      <c r="L353" s="3">
        <v>1</v>
      </c>
      <c r="M353" s="3">
        <v>0</v>
      </c>
      <c r="N353" s="3">
        <v>0</v>
      </c>
      <c r="O353" s="3">
        <v>0</v>
      </c>
      <c r="P353">
        <v>1</v>
      </c>
      <c r="Q353">
        <f t="shared" si="10"/>
        <v>1998</v>
      </c>
      <c r="R353" s="3" cm="1">
        <f t="array" ref="R353">MIN(IF($B$2:$B$601 = B353, $Q$2:$Q$601))</f>
        <v>1998</v>
      </c>
      <c r="S353" s="2">
        <f t="shared" si="11"/>
        <v>65</v>
      </c>
    </row>
    <row r="354" spans="1:19" x14ac:dyDescent="0.3">
      <c r="A354" s="3">
        <v>353</v>
      </c>
      <c r="B354" s="3">
        <v>1290</v>
      </c>
      <c r="C354" s="1">
        <v>35796</v>
      </c>
      <c r="D354" s="1">
        <v>35796</v>
      </c>
      <c r="E354" s="4" t="s">
        <v>42</v>
      </c>
      <c r="F354" s="4" t="s">
        <v>37</v>
      </c>
      <c r="G354" s="4" t="s">
        <v>21</v>
      </c>
      <c r="H354" t="s">
        <v>22</v>
      </c>
      <c r="I354" s="2">
        <v>2</v>
      </c>
      <c r="J354" s="22">
        <v>200</v>
      </c>
      <c r="K354" s="3">
        <v>1</v>
      </c>
      <c r="L354" s="3">
        <v>1</v>
      </c>
      <c r="M354" s="3">
        <v>0</v>
      </c>
      <c r="N354" s="3">
        <v>0</v>
      </c>
      <c r="O354" s="3">
        <v>0</v>
      </c>
      <c r="P354">
        <v>1</v>
      </c>
      <c r="Q354">
        <f t="shared" si="10"/>
        <v>1998</v>
      </c>
      <c r="R354" s="3" cm="1">
        <f t="array" ref="R354">MIN(IF($B$2:$B$601 = B354, $Q$2:$Q$601))</f>
        <v>1998</v>
      </c>
      <c r="S354" s="2">
        <f t="shared" si="11"/>
        <v>100</v>
      </c>
    </row>
    <row r="355" spans="1:19" x14ac:dyDescent="0.3">
      <c r="A355" s="3">
        <v>354</v>
      </c>
      <c r="B355" s="3">
        <v>1291</v>
      </c>
      <c r="C355" s="1">
        <v>35796</v>
      </c>
      <c r="D355" s="1">
        <v>35796</v>
      </c>
      <c r="E355" s="4" t="s">
        <v>16</v>
      </c>
      <c r="F355" s="4" t="s">
        <v>17</v>
      </c>
      <c r="G355" s="4" t="s">
        <v>21</v>
      </c>
      <c r="H355" t="s">
        <v>22</v>
      </c>
      <c r="I355" s="2">
        <v>1</v>
      </c>
      <c r="J355" s="22">
        <v>78.75</v>
      </c>
      <c r="K355" s="3">
        <v>1</v>
      </c>
      <c r="L355" s="3">
        <v>1</v>
      </c>
      <c r="M355" s="3">
        <v>0</v>
      </c>
      <c r="N355" s="3">
        <v>0</v>
      </c>
      <c r="O355" s="3">
        <v>0</v>
      </c>
      <c r="P355">
        <v>1</v>
      </c>
      <c r="Q355">
        <f t="shared" si="10"/>
        <v>1998</v>
      </c>
      <c r="R355" s="3" cm="1">
        <f t="array" ref="R355">MIN(IF($B$2:$B$601 = B355, $Q$2:$Q$601))</f>
        <v>1998</v>
      </c>
      <c r="S355" s="2">
        <f t="shared" si="11"/>
        <v>78.75</v>
      </c>
    </row>
    <row r="356" spans="1:19" x14ac:dyDescent="0.3">
      <c r="A356" s="3">
        <v>355</v>
      </c>
      <c r="B356" s="3">
        <v>1292</v>
      </c>
      <c r="C356" s="1">
        <v>35796</v>
      </c>
      <c r="D356" s="1">
        <v>36046</v>
      </c>
      <c r="E356" s="4" t="s">
        <v>42</v>
      </c>
      <c r="F356" s="4" t="s">
        <v>32</v>
      </c>
      <c r="G356" s="4" t="s">
        <v>21</v>
      </c>
      <c r="H356" t="s">
        <v>22</v>
      </c>
      <c r="I356" s="2">
        <v>1</v>
      </c>
      <c r="J356" s="22">
        <v>65</v>
      </c>
      <c r="K356" s="3">
        <v>1</v>
      </c>
      <c r="L356" s="3">
        <v>1</v>
      </c>
      <c r="M356" s="3">
        <v>1</v>
      </c>
      <c r="N356" s="3">
        <v>0</v>
      </c>
      <c r="O356" s="3">
        <v>0</v>
      </c>
      <c r="P356">
        <v>1</v>
      </c>
      <c r="Q356">
        <f t="shared" si="10"/>
        <v>1998</v>
      </c>
      <c r="R356" s="3" cm="1">
        <f t="array" ref="R356">MIN(IF($B$2:$B$601 = B356, $Q$2:$Q$601))</f>
        <v>1998</v>
      </c>
      <c r="S356" s="2">
        <f t="shared" si="11"/>
        <v>65</v>
      </c>
    </row>
    <row r="357" spans="1:19" x14ac:dyDescent="0.3">
      <c r="A357" s="3">
        <v>356</v>
      </c>
      <c r="B357" s="3">
        <v>1293</v>
      </c>
      <c r="C357" s="1">
        <v>35796</v>
      </c>
      <c r="D357" s="1">
        <v>35796</v>
      </c>
      <c r="E357" s="4" t="s">
        <v>42</v>
      </c>
      <c r="F357" s="4" t="s">
        <v>32</v>
      </c>
      <c r="G357" s="4" t="s">
        <v>18</v>
      </c>
      <c r="H357" t="s">
        <v>22</v>
      </c>
      <c r="I357" s="2">
        <v>2</v>
      </c>
      <c r="J357" s="22">
        <v>130</v>
      </c>
      <c r="K357" s="3">
        <v>1</v>
      </c>
      <c r="L357" s="3">
        <v>1</v>
      </c>
      <c r="M357" s="3">
        <v>1</v>
      </c>
      <c r="N357" s="3">
        <v>0</v>
      </c>
      <c r="O357" s="3">
        <v>0</v>
      </c>
      <c r="P357">
        <v>1</v>
      </c>
      <c r="Q357">
        <f t="shared" si="10"/>
        <v>1998</v>
      </c>
      <c r="R357" s="3" cm="1">
        <f t="array" ref="R357">MIN(IF($B$2:$B$601 = B357, $Q$2:$Q$601))</f>
        <v>1998</v>
      </c>
      <c r="S357" s="2">
        <f t="shared" si="11"/>
        <v>65</v>
      </c>
    </row>
    <row r="358" spans="1:19" x14ac:dyDescent="0.3">
      <c r="A358" s="3">
        <v>357</v>
      </c>
      <c r="B358" s="3">
        <v>1294</v>
      </c>
      <c r="C358" s="1">
        <v>35796</v>
      </c>
      <c r="D358" s="1">
        <v>35986</v>
      </c>
      <c r="E358" s="4" t="s">
        <v>42</v>
      </c>
      <c r="F358" s="4" t="s">
        <v>37</v>
      </c>
      <c r="G358" s="4" t="s">
        <v>18</v>
      </c>
      <c r="H358" t="s">
        <v>22</v>
      </c>
      <c r="I358" s="2">
        <v>10</v>
      </c>
      <c r="J358" s="22">
        <v>1000</v>
      </c>
      <c r="K358" s="3">
        <v>1</v>
      </c>
      <c r="L358" s="3">
        <v>1</v>
      </c>
      <c r="M358" s="3">
        <v>1</v>
      </c>
      <c r="N358" s="3">
        <v>0</v>
      </c>
      <c r="O358" s="3">
        <v>0</v>
      </c>
      <c r="P358">
        <v>1</v>
      </c>
      <c r="Q358">
        <f t="shared" si="10"/>
        <v>1998</v>
      </c>
      <c r="R358" s="3" cm="1">
        <f t="array" ref="R358">MIN(IF($B$2:$B$601 = B358, $Q$2:$Q$601))</f>
        <v>1998</v>
      </c>
      <c r="S358" s="2">
        <f t="shared" si="11"/>
        <v>100</v>
      </c>
    </row>
    <row r="359" spans="1:19" x14ac:dyDescent="0.3">
      <c r="A359" s="3">
        <v>358</v>
      </c>
      <c r="B359" s="3">
        <v>1295</v>
      </c>
      <c r="C359" s="1">
        <v>35796</v>
      </c>
      <c r="D359" s="1">
        <v>35796</v>
      </c>
      <c r="E359" s="4" t="s">
        <v>42</v>
      </c>
      <c r="F359" s="4" t="s">
        <v>37</v>
      </c>
      <c r="G359" s="4" t="s">
        <v>21</v>
      </c>
      <c r="H359" t="s">
        <v>22</v>
      </c>
      <c r="I359" s="2">
        <v>1</v>
      </c>
      <c r="J359" s="22">
        <v>100</v>
      </c>
      <c r="K359" s="3">
        <v>1</v>
      </c>
      <c r="L359" s="3">
        <v>1</v>
      </c>
      <c r="M359" s="3">
        <v>0</v>
      </c>
      <c r="N359" s="3">
        <v>0</v>
      </c>
      <c r="O359" s="3">
        <v>0</v>
      </c>
      <c r="P359">
        <v>1</v>
      </c>
      <c r="Q359">
        <f t="shared" si="10"/>
        <v>1998</v>
      </c>
      <c r="R359" s="3" cm="1">
        <f t="array" ref="R359">MIN(IF($B$2:$B$601 = B359, $Q$2:$Q$601))</f>
        <v>1998</v>
      </c>
      <c r="S359" s="2">
        <f t="shared" si="11"/>
        <v>100</v>
      </c>
    </row>
    <row r="360" spans="1:19" x14ac:dyDescent="0.3">
      <c r="A360" s="3">
        <v>359</v>
      </c>
      <c r="B360" s="3">
        <v>1296</v>
      </c>
      <c r="C360" s="1">
        <v>35796</v>
      </c>
      <c r="D360" s="1">
        <v>36046</v>
      </c>
      <c r="E360" s="4" t="s">
        <v>16</v>
      </c>
      <c r="F360" s="4" t="s">
        <v>17</v>
      </c>
      <c r="G360" s="4" t="s">
        <v>18</v>
      </c>
      <c r="H360" t="s">
        <v>22</v>
      </c>
      <c r="I360" s="2">
        <v>10</v>
      </c>
      <c r="J360" s="22">
        <v>787.5</v>
      </c>
      <c r="K360" s="3">
        <v>1</v>
      </c>
      <c r="L360" s="3">
        <v>1</v>
      </c>
      <c r="M360" s="3">
        <v>1</v>
      </c>
      <c r="N360" s="3">
        <v>0</v>
      </c>
      <c r="O360" s="3">
        <v>0</v>
      </c>
      <c r="P360">
        <v>1</v>
      </c>
      <c r="Q360">
        <f t="shared" si="10"/>
        <v>1998</v>
      </c>
      <c r="R360" s="3" cm="1">
        <f t="array" ref="R360">MIN(IF($B$2:$B$601 = B360, $Q$2:$Q$601))</f>
        <v>1998</v>
      </c>
      <c r="S360" s="2">
        <f t="shared" si="11"/>
        <v>78.75</v>
      </c>
    </row>
    <row r="361" spans="1:19" x14ac:dyDescent="0.3">
      <c r="A361" s="3">
        <v>360</v>
      </c>
      <c r="B361" s="3">
        <v>1297</v>
      </c>
      <c r="C361" s="1">
        <v>35796</v>
      </c>
      <c r="D361" s="1">
        <v>36014</v>
      </c>
      <c r="E361" s="4" t="s">
        <v>16</v>
      </c>
      <c r="F361" s="4" t="s">
        <v>17</v>
      </c>
      <c r="G361" s="4" t="s">
        <v>21</v>
      </c>
      <c r="H361" t="s">
        <v>22</v>
      </c>
      <c r="I361" s="2">
        <v>1</v>
      </c>
      <c r="J361" s="22">
        <v>78.75</v>
      </c>
      <c r="K361" s="3">
        <v>1</v>
      </c>
      <c r="L361" s="3">
        <v>1</v>
      </c>
      <c r="M361" s="3">
        <v>1</v>
      </c>
      <c r="N361" s="3">
        <v>0</v>
      </c>
      <c r="O361" s="3">
        <v>0</v>
      </c>
      <c r="P361">
        <v>1</v>
      </c>
      <c r="Q361">
        <f t="shared" si="10"/>
        <v>1998</v>
      </c>
      <c r="R361" s="3" cm="1">
        <f t="array" ref="R361">MIN(IF($B$2:$B$601 = B361, $Q$2:$Q$601))</f>
        <v>1998</v>
      </c>
      <c r="S361" s="2">
        <f t="shared" si="11"/>
        <v>78.75</v>
      </c>
    </row>
    <row r="362" spans="1:19" x14ac:dyDescent="0.3">
      <c r="A362" s="3">
        <v>361</v>
      </c>
      <c r="B362" s="3">
        <v>1298</v>
      </c>
      <c r="C362" s="1">
        <v>35796</v>
      </c>
      <c r="D362" s="1">
        <v>35803</v>
      </c>
      <c r="E362" s="4" t="s">
        <v>42</v>
      </c>
      <c r="F362" s="4" t="s">
        <v>32</v>
      </c>
      <c r="G362" s="4" t="s">
        <v>18</v>
      </c>
      <c r="H362" t="s">
        <v>22</v>
      </c>
      <c r="I362" s="2">
        <v>6</v>
      </c>
      <c r="J362" s="22">
        <v>390</v>
      </c>
      <c r="K362" s="3">
        <v>1</v>
      </c>
      <c r="L362" s="3">
        <v>1</v>
      </c>
      <c r="M362" s="3">
        <v>1</v>
      </c>
      <c r="N362" s="3">
        <v>0</v>
      </c>
      <c r="O362" s="3">
        <v>0</v>
      </c>
      <c r="P362">
        <v>1</v>
      </c>
      <c r="Q362">
        <f t="shared" si="10"/>
        <v>1998</v>
      </c>
      <c r="R362" s="3" cm="1">
        <f t="array" ref="R362">MIN(IF($B$2:$B$601 = B362, $Q$2:$Q$601))</f>
        <v>1998</v>
      </c>
      <c r="S362" s="2">
        <f t="shared" si="11"/>
        <v>65</v>
      </c>
    </row>
    <row r="363" spans="1:19" x14ac:dyDescent="0.3">
      <c r="A363" s="3">
        <v>362</v>
      </c>
      <c r="B363" s="3">
        <v>1299</v>
      </c>
      <c r="C363" s="1">
        <v>35796</v>
      </c>
      <c r="D363" s="1">
        <v>35797</v>
      </c>
      <c r="E363" s="4" t="s">
        <v>42</v>
      </c>
      <c r="F363" s="4" t="s">
        <v>32</v>
      </c>
      <c r="G363" s="4" t="s">
        <v>21</v>
      </c>
      <c r="H363" t="s">
        <v>22</v>
      </c>
      <c r="I363" s="2">
        <v>1</v>
      </c>
      <c r="J363" s="22">
        <v>65</v>
      </c>
      <c r="K363" s="3">
        <v>1</v>
      </c>
      <c r="L363" s="3">
        <v>0</v>
      </c>
      <c r="M363" s="3">
        <v>1</v>
      </c>
      <c r="N363" s="3">
        <v>0</v>
      </c>
      <c r="O363" s="3">
        <v>1</v>
      </c>
      <c r="P363">
        <v>1</v>
      </c>
      <c r="Q363">
        <f t="shared" si="10"/>
        <v>1998</v>
      </c>
      <c r="R363" s="3" cm="1">
        <f t="array" ref="R363">MIN(IF($B$2:$B$601 = B363, $Q$2:$Q$601))</f>
        <v>1998</v>
      </c>
      <c r="S363" s="2">
        <f t="shared" si="11"/>
        <v>65</v>
      </c>
    </row>
    <row r="364" spans="1:19" x14ac:dyDescent="0.3">
      <c r="A364" s="3">
        <v>363</v>
      </c>
      <c r="B364" s="3">
        <v>1300</v>
      </c>
      <c r="C364" s="1">
        <v>35796</v>
      </c>
      <c r="D364" s="1">
        <v>36046</v>
      </c>
      <c r="E364" s="4" t="s">
        <v>42</v>
      </c>
      <c r="F364" s="4" t="s">
        <v>32</v>
      </c>
      <c r="G364" s="4" t="s">
        <v>21</v>
      </c>
      <c r="H364" t="s">
        <v>22</v>
      </c>
      <c r="I364" s="2">
        <v>1</v>
      </c>
      <c r="J364" s="22">
        <v>65</v>
      </c>
      <c r="K364" s="3">
        <v>1</v>
      </c>
      <c r="L364" s="3">
        <v>1</v>
      </c>
      <c r="M364" s="3">
        <v>1</v>
      </c>
      <c r="N364" s="3">
        <v>0</v>
      </c>
      <c r="O364" s="3">
        <v>0</v>
      </c>
      <c r="P364">
        <v>1</v>
      </c>
      <c r="Q364">
        <f t="shared" si="10"/>
        <v>1998</v>
      </c>
      <c r="R364" s="3" cm="1">
        <f t="array" ref="R364">MIN(IF($B$2:$B$601 = B364, $Q$2:$Q$601))</f>
        <v>1998</v>
      </c>
      <c r="S364" s="2">
        <f t="shared" si="11"/>
        <v>65</v>
      </c>
    </row>
    <row r="365" spans="1:19" x14ac:dyDescent="0.3">
      <c r="A365" s="3">
        <v>364</v>
      </c>
      <c r="B365" s="3">
        <v>1301</v>
      </c>
      <c r="C365" s="1">
        <v>35796</v>
      </c>
      <c r="D365" s="1">
        <v>35936</v>
      </c>
      <c r="E365" s="4" t="s">
        <v>16</v>
      </c>
      <c r="F365" s="4" t="s">
        <v>17</v>
      </c>
      <c r="G365" s="4" t="s">
        <v>21</v>
      </c>
      <c r="H365" t="s">
        <v>22</v>
      </c>
      <c r="I365" s="2">
        <v>1</v>
      </c>
      <c r="J365" s="22">
        <v>78.75</v>
      </c>
      <c r="K365" s="3">
        <v>1</v>
      </c>
      <c r="L365" s="3">
        <v>1</v>
      </c>
      <c r="M365" s="3">
        <v>1</v>
      </c>
      <c r="N365" s="3">
        <v>0</v>
      </c>
      <c r="O365" s="3">
        <v>0</v>
      </c>
      <c r="P365">
        <v>1</v>
      </c>
      <c r="Q365">
        <f t="shared" si="10"/>
        <v>1998</v>
      </c>
      <c r="R365" s="3" cm="1">
        <f t="array" ref="R365">MIN(IF($B$2:$B$601 = B365, $Q$2:$Q$601))</f>
        <v>1998</v>
      </c>
      <c r="S365" s="2">
        <f t="shared" si="11"/>
        <v>78.75</v>
      </c>
    </row>
    <row r="366" spans="1:19" x14ac:dyDescent="0.3">
      <c r="A366" s="3">
        <v>365</v>
      </c>
      <c r="B366" s="3">
        <v>1302</v>
      </c>
      <c r="C366" s="1">
        <v>35796</v>
      </c>
      <c r="D366" s="1">
        <v>36046</v>
      </c>
      <c r="E366" s="4" t="s">
        <v>16</v>
      </c>
      <c r="F366" s="4" t="s">
        <v>17</v>
      </c>
      <c r="G366" s="4" t="s">
        <v>21</v>
      </c>
      <c r="H366" t="s">
        <v>22</v>
      </c>
      <c r="I366" s="2">
        <v>1</v>
      </c>
      <c r="J366" s="22">
        <v>78.75</v>
      </c>
      <c r="K366" s="3">
        <v>1</v>
      </c>
      <c r="L366" s="3">
        <v>1</v>
      </c>
      <c r="M366" s="3">
        <v>1</v>
      </c>
      <c r="N366" s="3">
        <v>0</v>
      </c>
      <c r="O366" s="3">
        <v>0</v>
      </c>
      <c r="P366">
        <v>1</v>
      </c>
      <c r="Q366">
        <f t="shared" si="10"/>
        <v>1998</v>
      </c>
      <c r="R366" s="3" cm="1">
        <f t="array" ref="R366">MIN(IF($B$2:$B$601 = B366, $Q$2:$Q$601))</f>
        <v>1998</v>
      </c>
      <c r="S366" s="2">
        <f t="shared" si="11"/>
        <v>78.75</v>
      </c>
    </row>
    <row r="367" spans="1:19" x14ac:dyDescent="0.3">
      <c r="A367" s="3">
        <v>366</v>
      </c>
      <c r="B367" s="3">
        <v>1303</v>
      </c>
      <c r="C367" s="1">
        <v>35796</v>
      </c>
      <c r="D367" s="1">
        <v>36016</v>
      </c>
      <c r="E367" s="4" t="s">
        <v>16</v>
      </c>
      <c r="F367" s="4" t="s">
        <v>32</v>
      </c>
      <c r="G367" s="4" t="s">
        <v>21</v>
      </c>
      <c r="H367" t="s">
        <v>22</v>
      </c>
      <c r="I367" s="2">
        <v>2</v>
      </c>
      <c r="J367" s="22">
        <v>227.5</v>
      </c>
      <c r="K367" s="3">
        <v>1</v>
      </c>
      <c r="L367" s="3">
        <v>1</v>
      </c>
      <c r="M367" s="3">
        <v>0</v>
      </c>
      <c r="N367" s="3">
        <v>0</v>
      </c>
      <c r="O367" s="3">
        <v>0</v>
      </c>
      <c r="P367">
        <v>1</v>
      </c>
      <c r="Q367">
        <f t="shared" si="10"/>
        <v>1998</v>
      </c>
      <c r="R367" s="3" cm="1">
        <f t="array" ref="R367">MIN(IF($B$2:$B$601 = B367, $Q$2:$Q$601))</f>
        <v>1998</v>
      </c>
      <c r="S367" s="2">
        <f t="shared" si="11"/>
        <v>113.75</v>
      </c>
    </row>
    <row r="368" spans="1:19" x14ac:dyDescent="0.3">
      <c r="A368" s="3">
        <v>367</v>
      </c>
      <c r="B368" s="3">
        <v>1304</v>
      </c>
      <c r="C368" s="1">
        <v>35796</v>
      </c>
      <c r="D368" s="1">
        <v>36046</v>
      </c>
      <c r="E368" s="4" t="s">
        <v>16</v>
      </c>
      <c r="F368" s="4" t="s">
        <v>17</v>
      </c>
      <c r="G368" s="4" t="s">
        <v>21</v>
      </c>
      <c r="H368" t="s">
        <v>22</v>
      </c>
      <c r="I368" s="2">
        <v>2</v>
      </c>
      <c r="J368" s="22">
        <v>157.5</v>
      </c>
      <c r="K368" s="3">
        <v>1</v>
      </c>
      <c r="L368" s="3">
        <v>1</v>
      </c>
      <c r="M368" s="3">
        <v>1</v>
      </c>
      <c r="N368" s="3">
        <v>0</v>
      </c>
      <c r="O368" s="3">
        <v>0</v>
      </c>
      <c r="P368">
        <v>1</v>
      </c>
      <c r="Q368">
        <f t="shared" si="10"/>
        <v>1998</v>
      </c>
      <c r="R368" s="3" cm="1">
        <f t="array" ref="R368">MIN(IF($B$2:$B$601 = B368, $Q$2:$Q$601))</f>
        <v>1998</v>
      </c>
      <c r="S368" s="2">
        <f t="shared" si="11"/>
        <v>78.75</v>
      </c>
    </row>
    <row r="369" spans="1:19" x14ac:dyDescent="0.3">
      <c r="A369" s="3">
        <v>368</v>
      </c>
      <c r="B369" s="3">
        <v>1305</v>
      </c>
      <c r="C369" s="1">
        <v>35796</v>
      </c>
      <c r="D369" s="1">
        <v>35799</v>
      </c>
      <c r="E369" s="4" t="s">
        <v>16</v>
      </c>
      <c r="F369" s="4" t="s">
        <v>17</v>
      </c>
      <c r="G369" s="4" t="s">
        <v>21</v>
      </c>
      <c r="H369" t="s">
        <v>22</v>
      </c>
      <c r="I369" s="2">
        <v>1</v>
      </c>
      <c r="J369" s="22">
        <v>78.75</v>
      </c>
      <c r="K369" s="3">
        <v>1</v>
      </c>
      <c r="L369" s="3">
        <v>1</v>
      </c>
      <c r="M369" s="3">
        <v>0</v>
      </c>
      <c r="N369" s="3">
        <v>0</v>
      </c>
      <c r="O369" s="3">
        <v>0</v>
      </c>
      <c r="P369">
        <v>1</v>
      </c>
      <c r="Q369">
        <f t="shared" si="10"/>
        <v>1998</v>
      </c>
      <c r="R369" s="3" cm="1">
        <f t="array" ref="R369">MIN(IF($B$2:$B$601 = B369, $Q$2:$Q$601))</f>
        <v>1998</v>
      </c>
      <c r="S369" s="2">
        <f t="shared" si="11"/>
        <v>78.75</v>
      </c>
    </row>
    <row r="370" spans="1:19" x14ac:dyDescent="0.3">
      <c r="A370" s="3">
        <v>369</v>
      </c>
      <c r="B370" s="3">
        <v>1306</v>
      </c>
      <c r="C370" s="1">
        <v>35796</v>
      </c>
      <c r="D370" s="1">
        <v>35986</v>
      </c>
      <c r="E370" s="4" t="s">
        <v>16</v>
      </c>
      <c r="F370" s="4" t="s">
        <v>17</v>
      </c>
      <c r="G370" s="4" t="s">
        <v>21</v>
      </c>
      <c r="H370" t="s">
        <v>22</v>
      </c>
      <c r="I370" s="2">
        <v>1</v>
      </c>
      <c r="J370" s="22">
        <v>78.75</v>
      </c>
      <c r="K370" s="3">
        <v>1</v>
      </c>
      <c r="L370" s="3">
        <v>1</v>
      </c>
      <c r="M370" s="3">
        <v>1</v>
      </c>
      <c r="N370" s="3">
        <v>0</v>
      </c>
      <c r="O370" s="3">
        <v>0</v>
      </c>
      <c r="P370">
        <v>1</v>
      </c>
      <c r="Q370">
        <f t="shared" si="10"/>
        <v>1998</v>
      </c>
      <c r="R370" s="3" cm="1">
        <f t="array" ref="R370">MIN(IF($B$2:$B$601 = B370, $Q$2:$Q$601))</f>
        <v>1998</v>
      </c>
      <c r="S370" s="2">
        <f t="shared" si="11"/>
        <v>78.75</v>
      </c>
    </row>
    <row r="371" spans="1:19" x14ac:dyDescent="0.3">
      <c r="A371" s="3">
        <v>370</v>
      </c>
      <c r="B371" s="3">
        <v>1307</v>
      </c>
      <c r="C371" s="1">
        <v>35796</v>
      </c>
      <c r="D371" s="1">
        <v>36016</v>
      </c>
      <c r="E371" s="4" t="s">
        <v>16</v>
      </c>
      <c r="F371" s="4" t="s">
        <v>17</v>
      </c>
      <c r="G371" s="4" t="s">
        <v>18</v>
      </c>
      <c r="H371" t="s">
        <v>22</v>
      </c>
      <c r="I371" s="2">
        <v>7</v>
      </c>
      <c r="J371" s="22">
        <v>551.25</v>
      </c>
      <c r="K371" s="3">
        <v>1</v>
      </c>
      <c r="L371" s="3">
        <v>1</v>
      </c>
      <c r="M371" s="3">
        <v>0</v>
      </c>
      <c r="N371" s="3">
        <v>0</v>
      </c>
      <c r="O371" s="3">
        <v>0</v>
      </c>
      <c r="P371">
        <v>1</v>
      </c>
      <c r="Q371">
        <f t="shared" si="10"/>
        <v>1998</v>
      </c>
      <c r="R371" s="3" cm="1">
        <f t="array" ref="R371">MIN(IF($B$2:$B$601 = B371, $Q$2:$Q$601))</f>
        <v>1998</v>
      </c>
      <c r="S371" s="2">
        <f t="shared" si="11"/>
        <v>78.75</v>
      </c>
    </row>
    <row r="372" spans="1:19" x14ac:dyDescent="0.3">
      <c r="A372" s="3">
        <v>371</v>
      </c>
      <c r="B372" s="3">
        <v>1308</v>
      </c>
      <c r="C372" s="1">
        <v>35796</v>
      </c>
      <c r="D372" s="1">
        <v>35986</v>
      </c>
      <c r="E372" s="4" t="s">
        <v>16</v>
      </c>
      <c r="F372" s="4" t="s">
        <v>17</v>
      </c>
      <c r="G372" s="4" t="s">
        <v>21</v>
      </c>
      <c r="H372" t="s">
        <v>22</v>
      </c>
      <c r="I372" s="2">
        <v>1</v>
      </c>
      <c r="J372" s="22">
        <v>78.75</v>
      </c>
      <c r="K372" s="3">
        <v>1</v>
      </c>
      <c r="L372" s="3">
        <v>1</v>
      </c>
      <c r="M372" s="3">
        <v>1</v>
      </c>
      <c r="N372" s="3">
        <v>0</v>
      </c>
      <c r="O372" s="3">
        <v>0</v>
      </c>
      <c r="P372">
        <v>1</v>
      </c>
      <c r="Q372">
        <f t="shared" si="10"/>
        <v>1998</v>
      </c>
      <c r="R372" s="3" cm="1">
        <f t="array" ref="R372">MIN(IF($B$2:$B$601 = B372, $Q$2:$Q$601))</f>
        <v>1998</v>
      </c>
      <c r="S372" s="2">
        <f t="shared" si="11"/>
        <v>78.75</v>
      </c>
    </row>
    <row r="373" spans="1:19" x14ac:dyDescent="0.3">
      <c r="A373" s="3">
        <v>372</v>
      </c>
      <c r="B373" s="3">
        <v>1309</v>
      </c>
      <c r="C373" s="1">
        <v>35796</v>
      </c>
      <c r="D373" s="1">
        <v>35796</v>
      </c>
      <c r="E373" s="4" t="s">
        <v>16</v>
      </c>
      <c r="F373" s="4" t="s">
        <v>17</v>
      </c>
      <c r="G373" s="4" t="s">
        <v>21</v>
      </c>
      <c r="H373" t="s">
        <v>22</v>
      </c>
      <c r="I373" s="2">
        <v>1</v>
      </c>
      <c r="J373" s="22">
        <v>78.75</v>
      </c>
      <c r="K373" s="3">
        <v>1</v>
      </c>
      <c r="L373" s="3">
        <v>1</v>
      </c>
      <c r="M373" s="3">
        <v>0</v>
      </c>
      <c r="N373" s="3">
        <v>0</v>
      </c>
      <c r="O373" s="3">
        <v>0</v>
      </c>
      <c r="P373">
        <v>1</v>
      </c>
      <c r="Q373">
        <f t="shared" si="10"/>
        <v>1998</v>
      </c>
      <c r="R373" s="3" cm="1">
        <f t="array" ref="R373">MIN(IF($B$2:$B$601 = B373, $Q$2:$Q$601))</f>
        <v>1998</v>
      </c>
      <c r="S373" s="2">
        <f t="shared" si="11"/>
        <v>78.75</v>
      </c>
    </row>
    <row r="374" spans="1:19" x14ac:dyDescent="0.3">
      <c r="A374" s="3">
        <v>373</v>
      </c>
      <c r="B374" s="3">
        <v>1310</v>
      </c>
      <c r="C374" s="1">
        <v>35796</v>
      </c>
      <c r="D374" s="1">
        <v>36016</v>
      </c>
      <c r="E374" s="4" t="s">
        <v>42</v>
      </c>
      <c r="F374" s="4" t="s">
        <v>32</v>
      </c>
      <c r="G374" s="4" t="s">
        <v>21</v>
      </c>
      <c r="H374" t="s">
        <v>22</v>
      </c>
      <c r="I374" s="2">
        <v>1</v>
      </c>
      <c r="J374" s="22">
        <v>65</v>
      </c>
      <c r="K374" s="3">
        <v>1</v>
      </c>
      <c r="L374" s="3">
        <v>1</v>
      </c>
      <c r="M374" s="3">
        <v>1</v>
      </c>
      <c r="N374" s="3">
        <v>0</v>
      </c>
      <c r="O374" s="3">
        <v>0</v>
      </c>
      <c r="P374">
        <v>1</v>
      </c>
      <c r="Q374">
        <f t="shared" si="10"/>
        <v>1998</v>
      </c>
      <c r="R374" s="3" cm="1">
        <f t="array" ref="R374">MIN(IF($B$2:$B$601 = B374, $Q$2:$Q$601))</f>
        <v>1998</v>
      </c>
      <c r="S374" s="2">
        <f t="shared" si="11"/>
        <v>65</v>
      </c>
    </row>
    <row r="375" spans="1:19" x14ac:dyDescent="0.3">
      <c r="A375" s="3">
        <v>374</v>
      </c>
      <c r="B375" s="3">
        <v>1311</v>
      </c>
      <c r="C375" s="1">
        <v>35796</v>
      </c>
      <c r="D375" s="1">
        <v>36016</v>
      </c>
      <c r="E375" s="4" t="s">
        <v>16</v>
      </c>
      <c r="F375" s="4" t="s">
        <v>32</v>
      </c>
      <c r="G375" s="4" t="s">
        <v>21</v>
      </c>
      <c r="H375" t="s">
        <v>22</v>
      </c>
      <c r="I375" s="2">
        <v>1</v>
      </c>
      <c r="J375" s="22">
        <v>113.75</v>
      </c>
      <c r="K375" s="3">
        <v>1</v>
      </c>
      <c r="L375" s="3">
        <v>1</v>
      </c>
      <c r="M375" s="3">
        <v>1</v>
      </c>
      <c r="N375" s="3">
        <v>0</v>
      </c>
      <c r="O375" s="3">
        <v>0</v>
      </c>
      <c r="P375">
        <v>1</v>
      </c>
      <c r="Q375">
        <f t="shared" si="10"/>
        <v>1998</v>
      </c>
      <c r="R375" s="3" cm="1">
        <f t="array" ref="R375">MIN(IF($B$2:$B$601 = B375, $Q$2:$Q$601))</f>
        <v>1998</v>
      </c>
      <c r="S375" s="2">
        <f t="shared" si="11"/>
        <v>113.75</v>
      </c>
    </row>
    <row r="376" spans="1:19" x14ac:dyDescent="0.3">
      <c r="A376" s="3">
        <v>375</v>
      </c>
      <c r="B376" s="3">
        <v>1312</v>
      </c>
      <c r="C376" s="1">
        <v>35796</v>
      </c>
      <c r="D376" s="1">
        <v>35796</v>
      </c>
      <c r="E376" s="4" t="s">
        <v>42</v>
      </c>
      <c r="F376" s="4" t="s">
        <v>37</v>
      </c>
      <c r="G376" s="4" t="s">
        <v>21</v>
      </c>
      <c r="H376" t="s">
        <v>22</v>
      </c>
      <c r="I376" s="2">
        <v>2</v>
      </c>
      <c r="J376" s="22">
        <v>200</v>
      </c>
      <c r="K376" s="3">
        <v>1</v>
      </c>
      <c r="L376" s="3">
        <v>1</v>
      </c>
      <c r="M376" s="3">
        <v>0</v>
      </c>
      <c r="N376" s="3">
        <v>0</v>
      </c>
      <c r="O376" s="3">
        <v>0</v>
      </c>
      <c r="P376">
        <v>1</v>
      </c>
      <c r="Q376">
        <f t="shared" si="10"/>
        <v>1998</v>
      </c>
      <c r="R376" s="3" cm="1">
        <f t="array" ref="R376">MIN(IF($B$2:$B$601 = B376, $Q$2:$Q$601))</f>
        <v>1998</v>
      </c>
      <c r="S376" s="2">
        <f t="shared" si="11"/>
        <v>100</v>
      </c>
    </row>
    <row r="377" spans="1:19" x14ac:dyDescent="0.3">
      <c r="A377" s="3">
        <v>376</v>
      </c>
      <c r="B377" s="3">
        <v>1313</v>
      </c>
      <c r="C377" s="1">
        <v>35796</v>
      </c>
      <c r="D377" s="1">
        <v>35966</v>
      </c>
      <c r="E377" s="4" t="s">
        <v>16</v>
      </c>
      <c r="F377" s="4" t="s">
        <v>32</v>
      </c>
      <c r="G377" s="4" t="s">
        <v>21</v>
      </c>
      <c r="H377" t="s">
        <v>22</v>
      </c>
      <c r="I377" s="2">
        <v>1</v>
      </c>
      <c r="J377" s="22">
        <v>113.75</v>
      </c>
      <c r="K377" s="3">
        <v>1</v>
      </c>
      <c r="L377" s="3">
        <v>1</v>
      </c>
      <c r="M377" s="3">
        <v>1</v>
      </c>
      <c r="N377" s="3">
        <v>0</v>
      </c>
      <c r="O377" s="3">
        <v>0</v>
      </c>
      <c r="P377">
        <v>1</v>
      </c>
      <c r="Q377">
        <f t="shared" si="10"/>
        <v>1998</v>
      </c>
      <c r="R377" s="3" cm="1">
        <f t="array" ref="R377">MIN(IF($B$2:$B$601 = B377, $Q$2:$Q$601))</f>
        <v>1998</v>
      </c>
      <c r="S377" s="2">
        <f t="shared" si="11"/>
        <v>113.75</v>
      </c>
    </row>
    <row r="378" spans="1:19" x14ac:dyDescent="0.3">
      <c r="A378" s="3">
        <v>377</v>
      </c>
      <c r="B378" s="3">
        <v>1314</v>
      </c>
      <c r="C378" s="1">
        <v>35796</v>
      </c>
      <c r="D378" s="1">
        <v>35796</v>
      </c>
      <c r="E378" s="4" t="s">
        <v>42</v>
      </c>
      <c r="F378" s="4" t="s">
        <v>37</v>
      </c>
      <c r="G378" s="4" t="s">
        <v>18</v>
      </c>
      <c r="H378" t="s">
        <v>52</v>
      </c>
      <c r="I378" s="2">
        <v>2</v>
      </c>
      <c r="J378" s="22">
        <v>200</v>
      </c>
      <c r="K378" s="3">
        <v>1</v>
      </c>
      <c r="L378" s="3">
        <v>1</v>
      </c>
      <c r="M378" s="3">
        <v>1</v>
      </c>
      <c r="N378" s="3">
        <v>0</v>
      </c>
      <c r="O378" s="3">
        <v>0</v>
      </c>
      <c r="P378">
        <v>1</v>
      </c>
      <c r="Q378">
        <f t="shared" si="10"/>
        <v>1998</v>
      </c>
      <c r="R378" s="3" cm="1">
        <f t="array" ref="R378">MIN(IF($B$2:$B$601 = B378, $Q$2:$Q$601))</f>
        <v>1998</v>
      </c>
      <c r="S378" s="2">
        <f t="shared" si="11"/>
        <v>100</v>
      </c>
    </row>
    <row r="379" spans="1:19" x14ac:dyDescent="0.3">
      <c r="A379" s="3">
        <v>378</v>
      </c>
      <c r="B379" s="3">
        <v>1315</v>
      </c>
      <c r="C379" s="1">
        <v>35796</v>
      </c>
      <c r="D379" s="1">
        <v>35845</v>
      </c>
      <c r="E379" s="4" t="s">
        <v>16</v>
      </c>
      <c r="F379" s="4" t="s">
        <v>17</v>
      </c>
      <c r="G379" s="4" t="s">
        <v>21</v>
      </c>
      <c r="H379" t="s">
        <v>52</v>
      </c>
      <c r="I379" s="2">
        <v>2</v>
      </c>
      <c r="J379" s="22">
        <v>157.5</v>
      </c>
      <c r="K379" s="3">
        <v>1</v>
      </c>
      <c r="L379" s="3">
        <v>1</v>
      </c>
      <c r="M379" s="3">
        <v>0</v>
      </c>
      <c r="N379" s="3">
        <v>0</v>
      </c>
      <c r="O379" s="3">
        <v>0</v>
      </c>
      <c r="P379">
        <v>1</v>
      </c>
      <c r="Q379">
        <f t="shared" si="10"/>
        <v>1998</v>
      </c>
      <c r="R379" s="3" cm="1">
        <f t="array" ref="R379">MIN(IF($B$2:$B$601 = B379, $Q$2:$Q$601))</f>
        <v>1998</v>
      </c>
      <c r="S379" s="2">
        <f t="shared" si="11"/>
        <v>78.75</v>
      </c>
    </row>
    <row r="380" spans="1:19" x14ac:dyDescent="0.3">
      <c r="A380" s="3">
        <v>379</v>
      </c>
      <c r="B380" s="3">
        <v>1316</v>
      </c>
      <c r="C380" s="1">
        <v>35796</v>
      </c>
      <c r="D380" s="1">
        <v>35966</v>
      </c>
      <c r="E380" s="4" t="s">
        <v>16</v>
      </c>
      <c r="F380" s="4" t="s">
        <v>17</v>
      </c>
      <c r="G380" s="4" t="s">
        <v>21</v>
      </c>
      <c r="H380" t="s">
        <v>52</v>
      </c>
      <c r="I380" s="2">
        <v>5</v>
      </c>
      <c r="J380" s="22">
        <v>393.75</v>
      </c>
      <c r="K380" s="3">
        <v>1</v>
      </c>
      <c r="L380" s="3">
        <v>1</v>
      </c>
      <c r="M380" s="3">
        <v>1</v>
      </c>
      <c r="N380" s="3">
        <v>0</v>
      </c>
      <c r="O380" s="3">
        <v>0</v>
      </c>
      <c r="P380">
        <v>1</v>
      </c>
      <c r="Q380">
        <f t="shared" si="10"/>
        <v>1998</v>
      </c>
      <c r="R380" s="3" cm="1">
        <f t="array" ref="R380">MIN(IF($B$2:$B$601 = B380, $Q$2:$Q$601))</f>
        <v>1998</v>
      </c>
      <c r="S380" s="2">
        <f t="shared" si="11"/>
        <v>78.75</v>
      </c>
    </row>
    <row r="381" spans="1:19" x14ac:dyDescent="0.3">
      <c r="A381" s="3">
        <v>380</v>
      </c>
      <c r="B381" s="3">
        <v>1317</v>
      </c>
      <c r="C381" s="1">
        <v>35796</v>
      </c>
      <c r="D381" s="1">
        <v>35849</v>
      </c>
      <c r="E381" s="4" t="s">
        <v>42</v>
      </c>
      <c r="F381" s="4" t="s">
        <v>32</v>
      </c>
      <c r="G381" s="4" t="s">
        <v>21</v>
      </c>
      <c r="H381" t="s">
        <v>52</v>
      </c>
      <c r="I381" s="2">
        <v>1</v>
      </c>
      <c r="J381" s="22">
        <v>65</v>
      </c>
      <c r="K381" s="3">
        <v>0</v>
      </c>
      <c r="L381" s="3">
        <v>0</v>
      </c>
      <c r="M381" s="3">
        <v>0</v>
      </c>
      <c r="N381" s="3">
        <v>0</v>
      </c>
      <c r="O381" s="3">
        <v>0</v>
      </c>
      <c r="P381">
        <v>1</v>
      </c>
      <c r="Q381">
        <f t="shared" si="10"/>
        <v>1998</v>
      </c>
      <c r="R381" s="3" cm="1">
        <f t="array" ref="R381">MIN(IF($B$2:$B$601 = B381, $Q$2:$Q$601))</f>
        <v>1998</v>
      </c>
      <c r="S381" s="2">
        <f t="shared" si="11"/>
        <v>65</v>
      </c>
    </row>
    <row r="382" spans="1:19" x14ac:dyDescent="0.3">
      <c r="A382" s="3">
        <v>381</v>
      </c>
      <c r="B382" s="3">
        <v>1318</v>
      </c>
      <c r="C382" s="1">
        <v>35796</v>
      </c>
      <c r="D382" s="1">
        <v>36046</v>
      </c>
      <c r="E382" s="4" t="s">
        <v>16</v>
      </c>
      <c r="F382" s="4" t="s">
        <v>17</v>
      </c>
      <c r="G382" s="4" t="s">
        <v>21</v>
      </c>
      <c r="H382" t="s">
        <v>52</v>
      </c>
      <c r="I382" s="2">
        <v>1</v>
      </c>
      <c r="J382" s="22">
        <v>78.75</v>
      </c>
      <c r="K382" s="3">
        <v>1</v>
      </c>
      <c r="L382" s="3">
        <v>0</v>
      </c>
      <c r="M382" s="3">
        <v>0</v>
      </c>
      <c r="N382" s="3">
        <v>0</v>
      </c>
      <c r="O382" s="3">
        <v>0</v>
      </c>
      <c r="P382">
        <v>1</v>
      </c>
      <c r="Q382">
        <f t="shared" si="10"/>
        <v>1998</v>
      </c>
      <c r="R382" s="3" cm="1">
        <f t="array" ref="R382">MIN(IF($B$2:$B$601 = B382, $Q$2:$Q$601))</f>
        <v>1998</v>
      </c>
      <c r="S382" s="2">
        <f t="shared" si="11"/>
        <v>78.75</v>
      </c>
    </row>
    <row r="383" spans="1:19" x14ac:dyDescent="0.3">
      <c r="A383" s="3">
        <v>382</v>
      </c>
      <c r="B383" s="3">
        <v>1319</v>
      </c>
      <c r="C383" s="1">
        <v>35796</v>
      </c>
      <c r="D383" s="1">
        <v>36046</v>
      </c>
      <c r="E383" s="4" t="s">
        <v>42</v>
      </c>
      <c r="F383" s="4" t="s">
        <v>32</v>
      </c>
      <c r="G383" s="4" t="s">
        <v>21</v>
      </c>
      <c r="H383" t="s">
        <v>30</v>
      </c>
      <c r="I383" s="2">
        <v>1</v>
      </c>
      <c r="J383" s="22">
        <v>65</v>
      </c>
      <c r="K383" s="3">
        <v>1</v>
      </c>
      <c r="L383" s="3">
        <v>1</v>
      </c>
      <c r="M383" s="3">
        <v>1</v>
      </c>
      <c r="N383" s="3">
        <v>0</v>
      </c>
      <c r="O383" s="3">
        <v>0</v>
      </c>
      <c r="P383">
        <v>1</v>
      </c>
      <c r="Q383">
        <f t="shared" si="10"/>
        <v>1998</v>
      </c>
      <c r="R383" s="3" cm="1">
        <f t="array" ref="R383">MIN(IF($B$2:$B$601 = B383, $Q$2:$Q$601))</f>
        <v>1998</v>
      </c>
      <c r="S383" s="2">
        <f t="shared" si="11"/>
        <v>65</v>
      </c>
    </row>
    <row r="384" spans="1:19" x14ac:dyDescent="0.3">
      <c r="A384" s="3">
        <v>383</v>
      </c>
      <c r="B384" s="3">
        <v>1017</v>
      </c>
      <c r="C384" s="1">
        <v>35796</v>
      </c>
      <c r="D384" s="1">
        <v>35796</v>
      </c>
      <c r="E384" s="4" t="s">
        <v>16</v>
      </c>
      <c r="F384" s="4" t="s">
        <v>17</v>
      </c>
      <c r="G384" s="4" t="s">
        <v>21</v>
      </c>
      <c r="H384" t="s">
        <v>27</v>
      </c>
      <c r="I384" s="2">
        <v>7</v>
      </c>
      <c r="J384" s="22">
        <v>551.25</v>
      </c>
      <c r="K384" s="3">
        <v>1</v>
      </c>
      <c r="L384" s="3">
        <v>1</v>
      </c>
      <c r="M384" s="3">
        <v>0</v>
      </c>
      <c r="N384" s="3">
        <v>0</v>
      </c>
      <c r="O384" s="3">
        <v>0</v>
      </c>
      <c r="P384">
        <v>1</v>
      </c>
      <c r="Q384">
        <f t="shared" si="10"/>
        <v>1998</v>
      </c>
      <c r="R384" s="3" cm="1">
        <f t="array" ref="R384">MIN(IF($B$2:$B$601 = B384, $Q$2:$Q$601))</f>
        <v>1997</v>
      </c>
      <c r="S384" s="2">
        <f t="shared" si="11"/>
        <v>78.75</v>
      </c>
    </row>
    <row r="385" spans="1:19" x14ac:dyDescent="0.3">
      <c r="A385" s="3">
        <v>384</v>
      </c>
      <c r="B385" s="3">
        <v>1020</v>
      </c>
      <c r="C385" s="1">
        <v>35796</v>
      </c>
      <c r="D385" s="1">
        <v>35796</v>
      </c>
      <c r="E385" s="4" t="s">
        <v>16</v>
      </c>
      <c r="F385" s="4" t="s">
        <v>37</v>
      </c>
      <c r="G385" s="4" t="s">
        <v>21</v>
      </c>
      <c r="H385" t="s">
        <v>27</v>
      </c>
      <c r="I385" s="2">
        <v>6</v>
      </c>
      <c r="J385" s="22">
        <v>1050</v>
      </c>
      <c r="K385" s="3">
        <v>1</v>
      </c>
      <c r="L385" s="3">
        <v>1</v>
      </c>
      <c r="M385" s="3">
        <v>0</v>
      </c>
      <c r="N385" s="3">
        <v>0</v>
      </c>
      <c r="O385" s="3">
        <v>0</v>
      </c>
      <c r="P385">
        <v>1</v>
      </c>
      <c r="Q385">
        <f t="shared" si="10"/>
        <v>1998</v>
      </c>
      <c r="R385" s="3" cm="1">
        <f t="array" ref="R385">MIN(IF($B$2:$B$601 = B385, $Q$2:$Q$601))</f>
        <v>1997</v>
      </c>
      <c r="S385" s="2">
        <f t="shared" si="11"/>
        <v>175</v>
      </c>
    </row>
    <row r="386" spans="1:19" x14ac:dyDescent="0.3">
      <c r="A386" s="3">
        <v>385</v>
      </c>
      <c r="B386" s="3">
        <v>1021</v>
      </c>
      <c r="C386" s="1">
        <v>35796</v>
      </c>
      <c r="D386" s="1">
        <v>35796</v>
      </c>
      <c r="E386" s="4" t="s">
        <v>16</v>
      </c>
      <c r="F386" s="4" t="s">
        <v>37</v>
      </c>
      <c r="G386" s="4" t="s">
        <v>21</v>
      </c>
      <c r="H386" t="s">
        <v>27</v>
      </c>
      <c r="I386" s="2">
        <v>2</v>
      </c>
      <c r="J386" s="22">
        <v>350</v>
      </c>
      <c r="K386" s="3">
        <v>1</v>
      </c>
      <c r="L386" s="3">
        <v>0</v>
      </c>
      <c r="M386" s="3">
        <v>0</v>
      </c>
      <c r="N386" s="3">
        <v>0</v>
      </c>
      <c r="O386" s="3">
        <v>1</v>
      </c>
      <c r="P386">
        <v>1</v>
      </c>
      <c r="Q386">
        <f t="shared" si="10"/>
        <v>1998</v>
      </c>
      <c r="R386" s="3" cm="1">
        <f t="array" ref="R386">MIN(IF($B$2:$B$601 = B386, $Q$2:$Q$601))</f>
        <v>1997</v>
      </c>
      <c r="S386" s="2">
        <f t="shared" si="11"/>
        <v>175</v>
      </c>
    </row>
    <row r="387" spans="1:19" x14ac:dyDescent="0.3">
      <c r="A387" s="3">
        <v>386</v>
      </c>
      <c r="B387" s="3">
        <v>1025</v>
      </c>
      <c r="C387" s="1">
        <v>35796</v>
      </c>
      <c r="D387" s="1">
        <v>35796</v>
      </c>
      <c r="E387" s="4" t="s">
        <v>16</v>
      </c>
      <c r="F387" s="4" t="s">
        <v>37</v>
      </c>
      <c r="G387" s="4" t="s">
        <v>21</v>
      </c>
      <c r="H387" t="s">
        <v>27</v>
      </c>
      <c r="I387" s="2">
        <v>1</v>
      </c>
      <c r="J387" s="22">
        <v>175</v>
      </c>
      <c r="K387" s="3">
        <v>1</v>
      </c>
      <c r="L387" s="3">
        <v>1</v>
      </c>
      <c r="M387" s="3">
        <v>1</v>
      </c>
      <c r="N387" s="3">
        <v>0</v>
      </c>
      <c r="O387" s="3">
        <v>0</v>
      </c>
      <c r="P387">
        <v>1</v>
      </c>
      <c r="Q387">
        <f t="shared" ref="Q387:Q450" si="12">YEAR(C387)</f>
        <v>1998</v>
      </c>
      <c r="R387" s="3" cm="1">
        <f t="array" ref="R387">MIN(IF($B$2:$B$601 = B387, $Q$2:$Q$601))</f>
        <v>1997</v>
      </c>
      <c r="S387" s="2">
        <f t="shared" ref="S387:S450" si="13">J387/I387</f>
        <v>175</v>
      </c>
    </row>
    <row r="388" spans="1:19" x14ac:dyDescent="0.3">
      <c r="A388" s="3">
        <v>387</v>
      </c>
      <c r="B388" s="3">
        <v>1060</v>
      </c>
      <c r="C388" s="1">
        <v>35796</v>
      </c>
      <c r="D388" s="1">
        <v>35796</v>
      </c>
      <c r="E388" s="4" t="s">
        <v>16</v>
      </c>
      <c r="F388" s="4" t="s">
        <v>32</v>
      </c>
      <c r="G388" s="4" t="s">
        <v>21</v>
      </c>
      <c r="H388" t="s">
        <v>27</v>
      </c>
      <c r="I388" s="2">
        <v>1</v>
      </c>
      <c r="J388" s="22">
        <v>113.75</v>
      </c>
      <c r="K388" s="3">
        <v>1</v>
      </c>
      <c r="L388" s="3">
        <v>1</v>
      </c>
      <c r="M388" s="3">
        <v>0</v>
      </c>
      <c r="N388" s="3">
        <v>0</v>
      </c>
      <c r="O388" s="3">
        <v>0</v>
      </c>
      <c r="P388">
        <v>1</v>
      </c>
      <c r="Q388">
        <f t="shared" si="12"/>
        <v>1998</v>
      </c>
      <c r="R388" s="3" cm="1">
        <f t="array" ref="R388">MIN(IF($B$2:$B$601 = B388, $Q$2:$Q$601))</f>
        <v>1997</v>
      </c>
      <c r="S388" s="2">
        <f t="shared" si="13"/>
        <v>113.75</v>
      </c>
    </row>
    <row r="389" spans="1:19" x14ac:dyDescent="0.3">
      <c r="A389" s="3">
        <v>388</v>
      </c>
      <c r="B389" s="3">
        <v>1066</v>
      </c>
      <c r="C389" s="1">
        <v>35796</v>
      </c>
      <c r="D389" s="1">
        <v>35796</v>
      </c>
      <c r="E389" s="4" t="s">
        <v>16</v>
      </c>
      <c r="F389" s="4" t="s">
        <v>32</v>
      </c>
      <c r="G389" s="4" t="s">
        <v>18</v>
      </c>
      <c r="H389" t="s">
        <v>27</v>
      </c>
      <c r="I389" s="2">
        <v>2</v>
      </c>
      <c r="J389" s="22">
        <v>227.5</v>
      </c>
      <c r="K389" s="3">
        <v>1</v>
      </c>
      <c r="L389" s="3">
        <v>1</v>
      </c>
      <c r="M389" s="3">
        <v>0</v>
      </c>
      <c r="N389" s="3">
        <v>0</v>
      </c>
      <c r="O389" s="3">
        <v>0</v>
      </c>
      <c r="P389">
        <v>1</v>
      </c>
      <c r="Q389">
        <f t="shared" si="12"/>
        <v>1998</v>
      </c>
      <c r="R389" s="3" cm="1">
        <f t="array" ref="R389">MIN(IF($B$2:$B$601 = B389, $Q$2:$Q$601))</f>
        <v>1997</v>
      </c>
      <c r="S389" s="2">
        <f t="shared" si="13"/>
        <v>113.75</v>
      </c>
    </row>
    <row r="390" spans="1:19" x14ac:dyDescent="0.3">
      <c r="A390" s="3">
        <v>389</v>
      </c>
      <c r="B390" s="3">
        <v>1080</v>
      </c>
      <c r="C390" s="1">
        <v>35796</v>
      </c>
      <c r="D390" s="1">
        <v>35796</v>
      </c>
      <c r="E390" s="4" t="s">
        <v>16</v>
      </c>
      <c r="F390" s="4" t="s">
        <v>32</v>
      </c>
      <c r="G390" s="4" t="s">
        <v>21</v>
      </c>
      <c r="H390" t="s">
        <v>27</v>
      </c>
      <c r="I390" s="2">
        <v>2</v>
      </c>
      <c r="J390" s="22">
        <v>227.5</v>
      </c>
      <c r="K390" s="3">
        <v>1</v>
      </c>
      <c r="L390" s="3">
        <v>1</v>
      </c>
      <c r="M390" s="3">
        <v>0</v>
      </c>
      <c r="N390" s="3">
        <v>0</v>
      </c>
      <c r="O390" s="3">
        <v>0</v>
      </c>
      <c r="P390">
        <v>1</v>
      </c>
      <c r="Q390">
        <f t="shared" si="12"/>
        <v>1998</v>
      </c>
      <c r="R390" s="3" cm="1">
        <f t="array" ref="R390">MIN(IF($B$2:$B$601 = B390, $Q$2:$Q$601))</f>
        <v>1997</v>
      </c>
      <c r="S390" s="2">
        <f t="shared" si="13"/>
        <v>113.75</v>
      </c>
    </row>
    <row r="391" spans="1:19" x14ac:dyDescent="0.3">
      <c r="A391" s="3">
        <v>390</v>
      </c>
      <c r="B391" s="3">
        <v>1084</v>
      </c>
      <c r="C391" s="1">
        <v>35796</v>
      </c>
      <c r="D391" s="1">
        <v>35796</v>
      </c>
      <c r="E391" s="4" t="s">
        <v>42</v>
      </c>
      <c r="F391" s="4" t="s">
        <v>32</v>
      </c>
      <c r="G391" s="4" t="s">
        <v>21</v>
      </c>
      <c r="H391" t="s">
        <v>27</v>
      </c>
      <c r="I391" s="2">
        <v>1</v>
      </c>
      <c r="J391" s="22">
        <v>65</v>
      </c>
      <c r="K391" s="3">
        <v>1</v>
      </c>
      <c r="L391" s="3">
        <v>1</v>
      </c>
      <c r="M391" s="3">
        <v>0</v>
      </c>
      <c r="N391" s="3">
        <v>0</v>
      </c>
      <c r="O391" s="3">
        <v>0</v>
      </c>
      <c r="P391">
        <v>1</v>
      </c>
      <c r="Q391">
        <f t="shared" si="12"/>
        <v>1998</v>
      </c>
      <c r="R391" s="3" cm="1">
        <f t="array" ref="R391">MIN(IF($B$2:$B$601 = B391, $Q$2:$Q$601))</f>
        <v>1997</v>
      </c>
      <c r="S391" s="2">
        <f t="shared" si="13"/>
        <v>65</v>
      </c>
    </row>
    <row r="392" spans="1:19" x14ac:dyDescent="0.3">
      <c r="A392" s="3">
        <v>391</v>
      </c>
      <c r="B392" s="3">
        <v>1320</v>
      </c>
      <c r="C392" s="1">
        <v>35796</v>
      </c>
      <c r="D392" s="1">
        <v>35966</v>
      </c>
      <c r="E392" s="4" t="s">
        <v>16</v>
      </c>
      <c r="F392" s="4" t="s">
        <v>32</v>
      </c>
      <c r="G392" s="4" t="s">
        <v>21</v>
      </c>
      <c r="H392" t="s">
        <v>27</v>
      </c>
      <c r="I392" s="2">
        <v>1</v>
      </c>
      <c r="J392" s="22">
        <v>113.75</v>
      </c>
      <c r="K392" s="3">
        <v>1</v>
      </c>
      <c r="L392" s="3">
        <v>1</v>
      </c>
      <c r="M392" s="3">
        <v>1</v>
      </c>
      <c r="N392" s="3">
        <v>0</v>
      </c>
      <c r="O392" s="3">
        <v>0</v>
      </c>
      <c r="P392">
        <v>1</v>
      </c>
      <c r="Q392">
        <f t="shared" si="12"/>
        <v>1998</v>
      </c>
      <c r="R392" s="3" cm="1">
        <f t="array" ref="R392">MIN(IF($B$2:$B$601 = B392, $Q$2:$Q$601))</f>
        <v>1998</v>
      </c>
      <c r="S392" s="2">
        <f t="shared" si="13"/>
        <v>113.75</v>
      </c>
    </row>
    <row r="393" spans="1:19" x14ac:dyDescent="0.3">
      <c r="A393" s="3">
        <v>392</v>
      </c>
      <c r="B393" s="3">
        <v>1321</v>
      </c>
      <c r="C393" s="1">
        <v>35796</v>
      </c>
      <c r="D393" s="1">
        <v>35986</v>
      </c>
      <c r="E393" s="4" t="s">
        <v>42</v>
      </c>
      <c r="F393" s="4" t="s">
        <v>32</v>
      </c>
      <c r="G393" s="4" t="s">
        <v>21</v>
      </c>
      <c r="H393" t="s">
        <v>27</v>
      </c>
      <c r="I393" s="2">
        <v>1</v>
      </c>
      <c r="J393" s="22">
        <v>65</v>
      </c>
      <c r="K393" s="3">
        <v>1</v>
      </c>
      <c r="L393" s="3">
        <v>1</v>
      </c>
      <c r="M393" s="3">
        <v>1</v>
      </c>
      <c r="N393" s="3">
        <v>0</v>
      </c>
      <c r="O393" s="3">
        <v>0</v>
      </c>
      <c r="P393">
        <v>1</v>
      </c>
      <c r="Q393">
        <f t="shared" si="12"/>
        <v>1998</v>
      </c>
      <c r="R393" s="3" cm="1">
        <f t="array" ref="R393">MIN(IF($B$2:$B$601 = B393, $Q$2:$Q$601))</f>
        <v>1998</v>
      </c>
      <c r="S393" s="2">
        <f t="shared" si="13"/>
        <v>65</v>
      </c>
    </row>
    <row r="394" spans="1:19" x14ac:dyDescent="0.3">
      <c r="A394" s="3">
        <v>393</v>
      </c>
      <c r="B394" s="3">
        <v>1322</v>
      </c>
      <c r="C394" s="1">
        <v>35796</v>
      </c>
      <c r="D394" s="1">
        <v>35966</v>
      </c>
      <c r="E394" s="4" t="s">
        <v>16</v>
      </c>
      <c r="F394" s="4" t="s">
        <v>17</v>
      </c>
      <c r="G394" s="4" t="s">
        <v>21</v>
      </c>
      <c r="H394" t="s">
        <v>27</v>
      </c>
      <c r="I394" s="2">
        <v>1</v>
      </c>
      <c r="J394" s="22">
        <v>78.75</v>
      </c>
      <c r="K394" s="3">
        <v>1</v>
      </c>
      <c r="L394" s="3">
        <v>1</v>
      </c>
      <c r="M394" s="3">
        <v>1</v>
      </c>
      <c r="N394" s="3">
        <v>0</v>
      </c>
      <c r="O394" s="3">
        <v>0</v>
      </c>
      <c r="P394">
        <v>1</v>
      </c>
      <c r="Q394">
        <f t="shared" si="12"/>
        <v>1998</v>
      </c>
      <c r="R394" s="3" cm="1">
        <f t="array" ref="R394">MIN(IF($B$2:$B$601 = B394, $Q$2:$Q$601))</f>
        <v>1998</v>
      </c>
      <c r="S394" s="2">
        <f t="shared" si="13"/>
        <v>78.75</v>
      </c>
    </row>
    <row r="395" spans="1:19" x14ac:dyDescent="0.3">
      <c r="A395" s="3">
        <v>394</v>
      </c>
      <c r="B395" s="3">
        <v>1323</v>
      </c>
      <c r="C395" s="1">
        <v>35796</v>
      </c>
      <c r="D395" s="1">
        <v>35796</v>
      </c>
      <c r="E395" s="4" t="s">
        <v>42</v>
      </c>
      <c r="F395" s="4" t="s">
        <v>32</v>
      </c>
      <c r="G395" s="4" t="s">
        <v>21</v>
      </c>
      <c r="H395" t="s">
        <v>27</v>
      </c>
      <c r="I395" s="2">
        <v>1</v>
      </c>
      <c r="J395" s="22">
        <v>65</v>
      </c>
      <c r="K395" s="3">
        <v>1</v>
      </c>
      <c r="L395" s="3">
        <v>1</v>
      </c>
      <c r="M395" s="3">
        <v>0</v>
      </c>
      <c r="N395" s="3">
        <v>0</v>
      </c>
      <c r="O395" s="3">
        <v>0</v>
      </c>
      <c r="P395">
        <v>1</v>
      </c>
      <c r="Q395">
        <f t="shared" si="12"/>
        <v>1998</v>
      </c>
      <c r="R395" s="3" cm="1">
        <f t="array" ref="R395">MIN(IF($B$2:$B$601 = B395, $Q$2:$Q$601))</f>
        <v>1998</v>
      </c>
      <c r="S395" s="2">
        <f t="shared" si="13"/>
        <v>65</v>
      </c>
    </row>
    <row r="396" spans="1:19" x14ac:dyDescent="0.3">
      <c r="A396" s="3">
        <v>395</v>
      </c>
      <c r="B396" s="3">
        <v>1324</v>
      </c>
      <c r="C396" s="1">
        <v>35796</v>
      </c>
      <c r="D396" s="1">
        <v>35796</v>
      </c>
      <c r="E396" s="4" t="s">
        <v>42</v>
      </c>
      <c r="F396" s="4" t="s">
        <v>32</v>
      </c>
      <c r="G396" s="4" t="s">
        <v>18</v>
      </c>
      <c r="H396" t="s">
        <v>27</v>
      </c>
      <c r="I396" s="2">
        <v>2</v>
      </c>
      <c r="J396" s="22">
        <v>130</v>
      </c>
      <c r="K396" s="3">
        <v>1</v>
      </c>
      <c r="L396" s="3">
        <v>1</v>
      </c>
      <c r="M396" s="3">
        <v>1</v>
      </c>
      <c r="N396" s="3">
        <v>0</v>
      </c>
      <c r="O396" s="3">
        <v>0</v>
      </c>
      <c r="P396">
        <v>1</v>
      </c>
      <c r="Q396">
        <f t="shared" si="12"/>
        <v>1998</v>
      </c>
      <c r="R396" s="3" cm="1">
        <f t="array" ref="R396">MIN(IF($B$2:$B$601 = B396, $Q$2:$Q$601))</f>
        <v>1998</v>
      </c>
      <c r="S396" s="2">
        <f t="shared" si="13"/>
        <v>65</v>
      </c>
    </row>
    <row r="397" spans="1:19" x14ac:dyDescent="0.3">
      <c r="A397" s="3">
        <v>396</v>
      </c>
      <c r="B397" s="3">
        <v>1325</v>
      </c>
      <c r="C397" s="1">
        <v>35796</v>
      </c>
      <c r="D397" s="1">
        <v>36016</v>
      </c>
      <c r="E397" s="4" t="s">
        <v>42</v>
      </c>
      <c r="F397" s="4" t="s">
        <v>32</v>
      </c>
      <c r="G397" s="4" t="s">
        <v>21</v>
      </c>
      <c r="H397" t="s">
        <v>27</v>
      </c>
      <c r="I397" s="2">
        <v>1</v>
      </c>
      <c r="J397" s="22">
        <v>65</v>
      </c>
      <c r="K397" s="3">
        <v>1</v>
      </c>
      <c r="L397" s="3">
        <v>1</v>
      </c>
      <c r="M397" s="3">
        <v>1</v>
      </c>
      <c r="N397" s="3">
        <v>0</v>
      </c>
      <c r="O397" s="3">
        <v>0</v>
      </c>
      <c r="P397">
        <v>1</v>
      </c>
      <c r="Q397">
        <f t="shared" si="12"/>
        <v>1998</v>
      </c>
      <c r="R397" s="3" cm="1">
        <f t="array" ref="R397">MIN(IF($B$2:$B$601 = B397, $Q$2:$Q$601))</f>
        <v>1998</v>
      </c>
      <c r="S397" s="2">
        <f t="shared" si="13"/>
        <v>65</v>
      </c>
    </row>
    <row r="398" spans="1:19" x14ac:dyDescent="0.3">
      <c r="A398" s="3">
        <v>397</v>
      </c>
      <c r="B398" s="3">
        <v>1326</v>
      </c>
      <c r="C398" s="1">
        <v>35796</v>
      </c>
      <c r="D398" s="1">
        <v>35836</v>
      </c>
      <c r="E398" s="4" t="s">
        <v>42</v>
      </c>
      <c r="F398" s="4" t="s">
        <v>32</v>
      </c>
      <c r="G398" s="4" t="s">
        <v>21</v>
      </c>
      <c r="H398" t="s">
        <v>27</v>
      </c>
      <c r="I398" s="2">
        <v>1</v>
      </c>
      <c r="J398" s="22">
        <v>65</v>
      </c>
      <c r="K398" s="3">
        <v>1</v>
      </c>
      <c r="L398" s="3">
        <v>1</v>
      </c>
      <c r="M398" s="3">
        <v>0</v>
      </c>
      <c r="N398" s="3">
        <v>0</v>
      </c>
      <c r="O398" s="3">
        <v>0</v>
      </c>
      <c r="P398">
        <v>1</v>
      </c>
      <c r="Q398">
        <f t="shared" si="12"/>
        <v>1998</v>
      </c>
      <c r="R398" s="3" cm="1">
        <f t="array" ref="R398">MIN(IF($B$2:$B$601 = B398, $Q$2:$Q$601))</f>
        <v>1998</v>
      </c>
      <c r="S398" s="2">
        <f t="shared" si="13"/>
        <v>65</v>
      </c>
    </row>
    <row r="399" spans="1:19" x14ac:dyDescent="0.3">
      <c r="A399" s="3">
        <v>398</v>
      </c>
      <c r="B399" s="3">
        <v>1327</v>
      </c>
      <c r="C399" s="1">
        <v>35796</v>
      </c>
      <c r="D399" s="1">
        <v>35986</v>
      </c>
      <c r="E399" s="4" t="s">
        <v>16</v>
      </c>
      <c r="F399" s="4" t="s">
        <v>17</v>
      </c>
      <c r="G399" s="4" t="s">
        <v>21</v>
      </c>
      <c r="H399" t="s">
        <v>27</v>
      </c>
      <c r="I399" s="2">
        <v>1</v>
      </c>
      <c r="J399" s="22">
        <v>78.75</v>
      </c>
      <c r="K399" s="3">
        <v>1</v>
      </c>
      <c r="L399" s="3">
        <v>1</v>
      </c>
      <c r="M399" s="3">
        <v>0</v>
      </c>
      <c r="N399" s="3">
        <v>0</v>
      </c>
      <c r="O399" s="3">
        <v>0</v>
      </c>
      <c r="P399">
        <v>1</v>
      </c>
      <c r="Q399">
        <f t="shared" si="12"/>
        <v>1998</v>
      </c>
      <c r="R399" s="3" cm="1">
        <f t="array" ref="R399">MIN(IF($B$2:$B$601 = B399, $Q$2:$Q$601))</f>
        <v>1998</v>
      </c>
      <c r="S399" s="2">
        <f t="shared" si="13"/>
        <v>78.75</v>
      </c>
    </row>
    <row r="400" spans="1:19" x14ac:dyDescent="0.3">
      <c r="A400" s="3">
        <v>399</v>
      </c>
      <c r="B400" s="3">
        <v>1328</v>
      </c>
      <c r="C400" s="1">
        <v>35796</v>
      </c>
      <c r="D400" s="1">
        <v>35986</v>
      </c>
      <c r="E400" s="4" t="s">
        <v>42</v>
      </c>
      <c r="F400" s="4" t="s">
        <v>32</v>
      </c>
      <c r="G400" s="4" t="s">
        <v>21</v>
      </c>
      <c r="H400" t="s">
        <v>27</v>
      </c>
      <c r="I400" s="2">
        <v>2</v>
      </c>
      <c r="J400" s="22">
        <v>130</v>
      </c>
      <c r="K400" s="3">
        <v>1</v>
      </c>
      <c r="L400" s="3">
        <v>0</v>
      </c>
      <c r="M400" s="3">
        <v>0</v>
      </c>
      <c r="N400" s="3">
        <v>0</v>
      </c>
      <c r="O400" s="3">
        <v>0</v>
      </c>
      <c r="P400">
        <v>1</v>
      </c>
      <c r="Q400">
        <f t="shared" si="12"/>
        <v>1998</v>
      </c>
      <c r="R400" s="3" cm="1">
        <f t="array" ref="R400">MIN(IF($B$2:$B$601 = B400, $Q$2:$Q$601))</f>
        <v>1998</v>
      </c>
      <c r="S400" s="2">
        <f t="shared" si="13"/>
        <v>65</v>
      </c>
    </row>
    <row r="401" spans="1:19" x14ac:dyDescent="0.3">
      <c r="A401" s="3">
        <v>400</v>
      </c>
      <c r="B401" s="3">
        <v>1329</v>
      </c>
      <c r="C401" s="1">
        <v>35796</v>
      </c>
      <c r="D401" s="1">
        <v>35875</v>
      </c>
      <c r="E401" s="4" t="s">
        <v>16</v>
      </c>
      <c r="F401" s="4" t="s">
        <v>17</v>
      </c>
      <c r="G401" s="4" t="s">
        <v>18</v>
      </c>
      <c r="H401" t="s">
        <v>27</v>
      </c>
      <c r="I401" s="2">
        <v>2</v>
      </c>
      <c r="J401" s="22">
        <v>157.5</v>
      </c>
      <c r="K401" s="3">
        <v>1</v>
      </c>
      <c r="L401" s="3">
        <v>1</v>
      </c>
      <c r="M401" s="3">
        <v>0</v>
      </c>
      <c r="N401" s="3">
        <v>0</v>
      </c>
      <c r="O401" s="3">
        <v>0</v>
      </c>
      <c r="P401">
        <v>1</v>
      </c>
      <c r="Q401">
        <f t="shared" si="12"/>
        <v>1998</v>
      </c>
      <c r="R401" s="3" cm="1">
        <f t="array" ref="R401">MIN(IF($B$2:$B$601 = B401, $Q$2:$Q$601))</f>
        <v>1998</v>
      </c>
      <c r="S401" s="2">
        <f t="shared" si="13"/>
        <v>78.75</v>
      </c>
    </row>
    <row r="402" spans="1:19" x14ac:dyDescent="0.3">
      <c r="A402" s="3">
        <v>401</v>
      </c>
      <c r="B402" s="3">
        <v>1038</v>
      </c>
      <c r="C402" s="1">
        <v>36161</v>
      </c>
      <c r="D402" s="1">
        <v>36161</v>
      </c>
      <c r="E402" s="4" t="s">
        <v>16</v>
      </c>
      <c r="F402" s="4" t="s">
        <v>32</v>
      </c>
      <c r="G402" s="4" t="s">
        <v>18</v>
      </c>
      <c r="H402" t="s">
        <v>19</v>
      </c>
      <c r="I402" s="2">
        <v>1</v>
      </c>
      <c r="J402" s="22">
        <v>122.5</v>
      </c>
      <c r="K402" s="3">
        <v>1</v>
      </c>
      <c r="L402" s="3">
        <v>1</v>
      </c>
      <c r="M402" s="3">
        <v>1</v>
      </c>
      <c r="N402" s="3">
        <v>0</v>
      </c>
      <c r="O402" s="3">
        <v>0</v>
      </c>
      <c r="P402">
        <v>1</v>
      </c>
      <c r="Q402">
        <f t="shared" si="12"/>
        <v>1999</v>
      </c>
      <c r="R402" s="3" cm="1">
        <f t="array" ref="R402">MIN(IF($B$2:$B$601 = B402, $Q$2:$Q$601))</f>
        <v>1997</v>
      </c>
      <c r="S402" s="2">
        <f t="shared" si="13"/>
        <v>122.5</v>
      </c>
    </row>
    <row r="403" spans="1:19" x14ac:dyDescent="0.3">
      <c r="A403" s="3">
        <v>402</v>
      </c>
      <c r="B403" s="3">
        <v>1001</v>
      </c>
      <c r="C403" s="1">
        <v>36161</v>
      </c>
      <c r="D403" s="1">
        <v>36161</v>
      </c>
      <c r="E403" s="4" t="s">
        <v>16</v>
      </c>
      <c r="F403" s="4" t="s">
        <v>32</v>
      </c>
      <c r="G403" s="4" t="s">
        <v>21</v>
      </c>
      <c r="H403" t="s">
        <v>19</v>
      </c>
      <c r="I403" s="2">
        <v>5</v>
      </c>
      <c r="J403" s="22">
        <v>612.5</v>
      </c>
      <c r="K403" s="3">
        <v>1</v>
      </c>
      <c r="L403" s="3">
        <v>1</v>
      </c>
      <c r="M403" s="3">
        <v>1</v>
      </c>
      <c r="N403" s="3">
        <v>0</v>
      </c>
      <c r="O403" s="3">
        <v>0</v>
      </c>
      <c r="P403">
        <v>1</v>
      </c>
      <c r="Q403">
        <f t="shared" si="12"/>
        <v>1999</v>
      </c>
      <c r="R403" s="3" cm="1">
        <f t="array" ref="R403">MIN(IF($B$2:$B$601 = B403, $Q$2:$Q$601))</f>
        <v>1997</v>
      </c>
      <c r="S403" s="2">
        <f t="shared" si="13"/>
        <v>122.5</v>
      </c>
    </row>
    <row r="404" spans="1:19" x14ac:dyDescent="0.3">
      <c r="A404" s="3">
        <v>403</v>
      </c>
      <c r="B404" s="3">
        <v>1015</v>
      </c>
      <c r="C404" s="1">
        <v>36161</v>
      </c>
      <c r="D404" s="1">
        <v>36161</v>
      </c>
      <c r="E404" s="4" t="s">
        <v>16</v>
      </c>
      <c r="F404" s="4" t="s">
        <v>32</v>
      </c>
      <c r="G404" s="4" t="s">
        <v>21</v>
      </c>
      <c r="H404" t="s">
        <v>19</v>
      </c>
      <c r="I404" s="2">
        <v>2</v>
      </c>
      <c r="J404" s="22">
        <v>245</v>
      </c>
      <c r="K404" s="3">
        <v>1</v>
      </c>
      <c r="L404" s="3">
        <v>1</v>
      </c>
      <c r="M404" s="3">
        <v>0</v>
      </c>
      <c r="N404" s="3">
        <v>0</v>
      </c>
      <c r="O404" s="3">
        <v>0</v>
      </c>
      <c r="P404">
        <v>1</v>
      </c>
      <c r="Q404">
        <f t="shared" si="12"/>
        <v>1999</v>
      </c>
      <c r="R404" s="3" cm="1">
        <f t="array" ref="R404">MIN(IF($B$2:$B$601 = B404, $Q$2:$Q$601))</f>
        <v>1997</v>
      </c>
      <c r="S404" s="2">
        <f t="shared" si="13"/>
        <v>122.5</v>
      </c>
    </row>
    <row r="405" spans="1:19" x14ac:dyDescent="0.3">
      <c r="A405" s="3">
        <v>404</v>
      </c>
      <c r="B405" s="3">
        <v>1010</v>
      </c>
      <c r="C405" s="1">
        <v>36161</v>
      </c>
      <c r="D405" s="1">
        <v>36161</v>
      </c>
      <c r="E405" s="4" t="s">
        <v>16</v>
      </c>
      <c r="F405" s="4" t="s">
        <v>32</v>
      </c>
      <c r="G405" s="4" t="s">
        <v>21</v>
      </c>
      <c r="H405" t="s">
        <v>19</v>
      </c>
      <c r="I405" s="2">
        <v>2</v>
      </c>
      <c r="J405" s="22">
        <v>245</v>
      </c>
      <c r="K405" s="3">
        <v>1</v>
      </c>
      <c r="L405" s="3">
        <v>0</v>
      </c>
      <c r="M405" s="3">
        <v>1</v>
      </c>
      <c r="N405" s="3">
        <v>0</v>
      </c>
      <c r="O405" s="3">
        <v>0</v>
      </c>
      <c r="P405">
        <v>1</v>
      </c>
      <c r="Q405">
        <f t="shared" si="12"/>
        <v>1999</v>
      </c>
      <c r="R405" s="3" cm="1">
        <f t="array" ref="R405">MIN(IF($B$2:$B$601 = B405, $Q$2:$Q$601))</f>
        <v>1997</v>
      </c>
      <c r="S405" s="2">
        <f t="shared" si="13"/>
        <v>122.5</v>
      </c>
    </row>
    <row r="406" spans="1:19" x14ac:dyDescent="0.3">
      <c r="A406" s="3">
        <v>405</v>
      </c>
      <c r="B406" s="3">
        <v>1003</v>
      </c>
      <c r="C406" s="1">
        <v>36161</v>
      </c>
      <c r="D406" s="1">
        <v>36161</v>
      </c>
      <c r="E406" s="4" t="s">
        <v>16</v>
      </c>
      <c r="F406" s="4" t="s">
        <v>32</v>
      </c>
      <c r="G406" s="4" t="s">
        <v>21</v>
      </c>
      <c r="H406" t="s">
        <v>19</v>
      </c>
      <c r="I406" s="2">
        <v>6</v>
      </c>
      <c r="J406" s="22">
        <v>735</v>
      </c>
      <c r="K406" s="3">
        <v>1</v>
      </c>
      <c r="L406" s="3">
        <v>1</v>
      </c>
      <c r="M406" s="3">
        <v>0</v>
      </c>
      <c r="N406" s="3">
        <v>0</v>
      </c>
      <c r="O406" s="3">
        <v>0</v>
      </c>
      <c r="P406">
        <v>1</v>
      </c>
      <c r="Q406">
        <f t="shared" si="12"/>
        <v>1999</v>
      </c>
      <c r="R406" s="3" cm="1">
        <f t="array" ref="R406">MIN(IF($B$2:$B$601 = B406, $Q$2:$Q$601))</f>
        <v>1997</v>
      </c>
      <c r="S406" s="2">
        <f t="shared" si="13"/>
        <v>122.5</v>
      </c>
    </row>
    <row r="407" spans="1:19" x14ac:dyDescent="0.3">
      <c r="A407" s="3">
        <v>406</v>
      </c>
      <c r="B407" s="3">
        <v>1033</v>
      </c>
      <c r="C407" s="1">
        <v>36161</v>
      </c>
      <c r="D407" s="1">
        <v>36161</v>
      </c>
      <c r="E407" s="4" t="s">
        <v>16</v>
      </c>
      <c r="F407" s="4" t="s">
        <v>32</v>
      </c>
      <c r="G407" s="4" t="s">
        <v>21</v>
      </c>
      <c r="H407" t="s">
        <v>19</v>
      </c>
      <c r="I407" s="2">
        <v>1</v>
      </c>
      <c r="J407" s="22">
        <v>122.5</v>
      </c>
      <c r="K407" s="3">
        <v>1</v>
      </c>
      <c r="L407" s="3">
        <v>1</v>
      </c>
      <c r="M407" s="3">
        <v>1</v>
      </c>
      <c r="N407" s="3">
        <v>0</v>
      </c>
      <c r="O407" s="3">
        <v>0</v>
      </c>
      <c r="P407">
        <v>1</v>
      </c>
      <c r="Q407">
        <f t="shared" si="12"/>
        <v>1999</v>
      </c>
      <c r="R407" s="3" cm="1">
        <f t="array" ref="R407">MIN(IF($B$2:$B$601 = B407, $Q$2:$Q$601))</f>
        <v>1997</v>
      </c>
      <c r="S407" s="2">
        <f t="shared" si="13"/>
        <v>122.5</v>
      </c>
    </row>
    <row r="408" spans="1:19" x14ac:dyDescent="0.3">
      <c r="A408" s="3">
        <v>407</v>
      </c>
      <c r="B408" s="3">
        <v>1047</v>
      </c>
      <c r="C408" s="1">
        <v>36161</v>
      </c>
      <c r="D408" s="1">
        <v>36161</v>
      </c>
      <c r="E408" s="4" t="s">
        <v>16</v>
      </c>
      <c r="F408" s="4" t="s">
        <v>32</v>
      </c>
      <c r="G408" s="4" t="s">
        <v>18</v>
      </c>
      <c r="H408" t="s">
        <v>19</v>
      </c>
      <c r="I408" s="2">
        <v>3</v>
      </c>
      <c r="J408" s="22">
        <v>367.5</v>
      </c>
      <c r="K408" s="3">
        <v>1</v>
      </c>
      <c r="L408" s="3">
        <v>0</v>
      </c>
      <c r="M408" s="3">
        <v>1</v>
      </c>
      <c r="N408" s="3">
        <v>0</v>
      </c>
      <c r="O408" s="3">
        <v>1</v>
      </c>
      <c r="P408">
        <v>1</v>
      </c>
      <c r="Q408">
        <f t="shared" si="12"/>
        <v>1999</v>
      </c>
      <c r="R408" s="3" cm="1">
        <f t="array" ref="R408">MIN(IF($B$2:$B$601 = B408, $Q$2:$Q$601))</f>
        <v>1997</v>
      </c>
      <c r="S408" s="2">
        <f t="shared" si="13"/>
        <v>122.5</v>
      </c>
    </row>
    <row r="409" spans="1:19" x14ac:dyDescent="0.3">
      <c r="A409" s="3">
        <v>408</v>
      </c>
      <c r="B409" s="3">
        <v>1040</v>
      </c>
      <c r="C409" s="1">
        <v>36161</v>
      </c>
      <c r="D409" s="1">
        <v>36161</v>
      </c>
      <c r="E409" s="4" t="s">
        <v>16</v>
      </c>
      <c r="F409" s="4" t="s">
        <v>32</v>
      </c>
      <c r="G409" s="4" t="s">
        <v>18</v>
      </c>
      <c r="H409" t="s">
        <v>19</v>
      </c>
      <c r="I409" s="2">
        <v>2</v>
      </c>
      <c r="J409" s="22">
        <v>245</v>
      </c>
      <c r="K409" s="3">
        <v>1</v>
      </c>
      <c r="L409" s="3">
        <v>1</v>
      </c>
      <c r="M409" s="3">
        <v>1</v>
      </c>
      <c r="N409" s="3">
        <v>0</v>
      </c>
      <c r="O409" s="3">
        <v>0</v>
      </c>
      <c r="P409">
        <v>1</v>
      </c>
      <c r="Q409">
        <f t="shared" si="12"/>
        <v>1999</v>
      </c>
      <c r="R409" s="3" cm="1">
        <f t="array" ref="R409">MIN(IF($B$2:$B$601 = B409, $Q$2:$Q$601))</f>
        <v>1997</v>
      </c>
      <c r="S409" s="2">
        <f t="shared" si="13"/>
        <v>122.5</v>
      </c>
    </row>
    <row r="410" spans="1:19" x14ac:dyDescent="0.3">
      <c r="A410" s="3">
        <v>409</v>
      </c>
      <c r="B410" s="3">
        <v>1032</v>
      </c>
      <c r="C410" s="1">
        <v>36161</v>
      </c>
      <c r="D410" s="1">
        <v>36161</v>
      </c>
      <c r="E410" s="4" t="s">
        <v>16</v>
      </c>
      <c r="F410" s="4" t="s">
        <v>32</v>
      </c>
      <c r="G410" s="4" t="s">
        <v>21</v>
      </c>
      <c r="H410" t="s">
        <v>19</v>
      </c>
      <c r="I410" s="2">
        <v>1</v>
      </c>
      <c r="J410" s="22">
        <v>122.5</v>
      </c>
      <c r="K410" s="3">
        <v>1</v>
      </c>
      <c r="L410" s="3">
        <v>1</v>
      </c>
      <c r="M410" s="3">
        <v>0</v>
      </c>
      <c r="N410" s="3">
        <v>0</v>
      </c>
      <c r="O410" s="3">
        <v>0</v>
      </c>
      <c r="P410">
        <v>1</v>
      </c>
      <c r="Q410">
        <f t="shared" si="12"/>
        <v>1999</v>
      </c>
      <c r="R410" s="3" cm="1">
        <f t="array" ref="R410">MIN(IF($B$2:$B$601 = B410, $Q$2:$Q$601))</f>
        <v>1997</v>
      </c>
      <c r="S410" s="2">
        <f t="shared" si="13"/>
        <v>122.5</v>
      </c>
    </row>
    <row r="411" spans="1:19" x14ac:dyDescent="0.3">
      <c r="A411" s="3">
        <v>410</v>
      </c>
      <c r="B411" s="3">
        <v>1022</v>
      </c>
      <c r="C411" s="1">
        <v>36161</v>
      </c>
      <c r="D411" s="1">
        <v>36161</v>
      </c>
      <c r="E411" s="4" t="s">
        <v>16</v>
      </c>
      <c r="F411" s="4" t="s">
        <v>32</v>
      </c>
      <c r="G411" s="4" t="s">
        <v>21</v>
      </c>
      <c r="H411" t="s">
        <v>19</v>
      </c>
      <c r="I411" s="2">
        <v>1</v>
      </c>
      <c r="J411" s="22">
        <v>122.5</v>
      </c>
      <c r="K411" s="3">
        <v>1</v>
      </c>
      <c r="L411" s="3">
        <v>1</v>
      </c>
      <c r="M411" s="3">
        <v>1</v>
      </c>
      <c r="N411" s="3">
        <v>0</v>
      </c>
      <c r="O411" s="3">
        <v>0</v>
      </c>
      <c r="P411">
        <v>1</v>
      </c>
      <c r="Q411">
        <f t="shared" si="12"/>
        <v>1999</v>
      </c>
      <c r="R411" s="3" cm="1">
        <f t="array" ref="R411">MIN(IF($B$2:$B$601 = B411, $Q$2:$Q$601))</f>
        <v>1997</v>
      </c>
      <c r="S411" s="2">
        <f t="shared" si="13"/>
        <v>122.5</v>
      </c>
    </row>
    <row r="412" spans="1:19" x14ac:dyDescent="0.3">
      <c r="A412" s="3">
        <v>411</v>
      </c>
      <c r="B412" s="3">
        <v>1202</v>
      </c>
      <c r="C412" s="1">
        <v>36161</v>
      </c>
      <c r="D412" s="1">
        <v>36411</v>
      </c>
      <c r="E412" s="4" t="s">
        <v>16</v>
      </c>
      <c r="F412" s="4" t="s">
        <v>32</v>
      </c>
      <c r="G412" s="4" t="s">
        <v>21</v>
      </c>
      <c r="H412" t="s">
        <v>19</v>
      </c>
      <c r="I412" s="2">
        <v>3</v>
      </c>
      <c r="J412" s="22">
        <v>367.5</v>
      </c>
      <c r="K412" s="3">
        <v>1</v>
      </c>
      <c r="L412" s="3">
        <v>1</v>
      </c>
      <c r="M412" s="3">
        <v>1</v>
      </c>
      <c r="N412" s="3">
        <v>1</v>
      </c>
      <c r="O412" s="3">
        <v>1</v>
      </c>
      <c r="P412">
        <v>1</v>
      </c>
      <c r="Q412">
        <f t="shared" si="12"/>
        <v>1999</v>
      </c>
      <c r="R412" s="3" cm="1">
        <f t="array" ref="R412">MIN(IF($B$2:$B$601 = B412, $Q$2:$Q$601))</f>
        <v>1998</v>
      </c>
      <c r="S412" s="2">
        <f t="shared" si="13"/>
        <v>122.5</v>
      </c>
    </row>
    <row r="413" spans="1:19" x14ac:dyDescent="0.3">
      <c r="A413" s="3">
        <v>412</v>
      </c>
      <c r="B413" s="3">
        <v>1209</v>
      </c>
      <c r="C413" s="1">
        <v>36161</v>
      </c>
      <c r="D413" s="1">
        <v>36411</v>
      </c>
      <c r="E413" s="4" t="s">
        <v>42</v>
      </c>
      <c r="F413" s="4" t="s">
        <v>32</v>
      </c>
      <c r="G413" s="4" t="s">
        <v>21</v>
      </c>
      <c r="H413" t="s">
        <v>19</v>
      </c>
      <c r="I413" s="2">
        <v>2</v>
      </c>
      <c r="J413" s="22">
        <v>140</v>
      </c>
      <c r="K413" s="3">
        <v>1</v>
      </c>
      <c r="L413" s="3">
        <v>1</v>
      </c>
      <c r="M413" s="3">
        <v>1</v>
      </c>
      <c r="N413" s="3">
        <v>0</v>
      </c>
      <c r="O413" s="3">
        <v>0</v>
      </c>
      <c r="P413">
        <v>1</v>
      </c>
      <c r="Q413">
        <f t="shared" si="12"/>
        <v>1999</v>
      </c>
      <c r="R413" s="3" cm="1">
        <f t="array" ref="R413">MIN(IF($B$2:$B$601 = B413, $Q$2:$Q$601))</f>
        <v>1998</v>
      </c>
      <c r="S413" s="2">
        <f t="shared" si="13"/>
        <v>70</v>
      </c>
    </row>
    <row r="414" spans="1:19" x14ac:dyDescent="0.3">
      <c r="A414" s="3">
        <v>413</v>
      </c>
      <c r="B414" s="3">
        <v>1204</v>
      </c>
      <c r="C414" s="1">
        <v>36161</v>
      </c>
      <c r="D414" s="1">
        <v>36351</v>
      </c>
      <c r="E414" s="4" t="s">
        <v>16</v>
      </c>
      <c r="F414" s="4" t="s">
        <v>32</v>
      </c>
      <c r="G414" s="4" t="s">
        <v>21</v>
      </c>
      <c r="H414" t="s">
        <v>19</v>
      </c>
      <c r="I414" s="2">
        <v>2</v>
      </c>
      <c r="J414" s="22">
        <v>245</v>
      </c>
      <c r="K414" s="3">
        <v>1</v>
      </c>
      <c r="L414" s="3">
        <v>1</v>
      </c>
      <c r="M414" s="3">
        <v>1</v>
      </c>
      <c r="N414" s="3">
        <v>0</v>
      </c>
      <c r="O414" s="3">
        <v>0</v>
      </c>
      <c r="P414">
        <v>1</v>
      </c>
      <c r="Q414">
        <f t="shared" si="12"/>
        <v>1999</v>
      </c>
      <c r="R414" s="3" cm="1">
        <f t="array" ref="R414">MIN(IF($B$2:$B$601 = B414, $Q$2:$Q$601))</f>
        <v>1998</v>
      </c>
      <c r="S414" s="2">
        <f t="shared" si="13"/>
        <v>122.5</v>
      </c>
    </row>
    <row r="415" spans="1:19" x14ac:dyDescent="0.3">
      <c r="A415" s="3">
        <v>414</v>
      </c>
      <c r="B415" s="3">
        <v>1206</v>
      </c>
      <c r="C415" s="1">
        <v>36161</v>
      </c>
      <c r="D415" s="1">
        <v>36411</v>
      </c>
      <c r="E415" s="4" t="s">
        <v>16</v>
      </c>
      <c r="F415" s="4" t="s">
        <v>32</v>
      </c>
      <c r="G415" s="4" t="s">
        <v>18</v>
      </c>
      <c r="H415" t="s">
        <v>19</v>
      </c>
      <c r="I415" s="2">
        <v>7</v>
      </c>
      <c r="J415" s="22">
        <v>857.5</v>
      </c>
      <c r="K415" s="3">
        <v>1</v>
      </c>
      <c r="L415" s="3">
        <v>1</v>
      </c>
      <c r="M415" s="3">
        <v>1</v>
      </c>
      <c r="N415" s="3">
        <v>0</v>
      </c>
      <c r="O415" s="3">
        <v>0</v>
      </c>
      <c r="P415">
        <v>1</v>
      </c>
      <c r="Q415">
        <f t="shared" si="12"/>
        <v>1999</v>
      </c>
      <c r="R415" s="3" cm="1">
        <f t="array" ref="R415">MIN(IF($B$2:$B$601 = B415, $Q$2:$Q$601))</f>
        <v>1998</v>
      </c>
      <c r="S415" s="2">
        <f t="shared" si="13"/>
        <v>122.5</v>
      </c>
    </row>
    <row r="416" spans="1:19" x14ac:dyDescent="0.3">
      <c r="A416" s="3">
        <v>415</v>
      </c>
      <c r="B416" s="3">
        <v>1211</v>
      </c>
      <c r="C416" s="1">
        <v>36161</v>
      </c>
      <c r="D416" s="1">
        <v>36351</v>
      </c>
      <c r="E416" s="4" t="s">
        <v>16</v>
      </c>
      <c r="F416" s="4" t="s">
        <v>32</v>
      </c>
      <c r="G416" s="4" t="s">
        <v>18</v>
      </c>
      <c r="H416" t="s">
        <v>19</v>
      </c>
      <c r="I416" s="2">
        <v>1</v>
      </c>
      <c r="J416" s="22">
        <v>122.5</v>
      </c>
      <c r="K416" s="3">
        <v>1</v>
      </c>
      <c r="L416" s="3">
        <v>1</v>
      </c>
      <c r="M416" s="3">
        <v>1</v>
      </c>
      <c r="N416" s="3">
        <v>0</v>
      </c>
      <c r="O416" s="3">
        <v>0</v>
      </c>
      <c r="P416">
        <v>1</v>
      </c>
      <c r="Q416">
        <f t="shared" si="12"/>
        <v>1999</v>
      </c>
      <c r="R416" s="3" cm="1">
        <f t="array" ref="R416">MIN(IF($B$2:$B$601 = B416, $Q$2:$Q$601))</f>
        <v>1998</v>
      </c>
      <c r="S416" s="2">
        <f t="shared" si="13"/>
        <v>122.5</v>
      </c>
    </row>
    <row r="417" spans="1:19" x14ac:dyDescent="0.3">
      <c r="A417" s="3">
        <v>416</v>
      </c>
      <c r="B417" s="3">
        <v>1213</v>
      </c>
      <c r="C417" s="1">
        <v>36161</v>
      </c>
      <c r="D417" s="1">
        <v>36169</v>
      </c>
      <c r="E417" s="4" t="s">
        <v>16</v>
      </c>
      <c r="F417" s="4" t="s">
        <v>32</v>
      </c>
      <c r="G417" s="4" t="s">
        <v>21</v>
      </c>
      <c r="H417" t="s">
        <v>19</v>
      </c>
      <c r="I417" s="2">
        <v>1</v>
      </c>
      <c r="J417" s="22">
        <v>122.5</v>
      </c>
      <c r="K417" s="3">
        <v>1</v>
      </c>
      <c r="L417" s="3">
        <v>1</v>
      </c>
      <c r="M417" s="3">
        <v>1</v>
      </c>
      <c r="N417" s="3">
        <v>0</v>
      </c>
      <c r="O417" s="3">
        <v>0</v>
      </c>
      <c r="P417">
        <v>1</v>
      </c>
      <c r="Q417">
        <f t="shared" si="12"/>
        <v>1999</v>
      </c>
      <c r="R417" s="3" cm="1">
        <f t="array" ref="R417">MIN(IF($B$2:$B$601 = B417, $Q$2:$Q$601))</f>
        <v>1998</v>
      </c>
      <c r="S417" s="2">
        <f t="shared" si="13"/>
        <v>122.5</v>
      </c>
    </row>
    <row r="418" spans="1:19" x14ac:dyDescent="0.3">
      <c r="A418" s="3">
        <v>417</v>
      </c>
      <c r="B418" s="3">
        <v>1212</v>
      </c>
      <c r="C418" s="1">
        <v>36161</v>
      </c>
      <c r="D418" s="1">
        <v>36331</v>
      </c>
      <c r="E418" s="4" t="s">
        <v>16</v>
      </c>
      <c r="F418" s="4" t="s">
        <v>32</v>
      </c>
      <c r="G418" s="4" t="s">
        <v>18</v>
      </c>
      <c r="H418" t="s">
        <v>19</v>
      </c>
      <c r="I418" s="2">
        <v>7</v>
      </c>
      <c r="J418" s="22">
        <v>857.5</v>
      </c>
      <c r="K418" s="3">
        <v>1</v>
      </c>
      <c r="L418" s="3">
        <v>1</v>
      </c>
      <c r="M418" s="3">
        <v>1</v>
      </c>
      <c r="N418" s="3">
        <v>0</v>
      </c>
      <c r="O418" s="3">
        <v>0</v>
      </c>
      <c r="P418">
        <v>1</v>
      </c>
      <c r="Q418">
        <f t="shared" si="12"/>
        <v>1999</v>
      </c>
      <c r="R418" s="3" cm="1">
        <f t="array" ref="R418">MIN(IF($B$2:$B$601 = B418, $Q$2:$Q$601))</f>
        <v>1998</v>
      </c>
      <c r="S418" s="2">
        <f t="shared" si="13"/>
        <v>122.5</v>
      </c>
    </row>
    <row r="419" spans="1:19" x14ac:dyDescent="0.3">
      <c r="A419" s="3">
        <v>418</v>
      </c>
      <c r="B419" s="3">
        <v>1210</v>
      </c>
      <c r="C419" s="1">
        <v>36161</v>
      </c>
      <c r="D419" s="1">
        <v>36161</v>
      </c>
      <c r="E419" s="4" t="s">
        <v>16</v>
      </c>
      <c r="F419" s="4" t="s">
        <v>32</v>
      </c>
      <c r="G419" s="4" t="s">
        <v>18</v>
      </c>
      <c r="H419" t="s">
        <v>19</v>
      </c>
      <c r="I419" s="2">
        <v>2</v>
      </c>
      <c r="J419" s="22">
        <v>245</v>
      </c>
      <c r="K419" s="3">
        <v>1</v>
      </c>
      <c r="L419" s="3">
        <v>1</v>
      </c>
      <c r="M419" s="3">
        <v>0</v>
      </c>
      <c r="N419" s="3">
        <v>0</v>
      </c>
      <c r="O419" s="3">
        <v>0</v>
      </c>
      <c r="P419">
        <v>1</v>
      </c>
      <c r="Q419">
        <f t="shared" si="12"/>
        <v>1999</v>
      </c>
      <c r="R419" s="3" cm="1">
        <f t="array" ref="R419">MIN(IF($B$2:$B$601 = B419, $Q$2:$Q$601))</f>
        <v>1998</v>
      </c>
      <c r="S419" s="2">
        <f t="shared" si="13"/>
        <v>122.5</v>
      </c>
    </row>
    <row r="420" spans="1:19" x14ac:dyDescent="0.3">
      <c r="A420" s="3">
        <v>419</v>
      </c>
      <c r="B420" s="3">
        <v>1331</v>
      </c>
      <c r="C420" s="1">
        <v>36161</v>
      </c>
      <c r="D420" s="1">
        <v>36161</v>
      </c>
      <c r="E420" s="4" t="s">
        <v>42</v>
      </c>
      <c r="F420" s="4" t="s">
        <v>37</v>
      </c>
      <c r="G420" s="4" t="s">
        <v>21</v>
      </c>
      <c r="H420" t="s">
        <v>24</v>
      </c>
      <c r="I420" s="2">
        <v>2</v>
      </c>
      <c r="J420" s="22">
        <v>220</v>
      </c>
      <c r="K420" s="3">
        <v>1</v>
      </c>
      <c r="L420" s="3">
        <v>1</v>
      </c>
      <c r="M420" s="3">
        <v>0</v>
      </c>
      <c r="N420" s="3">
        <v>0</v>
      </c>
      <c r="O420" s="3">
        <v>0</v>
      </c>
      <c r="P420">
        <v>1</v>
      </c>
      <c r="Q420">
        <f t="shared" si="12"/>
        <v>1999</v>
      </c>
      <c r="R420" s="3" cm="1">
        <f t="array" ref="R420">MIN(IF($B$2:$B$601 = B420, $Q$2:$Q$601))</f>
        <v>1999</v>
      </c>
      <c r="S420" s="2">
        <f t="shared" si="13"/>
        <v>110</v>
      </c>
    </row>
    <row r="421" spans="1:19" x14ac:dyDescent="0.3">
      <c r="A421" s="3">
        <v>420</v>
      </c>
      <c r="B421" s="3">
        <v>1332</v>
      </c>
      <c r="C421" s="1">
        <v>36161</v>
      </c>
      <c r="D421" s="1">
        <v>36382</v>
      </c>
      <c r="E421" s="4" t="s">
        <v>42</v>
      </c>
      <c r="F421" s="4" t="s">
        <v>32</v>
      </c>
      <c r="G421" s="4" t="s">
        <v>18</v>
      </c>
      <c r="H421" t="s">
        <v>24</v>
      </c>
      <c r="I421" s="2">
        <v>1</v>
      </c>
      <c r="J421" s="22">
        <v>70</v>
      </c>
      <c r="K421" s="3">
        <v>1</v>
      </c>
      <c r="L421" s="3">
        <v>1</v>
      </c>
      <c r="M421" s="3">
        <v>1</v>
      </c>
      <c r="N421" s="3">
        <v>0</v>
      </c>
      <c r="O421" s="3">
        <v>0</v>
      </c>
      <c r="P421">
        <v>1</v>
      </c>
      <c r="Q421">
        <f t="shared" si="12"/>
        <v>1999</v>
      </c>
      <c r="R421" s="3" cm="1">
        <f t="array" ref="R421">MIN(IF($B$2:$B$601 = B421, $Q$2:$Q$601))</f>
        <v>1999</v>
      </c>
      <c r="S421" s="2">
        <f t="shared" si="13"/>
        <v>70</v>
      </c>
    </row>
    <row r="422" spans="1:19" x14ac:dyDescent="0.3">
      <c r="A422" s="3">
        <v>421</v>
      </c>
      <c r="B422" s="3">
        <v>1333</v>
      </c>
      <c r="C422" s="1">
        <v>36161</v>
      </c>
      <c r="D422" s="1">
        <v>36161</v>
      </c>
      <c r="E422" s="4" t="s">
        <v>16</v>
      </c>
      <c r="F422" s="4" t="s">
        <v>32</v>
      </c>
      <c r="G422" s="4" t="s">
        <v>18</v>
      </c>
      <c r="H422" t="s">
        <v>19</v>
      </c>
      <c r="I422" s="2">
        <v>6</v>
      </c>
      <c r="J422" s="22">
        <v>735</v>
      </c>
      <c r="K422" s="3">
        <v>0</v>
      </c>
      <c r="L422" s="3">
        <v>0</v>
      </c>
      <c r="M422" s="3">
        <v>0</v>
      </c>
      <c r="N422" s="3">
        <v>0</v>
      </c>
      <c r="O422" s="3">
        <v>0</v>
      </c>
      <c r="P422">
        <v>1</v>
      </c>
      <c r="Q422">
        <f t="shared" si="12"/>
        <v>1999</v>
      </c>
      <c r="R422" s="3" cm="1">
        <f t="array" ref="R422">MIN(IF($B$2:$B$601 = B422, $Q$2:$Q$601))</f>
        <v>1999</v>
      </c>
      <c r="S422" s="2">
        <f t="shared" si="13"/>
        <v>122.5</v>
      </c>
    </row>
    <row r="423" spans="1:19" x14ac:dyDescent="0.3">
      <c r="A423" s="3">
        <v>422</v>
      </c>
      <c r="B423" s="3">
        <v>1334</v>
      </c>
      <c r="C423" s="1">
        <v>36161</v>
      </c>
      <c r="D423" s="1">
        <v>36161</v>
      </c>
      <c r="E423" s="4" t="s">
        <v>16</v>
      </c>
      <c r="F423" s="4" t="s">
        <v>17</v>
      </c>
      <c r="G423" s="4" t="s">
        <v>18</v>
      </c>
      <c r="H423" t="s">
        <v>24</v>
      </c>
      <c r="I423" s="2">
        <v>4</v>
      </c>
      <c r="J423" s="22">
        <v>420</v>
      </c>
      <c r="K423" s="3">
        <v>1</v>
      </c>
      <c r="L423" s="3">
        <v>0</v>
      </c>
      <c r="M423" s="3">
        <v>1</v>
      </c>
      <c r="N423" s="3">
        <v>0</v>
      </c>
      <c r="O423" s="3">
        <v>0</v>
      </c>
      <c r="P423">
        <v>1</v>
      </c>
      <c r="Q423">
        <f t="shared" si="12"/>
        <v>1999</v>
      </c>
      <c r="R423" s="3" cm="1">
        <f t="array" ref="R423">MIN(IF($B$2:$B$601 = B423, $Q$2:$Q$601))</f>
        <v>1999</v>
      </c>
      <c r="S423" s="2">
        <f t="shared" si="13"/>
        <v>105</v>
      </c>
    </row>
    <row r="424" spans="1:19" x14ac:dyDescent="0.3">
      <c r="A424" s="3">
        <v>423</v>
      </c>
      <c r="B424" s="3">
        <v>1335</v>
      </c>
      <c r="C424" s="1">
        <v>36161</v>
      </c>
      <c r="D424" s="1">
        <v>36161</v>
      </c>
      <c r="E424" s="4" t="s">
        <v>16</v>
      </c>
      <c r="F424" s="4" t="s">
        <v>17</v>
      </c>
      <c r="G424" s="4" t="s">
        <v>21</v>
      </c>
      <c r="H424" t="s">
        <v>24</v>
      </c>
      <c r="I424" s="2">
        <v>1</v>
      </c>
      <c r="J424" s="22">
        <v>105</v>
      </c>
      <c r="K424" s="3">
        <v>1</v>
      </c>
      <c r="L424" s="3">
        <v>1</v>
      </c>
      <c r="M424" s="3">
        <v>0</v>
      </c>
      <c r="N424" s="3">
        <v>0</v>
      </c>
      <c r="O424" s="3">
        <v>0</v>
      </c>
      <c r="P424">
        <v>1</v>
      </c>
      <c r="Q424">
        <f t="shared" si="12"/>
        <v>1999</v>
      </c>
      <c r="R424" s="3" cm="1">
        <f t="array" ref="R424">MIN(IF($B$2:$B$601 = B424, $Q$2:$Q$601))</f>
        <v>1999</v>
      </c>
      <c r="S424" s="2">
        <f t="shared" si="13"/>
        <v>105</v>
      </c>
    </row>
    <row r="425" spans="1:19" x14ac:dyDescent="0.3">
      <c r="A425" s="3">
        <v>424</v>
      </c>
      <c r="B425" s="3">
        <v>1336</v>
      </c>
      <c r="C425" s="1">
        <v>36161</v>
      </c>
      <c r="D425" s="1">
        <v>36161</v>
      </c>
      <c r="E425" s="4" t="s">
        <v>42</v>
      </c>
      <c r="F425" s="4" t="s">
        <v>32</v>
      </c>
      <c r="G425" s="4" t="s">
        <v>18</v>
      </c>
      <c r="H425" t="s">
        <v>19</v>
      </c>
      <c r="I425" s="2">
        <v>4</v>
      </c>
      <c r="J425" s="22">
        <v>280</v>
      </c>
      <c r="K425" s="3">
        <v>1</v>
      </c>
      <c r="L425" s="3">
        <v>0</v>
      </c>
      <c r="M425" s="3">
        <v>0</v>
      </c>
      <c r="N425" s="3">
        <v>0</v>
      </c>
      <c r="O425" s="3">
        <v>1</v>
      </c>
      <c r="P425">
        <v>1</v>
      </c>
      <c r="Q425">
        <f t="shared" si="12"/>
        <v>1999</v>
      </c>
      <c r="R425" s="3" cm="1">
        <f t="array" ref="R425">MIN(IF($B$2:$B$601 = B425, $Q$2:$Q$601))</f>
        <v>1999</v>
      </c>
      <c r="S425" s="2">
        <f t="shared" si="13"/>
        <v>70</v>
      </c>
    </row>
    <row r="426" spans="1:19" x14ac:dyDescent="0.3">
      <c r="A426" s="3">
        <v>425</v>
      </c>
      <c r="B426" s="3">
        <v>1337</v>
      </c>
      <c r="C426" s="1">
        <v>36161</v>
      </c>
      <c r="D426" s="1">
        <v>36162</v>
      </c>
      <c r="E426" s="4" t="s">
        <v>42</v>
      </c>
      <c r="F426" s="4" t="s">
        <v>32</v>
      </c>
      <c r="G426" s="4" t="s">
        <v>18</v>
      </c>
      <c r="H426" t="s">
        <v>24</v>
      </c>
      <c r="I426" s="2">
        <v>1</v>
      </c>
      <c r="J426" s="22">
        <v>70</v>
      </c>
      <c r="K426" s="3">
        <v>1</v>
      </c>
      <c r="L426" s="3">
        <v>1</v>
      </c>
      <c r="M426" s="3">
        <v>0</v>
      </c>
      <c r="N426" s="3">
        <v>0</v>
      </c>
      <c r="O426" s="3">
        <v>0</v>
      </c>
      <c r="P426">
        <v>1</v>
      </c>
      <c r="Q426">
        <f t="shared" si="12"/>
        <v>1999</v>
      </c>
      <c r="R426" s="3" cm="1">
        <f t="array" ref="R426">MIN(IF($B$2:$B$601 = B426, $Q$2:$Q$601))</f>
        <v>1999</v>
      </c>
      <c r="S426" s="2">
        <f t="shared" si="13"/>
        <v>70</v>
      </c>
    </row>
    <row r="427" spans="1:19" x14ac:dyDescent="0.3">
      <c r="A427" s="3">
        <v>426</v>
      </c>
      <c r="B427" s="3">
        <v>1338</v>
      </c>
      <c r="C427" s="1">
        <v>36161</v>
      </c>
      <c r="D427" s="1">
        <v>36296</v>
      </c>
      <c r="E427" s="4" t="s">
        <v>16</v>
      </c>
      <c r="F427" s="4" t="s">
        <v>17</v>
      </c>
      <c r="G427" s="4" t="s">
        <v>18</v>
      </c>
      <c r="H427" t="s">
        <v>24</v>
      </c>
      <c r="I427" s="2">
        <v>1</v>
      </c>
      <c r="J427" s="22">
        <v>105</v>
      </c>
      <c r="K427" s="3">
        <v>1</v>
      </c>
      <c r="L427" s="3">
        <v>1</v>
      </c>
      <c r="M427" s="3">
        <v>1</v>
      </c>
      <c r="N427" s="3">
        <v>0</v>
      </c>
      <c r="O427" s="3">
        <v>0</v>
      </c>
      <c r="P427">
        <v>1</v>
      </c>
      <c r="Q427">
        <f t="shared" si="12"/>
        <v>1999</v>
      </c>
      <c r="R427" s="3" cm="1">
        <f t="array" ref="R427">MIN(IF($B$2:$B$601 = B427, $Q$2:$Q$601))</f>
        <v>1999</v>
      </c>
      <c r="S427" s="2">
        <f t="shared" si="13"/>
        <v>105</v>
      </c>
    </row>
    <row r="428" spans="1:19" x14ac:dyDescent="0.3">
      <c r="A428" s="3">
        <v>427</v>
      </c>
      <c r="B428" s="3">
        <v>1339</v>
      </c>
      <c r="C428" s="1">
        <v>36161</v>
      </c>
      <c r="D428" s="1">
        <v>36356</v>
      </c>
      <c r="E428" s="4" t="s">
        <v>16</v>
      </c>
      <c r="F428" s="4" t="s">
        <v>32</v>
      </c>
      <c r="G428" s="4" t="s">
        <v>18</v>
      </c>
      <c r="H428" t="s">
        <v>19</v>
      </c>
      <c r="I428" s="2">
        <v>2</v>
      </c>
      <c r="J428" s="22">
        <v>245</v>
      </c>
      <c r="K428" s="3">
        <v>1</v>
      </c>
      <c r="L428" s="3">
        <v>1</v>
      </c>
      <c r="M428" s="3">
        <v>0</v>
      </c>
      <c r="N428" s="3">
        <v>0</v>
      </c>
      <c r="O428" s="3">
        <v>0</v>
      </c>
      <c r="P428">
        <v>1</v>
      </c>
      <c r="Q428">
        <f t="shared" si="12"/>
        <v>1999</v>
      </c>
      <c r="R428" s="3" cm="1">
        <f t="array" ref="R428">MIN(IF($B$2:$B$601 = B428, $Q$2:$Q$601))</f>
        <v>1999</v>
      </c>
      <c r="S428" s="2">
        <f t="shared" si="13"/>
        <v>122.5</v>
      </c>
    </row>
    <row r="429" spans="1:19" x14ac:dyDescent="0.3">
      <c r="A429" s="3">
        <v>428</v>
      </c>
      <c r="B429" s="3">
        <v>1340</v>
      </c>
      <c r="C429" s="1">
        <v>36161</v>
      </c>
      <c r="D429" s="1">
        <v>36171</v>
      </c>
      <c r="E429" s="4" t="s">
        <v>16</v>
      </c>
      <c r="F429" s="4" t="s">
        <v>17</v>
      </c>
      <c r="G429" s="4" t="s">
        <v>21</v>
      </c>
      <c r="H429" t="s">
        <v>24</v>
      </c>
      <c r="I429" s="2">
        <v>2</v>
      </c>
      <c r="J429" s="22">
        <v>210</v>
      </c>
      <c r="K429" s="3">
        <v>1</v>
      </c>
      <c r="L429" s="3">
        <v>1</v>
      </c>
      <c r="M429" s="3">
        <v>0</v>
      </c>
      <c r="N429" s="3">
        <v>0</v>
      </c>
      <c r="O429" s="3">
        <v>0</v>
      </c>
      <c r="P429">
        <v>1</v>
      </c>
      <c r="Q429">
        <f t="shared" si="12"/>
        <v>1999</v>
      </c>
      <c r="R429" s="3" cm="1">
        <f t="array" ref="R429">MIN(IF($B$2:$B$601 = B429, $Q$2:$Q$601))</f>
        <v>1999</v>
      </c>
      <c r="S429" s="2">
        <f t="shared" si="13"/>
        <v>105</v>
      </c>
    </row>
    <row r="430" spans="1:19" x14ac:dyDescent="0.3">
      <c r="A430" s="3">
        <v>429</v>
      </c>
      <c r="B430" s="3">
        <v>1341</v>
      </c>
      <c r="C430" s="1">
        <v>36161</v>
      </c>
      <c r="D430" s="1">
        <v>36201</v>
      </c>
      <c r="E430" s="4" t="s">
        <v>42</v>
      </c>
      <c r="F430" s="4" t="s">
        <v>37</v>
      </c>
      <c r="G430" s="4" t="s">
        <v>21</v>
      </c>
      <c r="H430" t="s">
        <v>24</v>
      </c>
      <c r="I430" s="2">
        <v>7</v>
      </c>
      <c r="J430" s="22">
        <v>770</v>
      </c>
      <c r="K430" s="3">
        <v>0</v>
      </c>
      <c r="L430" s="3">
        <v>0</v>
      </c>
      <c r="M430" s="3">
        <v>0</v>
      </c>
      <c r="N430" s="3">
        <v>0</v>
      </c>
      <c r="O430" s="3">
        <v>0</v>
      </c>
      <c r="P430">
        <v>1</v>
      </c>
      <c r="Q430">
        <f t="shared" si="12"/>
        <v>1999</v>
      </c>
      <c r="R430" s="3" cm="1">
        <f t="array" ref="R430">MIN(IF($B$2:$B$601 = B430, $Q$2:$Q$601))</f>
        <v>1999</v>
      </c>
      <c r="S430" s="2">
        <f t="shared" si="13"/>
        <v>110</v>
      </c>
    </row>
    <row r="431" spans="1:19" x14ac:dyDescent="0.3">
      <c r="A431" s="3">
        <v>430</v>
      </c>
      <c r="B431" s="3">
        <v>1342</v>
      </c>
      <c r="C431" s="1">
        <v>36161</v>
      </c>
      <c r="D431" s="1">
        <v>36351</v>
      </c>
      <c r="E431" s="4" t="s">
        <v>42</v>
      </c>
      <c r="F431" s="4" t="s">
        <v>32</v>
      </c>
      <c r="G431" s="4" t="s">
        <v>18</v>
      </c>
      <c r="H431" t="s">
        <v>24</v>
      </c>
      <c r="I431" s="2">
        <v>4</v>
      </c>
      <c r="J431" s="22">
        <v>280</v>
      </c>
      <c r="K431" s="3">
        <v>1</v>
      </c>
      <c r="L431" s="3">
        <v>0</v>
      </c>
      <c r="M431" s="3">
        <v>0</v>
      </c>
      <c r="N431" s="3">
        <v>0</v>
      </c>
      <c r="O431" s="3">
        <v>1</v>
      </c>
      <c r="P431">
        <v>1</v>
      </c>
      <c r="Q431">
        <f t="shared" si="12"/>
        <v>1999</v>
      </c>
      <c r="R431" s="3" cm="1">
        <f t="array" ref="R431">MIN(IF($B$2:$B$601 = B431, $Q$2:$Q$601))</f>
        <v>1999</v>
      </c>
      <c r="S431" s="2">
        <f t="shared" si="13"/>
        <v>70</v>
      </c>
    </row>
    <row r="432" spans="1:19" x14ac:dyDescent="0.3">
      <c r="A432" s="3">
        <v>431</v>
      </c>
      <c r="B432" s="3">
        <v>1343</v>
      </c>
      <c r="C432" s="1">
        <v>36161</v>
      </c>
      <c r="D432" s="1">
        <v>36169</v>
      </c>
      <c r="E432" s="4" t="s">
        <v>16</v>
      </c>
      <c r="F432" s="4" t="s">
        <v>17</v>
      </c>
      <c r="G432" s="4" t="s">
        <v>18</v>
      </c>
      <c r="H432" t="s">
        <v>24</v>
      </c>
      <c r="I432" s="2">
        <v>1</v>
      </c>
      <c r="J432" s="22">
        <v>105</v>
      </c>
      <c r="K432" s="3">
        <v>1</v>
      </c>
      <c r="L432" s="3">
        <v>1</v>
      </c>
      <c r="M432" s="3">
        <v>1</v>
      </c>
      <c r="N432" s="3">
        <v>0</v>
      </c>
      <c r="O432" s="3">
        <v>0</v>
      </c>
      <c r="P432">
        <v>1</v>
      </c>
      <c r="Q432">
        <f t="shared" si="12"/>
        <v>1999</v>
      </c>
      <c r="R432" s="3" cm="1">
        <f t="array" ref="R432">MIN(IF($B$2:$B$601 = B432, $Q$2:$Q$601))</f>
        <v>1999</v>
      </c>
      <c r="S432" s="2">
        <f t="shared" si="13"/>
        <v>105</v>
      </c>
    </row>
    <row r="433" spans="1:19" x14ac:dyDescent="0.3">
      <c r="A433" s="3">
        <v>432</v>
      </c>
      <c r="B433" s="3">
        <v>1344</v>
      </c>
      <c r="C433" s="1">
        <v>36161</v>
      </c>
      <c r="D433" s="1">
        <v>36381</v>
      </c>
      <c r="E433" s="4" t="s">
        <v>42</v>
      </c>
      <c r="F433" s="4" t="s">
        <v>32</v>
      </c>
      <c r="G433" s="4" t="s">
        <v>18</v>
      </c>
      <c r="H433" t="s">
        <v>19</v>
      </c>
      <c r="I433" s="2">
        <v>4</v>
      </c>
      <c r="J433" s="22">
        <v>280</v>
      </c>
      <c r="K433" s="3">
        <v>0</v>
      </c>
      <c r="L433" s="3">
        <v>0</v>
      </c>
      <c r="M433" s="3">
        <v>0</v>
      </c>
      <c r="N433" s="3">
        <v>0</v>
      </c>
      <c r="O433" s="3">
        <v>0</v>
      </c>
      <c r="P433">
        <v>1</v>
      </c>
      <c r="Q433">
        <f t="shared" si="12"/>
        <v>1999</v>
      </c>
      <c r="R433" s="3" cm="1">
        <f t="array" ref="R433">MIN(IF($B$2:$B$601 = B433, $Q$2:$Q$601))</f>
        <v>1999</v>
      </c>
      <c r="S433" s="2">
        <f t="shared" si="13"/>
        <v>70</v>
      </c>
    </row>
    <row r="434" spans="1:19" x14ac:dyDescent="0.3">
      <c r="A434" s="3">
        <v>433</v>
      </c>
      <c r="B434" s="3">
        <v>1345</v>
      </c>
      <c r="C434" s="1">
        <v>36161</v>
      </c>
      <c r="D434" s="1">
        <v>36161</v>
      </c>
      <c r="E434" s="4" t="s">
        <v>42</v>
      </c>
      <c r="F434" s="4" t="s">
        <v>32</v>
      </c>
      <c r="G434" s="4" t="s">
        <v>18</v>
      </c>
      <c r="H434" t="s">
        <v>19</v>
      </c>
      <c r="I434" s="2">
        <v>2</v>
      </c>
      <c r="J434" s="22">
        <v>140</v>
      </c>
      <c r="K434" s="3">
        <v>1</v>
      </c>
      <c r="L434" s="3">
        <v>1</v>
      </c>
      <c r="M434" s="3">
        <v>0</v>
      </c>
      <c r="N434" s="3">
        <v>0</v>
      </c>
      <c r="O434" s="3">
        <v>0</v>
      </c>
      <c r="P434">
        <v>1</v>
      </c>
      <c r="Q434">
        <f t="shared" si="12"/>
        <v>1999</v>
      </c>
      <c r="R434" s="3" cm="1">
        <f t="array" ref="R434">MIN(IF($B$2:$B$601 = B434, $Q$2:$Q$601))</f>
        <v>1999</v>
      </c>
      <c r="S434" s="2">
        <f t="shared" si="13"/>
        <v>70</v>
      </c>
    </row>
    <row r="435" spans="1:19" x14ac:dyDescent="0.3">
      <c r="A435" s="3">
        <v>434</v>
      </c>
      <c r="B435" s="3">
        <v>1346</v>
      </c>
      <c r="C435" s="1">
        <v>36161</v>
      </c>
      <c r="D435" s="1">
        <v>36351</v>
      </c>
      <c r="E435" s="4" t="s">
        <v>16</v>
      </c>
      <c r="F435" s="4" t="s">
        <v>17</v>
      </c>
      <c r="G435" s="4" t="s">
        <v>18</v>
      </c>
      <c r="H435" t="s">
        <v>24</v>
      </c>
      <c r="I435" s="2">
        <v>1</v>
      </c>
      <c r="J435" s="22">
        <v>105</v>
      </c>
      <c r="K435" s="3">
        <v>1</v>
      </c>
      <c r="L435" s="3">
        <v>1</v>
      </c>
      <c r="M435" s="3">
        <v>1</v>
      </c>
      <c r="N435" s="3">
        <v>0</v>
      </c>
      <c r="O435" s="3">
        <v>0</v>
      </c>
      <c r="P435">
        <v>1</v>
      </c>
      <c r="Q435">
        <f t="shared" si="12"/>
        <v>1999</v>
      </c>
      <c r="R435" s="3" cm="1">
        <f t="array" ref="R435">MIN(IF($B$2:$B$601 = B435, $Q$2:$Q$601))</f>
        <v>1999</v>
      </c>
      <c r="S435" s="2">
        <f t="shared" si="13"/>
        <v>105</v>
      </c>
    </row>
    <row r="436" spans="1:19" x14ac:dyDescent="0.3">
      <c r="A436" s="3">
        <v>435</v>
      </c>
      <c r="B436" s="3">
        <v>1347</v>
      </c>
      <c r="C436" s="1">
        <v>36161</v>
      </c>
      <c r="D436" s="1">
        <v>36381</v>
      </c>
      <c r="E436" s="4" t="s">
        <v>16</v>
      </c>
      <c r="F436" s="4" t="s">
        <v>32</v>
      </c>
      <c r="G436" s="4" t="s">
        <v>18</v>
      </c>
      <c r="H436" t="s">
        <v>19</v>
      </c>
      <c r="I436" s="2">
        <v>1</v>
      </c>
      <c r="J436" s="22">
        <v>122.5</v>
      </c>
      <c r="K436" s="3">
        <v>1</v>
      </c>
      <c r="L436" s="3">
        <v>1</v>
      </c>
      <c r="M436" s="3">
        <v>1</v>
      </c>
      <c r="N436" s="3">
        <v>0</v>
      </c>
      <c r="O436" s="3">
        <v>0</v>
      </c>
      <c r="P436">
        <v>1</v>
      </c>
      <c r="Q436">
        <f t="shared" si="12"/>
        <v>1999</v>
      </c>
      <c r="R436" s="3" cm="1">
        <f t="array" ref="R436">MIN(IF($B$2:$B$601 = B436, $Q$2:$Q$601))</f>
        <v>1999</v>
      </c>
      <c r="S436" s="2">
        <f t="shared" si="13"/>
        <v>122.5</v>
      </c>
    </row>
    <row r="437" spans="1:19" x14ac:dyDescent="0.3">
      <c r="A437" s="3">
        <v>436</v>
      </c>
      <c r="B437" s="3">
        <v>1348</v>
      </c>
      <c r="C437" s="1">
        <v>36161</v>
      </c>
      <c r="D437" s="1">
        <v>36411</v>
      </c>
      <c r="E437" s="4" t="s">
        <v>42</v>
      </c>
      <c r="F437" s="4" t="s">
        <v>37</v>
      </c>
      <c r="G437" s="4" t="s">
        <v>21</v>
      </c>
      <c r="H437" t="s">
        <v>24</v>
      </c>
      <c r="I437" s="2">
        <v>3</v>
      </c>
      <c r="J437" s="22">
        <v>330</v>
      </c>
      <c r="K437" s="3">
        <v>1</v>
      </c>
      <c r="L437" s="3">
        <v>1</v>
      </c>
      <c r="M437" s="3">
        <v>0</v>
      </c>
      <c r="N437" s="3">
        <v>0</v>
      </c>
      <c r="O437" s="3">
        <v>0</v>
      </c>
      <c r="P437">
        <v>1</v>
      </c>
      <c r="Q437">
        <f t="shared" si="12"/>
        <v>1999</v>
      </c>
      <c r="R437" s="3" cm="1">
        <f t="array" ref="R437">MIN(IF($B$2:$B$601 = B437, $Q$2:$Q$601))</f>
        <v>1999</v>
      </c>
      <c r="S437" s="2">
        <f t="shared" si="13"/>
        <v>110</v>
      </c>
    </row>
    <row r="438" spans="1:19" x14ac:dyDescent="0.3">
      <c r="A438" s="3">
        <v>437</v>
      </c>
      <c r="B438" s="3">
        <v>1349</v>
      </c>
      <c r="C438" s="1">
        <v>36161</v>
      </c>
      <c r="D438" s="1">
        <v>36381</v>
      </c>
      <c r="E438" s="4" t="s">
        <v>16</v>
      </c>
      <c r="F438" s="4" t="s">
        <v>32</v>
      </c>
      <c r="G438" s="4" t="s">
        <v>18</v>
      </c>
      <c r="H438" t="s">
        <v>19</v>
      </c>
      <c r="I438" s="2">
        <v>4</v>
      </c>
      <c r="J438" s="22">
        <v>490</v>
      </c>
      <c r="K438" s="3">
        <v>0</v>
      </c>
      <c r="L438" s="3">
        <v>0</v>
      </c>
      <c r="M438" s="3">
        <v>0</v>
      </c>
      <c r="N438" s="3">
        <v>0</v>
      </c>
      <c r="O438" s="3">
        <v>0</v>
      </c>
      <c r="P438">
        <v>1</v>
      </c>
      <c r="Q438">
        <f t="shared" si="12"/>
        <v>1999</v>
      </c>
      <c r="R438" s="3" cm="1">
        <f t="array" ref="R438">MIN(IF($B$2:$B$601 = B438, $Q$2:$Q$601))</f>
        <v>1999</v>
      </c>
      <c r="S438" s="2">
        <f t="shared" si="13"/>
        <v>122.5</v>
      </c>
    </row>
    <row r="439" spans="1:19" x14ac:dyDescent="0.3">
      <c r="A439" s="3">
        <v>438</v>
      </c>
      <c r="B439" s="3">
        <v>1350</v>
      </c>
      <c r="C439" s="1">
        <v>36161</v>
      </c>
      <c r="D439" s="1">
        <v>36351</v>
      </c>
      <c r="E439" s="4" t="s">
        <v>42</v>
      </c>
      <c r="F439" s="4" t="s">
        <v>32</v>
      </c>
      <c r="G439" s="4" t="s">
        <v>21</v>
      </c>
      <c r="H439" t="s">
        <v>19</v>
      </c>
      <c r="I439" s="2">
        <v>4</v>
      </c>
      <c r="J439" s="22">
        <v>280</v>
      </c>
      <c r="K439" s="3">
        <v>1</v>
      </c>
      <c r="L439" s="3">
        <v>0</v>
      </c>
      <c r="M439" s="3">
        <v>0</v>
      </c>
      <c r="N439" s="3">
        <v>0</v>
      </c>
      <c r="O439" s="3">
        <v>1</v>
      </c>
      <c r="P439">
        <v>1</v>
      </c>
      <c r="Q439">
        <f t="shared" si="12"/>
        <v>1999</v>
      </c>
      <c r="R439" s="3" cm="1">
        <f t="array" ref="R439">MIN(IF($B$2:$B$601 = B439, $Q$2:$Q$601))</f>
        <v>1999</v>
      </c>
      <c r="S439" s="2">
        <f t="shared" si="13"/>
        <v>70</v>
      </c>
    </row>
    <row r="440" spans="1:19" x14ac:dyDescent="0.3">
      <c r="A440" s="3">
        <v>439</v>
      </c>
      <c r="B440" s="3">
        <v>1351</v>
      </c>
      <c r="C440" s="1">
        <v>36161</v>
      </c>
      <c r="D440" s="1">
        <v>36409</v>
      </c>
      <c r="E440" s="4" t="s">
        <v>42</v>
      </c>
      <c r="F440" s="4" t="s">
        <v>37</v>
      </c>
      <c r="G440" s="4" t="s">
        <v>21</v>
      </c>
      <c r="H440" t="s">
        <v>24</v>
      </c>
      <c r="I440" s="2">
        <v>1</v>
      </c>
      <c r="J440" s="22">
        <v>110</v>
      </c>
      <c r="K440" s="3">
        <v>1</v>
      </c>
      <c r="L440" s="3">
        <v>1</v>
      </c>
      <c r="M440" s="3">
        <v>0</v>
      </c>
      <c r="N440" s="3">
        <v>0</v>
      </c>
      <c r="O440" s="3">
        <v>0</v>
      </c>
      <c r="P440">
        <v>1</v>
      </c>
      <c r="Q440">
        <f t="shared" si="12"/>
        <v>1999</v>
      </c>
      <c r="R440" s="3" cm="1">
        <f t="array" ref="R440">MIN(IF($B$2:$B$601 = B440, $Q$2:$Q$601))</f>
        <v>1999</v>
      </c>
      <c r="S440" s="2">
        <f t="shared" si="13"/>
        <v>110</v>
      </c>
    </row>
    <row r="441" spans="1:19" x14ac:dyDescent="0.3">
      <c r="A441" s="3">
        <v>440</v>
      </c>
      <c r="B441" s="3">
        <v>1352</v>
      </c>
      <c r="C441" s="1">
        <v>36161</v>
      </c>
      <c r="D441" s="1">
        <v>36161</v>
      </c>
      <c r="E441" s="4" t="s">
        <v>42</v>
      </c>
      <c r="F441" s="4" t="s">
        <v>32</v>
      </c>
      <c r="G441" s="4" t="s">
        <v>21</v>
      </c>
      <c r="H441" t="s">
        <v>19</v>
      </c>
      <c r="I441" s="2">
        <v>2</v>
      </c>
      <c r="J441" s="22">
        <v>140</v>
      </c>
      <c r="K441" s="3">
        <v>1</v>
      </c>
      <c r="L441" s="3">
        <v>1</v>
      </c>
      <c r="M441" s="3">
        <v>0</v>
      </c>
      <c r="N441" s="3">
        <v>0</v>
      </c>
      <c r="O441" s="3">
        <v>0</v>
      </c>
      <c r="P441">
        <v>1</v>
      </c>
      <c r="Q441">
        <f t="shared" si="12"/>
        <v>1999</v>
      </c>
      <c r="R441" s="3" cm="1">
        <f t="array" ref="R441">MIN(IF($B$2:$B$601 = B441, $Q$2:$Q$601))</f>
        <v>1999</v>
      </c>
      <c r="S441" s="2">
        <f t="shared" si="13"/>
        <v>70</v>
      </c>
    </row>
    <row r="442" spans="1:19" x14ac:dyDescent="0.3">
      <c r="A442" s="3">
        <v>441</v>
      </c>
      <c r="B442" s="3">
        <v>1353</v>
      </c>
      <c r="C442" s="1">
        <v>36161</v>
      </c>
      <c r="D442" s="1">
        <v>36411</v>
      </c>
      <c r="E442" s="4" t="s">
        <v>42</v>
      </c>
      <c r="F442" s="4" t="s">
        <v>37</v>
      </c>
      <c r="G442" s="4" t="s">
        <v>21</v>
      </c>
      <c r="H442" t="s">
        <v>24</v>
      </c>
      <c r="I442" s="2">
        <v>3</v>
      </c>
      <c r="J442" s="22">
        <v>330</v>
      </c>
      <c r="K442" s="3">
        <v>1</v>
      </c>
      <c r="L442" s="3">
        <v>0</v>
      </c>
      <c r="M442" s="3">
        <v>1</v>
      </c>
      <c r="N442" s="3">
        <v>0</v>
      </c>
      <c r="O442" s="3">
        <v>0</v>
      </c>
      <c r="P442">
        <v>1</v>
      </c>
      <c r="Q442">
        <f t="shared" si="12"/>
        <v>1999</v>
      </c>
      <c r="R442" s="3" cm="1">
        <f t="array" ref="R442">MIN(IF($B$2:$B$601 = B442, $Q$2:$Q$601))</f>
        <v>1999</v>
      </c>
      <c r="S442" s="2">
        <f t="shared" si="13"/>
        <v>110</v>
      </c>
    </row>
    <row r="443" spans="1:19" x14ac:dyDescent="0.3">
      <c r="A443" s="3">
        <v>442</v>
      </c>
      <c r="B443" s="3">
        <v>1354</v>
      </c>
      <c r="C443" s="1">
        <v>36161</v>
      </c>
      <c r="D443" s="1">
        <v>36381</v>
      </c>
      <c r="E443" s="4" t="s">
        <v>42</v>
      </c>
      <c r="F443" s="4" t="s">
        <v>32</v>
      </c>
      <c r="G443" s="4" t="s">
        <v>18</v>
      </c>
      <c r="H443" t="s">
        <v>19</v>
      </c>
      <c r="I443" s="2">
        <v>1</v>
      </c>
      <c r="J443" s="22">
        <v>70</v>
      </c>
      <c r="K443" s="3">
        <v>1</v>
      </c>
      <c r="L443" s="3">
        <v>1</v>
      </c>
      <c r="M443" s="3">
        <v>0</v>
      </c>
      <c r="N443" s="3">
        <v>0</v>
      </c>
      <c r="O443" s="3">
        <v>0</v>
      </c>
      <c r="P443">
        <v>1</v>
      </c>
      <c r="Q443">
        <f t="shared" si="12"/>
        <v>1999</v>
      </c>
      <c r="R443" s="3" cm="1">
        <f t="array" ref="R443">MIN(IF($B$2:$B$601 = B443, $Q$2:$Q$601))</f>
        <v>1999</v>
      </c>
      <c r="S443" s="2">
        <f t="shared" si="13"/>
        <v>70</v>
      </c>
    </row>
    <row r="444" spans="1:19" x14ac:dyDescent="0.3">
      <c r="A444" s="3">
        <v>443</v>
      </c>
      <c r="B444" s="3">
        <v>1355</v>
      </c>
      <c r="C444" s="1">
        <v>36161</v>
      </c>
      <c r="D444" s="1">
        <v>36381</v>
      </c>
      <c r="E444" s="4" t="s">
        <v>16</v>
      </c>
      <c r="F444" s="4" t="s">
        <v>32</v>
      </c>
      <c r="G444" s="4" t="s">
        <v>18</v>
      </c>
      <c r="H444" t="s">
        <v>19</v>
      </c>
      <c r="I444" s="2">
        <v>2</v>
      </c>
      <c r="J444" s="22">
        <v>245</v>
      </c>
      <c r="K444" s="3">
        <v>1</v>
      </c>
      <c r="L444" s="3">
        <v>1</v>
      </c>
      <c r="M444" s="3">
        <v>0</v>
      </c>
      <c r="N444" s="3">
        <v>0</v>
      </c>
      <c r="O444" s="3">
        <v>0</v>
      </c>
      <c r="P444">
        <v>1</v>
      </c>
      <c r="Q444">
        <f t="shared" si="12"/>
        <v>1999</v>
      </c>
      <c r="R444" s="3" cm="1">
        <f t="array" ref="R444">MIN(IF($B$2:$B$601 = B444, $Q$2:$Q$601))</f>
        <v>1999</v>
      </c>
      <c r="S444" s="2">
        <f t="shared" si="13"/>
        <v>122.5</v>
      </c>
    </row>
    <row r="445" spans="1:19" x14ac:dyDescent="0.3">
      <c r="A445" s="3">
        <v>444</v>
      </c>
      <c r="B445" s="3">
        <v>1356</v>
      </c>
      <c r="C445" s="1">
        <v>36161</v>
      </c>
      <c r="D445" s="1">
        <v>36381</v>
      </c>
      <c r="E445" s="4" t="s">
        <v>42</v>
      </c>
      <c r="F445" s="4" t="s">
        <v>32</v>
      </c>
      <c r="G445" s="4" t="s">
        <v>21</v>
      </c>
      <c r="H445" t="s">
        <v>24</v>
      </c>
      <c r="I445" s="2">
        <v>5</v>
      </c>
      <c r="J445" s="22">
        <v>350</v>
      </c>
      <c r="K445" s="3">
        <v>0</v>
      </c>
      <c r="L445" s="3">
        <v>0</v>
      </c>
      <c r="M445" s="3">
        <v>0</v>
      </c>
      <c r="N445" s="3">
        <v>0</v>
      </c>
      <c r="O445" s="3">
        <v>0</v>
      </c>
      <c r="P445">
        <v>1</v>
      </c>
      <c r="Q445">
        <f t="shared" si="12"/>
        <v>1999</v>
      </c>
      <c r="R445" s="3" cm="1">
        <f t="array" ref="R445">MIN(IF($B$2:$B$601 = B445, $Q$2:$Q$601))</f>
        <v>1999</v>
      </c>
      <c r="S445" s="2">
        <f t="shared" si="13"/>
        <v>70</v>
      </c>
    </row>
    <row r="446" spans="1:19" x14ac:dyDescent="0.3">
      <c r="A446" s="3">
        <v>445</v>
      </c>
      <c r="B446" s="3">
        <v>1357</v>
      </c>
      <c r="C446" s="1">
        <v>36161</v>
      </c>
      <c r="D446" s="1">
        <v>36411</v>
      </c>
      <c r="E446" s="4" t="s">
        <v>42</v>
      </c>
      <c r="F446" s="4" t="s">
        <v>32</v>
      </c>
      <c r="G446" s="4" t="s">
        <v>18</v>
      </c>
      <c r="H446" t="s">
        <v>24</v>
      </c>
      <c r="I446" s="2">
        <v>1</v>
      </c>
      <c r="J446" s="22">
        <v>70</v>
      </c>
      <c r="K446" s="3">
        <v>1</v>
      </c>
      <c r="L446" s="3">
        <v>1</v>
      </c>
      <c r="M446" s="3">
        <v>1</v>
      </c>
      <c r="N446" s="3">
        <v>0</v>
      </c>
      <c r="O446" s="3">
        <v>0</v>
      </c>
      <c r="P446">
        <v>1</v>
      </c>
      <c r="Q446">
        <f t="shared" si="12"/>
        <v>1999</v>
      </c>
      <c r="R446" s="3" cm="1">
        <f t="array" ref="R446">MIN(IF($B$2:$B$601 = B446, $Q$2:$Q$601))</f>
        <v>1999</v>
      </c>
      <c r="S446" s="2">
        <f t="shared" si="13"/>
        <v>70</v>
      </c>
    </row>
    <row r="447" spans="1:19" x14ac:dyDescent="0.3">
      <c r="A447" s="3">
        <v>446</v>
      </c>
      <c r="B447" s="3">
        <v>1358</v>
      </c>
      <c r="C447" s="1">
        <v>36161</v>
      </c>
      <c r="D447" s="1">
        <v>36161</v>
      </c>
      <c r="E447" s="4" t="s">
        <v>42</v>
      </c>
      <c r="F447" s="4" t="s">
        <v>32</v>
      </c>
      <c r="G447" s="4" t="s">
        <v>18</v>
      </c>
      <c r="H447" t="s">
        <v>24</v>
      </c>
      <c r="I447" s="2">
        <v>2</v>
      </c>
      <c r="J447" s="22">
        <v>140</v>
      </c>
      <c r="K447" s="3">
        <v>1</v>
      </c>
      <c r="L447" s="3">
        <v>1</v>
      </c>
      <c r="M447" s="3">
        <v>0</v>
      </c>
      <c r="N447" s="3">
        <v>0</v>
      </c>
      <c r="O447" s="3">
        <v>0</v>
      </c>
      <c r="P447">
        <v>1</v>
      </c>
      <c r="Q447">
        <f t="shared" si="12"/>
        <v>1999</v>
      </c>
      <c r="R447" s="3" cm="1">
        <f t="array" ref="R447">MIN(IF($B$2:$B$601 = B447, $Q$2:$Q$601))</f>
        <v>1999</v>
      </c>
      <c r="S447" s="2">
        <f t="shared" si="13"/>
        <v>70</v>
      </c>
    </row>
    <row r="448" spans="1:19" x14ac:dyDescent="0.3">
      <c r="A448" s="3">
        <v>447</v>
      </c>
      <c r="B448" s="3">
        <v>1359</v>
      </c>
      <c r="C448" s="1">
        <v>36161</v>
      </c>
      <c r="D448" s="1">
        <v>36321</v>
      </c>
      <c r="E448" s="4" t="s">
        <v>42</v>
      </c>
      <c r="F448" s="4" t="s">
        <v>32</v>
      </c>
      <c r="G448" s="4" t="s">
        <v>18</v>
      </c>
      <c r="H448" t="s">
        <v>24</v>
      </c>
      <c r="I448" s="2">
        <v>1</v>
      </c>
      <c r="J448" s="22">
        <v>70</v>
      </c>
      <c r="K448" s="3">
        <v>1</v>
      </c>
      <c r="L448" s="3">
        <v>1</v>
      </c>
      <c r="M448" s="3">
        <v>0</v>
      </c>
      <c r="N448" s="3">
        <v>0</v>
      </c>
      <c r="O448" s="3">
        <v>0</v>
      </c>
      <c r="P448">
        <v>1</v>
      </c>
      <c r="Q448">
        <f t="shared" si="12"/>
        <v>1999</v>
      </c>
      <c r="R448" s="3" cm="1">
        <f t="array" ref="R448">MIN(IF($B$2:$B$601 = B448, $Q$2:$Q$601))</f>
        <v>1999</v>
      </c>
      <c r="S448" s="2">
        <f t="shared" si="13"/>
        <v>70</v>
      </c>
    </row>
    <row r="449" spans="1:19" x14ac:dyDescent="0.3">
      <c r="A449" s="3">
        <v>448</v>
      </c>
      <c r="B449" s="3">
        <v>1360</v>
      </c>
      <c r="C449" s="1">
        <v>36161</v>
      </c>
      <c r="D449" s="1">
        <v>36385</v>
      </c>
      <c r="E449" s="4" t="s">
        <v>42</v>
      </c>
      <c r="F449" s="4" t="s">
        <v>32</v>
      </c>
      <c r="G449" s="4" t="s">
        <v>18</v>
      </c>
      <c r="H449" t="s">
        <v>24</v>
      </c>
      <c r="I449" s="2">
        <v>1</v>
      </c>
      <c r="J449" s="22">
        <v>70</v>
      </c>
      <c r="K449" s="3">
        <v>1</v>
      </c>
      <c r="L449" s="3">
        <v>1</v>
      </c>
      <c r="M449" s="3">
        <v>1</v>
      </c>
      <c r="N449" s="3">
        <v>0</v>
      </c>
      <c r="O449" s="3">
        <v>0</v>
      </c>
      <c r="P449">
        <v>1</v>
      </c>
      <c r="Q449">
        <f t="shared" si="12"/>
        <v>1999</v>
      </c>
      <c r="R449" s="3" cm="1">
        <f t="array" ref="R449">MIN(IF($B$2:$B$601 = B449, $Q$2:$Q$601))</f>
        <v>1999</v>
      </c>
      <c r="S449" s="2">
        <f t="shared" si="13"/>
        <v>70</v>
      </c>
    </row>
    <row r="450" spans="1:19" x14ac:dyDescent="0.3">
      <c r="A450" s="3">
        <v>449</v>
      </c>
      <c r="B450" s="3">
        <v>1361</v>
      </c>
      <c r="C450" s="1">
        <v>36161</v>
      </c>
      <c r="D450" s="1">
        <v>36204</v>
      </c>
      <c r="E450" s="4" t="s">
        <v>16</v>
      </c>
      <c r="F450" s="4" t="s">
        <v>17</v>
      </c>
      <c r="G450" s="4" t="s">
        <v>18</v>
      </c>
      <c r="H450" t="s">
        <v>24</v>
      </c>
      <c r="I450" s="2">
        <v>1</v>
      </c>
      <c r="J450" s="22">
        <v>105</v>
      </c>
      <c r="K450" s="3">
        <v>1</v>
      </c>
      <c r="L450" s="3">
        <v>1</v>
      </c>
      <c r="M450" s="3">
        <v>1</v>
      </c>
      <c r="N450" s="3">
        <v>0</v>
      </c>
      <c r="O450" s="3">
        <v>0</v>
      </c>
      <c r="P450">
        <v>1</v>
      </c>
      <c r="Q450">
        <f t="shared" si="12"/>
        <v>1999</v>
      </c>
      <c r="R450" s="3" cm="1">
        <f t="array" ref="R450">MIN(IF($B$2:$B$601 = B450, $Q$2:$Q$601))</f>
        <v>1999</v>
      </c>
      <c r="S450" s="2">
        <f t="shared" si="13"/>
        <v>105</v>
      </c>
    </row>
    <row r="451" spans="1:19" x14ac:dyDescent="0.3">
      <c r="A451" s="3">
        <v>450</v>
      </c>
      <c r="B451" s="3">
        <v>1362</v>
      </c>
      <c r="C451" s="1">
        <v>36161</v>
      </c>
      <c r="D451" s="1">
        <v>36381</v>
      </c>
      <c r="E451" s="4" t="s">
        <v>42</v>
      </c>
      <c r="F451" s="4" t="s">
        <v>32</v>
      </c>
      <c r="G451" s="4" t="s">
        <v>21</v>
      </c>
      <c r="H451" t="s">
        <v>19</v>
      </c>
      <c r="I451" s="2">
        <v>4</v>
      </c>
      <c r="J451" s="22">
        <v>280</v>
      </c>
      <c r="K451" s="3">
        <v>0</v>
      </c>
      <c r="L451" s="3">
        <v>0</v>
      </c>
      <c r="M451" s="3">
        <v>0</v>
      </c>
      <c r="N451" s="3">
        <v>0</v>
      </c>
      <c r="O451" s="3">
        <v>0</v>
      </c>
      <c r="P451">
        <v>1</v>
      </c>
      <c r="Q451">
        <f t="shared" ref="Q451:Q514" si="14">YEAR(C451)</f>
        <v>1999</v>
      </c>
      <c r="R451" s="3" cm="1">
        <f t="array" ref="R451">MIN(IF($B$2:$B$601 = B451, $Q$2:$Q$601))</f>
        <v>1999</v>
      </c>
      <c r="S451" s="2">
        <f t="shared" ref="S451:S514" si="15">J451/I451</f>
        <v>70</v>
      </c>
    </row>
    <row r="452" spans="1:19" x14ac:dyDescent="0.3">
      <c r="A452" s="3">
        <v>451</v>
      </c>
      <c r="B452" s="3">
        <v>1363</v>
      </c>
      <c r="C452" s="1">
        <v>36161</v>
      </c>
      <c r="D452" s="1">
        <v>36381</v>
      </c>
      <c r="E452" s="4" t="s">
        <v>16</v>
      </c>
      <c r="F452" s="4" t="s">
        <v>17</v>
      </c>
      <c r="G452" s="4" t="s">
        <v>21</v>
      </c>
      <c r="H452" t="s">
        <v>24</v>
      </c>
      <c r="I452" s="2">
        <v>2</v>
      </c>
      <c r="J452" s="22">
        <v>210</v>
      </c>
      <c r="K452" s="3">
        <v>1</v>
      </c>
      <c r="L452" s="3">
        <v>1</v>
      </c>
      <c r="M452" s="3">
        <v>0</v>
      </c>
      <c r="N452" s="3">
        <v>0</v>
      </c>
      <c r="O452" s="3">
        <v>0</v>
      </c>
      <c r="P452">
        <v>1</v>
      </c>
      <c r="Q452">
        <f t="shared" si="14"/>
        <v>1999</v>
      </c>
      <c r="R452" s="3" cm="1">
        <f t="array" ref="R452">MIN(IF($B$2:$B$601 = B452, $Q$2:$Q$601))</f>
        <v>1999</v>
      </c>
      <c r="S452" s="2">
        <f t="shared" si="15"/>
        <v>105</v>
      </c>
    </row>
    <row r="453" spans="1:19" x14ac:dyDescent="0.3">
      <c r="A453" s="3">
        <v>452</v>
      </c>
      <c r="B453" s="3">
        <v>1364</v>
      </c>
      <c r="C453" s="1">
        <v>36161</v>
      </c>
      <c r="D453" s="1">
        <v>36261</v>
      </c>
      <c r="E453" s="4" t="s">
        <v>16</v>
      </c>
      <c r="F453" s="4" t="s">
        <v>17</v>
      </c>
      <c r="G453" s="4" t="s">
        <v>21</v>
      </c>
      <c r="H453" t="s">
        <v>24</v>
      </c>
      <c r="I453" s="2">
        <v>4</v>
      </c>
      <c r="J453" s="22">
        <v>420</v>
      </c>
      <c r="K453" s="3">
        <v>1</v>
      </c>
      <c r="L453" s="3">
        <v>0</v>
      </c>
      <c r="M453" s="3">
        <v>1</v>
      </c>
      <c r="N453" s="3">
        <v>0</v>
      </c>
      <c r="O453" s="3">
        <v>0</v>
      </c>
      <c r="P453">
        <v>1</v>
      </c>
      <c r="Q453">
        <f t="shared" si="14"/>
        <v>1999</v>
      </c>
      <c r="R453" s="3" cm="1">
        <f t="array" ref="R453">MIN(IF($B$2:$B$601 = B453, $Q$2:$Q$601))</f>
        <v>1999</v>
      </c>
      <c r="S453" s="2">
        <f t="shared" si="15"/>
        <v>105</v>
      </c>
    </row>
    <row r="454" spans="1:19" x14ac:dyDescent="0.3">
      <c r="A454" s="3">
        <v>453</v>
      </c>
      <c r="B454" s="3">
        <v>1365</v>
      </c>
      <c r="C454" s="1">
        <v>36161</v>
      </c>
      <c r="D454" s="1">
        <v>36161</v>
      </c>
      <c r="E454" s="4" t="s">
        <v>16</v>
      </c>
      <c r="F454" s="4" t="s">
        <v>17</v>
      </c>
      <c r="G454" s="4" t="s">
        <v>18</v>
      </c>
      <c r="H454" t="s">
        <v>24</v>
      </c>
      <c r="I454" s="2">
        <v>6</v>
      </c>
      <c r="J454" s="22">
        <v>630</v>
      </c>
      <c r="K454" s="3">
        <v>0</v>
      </c>
      <c r="L454" s="3">
        <v>0</v>
      </c>
      <c r="M454" s="3">
        <v>0</v>
      </c>
      <c r="N454" s="3">
        <v>0</v>
      </c>
      <c r="O454" s="3">
        <v>0</v>
      </c>
      <c r="P454">
        <v>1</v>
      </c>
      <c r="Q454">
        <f t="shared" si="14"/>
        <v>1999</v>
      </c>
      <c r="R454" s="3" cm="1">
        <f t="array" ref="R454">MIN(IF($B$2:$B$601 = B454, $Q$2:$Q$601))</f>
        <v>1999</v>
      </c>
      <c r="S454" s="2">
        <f t="shared" si="15"/>
        <v>105</v>
      </c>
    </row>
    <row r="455" spans="1:19" x14ac:dyDescent="0.3">
      <c r="A455" s="3">
        <v>454</v>
      </c>
      <c r="B455" s="3">
        <v>1366</v>
      </c>
      <c r="C455" s="1">
        <v>36161</v>
      </c>
      <c r="D455" s="1">
        <v>36411</v>
      </c>
      <c r="E455" s="4" t="s">
        <v>42</v>
      </c>
      <c r="F455" s="4" t="s">
        <v>32</v>
      </c>
      <c r="G455" s="4" t="s">
        <v>18</v>
      </c>
      <c r="H455" t="s">
        <v>24</v>
      </c>
      <c r="I455" s="2">
        <v>1</v>
      </c>
      <c r="J455" s="22">
        <v>70</v>
      </c>
      <c r="K455" s="3">
        <v>1</v>
      </c>
      <c r="L455" s="3">
        <v>1</v>
      </c>
      <c r="M455" s="3">
        <v>1</v>
      </c>
      <c r="N455" s="3">
        <v>0</v>
      </c>
      <c r="O455" s="3">
        <v>0</v>
      </c>
      <c r="P455">
        <v>1</v>
      </c>
      <c r="Q455">
        <f t="shared" si="14"/>
        <v>1999</v>
      </c>
      <c r="R455" s="3" cm="1">
        <f t="array" ref="R455">MIN(IF($B$2:$B$601 = B455, $Q$2:$Q$601))</f>
        <v>1999</v>
      </c>
      <c r="S455" s="2">
        <f t="shared" si="15"/>
        <v>70</v>
      </c>
    </row>
    <row r="456" spans="1:19" x14ac:dyDescent="0.3">
      <c r="A456" s="3">
        <v>455</v>
      </c>
      <c r="B456" s="3">
        <v>1367</v>
      </c>
      <c r="C456" s="1">
        <v>36161</v>
      </c>
      <c r="D456" s="1">
        <v>36161</v>
      </c>
      <c r="E456" s="4" t="s">
        <v>16</v>
      </c>
      <c r="F456" s="4" t="s">
        <v>17</v>
      </c>
      <c r="G456" s="4" t="s">
        <v>18</v>
      </c>
      <c r="H456" t="s">
        <v>24</v>
      </c>
      <c r="I456" s="2">
        <v>1</v>
      </c>
      <c r="J456" s="22">
        <v>105</v>
      </c>
      <c r="K456" s="3">
        <v>1</v>
      </c>
      <c r="L456" s="3">
        <v>1</v>
      </c>
      <c r="M456" s="3">
        <v>0</v>
      </c>
      <c r="N456" s="3">
        <v>0</v>
      </c>
      <c r="O456" s="3">
        <v>0</v>
      </c>
      <c r="P456">
        <v>1</v>
      </c>
      <c r="Q456">
        <f t="shared" si="14"/>
        <v>1999</v>
      </c>
      <c r="R456" s="3" cm="1">
        <f t="array" ref="R456">MIN(IF($B$2:$B$601 = B456, $Q$2:$Q$601))</f>
        <v>1999</v>
      </c>
      <c r="S456" s="2">
        <f t="shared" si="15"/>
        <v>105</v>
      </c>
    </row>
    <row r="457" spans="1:19" x14ac:dyDescent="0.3">
      <c r="A457" s="3">
        <v>456</v>
      </c>
      <c r="B457" s="3">
        <v>1368</v>
      </c>
      <c r="C457" s="1">
        <v>36161</v>
      </c>
      <c r="D457" s="1">
        <v>36411</v>
      </c>
      <c r="E457" s="4" t="s">
        <v>42</v>
      </c>
      <c r="F457" s="4" t="s">
        <v>32</v>
      </c>
      <c r="G457" s="4" t="s">
        <v>18</v>
      </c>
      <c r="H457" t="s">
        <v>24</v>
      </c>
      <c r="I457" s="2">
        <v>2</v>
      </c>
      <c r="J457" s="22">
        <v>140</v>
      </c>
      <c r="K457" s="3">
        <v>1</v>
      </c>
      <c r="L457" s="3">
        <v>1</v>
      </c>
      <c r="M457" s="3">
        <v>0</v>
      </c>
      <c r="N457" s="3">
        <v>0</v>
      </c>
      <c r="O457" s="3">
        <v>0</v>
      </c>
      <c r="P457">
        <v>1</v>
      </c>
      <c r="Q457">
        <f t="shared" si="14"/>
        <v>1999</v>
      </c>
      <c r="R457" s="3" cm="1">
        <f t="array" ref="R457">MIN(IF($B$2:$B$601 = B457, $Q$2:$Q$601))</f>
        <v>1999</v>
      </c>
      <c r="S457" s="2">
        <f t="shared" si="15"/>
        <v>70</v>
      </c>
    </row>
    <row r="458" spans="1:19" x14ac:dyDescent="0.3">
      <c r="A458" s="3">
        <v>457</v>
      </c>
      <c r="B458" s="3">
        <v>1369</v>
      </c>
      <c r="C458" s="1">
        <v>36161</v>
      </c>
      <c r="D458" s="1">
        <v>36411</v>
      </c>
      <c r="E458" s="4" t="s">
        <v>42</v>
      </c>
      <c r="F458" s="4" t="s">
        <v>32</v>
      </c>
      <c r="G458" s="4" t="s">
        <v>18</v>
      </c>
      <c r="H458" t="s">
        <v>19</v>
      </c>
      <c r="I458" s="2">
        <v>1</v>
      </c>
      <c r="J458" s="22">
        <v>70</v>
      </c>
      <c r="K458" s="3">
        <v>1</v>
      </c>
      <c r="L458" s="3">
        <v>1</v>
      </c>
      <c r="M458" s="3">
        <v>0</v>
      </c>
      <c r="N458" s="3">
        <v>0</v>
      </c>
      <c r="O458" s="3">
        <v>0</v>
      </c>
      <c r="P458">
        <v>1</v>
      </c>
      <c r="Q458">
        <f t="shared" si="14"/>
        <v>1999</v>
      </c>
      <c r="R458" s="3" cm="1">
        <f t="array" ref="R458">MIN(IF($B$2:$B$601 = B458, $Q$2:$Q$601))</f>
        <v>1999</v>
      </c>
      <c r="S458" s="2">
        <f t="shared" si="15"/>
        <v>70</v>
      </c>
    </row>
    <row r="459" spans="1:19" x14ac:dyDescent="0.3">
      <c r="A459" s="3">
        <v>458</v>
      </c>
      <c r="B459" s="3">
        <v>1370</v>
      </c>
      <c r="C459" s="1">
        <v>36161</v>
      </c>
      <c r="D459" s="1">
        <v>36351</v>
      </c>
      <c r="E459" s="4" t="s">
        <v>42</v>
      </c>
      <c r="F459" s="4" t="s">
        <v>37</v>
      </c>
      <c r="G459" s="4" t="s">
        <v>21</v>
      </c>
      <c r="H459" t="s">
        <v>24</v>
      </c>
      <c r="I459" s="2">
        <v>4</v>
      </c>
      <c r="J459" s="22">
        <v>440</v>
      </c>
      <c r="K459" s="3">
        <v>0</v>
      </c>
      <c r="L459" s="3">
        <v>0</v>
      </c>
      <c r="M459" s="3">
        <v>0</v>
      </c>
      <c r="N459" s="3">
        <v>0</v>
      </c>
      <c r="O459" s="3">
        <v>0</v>
      </c>
      <c r="P459">
        <v>1</v>
      </c>
      <c r="Q459">
        <f t="shared" si="14"/>
        <v>1999</v>
      </c>
      <c r="R459" s="3" cm="1">
        <f t="array" ref="R459">MIN(IF($B$2:$B$601 = B459, $Q$2:$Q$601))</f>
        <v>1999</v>
      </c>
      <c r="S459" s="2">
        <f t="shared" si="15"/>
        <v>110</v>
      </c>
    </row>
    <row r="460" spans="1:19" x14ac:dyDescent="0.3">
      <c r="A460" s="3">
        <v>459</v>
      </c>
      <c r="B460" s="3">
        <v>1371</v>
      </c>
      <c r="C460" s="1">
        <v>36161</v>
      </c>
      <c r="D460" s="1">
        <v>36239</v>
      </c>
      <c r="E460" s="4" t="s">
        <v>42</v>
      </c>
      <c r="F460" s="4" t="s">
        <v>32</v>
      </c>
      <c r="G460" s="4" t="s">
        <v>21</v>
      </c>
      <c r="H460" t="s">
        <v>19</v>
      </c>
      <c r="I460" s="2">
        <v>1</v>
      </c>
      <c r="J460" s="22">
        <v>70</v>
      </c>
      <c r="K460" s="3">
        <v>1</v>
      </c>
      <c r="L460" s="3">
        <v>1</v>
      </c>
      <c r="M460" s="3">
        <v>0</v>
      </c>
      <c r="N460" s="3">
        <v>0</v>
      </c>
      <c r="O460" s="3">
        <v>0</v>
      </c>
      <c r="P460">
        <v>1</v>
      </c>
      <c r="Q460">
        <f t="shared" si="14"/>
        <v>1999</v>
      </c>
      <c r="R460" s="3" cm="1">
        <f t="array" ref="R460">MIN(IF($B$2:$B$601 = B460, $Q$2:$Q$601))</f>
        <v>1999</v>
      </c>
      <c r="S460" s="2">
        <f t="shared" si="15"/>
        <v>70</v>
      </c>
    </row>
    <row r="461" spans="1:19" x14ac:dyDescent="0.3">
      <c r="A461" s="3">
        <v>460</v>
      </c>
      <c r="B461" s="3">
        <v>1372</v>
      </c>
      <c r="C461" s="1">
        <v>36161</v>
      </c>
      <c r="D461" s="1">
        <v>36411</v>
      </c>
      <c r="E461" s="4" t="s">
        <v>42</v>
      </c>
      <c r="F461" s="4" t="s">
        <v>32</v>
      </c>
      <c r="G461" s="4" t="s">
        <v>21</v>
      </c>
      <c r="H461" t="s">
        <v>19</v>
      </c>
      <c r="I461" s="2">
        <v>1</v>
      </c>
      <c r="J461" s="22">
        <v>70</v>
      </c>
      <c r="K461" s="3">
        <v>1</v>
      </c>
      <c r="L461" s="3">
        <v>1</v>
      </c>
      <c r="M461" s="3">
        <v>0</v>
      </c>
      <c r="N461" s="3">
        <v>0</v>
      </c>
      <c r="O461" s="3">
        <v>0</v>
      </c>
      <c r="P461">
        <v>1</v>
      </c>
      <c r="Q461">
        <f t="shared" si="14"/>
        <v>1999</v>
      </c>
      <c r="R461" s="3" cm="1">
        <f t="array" ref="R461">MIN(IF($B$2:$B$601 = B461, $Q$2:$Q$601))</f>
        <v>1999</v>
      </c>
      <c r="S461" s="2">
        <f t="shared" si="15"/>
        <v>70</v>
      </c>
    </row>
    <row r="462" spans="1:19" x14ac:dyDescent="0.3">
      <c r="A462" s="3">
        <v>461</v>
      </c>
      <c r="B462" s="3">
        <v>1105</v>
      </c>
      <c r="C462" s="1">
        <v>36161</v>
      </c>
      <c r="D462" s="1">
        <v>36166</v>
      </c>
      <c r="E462" s="4" t="s">
        <v>42</v>
      </c>
      <c r="F462" s="4" t="s">
        <v>32</v>
      </c>
      <c r="G462" s="4" t="s">
        <v>18</v>
      </c>
      <c r="H462" t="s">
        <v>24</v>
      </c>
      <c r="I462" s="2">
        <v>2</v>
      </c>
      <c r="J462" s="22">
        <v>140</v>
      </c>
      <c r="K462" s="3">
        <v>1</v>
      </c>
      <c r="L462" s="3">
        <v>1</v>
      </c>
      <c r="M462" s="3">
        <v>1</v>
      </c>
      <c r="N462" s="3">
        <v>0</v>
      </c>
      <c r="O462" s="3">
        <v>0</v>
      </c>
      <c r="P462">
        <v>1</v>
      </c>
      <c r="Q462">
        <f t="shared" si="14"/>
        <v>1999</v>
      </c>
      <c r="R462" s="3" cm="1">
        <f t="array" ref="R462">MIN(IF($B$2:$B$601 = B462, $Q$2:$Q$601))</f>
        <v>1997</v>
      </c>
      <c r="S462" s="2">
        <f t="shared" si="15"/>
        <v>70</v>
      </c>
    </row>
    <row r="463" spans="1:19" x14ac:dyDescent="0.3">
      <c r="A463" s="3">
        <v>462</v>
      </c>
      <c r="B463" s="3">
        <v>1006</v>
      </c>
      <c r="C463" s="1">
        <v>36161</v>
      </c>
      <c r="D463" s="1">
        <v>36161</v>
      </c>
      <c r="E463" s="4" t="s">
        <v>16</v>
      </c>
      <c r="F463" s="4" t="s">
        <v>32</v>
      </c>
      <c r="G463" s="4" t="s">
        <v>21</v>
      </c>
      <c r="H463" t="s">
        <v>24</v>
      </c>
      <c r="I463" s="2">
        <v>5</v>
      </c>
      <c r="J463" s="22">
        <v>612.5</v>
      </c>
      <c r="K463" s="3">
        <v>0</v>
      </c>
      <c r="L463" s="3">
        <v>0</v>
      </c>
      <c r="M463" s="3">
        <v>0</v>
      </c>
      <c r="N463" s="3">
        <v>0</v>
      </c>
      <c r="O463" s="3">
        <v>0</v>
      </c>
      <c r="P463">
        <v>1</v>
      </c>
      <c r="Q463">
        <f t="shared" si="14"/>
        <v>1999</v>
      </c>
      <c r="R463" s="3" cm="1">
        <f t="array" ref="R463">MIN(IF($B$2:$B$601 = B463, $Q$2:$Q$601))</f>
        <v>1997</v>
      </c>
      <c r="S463" s="2">
        <f t="shared" si="15"/>
        <v>122.5</v>
      </c>
    </row>
    <row r="464" spans="1:19" x14ac:dyDescent="0.3">
      <c r="A464" s="3">
        <v>463</v>
      </c>
      <c r="B464" s="3">
        <v>1106</v>
      </c>
      <c r="C464" s="1">
        <v>36161</v>
      </c>
      <c r="D464" s="1">
        <v>36181</v>
      </c>
      <c r="E464" s="4" t="s">
        <v>16</v>
      </c>
      <c r="F464" s="4" t="s">
        <v>32</v>
      </c>
      <c r="G464" s="4" t="s">
        <v>21</v>
      </c>
      <c r="H464" t="s">
        <v>24</v>
      </c>
      <c r="I464" s="2">
        <v>2</v>
      </c>
      <c r="J464" s="22">
        <v>245</v>
      </c>
      <c r="K464" s="3">
        <v>1</v>
      </c>
      <c r="L464" s="3">
        <v>1</v>
      </c>
      <c r="M464" s="3">
        <v>1</v>
      </c>
      <c r="N464" s="3">
        <v>0</v>
      </c>
      <c r="O464" s="3">
        <v>0</v>
      </c>
      <c r="P464">
        <v>1</v>
      </c>
      <c r="Q464">
        <f t="shared" si="14"/>
        <v>1999</v>
      </c>
      <c r="R464" s="3" cm="1">
        <f t="array" ref="R464">MIN(IF($B$2:$B$601 = B464, $Q$2:$Q$601))</f>
        <v>1997</v>
      </c>
      <c r="S464" s="2">
        <f t="shared" si="15"/>
        <v>122.5</v>
      </c>
    </row>
    <row r="465" spans="1:19" x14ac:dyDescent="0.3">
      <c r="A465" s="3">
        <v>464</v>
      </c>
      <c r="B465" s="3">
        <v>1071</v>
      </c>
      <c r="C465" s="1">
        <v>36161</v>
      </c>
      <c r="D465" s="1">
        <v>36161</v>
      </c>
      <c r="E465" s="4" t="s">
        <v>16</v>
      </c>
      <c r="F465" s="4" t="s">
        <v>37</v>
      </c>
      <c r="G465" s="4" t="s">
        <v>18</v>
      </c>
      <c r="H465" t="s">
        <v>24</v>
      </c>
      <c r="I465" s="2">
        <v>1</v>
      </c>
      <c r="J465" s="22">
        <v>192.5</v>
      </c>
      <c r="K465" s="3">
        <v>1</v>
      </c>
      <c r="L465" s="3">
        <v>1</v>
      </c>
      <c r="M465" s="3">
        <v>0</v>
      </c>
      <c r="N465" s="3">
        <v>0</v>
      </c>
      <c r="O465" s="3">
        <v>0</v>
      </c>
      <c r="P465">
        <v>1</v>
      </c>
      <c r="Q465">
        <f t="shared" si="14"/>
        <v>1999</v>
      </c>
      <c r="R465" s="3" cm="1">
        <f t="array" ref="R465">MIN(IF($B$2:$B$601 = B465, $Q$2:$Q$601))</f>
        <v>1997</v>
      </c>
      <c r="S465" s="2">
        <f t="shared" si="15"/>
        <v>192.5</v>
      </c>
    </row>
    <row r="466" spans="1:19" x14ac:dyDescent="0.3">
      <c r="A466" s="3">
        <v>465</v>
      </c>
      <c r="B466" s="3">
        <v>1005</v>
      </c>
      <c r="C466" s="1">
        <v>36161</v>
      </c>
      <c r="D466" s="1">
        <v>36161</v>
      </c>
      <c r="E466" s="4" t="s">
        <v>16</v>
      </c>
      <c r="F466" s="4" t="s">
        <v>32</v>
      </c>
      <c r="G466" s="4" t="s">
        <v>18</v>
      </c>
      <c r="H466" t="s">
        <v>24</v>
      </c>
      <c r="I466" s="2">
        <v>1</v>
      </c>
      <c r="J466" s="22">
        <v>122.5</v>
      </c>
      <c r="K466" s="3">
        <v>1</v>
      </c>
      <c r="L466" s="3">
        <v>1</v>
      </c>
      <c r="M466" s="3">
        <v>0</v>
      </c>
      <c r="N466" s="3">
        <v>0</v>
      </c>
      <c r="O466" s="3">
        <v>0</v>
      </c>
      <c r="P466">
        <v>1</v>
      </c>
      <c r="Q466">
        <f t="shared" si="14"/>
        <v>1999</v>
      </c>
      <c r="R466" s="3" cm="1">
        <f t="array" ref="R466">MIN(IF($B$2:$B$601 = B466, $Q$2:$Q$601))</f>
        <v>1997</v>
      </c>
      <c r="S466" s="2">
        <f t="shared" si="15"/>
        <v>122.5</v>
      </c>
    </row>
    <row r="467" spans="1:19" x14ac:dyDescent="0.3">
      <c r="A467" s="3">
        <v>466</v>
      </c>
      <c r="B467" s="3">
        <v>1035</v>
      </c>
      <c r="C467" s="1">
        <v>36161</v>
      </c>
      <c r="D467" s="1">
        <v>36161</v>
      </c>
      <c r="E467" s="4" t="s">
        <v>16</v>
      </c>
      <c r="F467" s="4" t="s">
        <v>32</v>
      </c>
      <c r="G467" s="4" t="s">
        <v>18</v>
      </c>
      <c r="H467" t="s">
        <v>24</v>
      </c>
      <c r="I467" s="2">
        <v>1</v>
      </c>
      <c r="J467" s="22">
        <v>122.5</v>
      </c>
      <c r="K467" s="3">
        <v>0</v>
      </c>
      <c r="L467" s="3">
        <v>0</v>
      </c>
      <c r="M467" s="3">
        <v>0</v>
      </c>
      <c r="N467" s="3">
        <v>0</v>
      </c>
      <c r="O467" s="3">
        <v>0</v>
      </c>
      <c r="P467">
        <v>1</v>
      </c>
      <c r="Q467">
        <f t="shared" si="14"/>
        <v>1999</v>
      </c>
      <c r="R467" s="3" cm="1">
        <f t="array" ref="R467">MIN(IF($B$2:$B$601 = B467, $Q$2:$Q$601))</f>
        <v>1997</v>
      </c>
      <c r="S467" s="2">
        <f t="shared" si="15"/>
        <v>122.5</v>
      </c>
    </row>
    <row r="468" spans="1:19" x14ac:dyDescent="0.3">
      <c r="A468" s="3">
        <v>467</v>
      </c>
      <c r="B468" s="3">
        <v>1075</v>
      </c>
      <c r="C468" s="1">
        <v>36161</v>
      </c>
      <c r="D468" s="1">
        <v>36161</v>
      </c>
      <c r="E468" s="4" t="s">
        <v>16</v>
      </c>
      <c r="F468" s="4" t="s">
        <v>37</v>
      </c>
      <c r="G468" s="4" t="s">
        <v>21</v>
      </c>
      <c r="H468" t="s">
        <v>24</v>
      </c>
      <c r="I468" s="2">
        <v>2</v>
      </c>
      <c r="J468" s="22">
        <v>385</v>
      </c>
      <c r="K468" s="3">
        <v>1</v>
      </c>
      <c r="L468" s="3">
        <v>1</v>
      </c>
      <c r="M468" s="3">
        <v>1</v>
      </c>
      <c r="N468" s="3">
        <v>0</v>
      </c>
      <c r="O468" s="3">
        <v>0</v>
      </c>
      <c r="P468">
        <v>1</v>
      </c>
      <c r="Q468">
        <f t="shared" si="14"/>
        <v>1999</v>
      </c>
      <c r="R468" s="3" cm="1">
        <f t="array" ref="R468">MIN(IF($B$2:$B$601 = B468, $Q$2:$Q$601))</f>
        <v>1997</v>
      </c>
      <c r="S468" s="2">
        <f t="shared" si="15"/>
        <v>192.5</v>
      </c>
    </row>
    <row r="469" spans="1:19" x14ac:dyDescent="0.3">
      <c r="A469" s="3">
        <v>468</v>
      </c>
      <c r="B469" s="3">
        <v>1057</v>
      </c>
      <c r="C469" s="1">
        <v>36161</v>
      </c>
      <c r="D469" s="1">
        <v>36161</v>
      </c>
      <c r="E469" s="4" t="s">
        <v>16</v>
      </c>
      <c r="F469" s="4" t="s">
        <v>32</v>
      </c>
      <c r="G469" s="4" t="s">
        <v>21</v>
      </c>
      <c r="H469" t="s">
        <v>24</v>
      </c>
      <c r="I469" s="2">
        <v>1</v>
      </c>
      <c r="J469" s="22">
        <v>122.5</v>
      </c>
      <c r="K469" s="3">
        <v>1</v>
      </c>
      <c r="L469" s="3">
        <v>1</v>
      </c>
      <c r="M469" s="3">
        <v>0</v>
      </c>
      <c r="N469" s="3">
        <v>0</v>
      </c>
      <c r="O469" s="3">
        <v>0</v>
      </c>
      <c r="P469">
        <v>1</v>
      </c>
      <c r="Q469">
        <f t="shared" si="14"/>
        <v>1999</v>
      </c>
      <c r="R469" s="3" cm="1">
        <f t="array" ref="R469">MIN(IF($B$2:$B$601 = B469, $Q$2:$Q$601))</f>
        <v>1997</v>
      </c>
      <c r="S469" s="2">
        <f t="shared" si="15"/>
        <v>122.5</v>
      </c>
    </row>
    <row r="470" spans="1:19" x14ac:dyDescent="0.3">
      <c r="A470" s="3">
        <v>469</v>
      </c>
      <c r="B470" s="3">
        <v>1014</v>
      </c>
      <c r="C470" s="1">
        <v>36161</v>
      </c>
      <c r="D470" s="1">
        <v>36161</v>
      </c>
      <c r="E470" s="4" t="s">
        <v>16</v>
      </c>
      <c r="F470" s="4" t="s">
        <v>32</v>
      </c>
      <c r="G470" s="4" t="s">
        <v>21</v>
      </c>
      <c r="H470" t="s">
        <v>24</v>
      </c>
      <c r="I470" s="2">
        <v>1</v>
      </c>
      <c r="J470" s="22">
        <v>122.5</v>
      </c>
      <c r="K470" s="3">
        <v>1</v>
      </c>
      <c r="L470" s="3">
        <v>1</v>
      </c>
      <c r="M470" s="3">
        <v>1</v>
      </c>
      <c r="N470" s="3">
        <v>0</v>
      </c>
      <c r="O470" s="3">
        <v>0</v>
      </c>
      <c r="P470">
        <v>1</v>
      </c>
      <c r="Q470">
        <f t="shared" si="14"/>
        <v>1999</v>
      </c>
      <c r="R470" s="3" cm="1">
        <f t="array" ref="R470">MIN(IF($B$2:$B$601 = B470, $Q$2:$Q$601))</f>
        <v>1997</v>
      </c>
      <c r="S470" s="2">
        <f t="shared" si="15"/>
        <v>122.5</v>
      </c>
    </row>
    <row r="471" spans="1:19" x14ac:dyDescent="0.3">
      <c r="A471" s="3">
        <v>470</v>
      </c>
      <c r="B471" s="3">
        <v>1028</v>
      </c>
      <c r="C471" s="1">
        <v>36161</v>
      </c>
      <c r="D471" s="1">
        <v>36161</v>
      </c>
      <c r="E471" s="4" t="s">
        <v>16</v>
      </c>
      <c r="F471" s="4" t="s">
        <v>37</v>
      </c>
      <c r="G471" s="4" t="s">
        <v>18</v>
      </c>
      <c r="H471" t="s">
        <v>24</v>
      </c>
      <c r="I471" s="2">
        <v>1</v>
      </c>
      <c r="J471" s="22">
        <v>192.5</v>
      </c>
      <c r="K471" s="3">
        <v>1</v>
      </c>
      <c r="L471" s="3">
        <v>1</v>
      </c>
      <c r="M471" s="3">
        <v>1</v>
      </c>
      <c r="N471" s="3">
        <v>0</v>
      </c>
      <c r="O471" s="3">
        <v>0</v>
      </c>
      <c r="P471">
        <v>1</v>
      </c>
      <c r="Q471">
        <f t="shared" si="14"/>
        <v>1999</v>
      </c>
      <c r="R471" s="3" cm="1">
        <f t="array" ref="R471">MIN(IF($B$2:$B$601 = B471, $Q$2:$Q$601))</f>
        <v>1997</v>
      </c>
      <c r="S471" s="2">
        <f t="shared" si="15"/>
        <v>192.5</v>
      </c>
    </row>
    <row r="472" spans="1:19" x14ac:dyDescent="0.3">
      <c r="A472" s="3">
        <v>471</v>
      </c>
      <c r="B472" s="3">
        <v>1096</v>
      </c>
      <c r="C472" s="1">
        <v>36161</v>
      </c>
      <c r="D472" s="1">
        <v>36163</v>
      </c>
      <c r="E472" s="4" t="s">
        <v>16</v>
      </c>
      <c r="F472" s="4" t="s">
        <v>37</v>
      </c>
      <c r="G472" s="4" t="s">
        <v>21</v>
      </c>
      <c r="H472" t="s">
        <v>24</v>
      </c>
      <c r="I472" s="2">
        <v>1</v>
      </c>
      <c r="J472" s="22">
        <v>192.5</v>
      </c>
      <c r="K472" s="3">
        <v>1</v>
      </c>
      <c r="L472" s="3">
        <v>0</v>
      </c>
      <c r="M472" s="3">
        <v>1</v>
      </c>
      <c r="N472" s="3">
        <v>0</v>
      </c>
      <c r="O472" s="3">
        <v>0</v>
      </c>
      <c r="P472">
        <v>1</v>
      </c>
      <c r="Q472">
        <f t="shared" si="14"/>
        <v>1999</v>
      </c>
      <c r="R472" s="3" cm="1">
        <f t="array" ref="R472">MIN(IF($B$2:$B$601 = B472, $Q$2:$Q$601))</f>
        <v>1997</v>
      </c>
      <c r="S472" s="2">
        <f t="shared" si="15"/>
        <v>192.5</v>
      </c>
    </row>
    <row r="473" spans="1:19" x14ac:dyDescent="0.3">
      <c r="A473" s="3">
        <v>472</v>
      </c>
      <c r="B473" s="3">
        <v>1199</v>
      </c>
      <c r="C473" s="1">
        <v>36161</v>
      </c>
      <c r="D473" s="1">
        <v>36221</v>
      </c>
      <c r="E473" s="4" t="s">
        <v>16</v>
      </c>
      <c r="F473" s="4" t="s">
        <v>32</v>
      </c>
      <c r="G473" s="4" t="s">
        <v>21</v>
      </c>
      <c r="H473" t="s">
        <v>24</v>
      </c>
      <c r="I473" s="2">
        <v>2</v>
      </c>
      <c r="J473" s="22">
        <v>245</v>
      </c>
      <c r="K473" s="3">
        <v>0</v>
      </c>
      <c r="L473" s="3">
        <v>0</v>
      </c>
      <c r="M473" s="3">
        <v>0</v>
      </c>
      <c r="N473" s="3">
        <v>0</v>
      </c>
      <c r="O473" s="3">
        <v>0</v>
      </c>
      <c r="P473">
        <v>1</v>
      </c>
      <c r="Q473">
        <f t="shared" si="14"/>
        <v>1999</v>
      </c>
      <c r="R473" s="3" cm="1">
        <f t="array" ref="R473">MIN(IF($B$2:$B$601 = B473, $Q$2:$Q$601))</f>
        <v>1997</v>
      </c>
      <c r="S473" s="2">
        <f t="shared" si="15"/>
        <v>122.5</v>
      </c>
    </row>
    <row r="474" spans="1:19" x14ac:dyDescent="0.3">
      <c r="A474" s="3">
        <v>473</v>
      </c>
      <c r="B474" s="3">
        <v>1088</v>
      </c>
      <c r="C474" s="1">
        <v>36161</v>
      </c>
      <c r="D474" s="1">
        <v>36161</v>
      </c>
      <c r="E474" s="4" t="s">
        <v>16</v>
      </c>
      <c r="F474" s="4" t="s">
        <v>37</v>
      </c>
      <c r="G474" s="4" t="s">
        <v>21</v>
      </c>
      <c r="H474" t="s">
        <v>24</v>
      </c>
      <c r="I474" s="2">
        <v>2</v>
      </c>
      <c r="J474" s="22">
        <v>385</v>
      </c>
      <c r="K474" s="3">
        <v>1</v>
      </c>
      <c r="L474" s="3">
        <v>1</v>
      </c>
      <c r="M474" s="3">
        <v>0</v>
      </c>
      <c r="N474" s="3">
        <v>0</v>
      </c>
      <c r="O474" s="3">
        <v>0</v>
      </c>
      <c r="P474">
        <v>1</v>
      </c>
      <c r="Q474">
        <f t="shared" si="14"/>
        <v>1999</v>
      </c>
      <c r="R474" s="3" cm="1">
        <f t="array" ref="R474">MIN(IF($B$2:$B$601 = B474, $Q$2:$Q$601))</f>
        <v>1997</v>
      </c>
      <c r="S474" s="2">
        <f t="shared" si="15"/>
        <v>192.5</v>
      </c>
    </row>
    <row r="475" spans="1:19" x14ac:dyDescent="0.3">
      <c r="A475" s="3">
        <v>474</v>
      </c>
      <c r="B475" s="3">
        <v>1004</v>
      </c>
      <c r="C475" s="1">
        <v>36161</v>
      </c>
      <c r="D475" s="1">
        <v>36161</v>
      </c>
      <c r="E475" s="4" t="s">
        <v>16</v>
      </c>
      <c r="F475" s="4" t="s">
        <v>32</v>
      </c>
      <c r="G475" s="4" t="s">
        <v>21</v>
      </c>
      <c r="H475" t="s">
        <v>24</v>
      </c>
      <c r="I475" s="2">
        <v>1</v>
      </c>
      <c r="J475" s="22">
        <v>122.5</v>
      </c>
      <c r="K475" s="3">
        <v>1</v>
      </c>
      <c r="L475" s="3">
        <v>1</v>
      </c>
      <c r="M475" s="3">
        <v>0</v>
      </c>
      <c r="N475" s="3">
        <v>0</v>
      </c>
      <c r="O475" s="3">
        <v>0</v>
      </c>
      <c r="P475">
        <v>1</v>
      </c>
      <c r="Q475">
        <f t="shared" si="14"/>
        <v>1999</v>
      </c>
      <c r="R475" s="3" cm="1">
        <f t="array" ref="R475">MIN(IF($B$2:$B$601 = B475, $Q$2:$Q$601))</f>
        <v>1997</v>
      </c>
      <c r="S475" s="2">
        <f t="shared" si="15"/>
        <v>122.5</v>
      </c>
    </row>
    <row r="476" spans="1:19" x14ac:dyDescent="0.3">
      <c r="A476" s="3">
        <v>475</v>
      </c>
      <c r="B476" s="3">
        <v>1019</v>
      </c>
      <c r="C476" s="1">
        <v>36161</v>
      </c>
      <c r="D476" s="1">
        <v>36161</v>
      </c>
      <c r="E476" s="4" t="s">
        <v>16</v>
      </c>
      <c r="F476" s="4" t="s">
        <v>32</v>
      </c>
      <c r="G476" s="4" t="s">
        <v>21</v>
      </c>
      <c r="H476" t="s">
        <v>24</v>
      </c>
      <c r="I476" s="2">
        <v>4</v>
      </c>
      <c r="J476" s="22">
        <v>490</v>
      </c>
      <c r="K476" s="3">
        <v>1</v>
      </c>
      <c r="L476" s="3">
        <v>1</v>
      </c>
      <c r="M476" s="3">
        <v>1</v>
      </c>
      <c r="N476" s="3">
        <v>0</v>
      </c>
      <c r="O476" s="3">
        <v>0</v>
      </c>
      <c r="P476">
        <v>1</v>
      </c>
      <c r="Q476">
        <f t="shared" si="14"/>
        <v>1999</v>
      </c>
      <c r="R476" s="3" cm="1">
        <f t="array" ref="R476">MIN(IF($B$2:$B$601 = B476, $Q$2:$Q$601))</f>
        <v>1997</v>
      </c>
      <c r="S476" s="2">
        <f t="shared" si="15"/>
        <v>122.5</v>
      </c>
    </row>
    <row r="477" spans="1:19" x14ac:dyDescent="0.3">
      <c r="A477" s="3">
        <v>476</v>
      </c>
      <c r="B477" s="3">
        <v>1053</v>
      </c>
      <c r="C477" s="1">
        <v>36161</v>
      </c>
      <c r="D477" s="1">
        <v>36161</v>
      </c>
      <c r="E477" s="4" t="s">
        <v>16</v>
      </c>
      <c r="F477" s="4" t="s">
        <v>32</v>
      </c>
      <c r="G477" s="4" t="s">
        <v>18</v>
      </c>
      <c r="H477" t="s">
        <v>24</v>
      </c>
      <c r="I477" s="2">
        <v>5</v>
      </c>
      <c r="J477" s="22">
        <v>612.5</v>
      </c>
      <c r="K477" s="3">
        <v>1</v>
      </c>
      <c r="L477" s="3">
        <v>1</v>
      </c>
      <c r="M477" s="3">
        <v>0</v>
      </c>
      <c r="N477" s="3">
        <v>0</v>
      </c>
      <c r="O477" s="3">
        <v>0</v>
      </c>
      <c r="P477">
        <v>1</v>
      </c>
      <c r="Q477">
        <f t="shared" si="14"/>
        <v>1999</v>
      </c>
      <c r="R477" s="3" cm="1">
        <f t="array" ref="R477">MIN(IF($B$2:$B$601 = B477, $Q$2:$Q$601))</f>
        <v>1997</v>
      </c>
      <c r="S477" s="2">
        <f t="shared" si="15"/>
        <v>122.5</v>
      </c>
    </row>
    <row r="478" spans="1:19" x14ac:dyDescent="0.3">
      <c r="A478" s="3">
        <v>477</v>
      </c>
      <c r="B478" s="3">
        <v>1026</v>
      </c>
      <c r="C478" s="1">
        <v>36161</v>
      </c>
      <c r="D478" s="1">
        <v>36161</v>
      </c>
      <c r="E478" s="4" t="s">
        <v>16</v>
      </c>
      <c r="F478" s="4" t="s">
        <v>32</v>
      </c>
      <c r="G478" s="4" t="s">
        <v>21</v>
      </c>
      <c r="H478" t="s">
        <v>24</v>
      </c>
      <c r="I478" s="2">
        <v>1</v>
      </c>
      <c r="J478" s="22">
        <v>122.5</v>
      </c>
      <c r="K478" s="3">
        <v>1</v>
      </c>
      <c r="L478" s="3">
        <v>1</v>
      </c>
      <c r="M478" s="3">
        <v>0</v>
      </c>
      <c r="N478" s="3">
        <v>0</v>
      </c>
      <c r="O478" s="3">
        <v>0</v>
      </c>
      <c r="P478">
        <v>1</v>
      </c>
      <c r="Q478">
        <f t="shared" si="14"/>
        <v>1999</v>
      </c>
      <c r="R478" s="3" cm="1">
        <f t="array" ref="R478">MIN(IF($B$2:$B$601 = B478, $Q$2:$Q$601))</f>
        <v>1997</v>
      </c>
      <c r="S478" s="2">
        <f t="shared" si="15"/>
        <v>122.5</v>
      </c>
    </row>
    <row r="479" spans="1:19" x14ac:dyDescent="0.3">
      <c r="A479" s="3">
        <v>478</v>
      </c>
      <c r="B479" s="3">
        <v>1079</v>
      </c>
      <c r="C479" s="1">
        <v>36161</v>
      </c>
      <c r="D479" s="1">
        <v>36161</v>
      </c>
      <c r="E479" s="4" t="s">
        <v>16</v>
      </c>
      <c r="F479" s="4" t="s">
        <v>32</v>
      </c>
      <c r="G479" s="4" t="s">
        <v>21</v>
      </c>
      <c r="H479" t="s">
        <v>24</v>
      </c>
      <c r="I479" s="2">
        <v>3</v>
      </c>
      <c r="J479" s="22">
        <v>367.5</v>
      </c>
      <c r="K479" s="3">
        <v>1</v>
      </c>
      <c r="L479" s="3">
        <v>1</v>
      </c>
      <c r="M479" s="3">
        <v>1</v>
      </c>
      <c r="N479" s="3">
        <v>0</v>
      </c>
      <c r="O479" s="3">
        <v>0</v>
      </c>
      <c r="P479">
        <v>1</v>
      </c>
      <c r="Q479">
        <f t="shared" si="14"/>
        <v>1999</v>
      </c>
      <c r="R479" s="3" cm="1">
        <f t="array" ref="R479">MIN(IF($B$2:$B$601 = B479, $Q$2:$Q$601))</f>
        <v>1997</v>
      </c>
      <c r="S479" s="2">
        <f t="shared" si="15"/>
        <v>122.5</v>
      </c>
    </row>
    <row r="480" spans="1:19" x14ac:dyDescent="0.3">
      <c r="A480" s="3">
        <v>479</v>
      </c>
      <c r="B480" s="3">
        <v>1082</v>
      </c>
      <c r="C480" s="1">
        <v>36161</v>
      </c>
      <c r="D480" s="1">
        <v>36161</v>
      </c>
      <c r="E480" s="4" t="s">
        <v>16</v>
      </c>
      <c r="F480" s="4" t="s">
        <v>32</v>
      </c>
      <c r="G480" s="4" t="s">
        <v>21</v>
      </c>
      <c r="H480" t="s">
        <v>24</v>
      </c>
      <c r="I480" s="2">
        <v>1</v>
      </c>
      <c r="J480" s="22">
        <v>122.5</v>
      </c>
      <c r="K480" s="3">
        <v>1</v>
      </c>
      <c r="L480" s="3">
        <v>1</v>
      </c>
      <c r="M480" s="3">
        <v>0</v>
      </c>
      <c r="N480" s="3">
        <v>0</v>
      </c>
      <c r="O480" s="3">
        <v>0</v>
      </c>
      <c r="P480">
        <v>1</v>
      </c>
      <c r="Q480">
        <f t="shared" si="14"/>
        <v>1999</v>
      </c>
      <c r="R480" s="3" cm="1">
        <f t="array" ref="R480">MIN(IF($B$2:$B$601 = B480, $Q$2:$Q$601))</f>
        <v>1997</v>
      </c>
      <c r="S480" s="2">
        <f t="shared" si="15"/>
        <v>122.5</v>
      </c>
    </row>
    <row r="481" spans="1:19" x14ac:dyDescent="0.3">
      <c r="A481" s="3">
        <v>480</v>
      </c>
      <c r="B481" s="3">
        <v>1065</v>
      </c>
      <c r="C481" s="1">
        <v>36161</v>
      </c>
      <c r="D481" s="1">
        <v>36161</v>
      </c>
      <c r="E481" s="4" t="s">
        <v>16</v>
      </c>
      <c r="F481" s="4" t="s">
        <v>32</v>
      </c>
      <c r="G481" s="4" t="s">
        <v>21</v>
      </c>
      <c r="H481" t="s">
        <v>24</v>
      </c>
      <c r="I481" s="2">
        <v>7</v>
      </c>
      <c r="J481" s="22">
        <v>857.5</v>
      </c>
      <c r="K481" s="3">
        <v>1</v>
      </c>
      <c r="L481" s="3">
        <v>1</v>
      </c>
      <c r="M481" s="3">
        <v>1</v>
      </c>
      <c r="N481" s="3">
        <v>0</v>
      </c>
      <c r="O481" s="3">
        <v>0</v>
      </c>
      <c r="P481">
        <v>1</v>
      </c>
      <c r="Q481">
        <f t="shared" si="14"/>
        <v>1999</v>
      </c>
      <c r="R481" s="3" cm="1">
        <f t="array" ref="R481">MIN(IF($B$2:$B$601 = B481, $Q$2:$Q$601))</f>
        <v>1997</v>
      </c>
      <c r="S481" s="2">
        <f t="shared" si="15"/>
        <v>122.5</v>
      </c>
    </row>
    <row r="482" spans="1:19" x14ac:dyDescent="0.3">
      <c r="A482" s="3">
        <v>481</v>
      </c>
      <c r="B482" s="3">
        <v>1148</v>
      </c>
      <c r="C482" s="1">
        <v>36161</v>
      </c>
      <c r="D482" s="1">
        <v>36175</v>
      </c>
      <c r="E482" s="4" t="s">
        <v>16</v>
      </c>
      <c r="F482" s="4" t="s">
        <v>32</v>
      </c>
      <c r="G482" s="4" t="s">
        <v>21</v>
      </c>
      <c r="H482" t="s">
        <v>24</v>
      </c>
      <c r="I482" s="2">
        <v>5</v>
      </c>
      <c r="J482" s="22">
        <v>612.5</v>
      </c>
      <c r="K482" s="3">
        <v>1</v>
      </c>
      <c r="L482" s="3">
        <v>0</v>
      </c>
      <c r="M482" s="3">
        <v>0</v>
      </c>
      <c r="N482" s="3">
        <v>0</v>
      </c>
      <c r="O482" s="3">
        <v>1</v>
      </c>
      <c r="P482">
        <v>1</v>
      </c>
      <c r="Q482">
        <f t="shared" si="14"/>
        <v>1999</v>
      </c>
      <c r="R482" s="3" cm="1">
        <f t="array" ref="R482">MIN(IF($B$2:$B$601 = B482, $Q$2:$Q$601))</f>
        <v>1997</v>
      </c>
      <c r="S482" s="2">
        <f t="shared" si="15"/>
        <v>122.5</v>
      </c>
    </row>
    <row r="483" spans="1:19" x14ac:dyDescent="0.3">
      <c r="A483" s="3">
        <v>482</v>
      </c>
      <c r="B483" s="3">
        <v>1007</v>
      </c>
      <c r="C483" s="1">
        <v>36161</v>
      </c>
      <c r="D483" s="1">
        <v>36161</v>
      </c>
      <c r="E483" s="4" t="s">
        <v>16</v>
      </c>
      <c r="F483" s="4" t="s">
        <v>32</v>
      </c>
      <c r="G483" s="4" t="s">
        <v>21</v>
      </c>
      <c r="H483" t="s">
        <v>24</v>
      </c>
      <c r="I483" s="2">
        <v>1</v>
      </c>
      <c r="J483" s="22">
        <v>122.5</v>
      </c>
      <c r="K483" s="3">
        <v>1</v>
      </c>
      <c r="L483" s="3">
        <v>1</v>
      </c>
      <c r="M483" s="3">
        <v>0</v>
      </c>
      <c r="N483" s="3">
        <v>0</v>
      </c>
      <c r="O483" s="3">
        <v>0</v>
      </c>
      <c r="P483">
        <v>1</v>
      </c>
      <c r="Q483">
        <f t="shared" si="14"/>
        <v>1999</v>
      </c>
      <c r="R483" s="3" cm="1">
        <f t="array" ref="R483">MIN(IF($B$2:$B$601 = B483, $Q$2:$Q$601))</f>
        <v>1997</v>
      </c>
      <c r="S483" s="2">
        <f t="shared" si="15"/>
        <v>122.5</v>
      </c>
    </row>
    <row r="484" spans="1:19" x14ac:dyDescent="0.3">
      <c r="A484" s="3">
        <v>483</v>
      </c>
      <c r="B484" s="3">
        <v>1229</v>
      </c>
      <c r="C484" s="1">
        <v>36161</v>
      </c>
      <c r="D484" s="1">
        <v>36311</v>
      </c>
      <c r="E484" s="4" t="s">
        <v>16</v>
      </c>
      <c r="F484" s="4" t="s">
        <v>32</v>
      </c>
      <c r="G484" s="4" t="s">
        <v>21</v>
      </c>
      <c r="H484" t="s">
        <v>24</v>
      </c>
      <c r="I484" s="2">
        <v>2</v>
      </c>
      <c r="J484" s="22">
        <v>245</v>
      </c>
      <c r="K484" s="3">
        <v>1</v>
      </c>
      <c r="L484" s="3">
        <v>1</v>
      </c>
      <c r="M484" s="3">
        <v>1</v>
      </c>
      <c r="N484" s="3">
        <v>1</v>
      </c>
      <c r="O484" s="3">
        <v>0</v>
      </c>
      <c r="P484">
        <v>1</v>
      </c>
      <c r="Q484">
        <f t="shared" si="14"/>
        <v>1999</v>
      </c>
      <c r="R484" s="3" cm="1">
        <f t="array" ref="R484">MIN(IF($B$2:$B$601 = B484, $Q$2:$Q$601))</f>
        <v>1998</v>
      </c>
      <c r="S484" s="2">
        <f t="shared" si="15"/>
        <v>122.5</v>
      </c>
    </row>
    <row r="485" spans="1:19" x14ac:dyDescent="0.3">
      <c r="A485" s="3">
        <v>484</v>
      </c>
      <c r="B485" s="3">
        <v>1219</v>
      </c>
      <c r="C485" s="1">
        <v>36161</v>
      </c>
      <c r="D485" s="1">
        <v>36381</v>
      </c>
      <c r="E485" s="4" t="s">
        <v>16</v>
      </c>
      <c r="F485" s="4" t="s">
        <v>32</v>
      </c>
      <c r="G485" s="4" t="s">
        <v>21</v>
      </c>
      <c r="H485" t="s">
        <v>24</v>
      </c>
      <c r="I485" s="2">
        <v>7</v>
      </c>
      <c r="J485" s="22">
        <v>857.5</v>
      </c>
      <c r="K485" s="3">
        <v>1</v>
      </c>
      <c r="L485" s="3">
        <v>1</v>
      </c>
      <c r="M485" s="3">
        <v>1</v>
      </c>
      <c r="N485" s="3">
        <v>0</v>
      </c>
      <c r="O485" s="3">
        <v>0</v>
      </c>
      <c r="P485">
        <v>1</v>
      </c>
      <c r="Q485">
        <f t="shared" si="14"/>
        <v>1999</v>
      </c>
      <c r="R485" s="3" cm="1">
        <f t="array" ref="R485">MIN(IF($B$2:$B$601 = B485, $Q$2:$Q$601))</f>
        <v>1998</v>
      </c>
      <c r="S485" s="2">
        <f t="shared" si="15"/>
        <v>122.5</v>
      </c>
    </row>
    <row r="486" spans="1:19" x14ac:dyDescent="0.3">
      <c r="A486" s="3">
        <v>485</v>
      </c>
      <c r="B486" s="3">
        <v>1222</v>
      </c>
      <c r="C486" s="1">
        <v>36161</v>
      </c>
      <c r="D486" s="1">
        <v>36411</v>
      </c>
      <c r="E486" s="4" t="s">
        <v>16</v>
      </c>
      <c r="F486" s="4" t="s">
        <v>32</v>
      </c>
      <c r="G486" s="4" t="s">
        <v>21</v>
      </c>
      <c r="H486" t="s">
        <v>24</v>
      </c>
      <c r="I486" s="2">
        <v>1</v>
      </c>
      <c r="J486" s="22">
        <v>122.5</v>
      </c>
      <c r="K486" s="3">
        <v>1</v>
      </c>
      <c r="L486" s="3">
        <v>1</v>
      </c>
      <c r="M486" s="3">
        <v>1</v>
      </c>
      <c r="N486" s="3">
        <v>0</v>
      </c>
      <c r="O486" s="3">
        <v>0</v>
      </c>
      <c r="P486">
        <v>1</v>
      </c>
      <c r="Q486">
        <f t="shared" si="14"/>
        <v>1999</v>
      </c>
      <c r="R486" s="3" cm="1">
        <f t="array" ref="R486">MIN(IF($B$2:$B$601 = B486, $Q$2:$Q$601))</f>
        <v>1998</v>
      </c>
      <c r="S486" s="2">
        <f t="shared" si="15"/>
        <v>122.5</v>
      </c>
    </row>
    <row r="487" spans="1:19" x14ac:dyDescent="0.3">
      <c r="A487" s="3">
        <v>486</v>
      </c>
      <c r="B487" s="3">
        <v>1373</v>
      </c>
      <c r="C487" s="1">
        <v>36161</v>
      </c>
      <c r="D487" s="1">
        <v>36411</v>
      </c>
      <c r="E487" s="4" t="s">
        <v>42</v>
      </c>
      <c r="F487" s="4" t="s">
        <v>32</v>
      </c>
      <c r="G487" s="4" t="s">
        <v>21</v>
      </c>
      <c r="H487" t="s">
        <v>24</v>
      </c>
      <c r="I487" s="2">
        <v>1</v>
      </c>
      <c r="J487" s="22">
        <v>70</v>
      </c>
      <c r="K487" s="3">
        <v>1</v>
      </c>
      <c r="L487" s="3">
        <v>1</v>
      </c>
      <c r="M487" s="3">
        <v>0</v>
      </c>
      <c r="N487" s="3">
        <v>0</v>
      </c>
      <c r="O487" s="3">
        <v>0</v>
      </c>
      <c r="P487">
        <v>1</v>
      </c>
      <c r="Q487">
        <f t="shared" si="14"/>
        <v>1999</v>
      </c>
      <c r="R487" s="3" cm="1">
        <f t="array" ref="R487">MIN(IF($B$2:$B$601 = B487, $Q$2:$Q$601))</f>
        <v>1999</v>
      </c>
      <c r="S487" s="2">
        <f t="shared" si="15"/>
        <v>70</v>
      </c>
    </row>
    <row r="488" spans="1:19" x14ac:dyDescent="0.3">
      <c r="A488" s="3">
        <v>487</v>
      </c>
      <c r="B488" s="3">
        <v>1374</v>
      </c>
      <c r="C488" s="1">
        <v>36161</v>
      </c>
      <c r="D488" s="1">
        <v>36226</v>
      </c>
      <c r="E488" s="4" t="s">
        <v>16</v>
      </c>
      <c r="F488" s="4" t="s">
        <v>32</v>
      </c>
      <c r="G488" s="4" t="s">
        <v>21</v>
      </c>
      <c r="H488" t="s">
        <v>24</v>
      </c>
      <c r="I488" s="2">
        <v>2</v>
      </c>
      <c r="J488" s="22">
        <v>245</v>
      </c>
      <c r="K488" s="3">
        <v>1</v>
      </c>
      <c r="L488" s="3">
        <v>1</v>
      </c>
      <c r="M488" s="3">
        <v>0</v>
      </c>
      <c r="N488" s="3">
        <v>0</v>
      </c>
      <c r="O488" s="3">
        <v>0</v>
      </c>
      <c r="P488">
        <v>1</v>
      </c>
      <c r="Q488">
        <f t="shared" si="14"/>
        <v>1999</v>
      </c>
      <c r="R488" s="3" cm="1">
        <f t="array" ref="R488">MIN(IF($B$2:$B$601 = B488, $Q$2:$Q$601))</f>
        <v>1999</v>
      </c>
      <c r="S488" s="2">
        <f t="shared" si="15"/>
        <v>122.5</v>
      </c>
    </row>
    <row r="489" spans="1:19" x14ac:dyDescent="0.3">
      <c r="A489" s="3">
        <v>488</v>
      </c>
      <c r="B489" s="3">
        <v>1375</v>
      </c>
      <c r="C489" s="1">
        <v>36161</v>
      </c>
      <c r="D489" s="1">
        <v>36331</v>
      </c>
      <c r="E489" s="4" t="s">
        <v>42</v>
      </c>
      <c r="F489" s="4" t="s">
        <v>32</v>
      </c>
      <c r="G489" s="4" t="s">
        <v>21</v>
      </c>
      <c r="H489" t="s">
        <v>26</v>
      </c>
      <c r="I489" s="2">
        <v>4</v>
      </c>
      <c r="J489" s="22">
        <v>280</v>
      </c>
      <c r="K489" s="3">
        <v>1</v>
      </c>
      <c r="L489" s="3">
        <v>0</v>
      </c>
      <c r="M489" s="3">
        <v>0</v>
      </c>
      <c r="N489" s="3">
        <v>0</v>
      </c>
      <c r="O489" s="3">
        <v>1</v>
      </c>
      <c r="P489">
        <v>1</v>
      </c>
      <c r="Q489">
        <f t="shared" si="14"/>
        <v>1999</v>
      </c>
      <c r="R489" s="3" cm="1">
        <f t="array" ref="R489">MIN(IF($B$2:$B$601 = B489, $Q$2:$Q$601))</f>
        <v>1999</v>
      </c>
      <c r="S489" s="2">
        <f t="shared" si="15"/>
        <v>70</v>
      </c>
    </row>
    <row r="490" spans="1:19" x14ac:dyDescent="0.3">
      <c r="A490" s="3">
        <v>489</v>
      </c>
      <c r="B490" s="3">
        <v>1376</v>
      </c>
      <c r="C490" s="1">
        <v>36161</v>
      </c>
      <c r="D490" s="1">
        <v>36351</v>
      </c>
      <c r="E490" s="4" t="s">
        <v>42</v>
      </c>
      <c r="F490" s="4" t="s">
        <v>32</v>
      </c>
      <c r="G490" s="4" t="s">
        <v>21</v>
      </c>
      <c r="H490" t="s">
        <v>24</v>
      </c>
      <c r="I490" s="2">
        <v>1</v>
      </c>
      <c r="J490" s="22">
        <v>70</v>
      </c>
      <c r="K490" s="3">
        <v>1</v>
      </c>
      <c r="L490" s="3">
        <v>1</v>
      </c>
      <c r="M490" s="3">
        <v>0</v>
      </c>
      <c r="N490" s="3">
        <v>0</v>
      </c>
      <c r="O490" s="3">
        <v>0</v>
      </c>
      <c r="P490">
        <v>1</v>
      </c>
      <c r="Q490">
        <f t="shared" si="14"/>
        <v>1999</v>
      </c>
      <c r="R490" s="3" cm="1">
        <f t="array" ref="R490">MIN(IF($B$2:$B$601 = B490, $Q$2:$Q$601))</f>
        <v>1999</v>
      </c>
      <c r="S490" s="2">
        <f t="shared" si="15"/>
        <v>70</v>
      </c>
    </row>
    <row r="491" spans="1:19" x14ac:dyDescent="0.3">
      <c r="A491" s="3">
        <v>490</v>
      </c>
      <c r="B491" s="3">
        <v>1377</v>
      </c>
      <c r="C491" s="1">
        <v>36161</v>
      </c>
      <c r="D491" s="1">
        <v>36321</v>
      </c>
      <c r="E491" s="4" t="s">
        <v>16</v>
      </c>
      <c r="F491" s="4" t="s">
        <v>17</v>
      </c>
      <c r="G491" s="4" t="s">
        <v>21</v>
      </c>
      <c r="H491" t="s">
        <v>26</v>
      </c>
      <c r="I491" s="2">
        <v>2</v>
      </c>
      <c r="J491" s="22">
        <v>210</v>
      </c>
      <c r="K491" s="3">
        <v>1</v>
      </c>
      <c r="L491" s="3">
        <v>1</v>
      </c>
      <c r="M491" s="3">
        <v>0</v>
      </c>
      <c r="N491" s="3">
        <v>0</v>
      </c>
      <c r="O491" s="3">
        <v>0</v>
      </c>
      <c r="P491">
        <v>1</v>
      </c>
      <c r="Q491">
        <f t="shared" si="14"/>
        <v>1999</v>
      </c>
      <c r="R491" s="3" cm="1">
        <f t="array" ref="R491">MIN(IF($B$2:$B$601 = B491, $Q$2:$Q$601))</f>
        <v>1999</v>
      </c>
      <c r="S491" s="2">
        <f t="shared" si="15"/>
        <v>105</v>
      </c>
    </row>
    <row r="492" spans="1:19" x14ac:dyDescent="0.3">
      <c r="A492" s="3">
        <v>491</v>
      </c>
      <c r="B492" s="3">
        <v>1378</v>
      </c>
      <c r="C492" s="1">
        <v>36161</v>
      </c>
      <c r="D492" s="1">
        <v>36251</v>
      </c>
      <c r="E492" s="4" t="s">
        <v>42</v>
      </c>
      <c r="F492" s="4" t="s">
        <v>32</v>
      </c>
      <c r="G492" s="4" t="s">
        <v>21</v>
      </c>
      <c r="H492" t="s">
        <v>24</v>
      </c>
      <c r="I492" s="2">
        <v>2</v>
      </c>
      <c r="J492" s="22">
        <v>140</v>
      </c>
      <c r="K492" s="3">
        <v>1</v>
      </c>
      <c r="L492" s="3">
        <v>1</v>
      </c>
      <c r="M492" s="3">
        <v>0</v>
      </c>
      <c r="N492" s="3">
        <v>0</v>
      </c>
      <c r="O492" s="3">
        <v>0</v>
      </c>
      <c r="P492">
        <v>1</v>
      </c>
      <c r="Q492">
        <f t="shared" si="14"/>
        <v>1999</v>
      </c>
      <c r="R492" s="3" cm="1">
        <f t="array" ref="R492">MIN(IF($B$2:$B$601 = B492, $Q$2:$Q$601))</f>
        <v>1999</v>
      </c>
      <c r="S492" s="2">
        <f t="shared" si="15"/>
        <v>70</v>
      </c>
    </row>
    <row r="493" spans="1:19" x14ac:dyDescent="0.3">
      <c r="A493" s="3">
        <v>492</v>
      </c>
      <c r="B493" s="3">
        <v>1379</v>
      </c>
      <c r="C493" s="1">
        <v>36161</v>
      </c>
      <c r="D493" s="1">
        <v>36409</v>
      </c>
      <c r="E493" s="4" t="s">
        <v>42</v>
      </c>
      <c r="F493" s="4" t="s">
        <v>32</v>
      </c>
      <c r="G493" s="4" t="s">
        <v>21</v>
      </c>
      <c r="H493" t="s">
        <v>24</v>
      </c>
      <c r="I493" s="2">
        <v>5</v>
      </c>
      <c r="J493" s="22">
        <v>350</v>
      </c>
      <c r="K493" s="3">
        <v>0</v>
      </c>
      <c r="L493" s="3">
        <v>0</v>
      </c>
      <c r="M493" s="3">
        <v>0</v>
      </c>
      <c r="N493" s="3">
        <v>0</v>
      </c>
      <c r="O493" s="3">
        <v>0</v>
      </c>
      <c r="P493">
        <v>1</v>
      </c>
      <c r="Q493">
        <f t="shared" si="14"/>
        <v>1999</v>
      </c>
      <c r="R493" s="3" cm="1">
        <f t="array" ref="R493">MIN(IF($B$2:$B$601 = B493, $Q$2:$Q$601))</f>
        <v>1999</v>
      </c>
      <c r="S493" s="2">
        <f t="shared" si="15"/>
        <v>70</v>
      </c>
    </row>
    <row r="494" spans="1:19" x14ac:dyDescent="0.3">
      <c r="A494" s="3">
        <v>493</v>
      </c>
      <c r="B494" s="3">
        <v>1380</v>
      </c>
      <c r="C494" s="1">
        <v>36161</v>
      </c>
      <c r="D494" s="1">
        <v>36411</v>
      </c>
      <c r="E494" s="4" t="s">
        <v>42</v>
      </c>
      <c r="F494" s="4" t="s">
        <v>32</v>
      </c>
      <c r="G494" s="4" t="s">
        <v>21</v>
      </c>
      <c r="H494" t="s">
        <v>24</v>
      </c>
      <c r="I494" s="2">
        <v>1</v>
      </c>
      <c r="J494" s="22">
        <v>70</v>
      </c>
      <c r="K494" s="3">
        <v>1</v>
      </c>
      <c r="L494" s="3">
        <v>1</v>
      </c>
      <c r="M494" s="3">
        <v>0</v>
      </c>
      <c r="N494" s="3">
        <v>0</v>
      </c>
      <c r="O494" s="3">
        <v>0</v>
      </c>
      <c r="P494">
        <v>1</v>
      </c>
      <c r="Q494">
        <f t="shared" si="14"/>
        <v>1999</v>
      </c>
      <c r="R494" s="3" cm="1">
        <f t="array" ref="R494">MIN(IF($B$2:$B$601 = B494, $Q$2:$Q$601))</f>
        <v>1999</v>
      </c>
      <c r="S494" s="2">
        <f t="shared" si="15"/>
        <v>70</v>
      </c>
    </row>
    <row r="495" spans="1:19" x14ac:dyDescent="0.3">
      <c r="A495" s="3">
        <v>494</v>
      </c>
      <c r="B495" s="3">
        <v>1042</v>
      </c>
      <c r="C495" s="1">
        <v>36161</v>
      </c>
      <c r="D495" s="1">
        <v>36161</v>
      </c>
      <c r="E495" s="4" t="s">
        <v>16</v>
      </c>
      <c r="F495" s="4" t="s">
        <v>37</v>
      </c>
      <c r="G495" s="4" t="s">
        <v>21</v>
      </c>
      <c r="H495" t="s">
        <v>26</v>
      </c>
      <c r="I495" s="2">
        <v>1</v>
      </c>
      <c r="J495" s="22">
        <v>192.5</v>
      </c>
      <c r="K495" s="3">
        <v>1</v>
      </c>
      <c r="L495" s="3">
        <v>1</v>
      </c>
      <c r="M495" s="3">
        <v>1</v>
      </c>
      <c r="N495" s="3">
        <v>0</v>
      </c>
      <c r="O495" s="3">
        <v>0</v>
      </c>
      <c r="P495">
        <v>1</v>
      </c>
      <c r="Q495">
        <f t="shared" si="14"/>
        <v>1999</v>
      </c>
      <c r="R495" s="3" cm="1">
        <f t="array" ref="R495">MIN(IF($B$2:$B$601 = B495, $Q$2:$Q$601))</f>
        <v>1997</v>
      </c>
      <c r="S495" s="2">
        <f t="shared" si="15"/>
        <v>192.5</v>
      </c>
    </row>
    <row r="496" spans="1:19" x14ac:dyDescent="0.3">
      <c r="A496" s="3">
        <v>495</v>
      </c>
      <c r="B496" s="3">
        <v>1093</v>
      </c>
      <c r="C496" s="1">
        <v>36161</v>
      </c>
      <c r="D496" s="1">
        <v>36162</v>
      </c>
      <c r="E496" s="4" t="s">
        <v>16</v>
      </c>
      <c r="F496" s="4" t="s">
        <v>37</v>
      </c>
      <c r="G496" s="4" t="s">
        <v>21</v>
      </c>
      <c r="H496" t="s">
        <v>26</v>
      </c>
      <c r="I496" s="2">
        <v>2</v>
      </c>
      <c r="J496" s="22">
        <v>385</v>
      </c>
      <c r="K496" s="3">
        <v>0</v>
      </c>
      <c r="L496" s="3">
        <v>0</v>
      </c>
      <c r="M496" s="3">
        <v>0</v>
      </c>
      <c r="N496" s="3">
        <v>0</v>
      </c>
      <c r="O496" s="3">
        <v>0</v>
      </c>
      <c r="P496">
        <v>1</v>
      </c>
      <c r="Q496">
        <f t="shared" si="14"/>
        <v>1999</v>
      </c>
      <c r="R496" s="3" cm="1">
        <f t="array" ref="R496">MIN(IF($B$2:$B$601 = B496, $Q$2:$Q$601))</f>
        <v>1997</v>
      </c>
      <c r="S496" s="2">
        <f t="shared" si="15"/>
        <v>192.5</v>
      </c>
    </row>
    <row r="497" spans="1:19" x14ac:dyDescent="0.3">
      <c r="A497" s="3">
        <v>496</v>
      </c>
      <c r="B497" s="3">
        <v>1059</v>
      </c>
      <c r="C497" s="1">
        <v>36161</v>
      </c>
      <c r="D497" s="1">
        <v>36161</v>
      </c>
      <c r="E497" s="4" t="s">
        <v>16</v>
      </c>
      <c r="F497" s="4" t="s">
        <v>32</v>
      </c>
      <c r="G497" s="4" t="s">
        <v>21</v>
      </c>
      <c r="H497" t="s">
        <v>26</v>
      </c>
      <c r="I497" s="2">
        <v>4</v>
      </c>
      <c r="J497" s="22">
        <v>490</v>
      </c>
      <c r="K497" s="3">
        <v>1</v>
      </c>
      <c r="L497" s="3">
        <v>1</v>
      </c>
      <c r="M497" s="3">
        <v>0</v>
      </c>
      <c r="N497" s="3">
        <v>0</v>
      </c>
      <c r="O497" s="3">
        <v>0</v>
      </c>
      <c r="P497">
        <v>1</v>
      </c>
      <c r="Q497">
        <f t="shared" si="14"/>
        <v>1999</v>
      </c>
      <c r="R497" s="3" cm="1">
        <f t="array" ref="R497">MIN(IF($B$2:$B$601 = B497, $Q$2:$Q$601))</f>
        <v>1997</v>
      </c>
      <c r="S497" s="2">
        <f t="shared" si="15"/>
        <v>122.5</v>
      </c>
    </row>
    <row r="498" spans="1:19" x14ac:dyDescent="0.3">
      <c r="A498" s="3">
        <v>497</v>
      </c>
      <c r="B498" s="3">
        <v>1044</v>
      </c>
      <c r="C498" s="1">
        <v>36161</v>
      </c>
      <c r="D498" s="1">
        <v>36161</v>
      </c>
      <c r="E498" s="4" t="s">
        <v>16</v>
      </c>
      <c r="F498" s="4" t="s">
        <v>37</v>
      </c>
      <c r="G498" s="4" t="s">
        <v>18</v>
      </c>
      <c r="H498" t="s">
        <v>26</v>
      </c>
      <c r="I498" s="2">
        <v>1</v>
      </c>
      <c r="J498" s="22">
        <v>192.5</v>
      </c>
      <c r="K498" s="3">
        <v>1</v>
      </c>
      <c r="L498" s="3">
        <v>1</v>
      </c>
      <c r="M498" s="3">
        <v>0</v>
      </c>
      <c r="N498" s="3">
        <v>0</v>
      </c>
      <c r="O498" s="3">
        <v>0</v>
      </c>
      <c r="P498">
        <v>1</v>
      </c>
      <c r="Q498">
        <f t="shared" si="14"/>
        <v>1999</v>
      </c>
      <c r="R498" s="3" cm="1">
        <f t="array" ref="R498">MIN(IF($B$2:$B$601 = B498, $Q$2:$Q$601))</f>
        <v>1997</v>
      </c>
      <c r="S498" s="2">
        <f t="shared" si="15"/>
        <v>192.5</v>
      </c>
    </row>
    <row r="499" spans="1:19" x14ac:dyDescent="0.3">
      <c r="A499" s="3">
        <v>498</v>
      </c>
      <c r="B499" s="3">
        <v>1024</v>
      </c>
      <c r="C499" s="1">
        <v>36161</v>
      </c>
      <c r="D499" s="1">
        <v>36161</v>
      </c>
      <c r="E499" s="4" t="s">
        <v>16</v>
      </c>
      <c r="F499" s="4" t="s">
        <v>37</v>
      </c>
      <c r="G499" s="4" t="s">
        <v>21</v>
      </c>
      <c r="H499" t="s">
        <v>26</v>
      </c>
      <c r="I499" s="2">
        <v>3</v>
      </c>
      <c r="J499" s="22">
        <v>577.5</v>
      </c>
      <c r="K499" s="3">
        <v>1</v>
      </c>
      <c r="L499" s="3">
        <v>1</v>
      </c>
      <c r="M499" s="3">
        <v>1</v>
      </c>
      <c r="N499" s="3">
        <v>0</v>
      </c>
      <c r="O499" s="3">
        <v>1</v>
      </c>
      <c r="P499">
        <v>1</v>
      </c>
      <c r="Q499">
        <f t="shared" si="14"/>
        <v>1999</v>
      </c>
      <c r="R499" s="3" cm="1">
        <f t="array" ref="R499">MIN(IF($B$2:$B$601 = B499, $Q$2:$Q$601))</f>
        <v>1997</v>
      </c>
      <c r="S499" s="2">
        <f t="shared" si="15"/>
        <v>192.5</v>
      </c>
    </row>
    <row r="500" spans="1:19" x14ac:dyDescent="0.3">
      <c r="A500" s="3">
        <v>499</v>
      </c>
      <c r="B500" s="3">
        <v>1043</v>
      </c>
      <c r="C500" s="1">
        <v>36161</v>
      </c>
      <c r="D500" s="1">
        <v>36161</v>
      </c>
      <c r="E500" s="4" t="s">
        <v>16</v>
      </c>
      <c r="F500" s="4" t="s">
        <v>37</v>
      </c>
      <c r="G500" s="4" t="s">
        <v>21</v>
      </c>
      <c r="H500" t="s">
        <v>26</v>
      </c>
      <c r="I500" s="2">
        <v>4</v>
      </c>
      <c r="J500" s="22">
        <v>770</v>
      </c>
      <c r="K500" s="3">
        <v>1</v>
      </c>
      <c r="L500" s="3">
        <v>1</v>
      </c>
      <c r="M500" s="3">
        <v>1</v>
      </c>
      <c r="N500" s="3">
        <v>0</v>
      </c>
      <c r="O500" s="3">
        <v>0</v>
      </c>
      <c r="P500">
        <v>1</v>
      </c>
      <c r="Q500">
        <f t="shared" si="14"/>
        <v>1999</v>
      </c>
      <c r="R500" s="3" cm="1">
        <f t="array" ref="R500">MIN(IF($B$2:$B$601 = B500, $Q$2:$Q$601))</f>
        <v>1997</v>
      </c>
      <c r="S500" s="2">
        <f t="shared" si="15"/>
        <v>192.5</v>
      </c>
    </row>
    <row r="501" spans="1:19" x14ac:dyDescent="0.3">
      <c r="A501" s="3">
        <v>500</v>
      </c>
      <c r="B501" s="3">
        <v>1163</v>
      </c>
      <c r="C501" s="1">
        <v>36161</v>
      </c>
      <c r="D501" s="1">
        <v>36409</v>
      </c>
      <c r="E501" s="4" t="s">
        <v>16</v>
      </c>
      <c r="F501" s="4" t="s">
        <v>32</v>
      </c>
      <c r="G501" s="4" t="s">
        <v>21</v>
      </c>
      <c r="H501" t="s">
        <v>26</v>
      </c>
      <c r="I501" s="2">
        <v>1</v>
      </c>
      <c r="J501" s="22">
        <v>122.5</v>
      </c>
      <c r="K501" s="3">
        <v>1</v>
      </c>
      <c r="L501" s="3">
        <v>1</v>
      </c>
      <c r="M501" s="3">
        <v>0</v>
      </c>
      <c r="N501" s="3">
        <v>0</v>
      </c>
      <c r="O501" s="3">
        <v>0</v>
      </c>
      <c r="P501">
        <v>1</v>
      </c>
      <c r="Q501">
        <f t="shared" si="14"/>
        <v>1999</v>
      </c>
      <c r="R501" s="3" cm="1">
        <f t="array" ref="R501">MIN(IF($B$2:$B$601 = B501, $Q$2:$Q$601))</f>
        <v>1997</v>
      </c>
      <c r="S501" s="2">
        <f t="shared" si="15"/>
        <v>122.5</v>
      </c>
    </row>
    <row r="502" spans="1:19" x14ac:dyDescent="0.3">
      <c r="A502" s="3">
        <v>501</v>
      </c>
      <c r="B502" s="3">
        <v>1111</v>
      </c>
      <c r="C502" s="1">
        <v>36161</v>
      </c>
      <c r="D502" s="1">
        <v>36242</v>
      </c>
      <c r="E502" s="4" t="s">
        <v>16</v>
      </c>
      <c r="F502" s="4" t="s">
        <v>32</v>
      </c>
      <c r="G502" s="4" t="s">
        <v>21</v>
      </c>
      <c r="H502" t="s">
        <v>26</v>
      </c>
      <c r="I502" s="2">
        <v>1</v>
      </c>
      <c r="J502" s="22">
        <v>122.5</v>
      </c>
      <c r="K502" s="3">
        <v>1</v>
      </c>
      <c r="L502" s="3">
        <v>1</v>
      </c>
      <c r="M502" s="3">
        <v>1</v>
      </c>
      <c r="N502" s="3">
        <v>0</v>
      </c>
      <c r="O502" s="3">
        <v>0</v>
      </c>
      <c r="P502">
        <v>1</v>
      </c>
      <c r="Q502">
        <f t="shared" si="14"/>
        <v>1999</v>
      </c>
      <c r="R502" s="3" cm="1">
        <f t="array" ref="R502">MIN(IF($B$2:$B$601 = B502, $Q$2:$Q$601))</f>
        <v>1997</v>
      </c>
      <c r="S502" s="2">
        <f t="shared" si="15"/>
        <v>122.5</v>
      </c>
    </row>
    <row r="503" spans="1:19" x14ac:dyDescent="0.3">
      <c r="A503" s="3">
        <v>502</v>
      </c>
      <c r="B503" s="3">
        <v>1100</v>
      </c>
      <c r="C503" s="1">
        <v>36161</v>
      </c>
      <c r="D503" s="1">
        <v>36164</v>
      </c>
      <c r="E503" s="4" t="s">
        <v>16</v>
      </c>
      <c r="F503" s="4" t="s">
        <v>32</v>
      </c>
      <c r="G503" s="4" t="s">
        <v>21</v>
      </c>
      <c r="H503" t="s">
        <v>26</v>
      </c>
      <c r="I503" s="2">
        <v>1</v>
      </c>
      <c r="J503" s="22">
        <v>122.5</v>
      </c>
      <c r="K503" s="3">
        <v>1</v>
      </c>
      <c r="L503" s="3">
        <v>1</v>
      </c>
      <c r="M503" s="3">
        <v>0</v>
      </c>
      <c r="N503" s="3">
        <v>0</v>
      </c>
      <c r="O503" s="3">
        <v>0</v>
      </c>
      <c r="P503">
        <v>1</v>
      </c>
      <c r="Q503">
        <f t="shared" si="14"/>
        <v>1999</v>
      </c>
      <c r="R503" s="3" cm="1">
        <f t="array" ref="R503">MIN(IF($B$2:$B$601 = B503, $Q$2:$Q$601))</f>
        <v>1997</v>
      </c>
      <c r="S503" s="2">
        <f t="shared" si="15"/>
        <v>122.5</v>
      </c>
    </row>
    <row r="504" spans="1:19" x14ac:dyDescent="0.3">
      <c r="A504" s="3">
        <v>503</v>
      </c>
      <c r="B504" s="3">
        <v>1165</v>
      </c>
      <c r="C504" s="1">
        <v>36161</v>
      </c>
      <c r="D504" s="1">
        <v>36410</v>
      </c>
      <c r="E504" s="4" t="s">
        <v>16</v>
      </c>
      <c r="F504" s="4" t="s">
        <v>32</v>
      </c>
      <c r="G504" s="4" t="s">
        <v>21</v>
      </c>
      <c r="H504" t="s">
        <v>26</v>
      </c>
      <c r="I504" s="2">
        <v>2</v>
      </c>
      <c r="J504" s="22">
        <v>245</v>
      </c>
      <c r="K504" s="3">
        <v>1</v>
      </c>
      <c r="L504" s="3">
        <v>0</v>
      </c>
      <c r="M504" s="3">
        <v>1</v>
      </c>
      <c r="N504" s="3">
        <v>0</v>
      </c>
      <c r="O504" s="3">
        <v>0</v>
      </c>
      <c r="P504">
        <v>1</v>
      </c>
      <c r="Q504">
        <f t="shared" si="14"/>
        <v>1999</v>
      </c>
      <c r="R504" s="3" cm="1">
        <f t="array" ref="R504">MIN(IF($B$2:$B$601 = B504, $Q$2:$Q$601))</f>
        <v>1997</v>
      </c>
      <c r="S504" s="2">
        <f t="shared" si="15"/>
        <v>122.5</v>
      </c>
    </row>
    <row r="505" spans="1:19" x14ac:dyDescent="0.3">
      <c r="A505" s="3">
        <v>504</v>
      </c>
      <c r="B505" s="3">
        <v>1039</v>
      </c>
      <c r="C505" s="1">
        <v>36161</v>
      </c>
      <c r="D505" s="1">
        <v>36161</v>
      </c>
      <c r="E505" s="4" t="s">
        <v>16</v>
      </c>
      <c r="F505" s="4" t="s">
        <v>32</v>
      </c>
      <c r="G505" s="4" t="s">
        <v>21</v>
      </c>
      <c r="H505" t="s">
        <v>26</v>
      </c>
      <c r="I505" s="2">
        <v>2</v>
      </c>
      <c r="J505" s="22">
        <v>245</v>
      </c>
      <c r="K505" s="3">
        <v>1</v>
      </c>
      <c r="L505" s="3">
        <v>0</v>
      </c>
      <c r="M505" s="3">
        <v>1</v>
      </c>
      <c r="N505" s="3">
        <v>0</v>
      </c>
      <c r="O505" s="3">
        <v>0</v>
      </c>
      <c r="P505">
        <v>1</v>
      </c>
      <c r="Q505">
        <f t="shared" si="14"/>
        <v>1999</v>
      </c>
      <c r="R505" s="3" cm="1">
        <f t="array" ref="R505">MIN(IF($B$2:$B$601 = B505, $Q$2:$Q$601))</f>
        <v>1997</v>
      </c>
      <c r="S505" s="2">
        <f t="shared" si="15"/>
        <v>122.5</v>
      </c>
    </row>
    <row r="506" spans="1:19" x14ac:dyDescent="0.3">
      <c r="A506" s="3">
        <v>505</v>
      </c>
      <c r="B506" s="3">
        <v>1094</v>
      </c>
      <c r="C506" s="1">
        <v>36161</v>
      </c>
      <c r="D506" s="1">
        <v>36162</v>
      </c>
      <c r="E506" s="4" t="s">
        <v>16</v>
      </c>
      <c r="F506" s="4" t="s">
        <v>37</v>
      </c>
      <c r="G506" s="4" t="s">
        <v>21</v>
      </c>
      <c r="H506" t="s">
        <v>26</v>
      </c>
      <c r="I506" s="2">
        <v>2</v>
      </c>
      <c r="J506" s="22">
        <v>385</v>
      </c>
      <c r="K506" s="3">
        <v>1</v>
      </c>
      <c r="L506" s="3">
        <v>1</v>
      </c>
      <c r="M506" s="3">
        <v>1</v>
      </c>
      <c r="N506" s="3">
        <v>0</v>
      </c>
      <c r="O506" s="3">
        <v>0</v>
      </c>
      <c r="P506">
        <v>1</v>
      </c>
      <c r="Q506">
        <f t="shared" si="14"/>
        <v>1999</v>
      </c>
      <c r="R506" s="3" cm="1">
        <f t="array" ref="R506">MIN(IF($B$2:$B$601 = B506, $Q$2:$Q$601))</f>
        <v>1997</v>
      </c>
      <c r="S506" s="2">
        <f t="shared" si="15"/>
        <v>192.5</v>
      </c>
    </row>
    <row r="507" spans="1:19" x14ac:dyDescent="0.3">
      <c r="A507" s="3">
        <v>506</v>
      </c>
      <c r="B507" s="3">
        <v>1184</v>
      </c>
      <c r="C507" s="1">
        <v>36161</v>
      </c>
      <c r="D507" s="1">
        <v>36411</v>
      </c>
      <c r="E507" s="4" t="s">
        <v>42</v>
      </c>
      <c r="F507" s="4" t="s">
        <v>32</v>
      </c>
      <c r="G507" s="4" t="s">
        <v>21</v>
      </c>
      <c r="H507" t="s">
        <v>26</v>
      </c>
      <c r="I507" s="2">
        <v>1</v>
      </c>
      <c r="J507" s="22">
        <v>70</v>
      </c>
      <c r="K507" s="3">
        <v>1</v>
      </c>
      <c r="L507" s="3">
        <v>1</v>
      </c>
      <c r="M507" s="3">
        <v>0</v>
      </c>
      <c r="N507" s="3">
        <v>0</v>
      </c>
      <c r="O507" s="3">
        <v>0</v>
      </c>
      <c r="P507">
        <v>1</v>
      </c>
      <c r="Q507">
        <f t="shared" si="14"/>
        <v>1999</v>
      </c>
      <c r="R507" s="3" cm="1">
        <f t="array" ref="R507">MIN(IF($B$2:$B$601 = B507, $Q$2:$Q$601))</f>
        <v>1997</v>
      </c>
      <c r="S507" s="2">
        <f t="shared" si="15"/>
        <v>70</v>
      </c>
    </row>
    <row r="508" spans="1:19" x14ac:dyDescent="0.3">
      <c r="A508" s="3">
        <v>507</v>
      </c>
      <c r="B508" s="3">
        <v>1086</v>
      </c>
      <c r="C508" s="1">
        <v>36161</v>
      </c>
      <c r="D508" s="1">
        <v>36161</v>
      </c>
      <c r="E508" s="4" t="s">
        <v>16</v>
      </c>
      <c r="F508" s="4" t="s">
        <v>32</v>
      </c>
      <c r="G508" s="4" t="s">
        <v>21</v>
      </c>
      <c r="H508" t="s">
        <v>26</v>
      </c>
      <c r="I508" s="2">
        <v>2</v>
      </c>
      <c r="J508" s="22">
        <v>245</v>
      </c>
      <c r="K508" s="3">
        <v>1</v>
      </c>
      <c r="L508" s="3">
        <v>1</v>
      </c>
      <c r="M508" s="3">
        <v>0</v>
      </c>
      <c r="N508" s="3">
        <v>0</v>
      </c>
      <c r="O508" s="3">
        <v>0</v>
      </c>
      <c r="P508">
        <v>1</v>
      </c>
      <c r="Q508">
        <f t="shared" si="14"/>
        <v>1999</v>
      </c>
      <c r="R508" s="3" cm="1">
        <f t="array" ref="R508">MIN(IF($B$2:$B$601 = B508, $Q$2:$Q$601))</f>
        <v>1997</v>
      </c>
      <c r="S508" s="2">
        <f t="shared" si="15"/>
        <v>122.5</v>
      </c>
    </row>
    <row r="509" spans="1:19" x14ac:dyDescent="0.3">
      <c r="A509" s="3">
        <v>508</v>
      </c>
      <c r="B509" s="3">
        <v>1018</v>
      </c>
      <c r="C509" s="1">
        <v>36161</v>
      </c>
      <c r="D509" s="1">
        <v>36161</v>
      </c>
      <c r="E509" s="4" t="s">
        <v>16</v>
      </c>
      <c r="F509" s="4" t="s">
        <v>37</v>
      </c>
      <c r="G509" s="4" t="s">
        <v>21</v>
      </c>
      <c r="H509" t="s">
        <v>26</v>
      </c>
      <c r="I509" s="2">
        <v>1</v>
      </c>
      <c r="J509" s="22">
        <v>192.5</v>
      </c>
      <c r="K509" s="3">
        <v>1</v>
      </c>
      <c r="L509" s="3">
        <v>1</v>
      </c>
      <c r="M509" s="3">
        <v>0</v>
      </c>
      <c r="N509" s="3">
        <v>0</v>
      </c>
      <c r="O509" s="3">
        <v>0</v>
      </c>
      <c r="P509">
        <v>1</v>
      </c>
      <c r="Q509">
        <f t="shared" si="14"/>
        <v>1999</v>
      </c>
      <c r="R509" s="3" cm="1">
        <f t="array" ref="R509">MIN(IF($B$2:$B$601 = B509, $Q$2:$Q$601))</f>
        <v>1997</v>
      </c>
      <c r="S509" s="2">
        <f t="shared" si="15"/>
        <v>192.5</v>
      </c>
    </row>
    <row r="510" spans="1:19" x14ac:dyDescent="0.3">
      <c r="A510" s="3">
        <v>509</v>
      </c>
      <c r="B510" s="3">
        <v>1012</v>
      </c>
      <c r="C510" s="1">
        <v>36161</v>
      </c>
      <c r="D510" s="1">
        <v>36161</v>
      </c>
      <c r="E510" s="4" t="s">
        <v>16</v>
      </c>
      <c r="F510" s="4" t="s">
        <v>32</v>
      </c>
      <c r="G510" s="4" t="s">
        <v>21</v>
      </c>
      <c r="H510" t="s">
        <v>26</v>
      </c>
      <c r="I510" s="2">
        <v>1</v>
      </c>
      <c r="J510" s="22">
        <v>122.5</v>
      </c>
      <c r="K510" s="3">
        <v>1</v>
      </c>
      <c r="L510" s="3">
        <v>1</v>
      </c>
      <c r="M510" s="3">
        <v>1</v>
      </c>
      <c r="N510" s="3">
        <v>0</v>
      </c>
      <c r="O510" s="3">
        <v>0</v>
      </c>
      <c r="P510">
        <v>1</v>
      </c>
      <c r="Q510">
        <f t="shared" si="14"/>
        <v>1999</v>
      </c>
      <c r="R510" s="3" cm="1">
        <f t="array" ref="R510">MIN(IF($B$2:$B$601 = B510, $Q$2:$Q$601))</f>
        <v>1997</v>
      </c>
      <c r="S510" s="2">
        <f t="shared" si="15"/>
        <v>122.5</v>
      </c>
    </row>
    <row r="511" spans="1:19" x14ac:dyDescent="0.3">
      <c r="A511" s="3">
        <v>510</v>
      </c>
      <c r="B511" s="3">
        <v>1177</v>
      </c>
      <c r="C511" s="1">
        <v>36161</v>
      </c>
      <c r="D511" s="1">
        <v>36411</v>
      </c>
      <c r="E511" s="4" t="s">
        <v>42</v>
      </c>
      <c r="F511" s="4" t="s">
        <v>32</v>
      </c>
      <c r="G511" s="4" t="s">
        <v>18</v>
      </c>
      <c r="H511" t="s">
        <v>26</v>
      </c>
      <c r="I511" s="2">
        <v>2</v>
      </c>
      <c r="J511" s="22">
        <v>140</v>
      </c>
      <c r="K511" s="3">
        <v>1</v>
      </c>
      <c r="L511" s="3">
        <v>1</v>
      </c>
      <c r="M511" s="3">
        <v>0</v>
      </c>
      <c r="N511" s="3">
        <v>0</v>
      </c>
      <c r="O511" s="3">
        <v>0</v>
      </c>
      <c r="P511">
        <v>1</v>
      </c>
      <c r="Q511">
        <f t="shared" si="14"/>
        <v>1999</v>
      </c>
      <c r="R511" s="3" cm="1">
        <f t="array" ref="R511">MIN(IF($B$2:$B$601 = B511, $Q$2:$Q$601))</f>
        <v>1997</v>
      </c>
      <c r="S511" s="2">
        <f t="shared" si="15"/>
        <v>70</v>
      </c>
    </row>
    <row r="512" spans="1:19" x14ac:dyDescent="0.3">
      <c r="A512" s="3">
        <v>511</v>
      </c>
      <c r="B512" s="3">
        <v>1285</v>
      </c>
      <c r="C512" s="1">
        <v>36161</v>
      </c>
      <c r="D512" s="1">
        <v>36161</v>
      </c>
      <c r="E512" s="4" t="s">
        <v>16</v>
      </c>
      <c r="F512" s="4" t="s">
        <v>32</v>
      </c>
      <c r="G512" s="4" t="s">
        <v>21</v>
      </c>
      <c r="H512" t="s">
        <v>26</v>
      </c>
      <c r="I512" s="2">
        <v>1</v>
      </c>
      <c r="J512" s="22">
        <v>122.5</v>
      </c>
      <c r="K512" s="3">
        <v>1</v>
      </c>
      <c r="L512" s="3">
        <v>1</v>
      </c>
      <c r="M512" s="3">
        <v>1</v>
      </c>
      <c r="N512" s="3">
        <v>0</v>
      </c>
      <c r="O512" s="3">
        <v>0</v>
      </c>
      <c r="P512">
        <v>1</v>
      </c>
      <c r="Q512">
        <f t="shared" si="14"/>
        <v>1999</v>
      </c>
      <c r="R512" s="3" cm="1">
        <f t="array" ref="R512">MIN(IF($B$2:$B$601 = B512, $Q$2:$Q$601))</f>
        <v>1998</v>
      </c>
      <c r="S512" s="2">
        <f t="shared" si="15"/>
        <v>122.5</v>
      </c>
    </row>
    <row r="513" spans="1:19" x14ac:dyDescent="0.3">
      <c r="A513" s="3">
        <v>512</v>
      </c>
      <c r="B513" s="3">
        <v>1281</v>
      </c>
      <c r="C513" s="1">
        <v>36161</v>
      </c>
      <c r="D513" s="1">
        <v>36161</v>
      </c>
      <c r="E513" s="4" t="s">
        <v>16</v>
      </c>
      <c r="F513" s="4" t="s">
        <v>32</v>
      </c>
      <c r="G513" s="4" t="s">
        <v>18</v>
      </c>
      <c r="H513" t="s">
        <v>26</v>
      </c>
      <c r="I513" s="2">
        <v>1</v>
      </c>
      <c r="J513" s="22">
        <v>122.5</v>
      </c>
      <c r="K513" s="3">
        <v>1</v>
      </c>
      <c r="L513" s="3">
        <v>1</v>
      </c>
      <c r="M513" s="3">
        <v>1</v>
      </c>
      <c r="N513" s="3">
        <v>0</v>
      </c>
      <c r="O513" s="3">
        <v>0</v>
      </c>
      <c r="P513">
        <v>1</v>
      </c>
      <c r="Q513">
        <f t="shared" si="14"/>
        <v>1999</v>
      </c>
      <c r="R513" s="3" cm="1">
        <f t="array" ref="R513">MIN(IF($B$2:$B$601 = B513, $Q$2:$Q$601))</f>
        <v>1998</v>
      </c>
      <c r="S513" s="2">
        <f t="shared" si="15"/>
        <v>122.5</v>
      </c>
    </row>
    <row r="514" spans="1:19" x14ac:dyDescent="0.3">
      <c r="A514" s="3">
        <v>513</v>
      </c>
      <c r="B514" s="3">
        <v>1381</v>
      </c>
      <c r="C514" s="1">
        <v>36161</v>
      </c>
      <c r="D514" s="1">
        <v>36331</v>
      </c>
      <c r="E514" s="4" t="s">
        <v>42</v>
      </c>
      <c r="F514" s="4" t="s">
        <v>32</v>
      </c>
      <c r="G514" s="4" t="s">
        <v>21</v>
      </c>
      <c r="H514" t="s">
        <v>26</v>
      </c>
      <c r="I514" s="2">
        <v>1</v>
      </c>
      <c r="J514" s="22">
        <v>70</v>
      </c>
      <c r="K514" s="3">
        <v>1</v>
      </c>
      <c r="L514" s="3">
        <v>1</v>
      </c>
      <c r="M514" s="3">
        <v>0</v>
      </c>
      <c r="N514" s="3">
        <v>0</v>
      </c>
      <c r="O514" s="3">
        <v>0</v>
      </c>
      <c r="P514">
        <v>1</v>
      </c>
      <c r="Q514">
        <f t="shared" si="14"/>
        <v>1999</v>
      </c>
      <c r="R514" s="3" cm="1">
        <f t="array" ref="R514">MIN(IF($B$2:$B$601 = B514, $Q$2:$Q$601))</f>
        <v>1999</v>
      </c>
      <c r="S514" s="2">
        <f t="shared" si="15"/>
        <v>70</v>
      </c>
    </row>
    <row r="515" spans="1:19" x14ac:dyDescent="0.3">
      <c r="A515" s="3">
        <v>514</v>
      </c>
      <c r="B515" s="3">
        <v>1382</v>
      </c>
      <c r="C515" s="1">
        <v>36161</v>
      </c>
      <c r="D515" s="1">
        <v>36408</v>
      </c>
      <c r="E515" s="4" t="s">
        <v>42</v>
      </c>
      <c r="F515" s="4" t="s">
        <v>32</v>
      </c>
      <c r="G515" s="4" t="s">
        <v>18</v>
      </c>
      <c r="H515" t="s">
        <v>26</v>
      </c>
      <c r="I515" s="2">
        <v>1</v>
      </c>
      <c r="J515" s="22">
        <v>70</v>
      </c>
      <c r="K515" s="3">
        <v>1</v>
      </c>
      <c r="L515" s="3">
        <v>1</v>
      </c>
      <c r="M515" s="3">
        <v>1</v>
      </c>
      <c r="N515" s="3">
        <v>0</v>
      </c>
      <c r="O515" s="3">
        <v>0</v>
      </c>
      <c r="P515">
        <v>1</v>
      </c>
      <c r="Q515">
        <f t="shared" ref="Q515:Q578" si="16">YEAR(C515)</f>
        <v>1999</v>
      </c>
      <c r="R515" s="3" cm="1">
        <f t="array" ref="R515">MIN(IF($B$2:$B$601 = B515, $Q$2:$Q$601))</f>
        <v>1999</v>
      </c>
      <c r="S515" s="2">
        <f t="shared" ref="S515:S578" si="17">J515/I515</f>
        <v>70</v>
      </c>
    </row>
    <row r="516" spans="1:19" x14ac:dyDescent="0.3">
      <c r="A516" s="3">
        <v>515</v>
      </c>
      <c r="B516" s="3">
        <v>1383</v>
      </c>
      <c r="C516" s="1">
        <v>36161</v>
      </c>
      <c r="D516" s="1">
        <v>36161</v>
      </c>
      <c r="E516" s="4" t="s">
        <v>16</v>
      </c>
      <c r="F516" s="4" t="s">
        <v>17</v>
      </c>
      <c r="G516" s="4" t="s">
        <v>21</v>
      </c>
      <c r="H516" t="s">
        <v>26</v>
      </c>
      <c r="I516" s="2">
        <v>1</v>
      </c>
      <c r="J516" s="22">
        <v>105</v>
      </c>
      <c r="K516" s="3">
        <v>1</v>
      </c>
      <c r="L516" s="3">
        <v>1</v>
      </c>
      <c r="M516" s="3">
        <v>0</v>
      </c>
      <c r="N516" s="3">
        <v>0</v>
      </c>
      <c r="O516" s="3">
        <v>0</v>
      </c>
      <c r="P516">
        <v>1</v>
      </c>
      <c r="Q516">
        <f t="shared" si="16"/>
        <v>1999</v>
      </c>
      <c r="R516" s="3" cm="1">
        <f t="array" ref="R516">MIN(IF($B$2:$B$601 = B516, $Q$2:$Q$601))</f>
        <v>1999</v>
      </c>
      <c r="S516" s="2">
        <f t="shared" si="17"/>
        <v>105</v>
      </c>
    </row>
    <row r="517" spans="1:19" x14ac:dyDescent="0.3">
      <c r="A517" s="3">
        <v>516</v>
      </c>
      <c r="B517" s="3">
        <v>1097</v>
      </c>
      <c r="C517" s="1">
        <v>36161</v>
      </c>
      <c r="D517" s="1">
        <v>36163</v>
      </c>
      <c r="E517" s="4" t="s">
        <v>16</v>
      </c>
      <c r="F517" s="4" t="s">
        <v>37</v>
      </c>
      <c r="G517" s="4" t="s">
        <v>21</v>
      </c>
      <c r="H517" t="s">
        <v>22</v>
      </c>
      <c r="I517" s="2">
        <v>4</v>
      </c>
      <c r="J517" s="22">
        <v>770</v>
      </c>
      <c r="K517" s="3">
        <v>1</v>
      </c>
      <c r="L517" s="3">
        <v>1</v>
      </c>
      <c r="M517" s="3">
        <v>0</v>
      </c>
      <c r="N517" s="3">
        <v>0</v>
      </c>
      <c r="O517" s="3">
        <v>0</v>
      </c>
      <c r="P517">
        <v>1</v>
      </c>
      <c r="Q517">
        <f t="shared" si="16"/>
        <v>1999</v>
      </c>
      <c r="R517" s="3" cm="1">
        <f t="array" ref="R517">MIN(IF($B$2:$B$601 = B517, $Q$2:$Q$601))</f>
        <v>1997</v>
      </c>
      <c r="S517" s="2">
        <f t="shared" si="17"/>
        <v>192.5</v>
      </c>
    </row>
    <row r="518" spans="1:19" x14ac:dyDescent="0.3">
      <c r="A518" s="3">
        <v>517</v>
      </c>
      <c r="B518" s="3">
        <v>1145</v>
      </c>
      <c r="C518" s="1">
        <v>36161</v>
      </c>
      <c r="D518" s="1">
        <v>36370</v>
      </c>
      <c r="E518" s="4" t="s">
        <v>16</v>
      </c>
      <c r="F518" s="4" t="s">
        <v>37</v>
      </c>
      <c r="G518" s="4" t="s">
        <v>21</v>
      </c>
      <c r="H518" t="s">
        <v>22</v>
      </c>
      <c r="I518" s="2">
        <v>1</v>
      </c>
      <c r="J518" s="22">
        <v>192.5</v>
      </c>
      <c r="K518" s="3">
        <v>1</v>
      </c>
      <c r="L518" s="3">
        <v>1</v>
      </c>
      <c r="M518" s="3">
        <v>0</v>
      </c>
      <c r="N518" s="3">
        <v>0</v>
      </c>
      <c r="O518" s="3">
        <v>0</v>
      </c>
      <c r="P518">
        <v>1</v>
      </c>
      <c r="Q518">
        <f t="shared" si="16"/>
        <v>1999</v>
      </c>
      <c r="R518" s="3" cm="1">
        <f t="array" ref="R518">MIN(IF($B$2:$B$601 = B518, $Q$2:$Q$601))</f>
        <v>1997</v>
      </c>
      <c r="S518" s="2">
        <f t="shared" si="17"/>
        <v>192.5</v>
      </c>
    </row>
    <row r="519" spans="1:19" x14ac:dyDescent="0.3">
      <c r="A519" s="3">
        <v>518</v>
      </c>
      <c r="B519" s="3">
        <v>1288</v>
      </c>
      <c r="C519" s="1">
        <v>36161</v>
      </c>
      <c r="D519" s="1">
        <v>36351</v>
      </c>
      <c r="E519" s="4" t="s">
        <v>16</v>
      </c>
      <c r="F519" s="4" t="s">
        <v>32</v>
      </c>
      <c r="G519" s="4" t="s">
        <v>21</v>
      </c>
      <c r="H519" t="s">
        <v>22</v>
      </c>
      <c r="I519" s="2">
        <v>2</v>
      </c>
      <c r="J519" s="22">
        <v>245</v>
      </c>
      <c r="K519" s="3">
        <v>1</v>
      </c>
      <c r="L519" s="3">
        <v>1</v>
      </c>
      <c r="M519" s="3">
        <v>1</v>
      </c>
      <c r="N519" s="3">
        <v>1</v>
      </c>
      <c r="O519" s="3">
        <v>1</v>
      </c>
      <c r="P519">
        <v>1</v>
      </c>
      <c r="Q519">
        <f t="shared" si="16"/>
        <v>1999</v>
      </c>
      <c r="R519" s="3" cm="1">
        <f t="array" ref="R519">MIN(IF($B$2:$B$601 = B519, $Q$2:$Q$601))</f>
        <v>1998</v>
      </c>
      <c r="S519" s="2">
        <f t="shared" si="17"/>
        <v>122.5</v>
      </c>
    </row>
    <row r="520" spans="1:19" x14ac:dyDescent="0.3">
      <c r="A520" s="3">
        <v>519</v>
      </c>
      <c r="B520" s="3">
        <v>1310</v>
      </c>
      <c r="C520" s="1">
        <v>36161</v>
      </c>
      <c r="D520" s="1">
        <v>36381</v>
      </c>
      <c r="E520" s="4" t="s">
        <v>42</v>
      </c>
      <c r="F520" s="4" t="s">
        <v>32</v>
      </c>
      <c r="G520" s="4" t="s">
        <v>21</v>
      </c>
      <c r="H520" t="s">
        <v>22</v>
      </c>
      <c r="I520" s="2">
        <v>2</v>
      </c>
      <c r="J520" s="22">
        <v>140</v>
      </c>
      <c r="K520" s="3">
        <v>1</v>
      </c>
      <c r="L520" s="3">
        <v>1</v>
      </c>
      <c r="M520" s="3">
        <v>1</v>
      </c>
      <c r="N520" s="3">
        <v>0</v>
      </c>
      <c r="O520" s="3">
        <v>0</v>
      </c>
      <c r="P520">
        <v>1</v>
      </c>
      <c r="Q520">
        <f t="shared" si="16"/>
        <v>1999</v>
      </c>
      <c r="R520" s="3" cm="1">
        <f t="array" ref="R520">MIN(IF($B$2:$B$601 = B520, $Q$2:$Q$601))</f>
        <v>1998</v>
      </c>
      <c r="S520" s="2">
        <f t="shared" si="17"/>
        <v>70</v>
      </c>
    </row>
    <row r="521" spans="1:19" x14ac:dyDescent="0.3">
      <c r="A521" s="3">
        <v>520</v>
      </c>
      <c r="B521" s="3">
        <v>1308</v>
      </c>
      <c r="C521" s="1">
        <v>36161</v>
      </c>
      <c r="D521" s="1">
        <v>36351</v>
      </c>
      <c r="E521" s="4" t="s">
        <v>16</v>
      </c>
      <c r="F521" s="4" t="s">
        <v>37</v>
      </c>
      <c r="G521" s="4" t="s">
        <v>21</v>
      </c>
      <c r="H521" t="s">
        <v>22</v>
      </c>
      <c r="I521" s="2">
        <v>3</v>
      </c>
      <c r="J521" s="22">
        <v>577.5</v>
      </c>
      <c r="K521" s="3">
        <v>1</v>
      </c>
      <c r="L521" s="3">
        <v>1</v>
      </c>
      <c r="M521" s="3">
        <v>1</v>
      </c>
      <c r="N521" s="3">
        <v>0</v>
      </c>
      <c r="O521" s="3">
        <v>0</v>
      </c>
      <c r="P521">
        <v>1</v>
      </c>
      <c r="Q521">
        <f t="shared" si="16"/>
        <v>1999</v>
      </c>
      <c r="R521" s="3" cm="1">
        <f t="array" ref="R521">MIN(IF($B$2:$B$601 = B521, $Q$2:$Q$601))</f>
        <v>1998</v>
      </c>
      <c r="S521" s="2">
        <f t="shared" si="17"/>
        <v>192.5</v>
      </c>
    </row>
    <row r="522" spans="1:19" x14ac:dyDescent="0.3">
      <c r="A522" s="3">
        <v>521</v>
      </c>
      <c r="B522" s="3">
        <v>1294</v>
      </c>
      <c r="C522" s="1">
        <v>36161</v>
      </c>
      <c r="D522" s="1">
        <v>36351</v>
      </c>
      <c r="E522" s="4" t="s">
        <v>16</v>
      </c>
      <c r="F522" s="4" t="s">
        <v>37</v>
      </c>
      <c r="G522" s="4" t="s">
        <v>18</v>
      </c>
      <c r="H522" t="s">
        <v>22</v>
      </c>
      <c r="I522" s="2">
        <v>1</v>
      </c>
      <c r="J522" s="22">
        <v>192.5</v>
      </c>
      <c r="K522" s="3">
        <v>1</v>
      </c>
      <c r="L522" s="3">
        <v>1</v>
      </c>
      <c r="M522" s="3">
        <v>1</v>
      </c>
      <c r="N522" s="3">
        <v>0</v>
      </c>
      <c r="O522" s="3">
        <v>0</v>
      </c>
      <c r="P522">
        <v>1</v>
      </c>
      <c r="Q522">
        <f t="shared" si="16"/>
        <v>1999</v>
      </c>
      <c r="R522" s="3" cm="1">
        <f t="array" ref="R522">MIN(IF($B$2:$B$601 = B522, $Q$2:$Q$601))</f>
        <v>1998</v>
      </c>
      <c r="S522" s="2">
        <f t="shared" si="17"/>
        <v>192.5</v>
      </c>
    </row>
    <row r="523" spans="1:19" x14ac:dyDescent="0.3">
      <c r="A523" s="3">
        <v>522</v>
      </c>
      <c r="B523" s="3">
        <v>1306</v>
      </c>
      <c r="C523" s="1">
        <v>36161</v>
      </c>
      <c r="D523" s="1">
        <v>36351</v>
      </c>
      <c r="E523" s="4" t="s">
        <v>16</v>
      </c>
      <c r="F523" s="4" t="s">
        <v>37</v>
      </c>
      <c r="G523" s="4" t="s">
        <v>21</v>
      </c>
      <c r="H523" t="s">
        <v>22</v>
      </c>
      <c r="I523" s="2">
        <v>1</v>
      </c>
      <c r="J523" s="22">
        <v>192.5</v>
      </c>
      <c r="K523" s="3">
        <v>1</v>
      </c>
      <c r="L523" s="3">
        <v>1</v>
      </c>
      <c r="M523" s="3">
        <v>1</v>
      </c>
      <c r="N523" s="3">
        <v>0</v>
      </c>
      <c r="O523" s="3">
        <v>0</v>
      </c>
      <c r="P523">
        <v>1</v>
      </c>
      <c r="Q523">
        <f t="shared" si="16"/>
        <v>1999</v>
      </c>
      <c r="R523" s="3" cm="1">
        <f t="array" ref="R523">MIN(IF($B$2:$B$601 = B523, $Q$2:$Q$601))</f>
        <v>1998</v>
      </c>
      <c r="S523" s="2">
        <f t="shared" si="17"/>
        <v>192.5</v>
      </c>
    </row>
    <row r="524" spans="1:19" x14ac:dyDescent="0.3">
      <c r="A524" s="3">
        <v>523</v>
      </c>
      <c r="B524" s="3">
        <v>1298</v>
      </c>
      <c r="C524" s="1">
        <v>36161</v>
      </c>
      <c r="D524" s="1">
        <v>36168</v>
      </c>
      <c r="E524" s="4" t="s">
        <v>42</v>
      </c>
      <c r="F524" s="4" t="s">
        <v>32</v>
      </c>
      <c r="G524" s="4" t="s">
        <v>18</v>
      </c>
      <c r="H524" t="s">
        <v>22</v>
      </c>
      <c r="I524" s="2">
        <v>2</v>
      </c>
      <c r="J524" s="22">
        <v>140</v>
      </c>
      <c r="K524" s="3">
        <v>1</v>
      </c>
      <c r="L524" s="3">
        <v>1</v>
      </c>
      <c r="M524" s="3">
        <v>1</v>
      </c>
      <c r="N524" s="3">
        <v>0</v>
      </c>
      <c r="O524" s="3">
        <v>0</v>
      </c>
      <c r="P524">
        <v>1</v>
      </c>
      <c r="Q524">
        <f t="shared" si="16"/>
        <v>1999</v>
      </c>
      <c r="R524" s="3" cm="1">
        <f t="array" ref="R524">MIN(IF($B$2:$B$601 = B524, $Q$2:$Q$601))</f>
        <v>1998</v>
      </c>
      <c r="S524" s="2">
        <f t="shared" si="17"/>
        <v>70</v>
      </c>
    </row>
    <row r="525" spans="1:19" x14ac:dyDescent="0.3">
      <c r="A525" s="3">
        <v>524</v>
      </c>
      <c r="B525" s="3">
        <v>1293</v>
      </c>
      <c r="C525" s="1">
        <v>36161</v>
      </c>
      <c r="D525" s="1">
        <v>36161</v>
      </c>
      <c r="E525" s="4" t="s">
        <v>16</v>
      </c>
      <c r="F525" s="4" t="s">
        <v>32</v>
      </c>
      <c r="G525" s="4" t="s">
        <v>21</v>
      </c>
      <c r="H525" t="s">
        <v>22</v>
      </c>
      <c r="I525" s="2">
        <v>4</v>
      </c>
      <c r="J525" s="22">
        <v>490</v>
      </c>
      <c r="K525" s="3">
        <v>1</v>
      </c>
      <c r="L525" s="3">
        <v>1</v>
      </c>
      <c r="M525" s="3">
        <v>1</v>
      </c>
      <c r="N525" s="3">
        <v>0</v>
      </c>
      <c r="O525" s="3">
        <v>0</v>
      </c>
      <c r="P525">
        <v>1</v>
      </c>
      <c r="Q525">
        <f t="shared" si="16"/>
        <v>1999</v>
      </c>
      <c r="R525" s="3" cm="1">
        <f t="array" ref="R525">MIN(IF($B$2:$B$601 = B525, $Q$2:$Q$601))</f>
        <v>1998</v>
      </c>
      <c r="S525" s="2">
        <f t="shared" si="17"/>
        <v>122.5</v>
      </c>
    </row>
    <row r="526" spans="1:19" x14ac:dyDescent="0.3">
      <c r="A526" s="3">
        <v>525</v>
      </c>
      <c r="B526" s="3">
        <v>1300</v>
      </c>
      <c r="C526" s="1">
        <v>36161</v>
      </c>
      <c r="D526" s="1">
        <v>36411</v>
      </c>
      <c r="E526" s="4" t="s">
        <v>16</v>
      </c>
      <c r="F526" s="4" t="s">
        <v>17</v>
      </c>
      <c r="G526" s="4" t="s">
        <v>21</v>
      </c>
      <c r="H526" t="s">
        <v>22</v>
      </c>
      <c r="I526" s="2">
        <v>1</v>
      </c>
      <c r="J526" s="22">
        <v>105</v>
      </c>
      <c r="K526" s="3">
        <v>1</v>
      </c>
      <c r="L526" s="3">
        <v>1</v>
      </c>
      <c r="M526" s="3">
        <v>1</v>
      </c>
      <c r="N526" s="3">
        <v>0</v>
      </c>
      <c r="O526" s="3">
        <v>0</v>
      </c>
      <c r="P526">
        <v>1</v>
      </c>
      <c r="Q526">
        <f t="shared" si="16"/>
        <v>1999</v>
      </c>
      <c r="R526" s="3" cm="1">
        <f t="array" ref="R526">MIN(IF($B$2:$B$601 = B526, $Q$2:$Q$601))</f>
        <v>1998</v>
      </c>
      <c r="S526" s="2">
        <f t="shared" si="17"/>
        <v>105</v>
      </c>
    </row>
    <row r="527" spans="1:19" x14ac:dyDescent="0.3">
      <c r="A527" s="3">
        <v>526</v>
      </c>
      <c r="B527" s="3">
        <v>1304</v>
      </c>
      <c r="C527" s="1">
        <v>36161</v>
      </c>
      <c r="D527" s="1">
        <v>36411</v>
      </c>
      <c r="E527" s="4" t="s">
        <v>16</v>
      </c>
      <c r="F527" s="4" t="s">
        <v>37</v>
      </c>
      <c r="G527" s="4" t="s">
        <v>21</v>
      </c>
      <c r="H527" t="s">
        <v>22</v>
      </c>
      <c r="I527" s="2">
        <v>4</v>
      </c>
      <c r="J527" s="22">
        <v>770</v>
      </c>
      <c r="K527" s="3">
        <v>1</v>
      </c>
      <c r="L527" s="3">
        <v>1</v>
      </c>
      <c r="M527" s="3">
        <v>1</v>
      </c>
      <c r="N527" s="3">
        <v>0</v>
      </c>
      <c r="O527" s="3">
        <v>0</v>
      </c>
      <c r="P527">
        <v>1</v>
      </c>
      <c r="Q527">
        <f t="shared" si="16"/>
        <v>1999</v>
      </c>
      <c r="R527" s="3" cm="1">
        <f t="array" ref="R527">MIN(IF($B$2:$B$601 = B527, $Q$2:$Q$601))</f>
        <v>1998</v>
      </c>
      <c r="S527" s="2">
        <f t="shared" si="17"/>
        <v>192.5</v>
      </c>
    </row>
    <row r="528" spans="1:19" x14ac:dyDescent="0.3">
      <c r="A528" s="3">
        <v>527</v>
      </c>
      <c r="B528" s="3">
        <v>1302</v>
      </c>
      <c r="C528" s="1">
        <v>36161</v>
      </c>
      <c r="D528" s="1">
        <v>36411</v>
      </c>
      <c r="E528" s="4" t="s">
        <v>16</v>
      </c>
      <c r="F528" s="4" t="s">
        <v>17</v>
      </c>
      <c r="G528" s="4" t="s">
        <v>21</v>
      </c>
      <c r="H528" t="s">
        <v>22</v>
      </c>
      <c r="I528" s="2">
        <v>2</v>
      </c>
      <c r="J528" s="22">
        <v>210</v>
      </c>
      <c r="K528" s="3">
        <v>1</v>
      </c>
      <c r="L528" s="3">
        <v>1</v>
      </c>
      <c r="M528" s="3">
        <v>1</v>
      </c>
      <c r="N528" s="3">
        <v>0</v>
      </c>
      <c r="O528" s="3">
        <v>0</v>
      </c>
      <c r="P528">
        <v>1</v>
      </c>
      <c r="Q528">
        <f t="shared" si="16"/>
        <v>1999</v>
      </c>
      <c r="R528" s="3" cm="1">
        <f t="array" ref="R528">MIN(IF($B$2:$B$601 = B528, $Q$2:$Q$601))</f>
        <v>1998</v>
      </c>
      <c r="S528" s="2">
        <f t="shared" si="17"/>
        <v>105</v>
      </c>
    </row>
    <row r="529" spans="1:19" x14ac:dyDescent="0.3">
      <c r="A529" s="3">
        <v>528</v>
      </c>
      <c r="B529" s="3">
        <v>1313</v>
      </c>
      <c r="C529" s="1">
        <v>36161</v>
      </c>
      <c r="D529" s="1">
        <v>36331</v>
      </c>
      <c r="E529" s="4" t="s">
        <v>16</v>
      </c>
      <c r="F529" s="4" t="s">
        <v>32</v>
      </c>
      <c r="G529" s="4" t="s">
        <v>21</v>
      </c>
      <c r="H529" t="s">
        <v>22</v>
      </c>
      <c r="I529" s="2">
        <v>1</v>
      </c>
      <c r="J529" s="22">
        <v>122.5</v>
      </c>
      <c r="K529" s="3">
        <v>1</v>
      </c>
      <c r="L529" s="3">
        <v>1</v>
      </c>
      <c r="M529" s="3">
        <v>1</v>
      </c>
      <c r="N529" s="3">
        <v>0</v>
      </c>
      <c r="O529" s="3">
        <v>0</v>
      </c>
      <c r="P529">
        <v>1</v>
      </c>
      <c r="Q529">
        <f t="shared" si="16"/>
        <v>1999</v>
      </c>
      <c r="R529" s="3" cm="1">
        <f t="array" ref="R529">MIN(IF($B$2:$B$601 = B529, $Q$2:$Q$601))</f>
        <v>1998</v>
      </c>
      <c r="S529" s="2">
        <f t="shared" si="17"/>
        <v>122.5</v>
      </c>
    </row>
    <row r="530" spans="1:19" x14ac:dyDescent="0.3">
      <c r="A530" s="3">
        <v>529</v>
      </c>
      <c r="B530" s="3">
        <v>1292</v>
      </c>
      <c r="C530" s="1">
        <v>36161</v>
      </c>
      <c r="D530" s="1">
        <v>36411</v>
      </c>
      <c r="E530" s="4" t="s">
        <v>16</v>
      </c>
      <c r="F530" s="4" t="s">
        <v>32</v>
      </c>
      <c r="G530" s="4" t="s">
        <v>21</v>
      </c>
      <c r="H530" t="s">
        <v>22</v>
      </c>
      <c r="I530" s="2">
        <v>1</v>
      </c>
      <c r="J530" s="22">
        <v>122.5</v>
      </c>
      <c r="K530" s="3">
        <v>1</v>
      </c>
      <c r="L530" s="3">
        <v>1</v>
      </c>
      <c r="M530" s="3">
        <v>1</v>
      </c>
      <c r="N530" s="3">
        <v>0</v>
      </c>
      <c r="O530" s="3">
        <v>0</v>
      </c>
      <c r="P530">
        <v>1</v>
      </c>
      <c r="Q530">
        <f t="shared" si="16"/>
        <v>1999</v>
      </c>
      <c r="R530" s="3" cm="1">
        <f t="array" ref="R530">MIN(IF($B$2:$B$601 = B530, $Q$2:$Q$601))</f>
        <v>1998</v>
      </c>
      <c r="S530" s="2">
        <f t="shared" si="17"/>
        <v>122.5</v>
      </c>
    </row>
    <row r="531" spans="1:19" x14ac:dyDescent="0.3">
      <c r="A531" s="3">
        <v>530</v>
      </c>
      <c r="B531" s="3">
        <v>1311</v>
      </c>
      <c r="C531" s="1">
        <v>36161</v>
      </c>
      <c r="D531" s="1">
        <v>36381</v>
      </c>
      <c r="E531" s="4" t="s">
        <v>16</v>
      </c>
      <c r="F531" s="4" t="s">
        <v>32</v>
      </c>
      <c r="G531" s="4" t="s">
        <v>21</v>
      </c>
      <c r="H531" t="s">
        <v>22</v>
      </c>
      <c r="I531" s="2">
        <v>1</v>
      </c>
      <c r="J531" s="22">
        <v>122.5</v>
      </c>
      <c r="K531" s="3">
        <v>1</v>
      </c>
      <c r="L531" s="3">
        <v>1</v>
      </c>
      <c r="M531" s="3">
        <v>1</v>
      </c>
      <c r="N531" s="3">
        <v>0</v>
      </c>
      <c r="O531" s="3">
        <v>0</v>
      </c>
      <c r="P531">
        <v>1</v>
      </c>
      <c r="Q531">
        <f t="shared" si="16"/>
        <v>1999</v>
      </c>
      <c r="R531" s="3" cm="1">
        <f t="array" ref="R531">MIN(IF($B$2:$B$601 = B531, $Q$2:$Q$601))</f>
        <v>1998</v>
      </c>
      <c r="S531" s="2">
        <f t="shared" si="17"/>
        <v>122.5</v>
      </c>
    </row>
    <row r="532" spans="1:19" x14ac:dyDescent="0.3">
      <c r="A532" s="3">
        <v>531</v>
      </c>
      <c r="B532" s="3">
        <v>1296</v>
      </c>
      <c r="C532" s="1">
        <v>36161</v>
      </c>
      <c r="D532" s="1">
        <v>36411</v>
      </c>
      <c r="E532" s="4" t="s">
        <v>16</v>
      </c>
      <c r="F532" s="4" t="s">
        <v>17</v>
      </c>
      <c r="G532" s="4" t="s">
        <v>18</v>
      </c>
      <c r="H532" t="s">
        <v>22</v>
      </c>
      <c r="I532" s="2">
        <v>1</v>
      </c>
      <c r="J532" s="22">
        <v>105</v>
      </c>
      <c r="K532" s="3">
        <v>1</v>
      </c>
      <c r="L532" s="3">
        <v>1</v>
      </c>
      <c r="M532" s="3">
        <v>1</v>
      </c>
      <c r="N532" s="3">
        <v>0</v>
      </c>
      <c r="O532" s="3">
        <v>0</v>
      </c>
      <c r="P532">
        <v>1</v>
      </c>
      <c r="Q532">
        <f t="shared" si="16"/>
        <v>1999</v>
      </c>
      <c r="R532" s="3" cm="1">
        <f t="array" ref="R532">MIN(IF($B$2:$B$601 = B532, $Q$2:$Q$601))</f>
        <v>1998</v>
      </c>
      <c r="S532" s="2">
        <f t="shared" si="17"/>
        <v>105</v>
      </c>
    </row>
    <row r="533" spans="1:19" x14ac:dyDescent="0.3">
      <c r="A533" s="3">
        <v>532</v>
      </c>
      <c r="B533" s="3">
        <v>1301</v>
      </c>
      <c r="C533" s="1">
        <v>36161</v>
      </c>
      <c r="D533" s="1">
        <v>36301</v>
      </c>
      <c r="E533" s="4" t="s">
        <v>16</v>
      </c>
      <c r="F533" s="4" t="s">
        <v>17</v>
      </c>
      <c r="G533" s="4" t="s">
        <v>21</v>
      </c>
      <c r="H533" t="s">
        <v>22</v>
      </c>
      <c r="I533" s="2">
        <v>1</v>
      </c>
      <c r="J533" s="22">
        <v>105</v>
      </c>
      <c r="K533" s="3">
        <v>1</v>
      </c>
      <c r="L533" s="3">
        <v>1</v>
      </c>
      <c r="M533" s="3">
        <v>1</v>
      </c>
      <c r="N533" s="3">
        <v>0</v>
      </c>
      <c r="O533" s="3">
        <v>0</v>
      </c>
      <c r="P533">
        <v>1</v>
      </c>
      <c r="Q533">
        <f t="shared" si="16"/>
        <v>1999</v>
      </c>
      <c r="R533" s="3" cm="1">
        <f t="array" ref="R533">MIN(IF($B$2:$B$601 = B533, $Q$2:$Q$601))</f>
        <v>1998</v>
      </c>
      <c r="S533" s="2">
        <f t="shared" si="17"/>
        <v>105</v>
      </c>
    </row>
    <row r="534" spans="1:19" x14ac:dyDescent="0.3">
      <c r="A534" s="3">
        <v>533</v>
      </c>
      <c r="B534" s="3">
        <v>1297</v>
      </c>
      <c r="C534" s="1">
        <v>36161</v>
      </c>
      <c r="D534" s="1">
        <v>36379</v>
      </c>
      <c r="E534" s="4" t="s">
        <v>16</v>
      </c>
      <c r="F534" s="4" t="s">
        <v>17</v>
      </c>
      <c r="G534" s="4" t="s">
        <v>21</v>
      </c>
      <c r="H534" t="s">
        <v>22</v>
      </c>
      <c r="I534" s="2">
        <v>6</v>
      </c>
      <c r="J534" s="22">
        <v>630</v>
      </c>
      <c r="K534" s="3">
        <v>1</v>
      </c>
      <c r="L534" s="3">
        <v>1</v>
      </c>
      <c r="M534" s="3">
        <v>1</v>
      </c>
      <c r="N534" s="3">
        <v>0</v>
      </c>
      <c r="O534" s="3">
        <v>0</v>
      </c>
      <c r="P534">
        <v>1</v>
      </c>
      <c r="Q534">
        <f t="shared" si="16"/>
        <v>1999</v>
      </c>
      <c r="R534" s="3" cm="1">
        <f t="array" ref="R534">MIN(IF($B$2:$B$601 = B534, $Q$2:$Q$601))</f>
        <v>1998</v>
      </c>
      <c r="S534" s="2">
        <f t="shared" si="17"/>
        <v>105</v>
      </c>
    </row>
    <row r="535" spans="1:19" x14ac:dyDescent="0.3">
      <c r="A535" s="3">
        <v>534</v>
      </c>
      <c r="B535" s="3">
        <v>1307</v>
      </c>
      <c r="C535" s="1">
        <v>36161</v>
      </c>
      <c r="D535" s="1">
        <v>36381</v>
      </c>
      <c r="E535" s="4" t="s">
        <v>16</v>
      </c>
      <c r="F535" s="4" t="s">
        <v>37</v>
      </c>
      <c r="G535" s="4" t="s">
        <v>18</v>
      </c>
      <c r="H535" t="s">
        <v>22</v>
      </c>
      <c r="I535" s="2">
        <v>2</v>
      </c>
      <c r="J535" s="22">
        <v>385</v>
      </c>
      <c r="K535" s="3">
        <v>1</v>
      </c>
      <c r="L535" s="3">
        <v>1</v>
      </c>
      <c r="M535" s="3">
        <v>0</v>
      </c>
      <c r="N535" s="3">
        <v>0</v>
      </c>
      <c r="O535" s="3">
        <v>0</v>
      </c>
      <c r="P535">
        <v>1</v>
      </c>
      <c r="Q535">
        <f t="shared" si="16"/>
        <v>1999</v>
      </c>
      <c r="R535" s="3" cm="1">
        <f t="array" ref="R535">MIN(IF($B$2:$B$601 = B535, $Q$2:$Q$601))</f>
        <v>1998</v>
      </c>
      <c r="S535" s="2">
        <f t="shared" si="17"/>
        <v>192.5</v>
      </c>
    </row>
    <row r="536" spans="1:19" x14ac:dyDescent="0.3">
      <c r="A536" s="3">
        <v>535</v>
      </c>
      <c r="B536" s="3">
        <v>1312</v>
      </c>
      <c r="C536" s="1">
        <v>36161</v>
      </c>
      <c r="D536" s="1">
        <v>36161</v>
      </c>
      <c r="E536" s="4" t="s">
        <v>42</v>
      </c>
      <c r="F536" s="4" t="s">
        <v>32</v>
      </c>
      <c r="G536" s="4" t="s">
        <v>21</v>
      </c>
      <c r="H536" t="s">
        <v>22</v>
      </c>
      <c r="I536" s="2">
        <v>10</v>
      </c>
      <c r="J536" s="22">
        <v>700</v>
      </c>
      <c r="K536" s="3">
        <v>1</v>
      </c>
      <c r="L536" s="3">
        <v>1</v>
      </c>
      <c r="M536" s="3">
        <v>0</v>
      </c>
      <c r="N536" s="3">
        <v>0</v>
      </c>
      <c r="O536" s="3">
        <v>0</v>
      </c>
      <c r="P536">
        <v>1</v>
      </c>
      <c r="Q536">
        <f t="shared" si="16"/>
        <v>1999</v>
      </c>
      <c r="R536" s="3" cm="1">
        <f t="array" ref="R536">MIN(IF($B$2:$B$601 = B536, $Q$2:$Q$601))</f>
        <v>1998</v>
      </c>
      <c r="S536" s="2">
        <f t="shared" si="17"/>
        <v>70</v>
      </c>
    </row>
    <row r="537" spans="1:19" x14ac:dyDescent="0.3">
      <c r="A537" s="3">
        <v>536</v>
      </c>
      <c r="B537" s="3">
        <v>1384</v>
      </c>
      <c r="C537" s="1">
        <v>36161</v>
      </c>
      <c r="D537" s="1">
        <v>36171</v>
      </c>
      <c r="E537" s="4" t="s">
        <v>16</v>
      </c>
      <c r="F537" s="4" t="s">
        <v>17</v>
      </c>
      <c r="G537" s="4" t="s">
        <v>21</v>
      </c>
      <c r="H537" t="s">
        <v>26</v>
      </c>
      <c r="I537" s="2">
        <v>2</v>
      </c>
      <c r="J537" s="22">
        <v>210</v>
      </c>
      <c r="K537" s="3">
        <v>1</v>
      </c>
      <c r="L537" s="3">
        <v>1</v>
      </c>
      <c r="M537" s="3">
        <v>0</v>
      </c>
      <c r="N537" s="3">
        <v>0</v>
      </c>
      <c r="O537" s="3">
        <v>0</v>
      </c>
      <c r="P537">
        <v>1</v>
      </c>
      <c r="Q537">
        <f t="shared" si="16"/>
        <v>1999</v>
      </c>
      <c r="R537" s="3" cm="1">
        <f t="array" ref="R537">MIN(IF($B$2:$B$601 = B537, $Q$2:$Q$601))</f>
        <v>1999</v>
      </c>
      <c r="S537" s="2">
        <f t="shared" si="17"/>
        <v>105</v>
      </c>
    </row>
    <row r="538" spans="1:19" x14ac:dyDescent="0.3">
      <c r="A538" s="3">
        <v>537</v>
      </c>
      <c r="B538" s="3">
        <v>1385</v>
      </c>
      <c r="C538" s="1">
        <v>36161</v>
      </c>
      <c r="D538" s="1">
        <v>36161</v>
      </c>
      <c r="E538" s="4" t="s">
        <v>42</v>
      </c>
      <c r="F538" s="4" t="s">
        <v>37</v>
      </c>
      <c r="G538" s="4" t="s">
        <v>18</v>
      </c>
      <c r="H538" t="s">
        <v>26</v>
      </c>
      <c r="I538" s="2">
        <v>1</v>
      </c>
      <c r="J538" s="22">
        <v>110</v>
      </c>
      <c r="K538" s="3">
        <v>1</v>
      </c>
      <c r="L538" s="3">
        <v>1</v>
      </c>
      <c r="M538" s="3">
        <v>0</v>
      </c>
      <c r="N538" s="3">
        <v>0</v>
      </c>
      <c r="O538" s="3">
        <v>0</v>
      </c>
      <c r="P538">
        <v>1</v>
      </c>
      <c r="Q538">
        <f t="shared" si="16"/>
        <v>1999</v>
      </c>
      <c r="R538" s="3" cm="1">
        <f t="array" ref="R538">MIN(IF($B$2:$B$601 = B538, $Q$2:$Q$601))</f>
        <v>1999</v>
      </c>
      <c r="S538" s="2">
        <f t="shared" si="17"/>
        <v>110</v>
      </c>
    </row>
    <row r="539" spans="1:19" x14ac:dyDescent="0.3">
      <c r="A539" s="3">
        <v>538</v>
      </c>
      <c r="B539" s="3">
        <v>1386</v>
      </c>
      <c r="C539" s="1">
        <v>36161</v>
      </c>
      <c r="D539" s="1">
        <v>36381</v>
      </c>
      <c r="E539" s="4" t="s">
        <v>16</v>
      </c>
      <c r="F539" s="4" t="s">
        <v>17</v>
      </c>
      <c r="G539" s="4" t="s">
        <v>18</v>
      </c>
      <c r="H539" t="s">
        <v>26</v>
      </c>
      <c r="I539" s="2">
        <v>1</v>
      </c>
      <c r="J539" s="22">
        <v>105</v>
      </c>
      <c r="K539" s="3">
        <v>1</v>
      </c>
      <c r="L539" s="3">
        <v>1</v>
      </c>
      <c r="M539" s="3">
        <v>1</v>
      </c>
      <c r="N539" s="3">
        <v>0</v>
      </c>
      <c r="O539" s="3">
        <v>0</v>
      </c>
      <c r="P539">
        <v>1</v>
      </c>
      <c r="Q539">
        <f t="shared" si="16"/>
        <v>1999</v>
      </c>
      <c r="R539" s="3" cm="1">
        <f t="array" ref="R539">MIN(IF($B$2:$B$601 = B539, $Q$2:$Q$601))</f>
        <v>1999</v>
      </c>
      <c r="S539" s="2">
        <f t="shared" si="17"/>
        <v>105</v>
      </c>
    </row>
    <row r="540" spans="1:19" x14ac:dyDescent="0.3">
      <c r="A540" s="3">
        <v>539</v>
      </c>
      <c r="B540" s="3">
        <v>1387</v>
      </c>
      <c r="C540" s="1">
        <v>36161</v>
      </c>
      <c r="D540" s="1">
        <v>36381</v>
      </c>
      <c r="E540" s="4" t="s">
        <v>16</v>
      </c>
      <c r="F540" s="4" t="s">
        <v>17</v>
      </c>
      <c r="G540" s="4" t="s">
        <v>18</v>
      </c>
      <c r="H540" t="s">
        <v>26</v>
      </c>
      <c r="I540" s="2">
        <v>1</v>
      </c>
      <c r="J540" s="22">
        <v>105</v>
      </c>
      <c r="K540" s="3">
        <v>1</v>
      </c>
      <c r="L540" s="3">
        <v>1</v>
      </c>
      <c r="M540" s="3">
        <v>1</v>
      </c>
      <c r="N540" s="3">
        <v>0</v>
      </c>
      <c r="O540" s="3">
        <v>0</v>
      </c>
      <c r="P540">
        <v>1</v>
      </c>
      <c r="Q540">
        <f t="shared" si="16"/>
        <v>1999</v>
      </c>
      <c r="R540" s="3" cm="1">
        <f t="array" ref="R540">MIN(IF($B$2:$B$601 = B540, $Q$2:$Q$601))</f>
        <v>1999</v>
      </c>
      <c r="S540" s="2">
        <f t="shared" si="17"/>
        <v>105</v>
      </c>
    </row>
    <row r="541" spans="1:19" x14ac:dyDescent="0.3">
      <c r="A541" s="3">
        <v>540</v>
      </c>
      <c r="B541" s="3">
        <v>1388</v>
      </c>
      <c r="C541" s="1">
        <v>36161</v>
      </c>
      <c r="D541" s="1">
        <v>36321</v>
      </c>
      <c r="E541" s="4" t="s">
        <v>16</v>
      </c>
      <c r="F541" s="4" t="s">
        <v>17</v>
      </c>
      <c r="G541" s="4" t="s">
        <v>21</v>
      </c>
      <c r="H541" t="s">
        <v>26</v>
      </c>
      <c r="I541" s="2">
        <v>1</v>
      </c>
      <c r="J541" s="22">
        <v>105</v>
      </c>
      <c r="K541" s="3">
        <v>1</v>
      </c>
      <c r="L541" s="3">
        <v>1</v>
      </c>
      <c r="M541" s="3">
        <v>1</v>
      </c>
      <c r="N541" s="3">
        <v>0</v>
      </c>
      <c r="O541" s="3">
        <v>0</v>
      </c>
      <c r="P541">
        <v>1</v>
      </c>
      <c r="Q541">
        <f t="shared" si="16"/>
        <v>1999</v>
      </c>
      <c r="R541" s="3" cm="1">
        <f t="array" ref="R541">MIN(IF($B$2:$B$601 = B541, $Q$2:$Q$601))</f>
        <v>1999</v>
      </c>
      <c r="S541" s="2">
        <f t="shared" si="17"/>
        <v>105</v>
      </c>
    </row>
    <row r="542" spans="1:19" x14ac:dyDescent="0.3">
      <c r="A542" s="3">
        <v>541</v>
      </c>
      <c r="B542" s="3">
        <v>1389</v>
      </c>
      <c r="C542" s="1">
        <v>36161</v>
      </c>
      <c r="D542" s="1">
        <v>36205</v>
      </c>
      <c r="E542" s="4" t="s">
        <v>16</v>
      </c>
      <c r="F542" s="4" t="s">
        <v>17</v>
      </c>
      <c r="G542" s="4" t="s">
        <v>18</v>
      </c>
      <c r="H542" t="s">
        <v>26</v>
      </c>
      <c r="I542" s="2">
        <v>3</v>
      </c>
      <c r="J542" s="22">
        <v>315</v>
      </c>
      <c r="K542" s="3">
        <v>1</v>
      </c>
      <c r="L542" s="3">
        <v>1</v>
      </c>
      <c r="M542" s="3">
        <v>0</v>
      </c>
      <c r="N542" s="3">
        <v>0</v>
      </c>
      <c r="O542" s="3">
        <v>0</v>
      </c>
      <c r="P542">
        <v>1</v>
      </c>
      <c r="Q542">
        <f t="shared" si="16"/>
        <v>1999</v>
      </c>
      <c r="R542" s="3" cm="1">
        <f t="array" ref="R542">MIN(IF($B$2:$B$601 = B542, $Q$2:$Q$601))</f>
        <v>1999</v>
      </c>
      <c r="S542" s="2">
        <f t="shared" si="17"/>
        <v>105</v>
      </c>
    </row>
    <row r="543" spans="1:19" x14ac:dyDescent="0.3">
      <c r="A543" s="3">
        <v>542</v>
      </c>
      <c r="B543" s="3">
        <v>1390</v>
      </c>
      <c r="C543" s="1">
        <v>36161</v>
      </c>
      <c r="D543" s="1">
        <v>36411</v>
      </c>
      <c r="E543" s="4" t="s">
        <v>42</v>
      </c>
      <c r="F543" s="4" t="s">
        <v>32</v>
      </c>
      <c r="G543" s="4" t="s">
        <v>21</v>
      </c>
      <c r="H543" t="s">
        <v>26</v>
      </c>
      <c r="I543" s="2">
        <v>1</v>
      </c>
      <c r="J543" s="22">
        <v>70</v>
      </c>
      <c r="K543" s="3">
        <v>1</v>
      </c>
      <c r="L543" s="3">
        <v>1</v>
      </c>
      <c r="M543" s="3">
        <v>1</v>
      </c>
      <c r="N543" s="3">
        <v>0</v>
      </c>
      <c r="O543" s="3">
        <v>0</v>
      </c>
      <c r="P543">
        <v>1</v>
      </c>
      <c r="Q543">
        <f t="shared" si="16"/>
        <v>1999</v>
      </c>
      <c r="R543" s="3" cm="1">
        <f t="array" ref="R543">MIN(IF($B$2:$B$601 = B543, $Q$2:$Q$601))</f>
        <v>1999</v>
      </c>
      <c r="S543" s="2">
        <f t="shared" si="17"/>
        <v>70</v>
      </c>
    </row>
    <row r="544" spans="1:19" x14ac:dyDescent="0.3">
      <c r="A544" s="3">
        <v>543</v>
      </c>
      <c r="B544" s="3">
        <v>1391</v>
      </c>
      <c r="C544" s="1">
        <v>36161</v>
      </c>
      <c r="D544" s="1">
        <v>36161</v>
      </c>
      <c r="E544" s="4" t="s">
        <v>16</v>
      </c>
      <c r="F544" s="4" t="s">
        <v>17</v>
      </c>
      <c r="G544" s="4" t="s">
        <v>21</v>
      </c>
      <c r="H544" t="s">
        <v>26</v>
      </c>
      <c r="I544" s="2">
        <v>1</v>
      </c>
      <c r="J544" s="22">
        <v>105</v>
      </c>
      <c r="K544" s="3">
        <v>1</v>
      </c>
      <c r="L544" s="3">
        <v>1</v>
      </c>
      <c r="M544" s="3">
        <v>1</v>
      </c>
      <c r="N544" s="3">
        <v>1</v>
      </c>
      <c r="O544" s="3">
        <v>1</v>
      </c>
      <c r="P544">
        <v>1</v>
      </c>
      <c r="Q544">
        <f t="shared" si="16"/>
        <v>1999</v>
      </c>
      <c r="R544" s="3" cm="1">
        <f t="array" ref="R544">MIN(IF($B$2:$B$601 = B544, $Q$2:$Q$601))</f>
        <v>1999</v>
      </c>
      <c r="S544" s="2">
        <f t="shared" si="17"/>
        <v>105</v>
      </c>
    </row>
    <row r="545" spans="1:19" x14ac:dyDescent="0.3">
      <c r="A545" s="3">
        <v>544</v>
      </c>
      <c r="B545" s="3">
        <v>1392</v>
      </c>
      <c r="C545" s="1">
        <v>36161</v>
      </c>
      <c r="D545" s="1">
        <v>36331</v>
      </c>
      <c r="E545" s="4" t="s">
        <v>16</v>
      </c>
      <c r="F545" s="4" t="s">
        <v>17</v>
      </c>
      <c r="G545" s="4" t="s">
        <v>21</v>
      </c>
      <c r="H545" t="s">
        <v>26</v>
      </c>
      <c r="I545" s="2">
        <v>1</v>
      </c>
      <c r="J545" s="22">
        <v>105</v>
      </c>
      <c r="K545" s="3">
        <v>1</v>
      </c>
      <c r="L545" s="3">
        <v>1</v>
      </c>
      <c r="M545" s="3">
        <v>1</v>
      </c>
      <c r="N545" s="3">
        <v>0</v>
      </c>
      <c r="O545" s="3">
        <v>0</v>
      </c>
      <c r="P545">
        <v>1</v>
      </c>
      <c r="Q545">
        <f t="shared" si="16"/>
        <v>1999</v>
      </c>
      <c r="R545" s="3" cm="1">
        <f t="array" ref="R545">MIN(IF($B$2:$B$601 = B545, $Q$2:$Q$601))</f>
        <v>1999</v>
      </c>
      <c r="S545" s="2">
        <f t="shared" si="17"/>
        <v>105</v>
      </c>
    </row>
    <row r="546" spans="1:19" x14ac:dyDescent="0.3">
      <c r="A546" s="3">
        <v>545</v>
      </c>
      <c r="B546" s="3">
        <v>1393</v>
      </c>
      <c r="C546" s="1">
        <v>36161</v>
      </c>
      <c r="D546" s="1">
        <v>36231</v>
      </c>
      <c r="E546" s="4" t="s">
        <v>16</v>
      </c>
      <c r="F546" s="4" t="s">
        <v>17</v>
      </c>
      <c r="G546" s="4" t="s">
        <v>21</v>
      </c>
      <c r="H546" t="s">
        <v>26</v>
      </c>
      <c r="I546" s="2">
        <v>1</v>
      </c>
      <c r="J546" s="22">
        <v>105</v>
      </c>
      <c r="K546" s="3">
        <v>1</v>
      </c>
      <c r="L546" s="3">
        <v>1</v>
      </c>
      <c r="M546" s="3">
        <v>1</v>
      </c>
      <c r="N546" s="3">
        <v>0</v>
      </c>
      <c r="O546" s="3">
        <v>0</v>
      </c>
      <c r="P546">
        <v>1</v>
      </c>
      <c r="Q546">
        <f t="shared" si="16"/>
        <v>1999</v>
      </c>
      <c r="R546" s="3" cm="1">
        <f t="array" ref="R546">MIN(IF($B$2:$B$601 = B546, $Q$2:$Q$601))</f>
        <v>1999</v>
      </c>
      <c r="S546" s="2">
        <f t="shared" si="17"/>
        <v>105</v>
      </c>
    </row>
    <row r="547" spans="1:19" x14ac:dyDescent="0.3">
      <c r="A547" s="3">
        <v>546</v>
      </c>
      <c r="B547" s="3">
        <v>1394</v>
      </c>
      <c r="C547" s="1">
        <v>36161</v>
      </c>
      <c r="D547" s="1">
        <v>36411</v>
      </c>
      <c r="E547" s="4" t="s">
        <v>42</v>
      </c>
      <c r="F547" s="4" t="s">
        <v>32</v>
      </c>
      <c r="G547" s="4" t="s">
        <v>21</v>
      </c>
      <c r="H547" t="s">
        <v>26</v>
      </c>
      <c r="I547" s="2">
        <v>1</v>
      </c>
      <c r="J547" s="22">
        <v>70</v>
      </c>
      <c r="K547" s="3">
        <v>1</v>
      </c>
      <c r="L547" s="3">
        <v>1</v>
      </c>
      <c r="M547" s="3">
        <v>1</v>
      </c>
      <c r="N547" s="3">
        <v>0</v>
      </c>
      <c r="O547" s="3">
        <v>0</v>
      </c>
      <c r="P547">
        <v>1</v>
      </c>
      <c r="Q547">
        <f t="shared" si="16"/>
        <v>1999</v>
      </c>
      <c r="R547" s="3" cm="1">
        <f t="array" ref="R547">MIN(IF($B$2:$B$601 = B547, $Q$2:$Q$601))</f>
        <v>1999</v>
      </c>
      <c r="S547" s="2">
        <f t="shared" si="17"/>
        <v>70</v>
      </c>
    </row>
    <row r="548" spans="1:19" x14ac:dyDescent="0.3">
      <c r="A548" s="3">
        <v>547</v>
      </c>
      <c r="B548" s="3">
        <v>1395</v>
      </c>
      <c r="C548" s="1">
        <v>36161</v>
      </c>
      <c r="D548" s="1">
        <v>36411</v>
      </c>
      <c r="E548" s="4" t="s">
        <v>42</v>
      </c>
      <c r="F548" s="4" t="s">
        <v>32</v>
      </c>
      <c r="G548" s="4" t="s">
        <v>21</v>
      </c>
      <c r="H548" t="s">
        <v>26</v>
      </c>
      <c r="I548" s="2">
        <v>1</v>
      </c>
      <c r="J548" s="22">
        <v>70</v>
      </c>
      <c r="K548" s="3">
        <v>1</v>
      </c>
      <c r="L548" s="3">
        <v>1</v>
      </c>
      <c r="M548" s="3">
        <v>0</v>
      </c>
      <c r="N548" s="3">
        <v>0</v>
      </c>
      <c r="O548" s="3">
        <v>0</v>
      </c>
      <c r="P548">
        <v>1</v>
      </c>
      <c r="Q548">
        <f t="shared" si="16"/>
        <v>1999</v>
      </c>
      <c r="R548" s="3" cm="1">
        <f t="array" ref="R548">MIN(IF($B$2:$B$601 = B548, $Q$2:$Q$601))</f>
        <v>1999</v>
      </c>
      <c r="S548" s="2">
        <f t="shared" si="17"/>
        <v>70</v>
      </c>
    </row>
    <row r="549" spans="1:19" x14ac:dyDescent="0.3">
      <c r="A549" s="3">
        <v>548</v>
      </c>
      <c r="B549" s="3">
        <v>1396</v>
      </c>
      <c r="C549" s="1">
        <v>36161</v>
      </c>
      <c r="D549" s="1">
        <v>36411</v>
      </c>
      <c r="E549" s="4" t="s">
        <v>42</v>
      </c>
      <c r="F549" s="4" t="s">
        <v>32</v>
      </c>
      <c r="G549" s="4" t="s">
        <v>21</v>
      </c>
      <c r="H549" t="s">
        <v>26</v>
      </c>
      <c r="I549" s="2">
        <v>1</v>
      </c>
      <c r="J549" s="22">
        <v>70</v>
      </c>
      <c r="K549" s="3">
        <v>1</v>
      </c>
      <c r="L549" s="3">
        <v>1</v>
      </c>
      <c r="M549" s="3">
        <v>1</v>
      </c>
      <c r="N549" s="3">
        <v>0</v>
      </c>
      <c r="O549" s="3">
        <v>0</v>
      </c>
      <c r="P549">
        <v>1</v>
      </c>
      <c r="Q549">
        <f t="shared" si="16"/>
        <v>1999</v>
      </c>
      <c r="R549" s="3" cm="1">
        <f t="array" ref="R549">MIN(IF($B$2:$B$601 = B549, $Q$2:$Q$601))</f>
        <v>1999</v>
      </c>
      <c r="S549" s="2">
        <f t="shared" si="17"/>
        <v>70</v>
      </c>
    </row>
    <row r="550" spans="1:19" x14ac:dyDescent="0.3">
      <c r="A550" s="3">
        <v>549</v>
      </c>
      <c r="B550" s="3">
        <v>1397</v>
      </c>
      <c r="C550" s="1">
        <v>36161</v>
      </c>
      <c r="D550" s="1">
        <v>36161</v>
      </c>
      <c r="E550" s="4" t="s">
        <v>16</v>
      </c>
      <c r="F550" s="4" t="s">
        <v>17</v>
      </c>
      <c r="G550" s="4" t="s">
        <v>21</v>
      </c>
      <c r="H550" t="s">
        <v>26</v>
      </c>
      <c r="I550" s="2">
        <v>3</v>
      </c>
      <c r="J550" s="22">
        <v>315</v>
      </c>
      <c r="K550" s="3">
        <v>1</v>
      </c>
      <c r="L550" s="3">
        <v>1</v>
      </c>
      <c r="M550" s="3">
        <v>0</v>
      </c>
      <c r="N550" s="3">
        <v>0</v>
      </c>
      <c r="O550" s="3">
        <v>0</v>
      </c>
      <c r="P550">
        <v>1</v>
      </c>
      <c r="Q550">
        <f t="shared" si="16"/>
        <v>1999</v>
      </c>
      <c r="R550" s="3" cm="1">
        <f t="array" ref="R550">MIN(IF($B$2:$B$601 = B550, $Q$2:$Q$601))</f>
        <v>1999</v>
      </c>
      <c r="S550" s="2">
        <f t="shared" si="17"/>
        <v>105</v>
      </c>
    </row>
    <row r="551" spans="1:19" x14ac:dyDescent="0.3">
      <c r="A551" s="3">
        <v>550</v>
      </c>
      <c r="B551" s="3">
        <v>1398</v>
      </c>
      <c r="C551" s="1">
        <v>36161</v>
      </c>
      <c r="D551" s="1">
        <v>36411</v>
      </c>
      <c r="E551" s="4" t="s">
        <v>42</v>
      </c>
      <c r="F551" s="4" t="s">
        <v>32</v>
      </c>
      <c r="G551" s="4" t="s">
        <v>21</v>
      </c>
      <c r="H551" t="s">
        <v>26</v>
      </c>
      <c r="I551" s="2">
        <v>2</v>
      </c>
      <c r="J551" s="22">
        <v>140</v>
      </c>
      <c r="K551" s="3">
        <v>1</v>
      </c>
      <c r="L551" s="3">
        <v>1</v>
      </c>
      <c r="M551" s="3">
        <v>0</v>
      </c>
      <c r="N551" s="3">
        <v>0</v>
      </c>
      <c r="O551" s="3">
        <v>0</v>
      </c>
      <c r="P551">
        <v>1</v>
      </c>
      <c r="Q551">
        <f t="shared" si="16"/>
        <v>1999</v>
      </c>
      <c r="R551" s="3" cm="1">
        <f t="array" ref="R551">MIN(IF($B$2:$B$601 = B551, $Q$2:$Q$601))</f>
        <v>1999</v>
      </c>
      <c r="S551" s="2">
        <f t="shared" si="17"/>
        <v>70</v>
      </c>
    </row>
    <row r="552" spans="1:19" x14ac:dyDescent="0.3">
      <c r="A552" s="3">
        <v>551</v>
      </c>
      <c r="B552" s="3">
        <v>1399</v>
      </c>
      <c r="C552" s="1">
        <v>36161</v>
      </c>
      <c r="D552" s="1">
        <v>36331</v>
      </c>
      <c r="E552" s="4" t="s">
        <v>16</v>
      </c>
      <c r="F552" s="4" t="s">
        <v>17</v>
      </c>
      <c r="G552" s="4" t="s">
        <v>21</v>
      </c>
      <c r="H552" t="s">
        <v>26</v>
      </c>
      <c r="I552" s="2">
        <v>1</v>
      </c>
      <c r="J552" s="22">
        <v>105</v>
      </c>
      <c r="K552" s="3">
        <v>1</v>
      </c>
      <c r="L552" s="3">
        <v>1</v>
      </c>
      <c r="M552" s="3">
        <v>1</v>
      </c>
      <c r="N552" s="3">
        <v>0</v>
      </c>
      <c r="O552" s="3">
        <v>0</v>
      </c>
      <c r="P552">
        <v>1</v>
      </c>
      <c r="Q552">
        <f t="shared" si="16"/>
        <v>1999</v>
      </c>
      <c r="R552" s="3" cm="1">
        <f t="array" ref="R552">MIN(IF($B$2:$B$601 = B552, $Q$2:$Q$601))</f>
        <v>1999</v>
      </c>
      <c r="S552" s="2">
        <f t="shared" si="17"/>
        <v>105</v>
      </c>
    </row>
    <row r="553" spans="1:19" x14ac:dyDescent="0.3">
      <c r="A553" s="3">
        <v>552</v>
      </c>
      <c r="B553" s="3">
        <v>1400</v>
      </c>
      <c r="C553" s="1">
        <v>36161</v>
      </c>
      <c r="D553" s="1">
        <v>36381</v>
      </c>
      <c r="E553" s="4" t="s">
        <v>16</v>
      </c>
      <c r="F553" s="4" t="s">
        <v>17</v>
      </c>
      <c r="G553" s="4" t="s">
        <v>21</v>
      </c>
      <c r="H553" t="s">
        <v>26</v>
      </c>
      <c r="I553" s="2">
        <v>2</v>
      </c>
      <c r="J553" s="22">
        <v>210</v>
      </c>
      <c r="K553" s="3">
        <v>1</v>
      </c>
      <c r="L553" s="3">
        <v>1</v>
      </c>
      <c r="M553" s="3">
        <v>0</v>
      </c>
      <c r="N553" s="3">
        <v>0</v>
      </c>
      <c r="O553" s="3">
        <v>0</v>
      </c>
      <c r="P553">
        <v>1</v>
      </c>
      <c r="Q553">
        <f t="shared" si="16"/>
        <v>1999</v>
      </c>
      <c r="R553" s="3" cm="1">
        <f t="array" ref="R553">MIN(IF($B$2:$B$601 = B553, $Q$2:$Q$601))</f>
        <v>1999</v>
      </c>
      <c r="S553" s="2">
        <f t="shared" si="17"/>
        <v>105</v>
      </c>
    </row>
    <row r="554" spans="1:19" x14ac:dyDescent="0.3">
      <c r="A554" s="3">
        <v>553</v>
      </c>
      <c r="B554" s="3">
        <v>1401</v>
      </c>
      <c r="C554" s="1">
        <v>36161</v>
      </c>
      <c r="D554" s="1">
        <v>36351</v>
      </c>
      <c r="E554" s="4" t="s">
        <v>16</v>
      </c>
      <c r="F554" s="4" t="s">
        <v>17</v>
      </c>
      <c r="G554" s="4" t="s">
        <v>21</v>
      </c>
      <c r="H554" t="s">
        <v>26</v>
      </c>
      <c r="I554" s="2">
        <v>7</v>
      </c>
      <c r="J554" s="22">
        <v>735</v>
      </c>
      <c r="K554" s="3">
        <v>0</v>
      </c>
      <c r="L554" s="3">
        <v>0</v>
      </c>
      <c r="M554" s="3">
        <v>0</v>
      </c>
      <c r="N554" s="3">
        <v>0</v>
      </c>
      <c r="O554" s="3">
        <v>0</v>
      </c>
      <c r="P554">
        <v>1</v>
      </c>
      <c r="Q554">
        <f t="shared" si="16"/>
        <v>1999</v>
      </c>
      <c r="R554" s="3" cm="1">
        <f t="array" ref="R554">MIN(IF($B$2:$B$601 = B554, $Q$2:$Q$601))</f>
        <v>1999</v>
      </c>
      <c r="S554" s="2">
        <f t="shared" si="17"/>
        <v>105</v>
      </c>
    </row>
    <row r="555" spans="1:19" x14ac:dyDescent="0.3">
      <c r="A555" s="3">
        <v>554</v>
      </c>
      <c r="B555" s="3">
        <v>1402</v>
      </c>
      <c r="C555" s="1">
        <v>36161</v>
      </c>
      <c r="D555" s="1">
        <v>36411</v>
      </c>
      <c r="E555" s="4" t="s">
        <v>42</v>
      </c>
      <c r="F555" s="4" t="s">
        <v>37</v>
      </c>
      <c r="G555" s="4" t="s">
        <v>21</v>
      </c>
      <c r="H555" t="s">
        <v>26</v>
      </c>
      <c r="I555" s="2">
        <v>2</v>
      </c>
      <c r="J555" s="22">
        <v>220</v>
      </c>
      <c r="K555" s="3">
        <v>1</v>
      </c>
      <c r="L555" s="3">
        <v>1</v>
      </c>
      <c r="M555" s="3">
        <v>0</v>
      </c>
      <c r="N555" s="3">
        <v>0</v>
      </c>
      <c r="O555" s="3">
        <v>0</v>
      </c>
      <c r="P555">
        <v>1</v>
      </c>
      <c r="Q555">
        <f t="shared" si="16"/>
        <v>1999</v>
      </c>
      <c r="R555" s="3" cm="1">
        <f t="array" ref="R555">MIN(IF($B$2:$B$601 = B555, $Q$2:$Q$601))</f>
        <v>1999</v>
      </c>
      <c r="S555" s="2">
        <f t="shared" si="17"/>
        <v>110</v>
      </c>
    </row>
    <row r="556" spans="1:19" x14ac:dyDescent="0.3">
      <c r="A556" s="3">
        <v>555</v>
      </c>
      <c r="B556" s="3">
        <v>1403</v>
      </c>
      <c r="C556" s="1">
        <v>36161</v>
      </c>
      <c r="D556" s="1">
        <v>36351</v>
      </c>
      <c r="E556" s="4" t="s">
        <v>16</v>
      </c>
      <c r="F556" s="4" t="s">
        <v>37</v>
      </c>
      <c r="G556" s="4" t="s">
        <v>21</v>
      </c>
      <c r="H556" t="s">
        <v>26</v>
      </c>
      <c r="I556" s="2">
        <v>2</v>
      </c>
      <c r="J556" s="22">
        <v>385</v>
      </c>
      <c r="K556" s="3">
        <v>1</v>
      </c>
      <c r="L556" s="3">
        <v>1</v>
      </c>
      <c r="M556" s="3">
        <v>0</v>
      </c>
      <c r="N556" s="3">
        <v>0</v>
      </c>
      <c r="O556" s="3">
        <v>0</v>
      </c>
      <c r="P556">
        <v>1</v>
      </c>
      <c r="Q556">
        <f t="shared" si="16"/>
        <v>1999</v>
      </c>
      <c r="R556" s="3" cm="1">
        <f t="array" ref="R556">MIN(IF($B$2:$B$601 = B556, $Q$2:$Q$601))</f>
        <v>1999</v>
      </c>
      <c r="S556" s="2">
        <f t="shared" si="17"/>
        <v>192.5</v>
      </c>
    </row>
    <row r="557" spans="1:19" x14ac:dyDescent="0.3">
      <c r="A557" s="3">
        <v>556</v>
      </c>
      <c r="B557" s="3">
        <v>1404</v>
      </c>
      <c r="C557" s="1">
        <v>36161</v>
      </c>
      <c r="D557" s="1">
        <v>36311</v>
      </c>
      <c r="E557" s="4" t="s">
        <v>16</v>
      </c>
      <c r="F557" s="4" t="s">
        <v>17</v>
      </c>
      <c r="G557" s="4" t="s">
        <v>21</v>
      </c>
      <c r="H557" t="s">
        <v>26</v>
      </c>
      <c r="I557" s="2">
        <v>4</v>
      </c>
      <c r="J557" s="22">
        <v>420</v>
      </c>
      <c r="K557" s="3">
        <v>1</v>
      </c>
      <c r="L557" s="3">
        <v>0</v>
      </c>
      <c r="M557" s="3">
        <v>0</v>
      </c>
      <c r="N557" s="3">
        <v>0</v>
      </c>
      <c r="O557" s="3">
        <v>1</v>
      </c>
      <c r="P557">
        <v>1</v>
      </c>
      <c r="Q557">
        <f t="shared" si="16"/>
        <v>1999</v>
      </c>
      <c r="R557" s="3" cm="1">
        <f t="array" ref="R557">MIN(IF($B$2:$B$601 = B557, $Q$2:$Q$601))</f>
        <v>1999</v>
      </c>
      <c r="S557" s="2">
        <f t="shared" si="17"/>
        <v>105</v>
      </c>
    </row>
    <row r="558" spans="1:19" x14ac:dyDescent="0.3">
      <c r="A558" s="3">
        <v>557</v>
      </c>
      <c r="B558" s="3">
        <v>1405</v>
      </c>
      <c r="C558" s="1">
        <v>36161</v>
      </c>
      <c r="D558" s="1">
        <v>36410</v>
      </c>
      <c r="E558" s="4" t="s">
        <v>42</v>
      </c>
      <c r="F558" s="4" t="s">
        <v>32</v>
      </c>
      <c r="G558" s="4" t="s">
        <v>21</v>
      </c>
      <c r="H558" t="s">
        <v>26</v>
      </c>
      <c r="I558" s="2">
        <v>1</v>
      </c>
      <c r="J558" s="22">
        <v>70</v>
      </c>
      <c r="K558" s="3">
        <v>1</v>
      </c>
      <c r="L558" s="3">
        <v>1</v>
      </c>
      <c r="M558" s="3">
        <v>1</v>
      </c>
      <c r="N558" s="3">
        <v>0</v>
      </c>
      <c r="O558" s="3">
        <v>0</v>
      </c>
      <c r="P558">
        <v>1</v>
      </c>
      <c r="Q558">
        <f t="shared" si="16"/>
        <v>1999</v>
      </c>
      <c r="R558" s="3" cm="1">
        <f t="array" ref="R558">MIN(IF($B$2:$B$601 = B558, $Q$2:$Q$601))</f>
        <v>1999</v>
      </c>
      <c r="S558" s="2">
        <f t="shared" si="17"/>
        <v>70</v>
      </c>
    </row>
    <row r="559" spans="1:19" x14ac:dyDescent="0.3">
      <c r="A559" s="3">
        <v>558</v>
      </c>
      <c r="B559" s="3">
        <v>1406</v>
      </c>
      <c r="C559" s="1">
        <v>36161</v>
      </c>
      <c r="D559" s="1">
        <v>36351</v>
      </c>
      <c r="E559" s="4" t="s">
        <v>42</v>
      </c>
      <c r="F559" s="4" t="s">
        <v>32</v>
      </c>
      <c r="G559" s="4" t="s">
        <v>21</v>
      </c>
      <c r="H559" t="s">
        <v>26</v>
      </c>
      <c r="I559" s="2">
        <v>3</v>
      </c>
      <c r="J559" s="22">
        <v>210</v>
      </c>
      <c r="K559" s="3">
        <v>1</v>
      </c>
      <c r="L559" s="3">
        <v>1</v>
      </c>
      <c r="M559" s="3">
        <v>0</v>
      </c>
      <c r="N559" s="3">
        <v>0</v>
      </c>
      <c r="O559" s="3">
        <v>0</v>
      </c>
      <c r="P559">
        <v>1</v>
      </c>
      <c r="Q559">
        <f t="shared" si="16"/>
        <v>1999</v>
      </c>
      <c r="R559" s="3" cm="1">
        <f t="array" ref="R559">MIN(IF($B$2:$B$601 = B559, $Q$2:$Q$601))</f>
        <v>1999</v>
      </c>
      <c r="S559" s="2">
        <f t="shared" si="17"/>
        <v>70</v>
      </c>
    </row>
    <row r="560" spans="1:19" x14ac:dyDescent="0.3">
      <c r="A560" s="3">
        <v>559</v>
      </c>
      <c r="B560" s="3">
        <v>1407</v>
      </c>
      <c r="C560" s="1">
        <v>36161</v>
      </c>
      <c r="D560" s="1">
        <v>36331</v>
      </c>
      <c r="E560" s="4" t="s">
        <v>42</v>
      </c>
      <c r="F560" s="4" t="s">
        <v>32</v>
      </c>
      <c r="G560" s="4" t="s">
        <v>18</v>
      </c>
      <c r="H560" t="s">
        <v>26</v>
      </c>
      <c r="I560" s="2">
        <v>1</v>
      </c>
      <c r="J560" s="22">
        <v>70</v>
      </c>
      <c r="K560" s="3">
        <v>1</v>
      </c>
      <c r="L560" s="3">
        <v>1</v>
      </c>
      <c r="M560" s="3">
        <v>0</v>
      </c>
      <c r="N560" s="3">
        <v>0</v>
      </c>
      <c r="O560" s="3">
        <v>0</v>
      </c>
      <c r="P560">
        <v>1</v>
      </c>
      <c r="Q560">
        <f t="shared" si="16"/>
        <v>1999</v>
      </c>
      <c r="R560" s="3" cm="1">
        <f t="array" ref="R560">MIN(IF($B$2:$B$601 = B560, $Q$2:$Q$601))</f>
        <v>1999</v>
      </c>
      <c r="S560" s="2">
        <f t="shared" si="17"/>
        <v>70</v>
      </c>
    </row>
    <row r="561" spans="1:19" x14ac:dyDescent="0.3">
      <c r="A561" s="3">
        <v>560</v>
      </c>
      <c r="B561" s="3">
        <v>1408</v>
      </c>
      <c r="C561" s="1">
        <v>36161</v>
      </c>
      <c r="D561" s="1">
        <v>36351</v>
      </c>
      <c r="E561" s="4" t="s">
        <v>42</v>
      </c>
      <c r="F561" s="4" t="s">
        <v>32</v>
      </c>
      <c r="G561" s="4" t="s">
        <v>21</v>
      </c>
      <c r="H561" t="s">
        <v>26</v>
      </c>
      <c r="I561" s="2">
        <v>3</v>
      </c>
      <c r="J561" s="22">
        <v>210</v>
      </c>
      <c r="K561" s="3">
        <v>1</v>
      </c>
      <c r="L561" s="3">
        <v>1</v>
      </c>
      <c r="M561" s="3">
        <v>0</v>
      </c>
      <c r="N561" s="3">
        <v>0</v>
      </c>
      <c r="O561" s="3">
        <v>0</v>
      </c>
      <c r="P561">
        <v>1</v>
      </c>
      <c r="Q561">
        <f t="shared" si="16"/>
        <v>1999</v>
      </c>
      <c r="R561" s="3" cm="1">
        <f t="array" ref="R561">MIN(IF($B$2:$B$601 = B561, $Q$2:$Q$601))</f>
        <v>1999</v>
      </c>
      <c r="S561" s="2">
        <f t="shared" si="17"/>
        <v>70</v>
      </c>
    </row>
    <row r="562" spans="1:19" x14ac:dyDescent="0.3">
      <c r="A562" s="3">
        <v>561</v>
      </c>
      <c r="B562" s="3">
        <v>1409</v>
      </c>
      <c r="C562" s="1">
        <v>36161</v>
      </c>
      <c r="D562" s="1">
        <v>36411</v>
      </c>
      <c r="E562" s="4" t="s">
        <v>42</v>
      </c>
      <c r="F562" s="4" t="s">
        <v>32</v>
      </c>
      <c r="G562" s="4" t="s">
        <v>21</v>
      </c>
      <c r="H562" t="s">
        <v>26</v>
      </c>
      <c r="I562" s="2">
        <v>3</v>
      </c>
      <c r="J562" s="22">
        <v>210</v>
      </c>
      <c r="K562" s="3">
        <v>1</v>
      </c>
      <c r="L562" s="3">
        <v>0</v>
      </c>
      <c r="M562" s="3">
        <v>1</v>
      </c>
      <c r="N562" s="3">
        <v>0</v>
      </c>
      <c r="O562" s="3">
        <v>0</v>
      </c>
      <c r="P562">
        <v>1</v>
      </c>
      <c r="Q562">
        <f t="shared" si="16"/>
        <v>1999</v>
      </c>
      <c r="R562" s="3" cm="1">
        <f t="array" ref="R562">MIN(IF($B$2:$B$601 = B562, $Q$2:$Q$601))</f>
        <v>1999</v>
      </c>
      <c r="S562" s="2">
        <f t="shared" si="17"/>
        <v>70</v>
      </c>
    </row>
    <row r="563" spans="1:19" x14ac:dyDescent="0.3">
      <c r="A563" s="3">
        <v>562</v>
      </c>
      <c r="B563" s="3">
        <v>1410</v>
      </c>
      <c r="C563" s="1">
        <v>36161</v>
      </c>
      <c r="D563" s="1">
        <v>36331</v>
      </c>
      <c r="E563" s="4" t="s">
        <v>42</v>
      </c>
      <c r="F563" s="4" t="s">
        <v>32</v>
      </c>
      <c r="G563" s="4" t="s">
        <v>21</v>
      </c>
      <c r="H563" t="s">
        <v>26</v>
      </c>
      <c r="I563" s="2">
        <v>5</v>
      </c>
      <c r="J563" s="22">
        <v>350</v>
      </c>
      <c r="K563" s="3">
        <v>0</v>
      </c>
      <c r="L563" s="3">
        <v>0</v>
      </c>
      <c r="M563" s="3">
        <v>0</v>
      </c>
      <c r="N563" s="3">
        <v>0</v>
      </c>
      <c r="O563" s="3">
        <v>0</v>
      </c>
      <c r="P563">
        <v>1</v>
      </c>
      <c r="Q563">
        <f t="shared" si="16"/>
        <v>1999</v>
      </c>
      <c r="R563" s="3" cm="1">
        <f t="array" ref="R563">MIN(IF($B$2:$B$601 = B563, $Q$2:$Q$601))</f>
        <v>1999</v>
      </c>
      <c r="S563" s="2">
        <f t="shared" si="17"/>
        <v>70</v>
      </c>
    </row>
    <row r="564" spans="1:19" x14ac:dyDescent="0.3">
      <c r="A564" s="3">
        <v>563</v>
      </c>
      <c r="B564" s="3">
        <v>1411</v>
      </c>
      <c r="C564" s="1">
        <v>36161</v>
      </c>
      <c r="D564" s="1">
        <v>36411</v>
      </c>
      <c r="E564" s="4" t="s">
        <v>42</v>
      </c>
      <c r="F564" s="4" t="s">
        <v>32</v>
      </c>
      <c r="G564" s="4" t="s">
        <v>21</v>
      </c>
      <c r="H564" t="s">
        <v>26</v>
      </c>
      <c r="I564" s="2">
        <v>1</v>
      </c>
      <c r="J564" s="22">
        <v>70</v>
      </c>
      <c r="K564" s="3">
        <v>1</v>
      </c>
      <c r="L564" s="3">
        <v>1</v>
      </c>
      <c r="M564" s="3">
        <v>1</v>
      </c>
      <c r="N564" s="3">
        <v>0</v>
      </c>
      <c r="O564" s="3">
        <v>0</v>
      </c>
      <c r="P564">
        <v>1</v>
      </c>
      <c r="Q564">
        <f t="shared" si="16"/>
        <v>1999</v>
      </c>
      <c r="R564" s="3" cm="1">
        <f t="array" ref="R564">MIN(IF($B$2:$B$601 = B564, $Q$2:$Q$601))</f>
        <v>1999</v>
      </c>
      <c r="S564" s="2">
        <f t="shared" si="17"/>
        <v>70</v>
      </c>
    </row>
    <row r="565" spans="1:19" x14ac:dyDescent="0.3">
      <c r="A565" s="3">
        <v>564</v>
      </c>
      <c r="B565" s="3">
        <v>1412</v>
      </c>
      <c r="C565" s="1">
        <v>36161</v>
      </c>
      <c r="D565" s="1">
        <v>36331</v>
      </c>
      <c r="E565" s="4" t="s">
        <v>42</v>
      </c>
      <c r="F565" s="4" t="s">
        <v>32</v>
      </c>
      <c r="G565" s="4" t="s">
        <v>21</v>
      </c>
      <c r="H565" t="s">
        <v>26</v>
      </c>
      <c r="I565" s="2">
        <v>2</v>
      </c>
      <c r="J565" s="22">
        <v>140</v>
      </c>
      <c r="K565" s="3">
        <v>1</v>
      </c>
      <c r="L565" s="3">
        <v>1</v>
      </c>
      <c r="M565" s="3">
        <v>0</v>
      </c>
      <c r="N565" s="3">
        <v>0</v>
      </c>
      <c r="O565" s="3">
        <v>0</v>
      </c>
      <c r="P565">
        <v>1</v>
      </c>
      <c r="Q565">
        <f t="shared" si="16"/>
        <v>1999</v>
      </c>
      <c r="R565" s="3" cm="1">
        <f t="array" ref="R565">MIN(IF($B$2:$B$601 = B565, $Q$2:$Q$601))</f>
        <v>1999</v>
      </c>
      <c r="S565" s="2">
        <f t="shared" si="17"/>
        <v>70</v>
      </c>
    </row>
    <row r="566" spans="1:19" x14ac:dyDescent="0.3">
      <c r="A566" s="3">
        <v>565</v>
      </c>
      <c r="B566" s="3">
        <v>1413</v>
      </c>
      <c r="C566" s="1">
        <v>36161</v>
      </c>
      <c r="D566" s="1">
        <v>36381</v>
      </c>
      <c r="E566" s="4" t="s">
        <v>16</v>
      </c>
      <c r="F566" s="4" t="s">
        <v>32</v>
      </c>
      <c r="G566" s="4" t="s">
        <v>21</v>
      </c>
      <c r="H566" t="s">
        <v>26</v>
      </c>
      <c r="I566" s="2">
        <v>2</v>
      </c>
      <c r="J566" s="22">
        <v>245</v>
      </c>
      <c r="K566" s="3">
        <v>1</v>
      </c>
      <c r="L566" s="3">
        <v>1</v>
      </c>
      <c r="M566" s="3">
        <v>0</v>
      </c>
      <c r="N566" s="3">
        <v>0</v>
      </c>
      <c r="O566" s="3">
        <v>0</v>
      </c>
      <c r="P566">
        <v>1</v>
      </c>
      <c r="Q566">
        <f t="shared" si="16"/>
        <v>1999</v>
      </c>
      <c r="R566" s="3" cm="1">
        <f t="array" ref="R566">MIN(IF($B$2:$B$601 = B566, $Q$2:$Q$601))</f>
        <v>1999</v>
      </c>
      <c r="S566" s="2">
        <f t="shared" si="17"/>
        <v>122.5</v>
      </c>
    </row>
    <row r="567" spans="1:19" x14ac:dyDescent="0.3">
      <c r="A567" s="3">
        <v>566</v>
      </c>
      <c r="B567" s="3">
        <v>1414</v>
      </c>
      <c r="C567" s="1">
        <v>36161</v>
      </c>
      <c r="D567" s="1">
        <v>36351</v>
      </c>
      <c r="E567" s="4" t="s">
        <v>42</v>
      </c>
      <c r="F567" s="4" t="s">
        <v>32</v>
      </c>
      <c r="G567" s="4" t="s">
        <v>21</v>
      </c>
      <c r="H567" t="s">
        <v>26</v>
      </c>
      <c r="I567" s="2">
        <v>1</v>
      </c>
      <c r="J567" s="22">
        <v>70</v>
      </c>
      <c r="K567" s="3">
        <v>1</v>
      </c>
      <c r="L567" s="3">
        <v>1</v>
      </c>
      <c r="M567" s="3">
        <v>0</v>
      </c>
      <c r="N567" s="3">
        <v>0</v>
      </c>
      <c r="O567" s="3">
        <v>0</v>
      </c>
      <c r="P567">
        <v>1</v>
      </c>
      <c r="Q567">
        <f t="shared" si="16"/>
        <v>1999</v>
      </c>
      <c r="R567" s="3" cm="1">
        <f t="array" ref="R567">MIN(IF($B$2:$B$601 = B567, $Q$2:$Q$601))</f>
        <v>1999</v>
      </c>
      <c r="S567" s="2">
        <f t="shared" si="17"/>
        <v>70</v>
      </c>
    </row>
    <row r="568" spans="1:19" x14ac:dyDescent="0.3">
      <c r="A568" s="3">
        <v>567</v>
      </c>
      <c r="B568" s="3">
        <v>1314</v>
      </c>
      <c r="C568" s="1">
        <v>36161</v>
      </c>
      <c r="D568" s="1">
        <v>36161</v>
      </c>
      <c r="E568" s="4" t="s">
        <v>42</v>
      </c>
      <c r="F568" s="4" t="s">
        <v>32</v>
      </c>
      <c r="G568" s="4" t="s">
        <v>21</v>
      </c>
      <c r="H568" t="s">
        <v>52</v>
      </c>
      <c r="I568" s="2">
        <v>6</v>
      </c>
      <c r="J568" s="22">
        <v>420</v>
      </c>
      <c r="K568" s="3">
        <v>1</v>
      </c>
      <c r="L568" s="3">
        <v>1</v>
      </c>
      <c r="M568" s="3">
        <v>1</v>
      </c>
      <c r="N568" s="3">
        <v>0</v>
      </c>
      <c r="O568" s="3">
        <v>0</v>
      </c>
      <c r="P568">
        <v>1</v>
      </c>
      <c r="Q568">
        <f t="shared" si="16"/>
        <v>1999</v>
      </c>
      <c r="R568" s="3" cm="1">
        <f t="array" ref="R568">MIN(IF($B$2:$B$601 = B568, $Q$2:$Q$601))</f>
        <v>1998</v>
      </c>
      <c r="S568" s="2">
        <f t="shared" si="17"/>
        <v>70</v>
      </c>
    </row>
    <row r="569" spans="1:19" x14ac:dyDescent="0.3">
      <c r="A569" s="3">
        <v>568</v>
      </c>
      <c r="B569" s="3">
        <v>1415</v>
      </c>
      <c r="C569" s="1">
        <v>36161</v>
      </c>
      <c r="D569" s="1">
        <v>36411</v>
      </c>
      <c r="E569" s="4" t="s">
        <v>42</v>
      </c>
      <c r="F569" s="4" t="s">
        <v>32</v>
      </c>
      <c r="G569" s="4" t="s">
        <v>18</v>
      </c>
      <c r="H569" t="s">
        <v>26</v>
      </c>
      <c r="I569" s="2">
        <v>1</v>
      </c>
      <c r="J569" s="22">
        <v>70</v>
      </c>
      <c r="K569" s="3">
        <v>1</v>
      </c>
      <c r="L569" s="3">
        <v>1</v>
      </c>
      <c r="M569" s="3">
        <v>1</v>
      </c>
      <c r="N569" s="3">
        <v>0</v>
      </c>
      <c r="O569" s="3">
        <v>0</v>
      </c>
      <c r="P569">
        <v>1</v>
      </c>
      <c r="Q569">
        <f t="shared" si="16"/>
        <v>1999</v>
      </c>
      <c r="R569" s="3" cm="1">
        <f t="array" ref="R569">MIN(IF($B$2:$B$601 = B569, $Q$2:$Q$601))</f>
        <v>1999</v>
      </c>
      <c r="S569" s="2">
        <f t="shared" si="17"/>
        <v>70</v>
      </c>
    </row>
    <row r="570" spans="1:19" x14ac:dyDescent="0.3">
      <c r="A570" s="3">
        <v>569</v>
      </c>
      <c r="B570" s="3">
        <v>1416</v>
      </c>
      <c r="C570" s="1">
        <v>36161</v>
      </c>
      <c r="D570" s="1">
        <v>36411</v>
      </c>
      <c r="E570" s="4" t="s">
        <v>42</v>
      </c>
      <c r="F570" s="4" t="s">
        <v>32</v>
      </c>
      <c r="G570" s="4" t="s">
        <v>18</v>
      </c>
      <c r="H570" t="s">
        <v>26</v>
      </c>
      <c r="I570" s="2">
        <v>1</v>
      </c>
      <c r="J570" s="22">
        <v>70</v>
      </c>
      <c r="K570" s="3">
        <v>1</v>
      </c>
      <c r="L570" s="3">
        <v>1</v>
      </c>
      <c r="M570" s="3">
        <v>1</v>
      </c>
      <c r="N570" s="3">
        <v>0</v>
      </c>
      <c r="O570" s="3">
        <v>0</v>
      </c>
      <c r="P570">
        <v>1</v>
      </c>
      <c r="Q570">
        <f t="shared" si="16"/>
        <v>1999</v>
      </c>
      <c r="R570" s="3" cm="1">
        <f t="array" ref="R570">MIN(IF($B$2:$B$601 = B570, $Q$2:$Q$601))</f>
        <v>1999</v>
      </c>
      <c r="S570" s="2">
        <f t="shared" si="17"/>
        <v>70</v>
      </c>
    </row>
    <row r="571" spans="1:19" x14ac:dyDescent="0.3">
      <c r="A571" s="3">
        <v>570</v>
      </c>
      <c r="B571" s="3">
        <v>1417</v>
      </c>
      <c r="C571" s="1">
        <v>36161</v>
      </c>
      <c r="D571" s="1">
        <v>36381</v>
      </c>
      <c r="E571" s="4" t="s">
        <v>16</v>
      </c>
      <c r="F571" s="4" t="s">
        <v>32</v>
      </c>
      <c r="G571" s="4" t="s">
        <v>21</v>
      </c>
      <c r="H571" t="s">
        <v>26</v>
      </c>
      <c r="I571" s="2">
        <v>1</v>
      </c>
      <c r="J571" s="22">
        <v>122.5</v>
      </c>
      <c r="K571" s="3">
        <v>1</v>
      </c>
      <c r="L571" s="3">
        <v>1</v>
      </c>
      <c r="M571" s="3">
        <v>1</v>
      </c>
      <c r="N571" s="3">
        <v>0</v>
      </c>
      <c r="O571" s="3">
        <v>0</v>
      </c>
      <c r="P571">
        <v>1</v>
      </c>
      <c r="Q571">
        <f t="shared" si="16"/>
        <v>1999</v>
      </c>
      <c r="R571" s="3" cm="1">
        <f t="array" ref="R571">MIN(IF($B$2:$B$601 = B571, $Q$2:$Q$601))</f>
        <v>1999</v>
      </c>
      <c r="S571" s="2">
        <f t="shared" si="17"/>
        <v>122.5</v>
      </c>
    </row>
    <row r="572" spans="1:19" x14ac:dyDescent="0.3">
      <c r="A572" s="3">
        <v>571</v>
      </c>
      <c r="B572" s="3">
        <v>1418</v>
      </c>
      <c r="C572" s="1">
        <v>36161</v>
      </c>
      <c r="D572" s="1">
        <v>36331</v>
      </c>
      <c r="E572" s="4" t="s">
        <v>16</v>
      </c>
      <c r="F572" s="4" t="s">
        <v>17</v>
      </c>
      <c r="G572" s="4" t="s">
        <v>18</v>
      </c>
      <c r="H572" t="s">
        <v>26</v>
      </c>
      <c r="I572" s="2">
        <v>4</v>
      </c>
      <c r="J572" s="22">
        <v>420</v>
      </c>
      <c r="K572" s="3">
        <v>0</v>
      </c>
      <c r="L572" s="3">
        <v>0</v>
      </c>
      <c r="M572" s="3">
        <v>0</v>
      </c>
      <c r="N572" s="3">
        <v>0</v>
      </c>
      <c r="O572" s="3">
        <v>0</v>
      </c>
      <c r="P572">
        <v>1</v>
      </c>
      <c r="Q572">
        <f t="shared" si="16"/>
        <v>1999</v>
      </c>
      <c r="R572" s="3" cm="1">
        <f t="array" ref="R572">MIN(IF($B$2:$B$601 = B572, $Q$2:$Q$601))</f>
        <v>1999</v>
      </c>
      <c r="S572" s="2">
        <f t="shared" si="17"/>
        <v>105</v>
      </c>
    </row>
    <row r="573" spans="1:19" x14ac:dyDescent="0.3">
      <c r="A573" s="3">
        <v>572</v>
      </c>
      <c r="B573" s="3">
        <v>1419</v>
      </c>
      <c r="C573" s="1">
        <v>36161</v>
      </c>
      <c r="D573" s="1">
        <v>36161</v>
      </c>
      <c r="E573" s="4" t="s">
        <v>16</v>
      </c>
      <c r="F573" s="4" t="s">
        <v>17</v>
      </c>
      <c r="G573" s="4" t="s">
        <v>21</v>
      </c>
      <c r="H573" t="s">
        <v>22</v>
      </c>
      <c r="I573" s="2">
        <v>1</v>
      </c>
      <c r="J573" s="22">
        <v>105</v>
      </c>
      <c r="K573" s="3">
        <v>1</v>
      </c>
      <c r="L573" s="3">
        <v>1</v>
      </c>
      <c r="M573" s="3">
        <v>1</v>
      </c>
      <c r="N573" s="3">
        <v>1</v>
      </c>
      <c r="O573" s="3">
        <v>1</v>
      </c>
      <c r="P573">
        <v>1</v>
      </c>
      <c r="Q573">
        <f t="shared" si="16"/>
        <v>1999</v>
      </c>
      <c r="R573" s="3" cm="1">
        <f t="array" ref="R573">MIN(IF($B$2:$B$601 = B573, $Q$2:$Q$601))</f>
        <v>1999</v>
      </c>
      <c r="S573" s="2">
        <f t="shared" si="17"/>
        <v>105</v>
      </c>
    </row>
    <row r="574" spans="1:19" x14ac:dyDescent="0.3">
      <c r="A574" s="3">
        <v>573</v>
      </c>
      <c r="B574" s="3">
        <v>1420</v>
      </c>
      <c r="C574" s="1">
        <v>36161</v>
      </c>
      <c r="D574" s="1">
        <v>36161</v>
      </c>
      <c r="E574" s="4" t="s">
        <v>16</v>
      </c>
      <c r="F574" s="4" t="s">
        <v>17</v>
      </c>
      <c r="G574" s="4" t="s">
        <v>21</v>
      </c>
      <c r="H574" t="s">
        <v>26</v>
      </c>
      <c r="I574" s="2">
        <v>3</v>
      </c>
      <c r="J574" s="22">
        <v>315</v>
      </c>
      <c r="K574" s="3">
        <v>1</v>
      </c>
      <c r="L574" s="3">
        <v>1</v>
      </c>
      <c r="M574" s="3">
        <v>0</v>
      </c>
      <c r="N574" s="3">
        <v>0</v>
      </c>
      <c r="O574" s="3">
        <v>0</v>
      </c>
      <c r="P574">
        <v>1</v>
      </c>
      <c r="Q574">
        <f t="shared" si="16"/>
        <v>1999</v>
      </c>
      <c r="R574" s="3" cm="1">
        <f t="array" ref="R574">MIN(IF($B$2:$B$601 = B574, $Q$2:$Q$601))</f>
        <v>1999</v>
      </c>
      <c r="S574" s="2">
        <f t="shared" si="17"/>
        <v>105</v>
      </c>
    </row>
    <row r="575" spans="1:19" x14ac:dyDescent="0.3">
      <c r="A575" s="3">
        <v>574</v>
      </c>
      <c r="B575" s="3">
        <v>1421</v>
      </c>
      <c r="C575" s="1">
        <v>36161</v>
      </c>
      <c r="D575" s="1">
        <v>36410</v>
      </c>
      <c r="E575" s="4" t="s">
        <v>42</v>
      </c>
      <c r="F575" s="4" t="s">
        <v>32</v>
      </c>
      <c r="G575" s="4" t="s">
        <v>18</v>
      </c>
      <c r="H575" t="s">
        <v>26</v>
      </c>
      <c r="I575" s="2">
        <v>1</v>
      </c>
      <c r="J575" s="22">
        <v>70</v>
      </c>
      <c r="K575" s="3">
        <v>1</v>
      </c>
      <c r="L575" s="3">
        <v>1</v>
      </c>
      <c r="M575" s="3">
        <v>0</v>
      </c>
      <c r="N575" s="3">
        <v>0</v>
      </c>
      <c r="O575" s="3">
        <v>0</v>
      </c>
      <c r="P575">
        <v>1</v>
      </c>
      <c r="Q575">
        <f t="shared" si="16"/>
        <v>1999</v>
      </c>
      <c r="R575" s="3" cm="1">
        <f t="array" ref="R575">MIN(IF($B$2:$B$601 = B575, $Q$2:$Q$601))</f>
        <v>1999</v>
      </c>
      <c r="S575" s="2">
        <f t="shared" si="17"/>
        <v>70</v>
      </c>
    </row>
    <row r="576" spans="1:19" x14ac:dyDescent="0.3">
      <c r="A576" s="3">
        <v>575</v>
      </c>
      <c r="B576" s="3">
        <v>1422</v>
      </c>
      <c r="C576" s="1">
        <v>36161</v>
      </c>
      <c r="D576" s="1">
        <v>36162</v>
      </c>
      <c r="E576" s="4" t="s">
        <v>42</v>
      </c>
      <c r="F576" s="4" t="s">
        <v>32</v>
      </c>
      <c r="G576" s="4" t="s">
        <v>21</v>
      </c>
      <c r="H576" t="s">
        <v>26</v>
      </c>
      <c r="I576" s="2">
        <v>7</v>
      </c>
      <c r="J576" s="22">
        <v>490</v>
      </c>
      <c r="K576" s="3">
        <v>0</v>
      </c>
      <c r="L576" s="3">
        <v>0</v>
      </c>
      <c r="M576" s="3">
        <v>0</v>
      </c>
      <c r="N576" s="3">
        <v>0</v>
      </c>
      <c r="O576" s="3">
        <v>0</v>
      </c>
      <c r="P576">
        <v>1</v>
      </c>
      <c r="Q576">
        <f t="shared" si="16"/>
        <v>1999</v>
      </c>
      <c r="R576" s="3" cm="1">
        <f t="array" ref="R576">MIN(IF($B$2:$B$601 = B576, $Q$2:$Q$601))</f>
        <v>1999</v>
      </c>
      <c r="S576" s="2">
        <f t="shared" si="17"/>
        <v>70</v>
      </c>
    </row>
    <row r="577" spans="1:19" x14ac:dyDescent="0.3">
      <c r="A577" s="3">
        <v>576</v>
      </c>
      <c r="B577" s="3">
        <v>1423</v>
      </c>
      <c r="C577" s="1">
        <v>36161</v>
      </c>
      <c r="D577" s="1">
        <v>36381</v>
      </c>
      <c r="E577" s="4" t="s">
        <v>42</v>
      </c>
      <c r="F577" s="4" t="s">
        <v>32</v>
      </c>
      <c r="G577" s="4" t="s">
        <v>21</v>
      </c>
      <c r="H577" t="s">
        <v>26</v>
      </c>
      <c r="I577" s="2">
        <v>1</v>
      </c>
      <c r="J577" s="22">
        <v>70</v>
      </c>
      <c r="K577" s="3">
        <v>1</v>
      </c>
      <c r="L577" s="3">
        <v>1</v>
      </c>
      <c r="M577" s="3">
        <v>0</v>
      </c>
      <c r="N577" s="3">
        <v>0</v>
      </c>
      <c r="O577" s="3">
        <v>0</v>
      </c>
      <c r="P577">
        <v>1</v>
      </c>
      <c r="Q577">
        <f t="shared" si="16"/>
        <v>1999</v>
      </c>
      <c r="R577" s="3" cm="1">
        <f t="array" ref="R577">MIN(IF($B$2:$B$601 = B577, $Q$2:$Q$601))</f>
        <v>1999</v>
      </c>
      <c r="S577" s="2">
        <f t="shared" si="17"/>
        <v>70</v>
      </c>
    </row>
    <row r="578" spans="1:19" x14ac:dyDescent="0.3">
      <c r="A578" s="3">
        <v>577</v>
      </c>
      <c r="B578" s="3">
        <v>1424</v>
      </c>
      <c r="C578" s="1">
        <v>36161</v>
      </c>
      <c r="D578" s="1">
        <v>36331</v>
      </c>
      <c r="E578" s="4" t="s">
        <v>42</v>
      </c>
      <c r="F578" s="4" t="s">
        <v>32</v>
      </c>
      <c r="G578" s="4" t="s">
        <v>21</v>
      </c>
      <c r="H578" t="s">
        <v>26</v>
      </c>
      <c r="I578" s="2">
        <v>1</v>
      </c>
      <c r="J578" s="22">
        <v>70</v>
      </c>
      <c r="K578" s="3">
        <v>1</v>
      </c>
      <c r="L578" s="3">
        <v>1</v>
      </c>
      <c r="M578" s="3">
        <v>0</v>
      </c>
      <c r="N578" s="3">
        <v>0</v>
      </c>
      <c r="O578" s="3">
        <v>0</v>
      </c>
      <c r="P578">
        <v>1</v>
      </c>
      <c r="Q578">
        <f t="shared" si="16"/>
        <v>1999</v>
      </c>
      <c r="R578" s="3" cm="1">
        <f t="array" ref="R578">MIN(IF($B$2:$B$601 = B578, $Q$2:$Q$601))</f>
        <v>1999</v>
      </c>
      <c r="S578" s="2">
        <f t="shared" si="17"/>
        <v>70</v>
      </c>
    </row>
    <row r="579" spans="1:19" x14ac:dyDescent="0.3">
      <c r="A579" s="3">
        <v>578</v>
      </c>
      <c r="B579" s="3">
        <v>1425</v>
      </c>
      <c r="C579" s="1">
        <v>36161</v>
      </c>
      <c r="D579" s="1">
        <v>36381</v>
      </c>
      <c r="E579" s="4" t="s">
        <v>42</v>
      </c>
      <c r="F579" s="4" t="s">
        <v>37</v>
      </c>
      <c r="G579" s="4" t="s">
        <v>21</v>
      </c>
      <c r="H579" t="s">
        <v>22</v>
      </c>
      <c r="I579" s="2">
        <v>1</v>
      </c>
      <c r="J579" s="22">
        <v>110</v>
      </c>
      <c r="K579" s="3">
        <v>1</v>
      </c>
      <c r="L579" s="3">
        <v>1</v>
      </c>
      <c r="M579" s="3">
        <v>0</v>
      </c>
      <c r="N579" s="3">
        <v>0</v>
      </c>
      <c r="O579" s="3">
        <v>0</v>
      </c>
      <c r="P579">
        <v>1</v>
      </c>
      <c r="Q579">
        <f t="shared" ref="Q579:Q601" si="18">YEAR(C579)</f>
        <v>1999</v>
      </c>
      <c r="R579" s="3" cm="1">
        <f t="array" ref="R579">MIN(IF($B$2:$B$601 = B579, $Q$2:$Q$601))</f>
        <v>1999</v>
      </c>
      <c r="S579" s="2">
        <f t="shared" ref="S579:S601" si="19">J579/I579</f>
        <v>110</v>
      </c>
    </row>
    <row r="580" spans="1:19" x14ac:dyDescent="0.3">
      <c r="A580" s="3">
        <v>579</v>
      </c>
      <c r="B580" s="3">
        <v>1426</v>
      </c>
      <c r="C580" s="1">
        <v>36161</v>
      </c>
      <c r="D580" s="1">
        <v>36210</v>
      </c>
      <c r="E580" s="4" t="s">
        <v>16</v>
      </c>
      <c r="F580" s="4" t="s">
        <v>32</v>
      </c>
      <c r="G580" s="4" t="s">
        <v>21</v>
      </c>
      <c r="H580" t="s">
        <v>22</v>
      </c>
      <c r="I580" s="2">
        <v>4</v>
      </c>
      <c r="J580" s="22">
        <v>490</v>
      </c>
      <c r="K580" s="3">
        <v>1</v>
      </c>
      <c r="L580" s="3">
        <v>0</v>
      </c>
      <c r="M580" s="3">
        <v>1</v>
      </c>
      <c r="N580" s="3">
        <v>0</v>
      </c>
      <c r="O580" s="3">
        <v>0</v>
      </c>
      <c r="P580">
        <v>1</v>
      </c>
      <c r="Q580">
        <f t="shared" si="18"/>
        <v>1999</v>
      </c>
      <c r="R580" s="3" cm="1">
        <f t="array" ref="R580">MIN(IF($B$2:$B$601 = B580, $Q$2:$Q$601))</f>
        <v>1999</v>
      </c>
      <c r="S580" s="2">
        <f t="shared" si="19"/>
        <v>122.5</v>
      </c>
    </row>
    <row r="581" spans="1:19" x14ac:dyDescent="0.3">
      <c r="A581" s="3">
        <v>580</v>
      </c>
      <c r="B581" s="3">
        <v>1066</v>
      </c>
      <c r="C581" s="1">
        <v>36161</v>
      </c>
      <c r="D581" s="1">
        <v>36161</v>
      </c>
      <c r="E581" s="4" t="s">
        <v>16</v>
      </c>
      <c r="F581" s="4" t="s">
        <v>32</v>
      </c>
      <c r="G581" s="4" t="s">
        <v>21</v>
      </c>
      <c r="H581" t="s">
        <v>27</v>
      </c>
      <c r="I581" s="2">
        <v>1</v>
      </c>
      <c r="J581" s="22">
        <v>122.5</v>
      </c>
      <c r="K581" s="3">
        <v>1</v>
      </c>
      <c r="L581" s="3">
        <v>1</v>
      </c>
      <c r="M581" s="3">
        <v>0</v>
      </c>
      <c r="N581" s="3">
        <v>0</v>
      </c>
      <c r="O581" s="3">
        <v>0</v>
      </c>
      <c r="P581">
        <v>1</v>
      </c>
      <c r="Q581">
        <f t="shared" si="18"/>
        <v>1999</v>
      </c>
      <c r="R581" s="3" cm="1">
        <f t="array" ref="R581">MIN(IF($B$2:$B$601 = B581, $Q$2:$Q$601))</f>
        <v>1997</v>
      </c>
      <c r="S581" s="2">
        <f t="shared" si="19"/>
        <v>122.5</v>
      </c>
    </row>
    <row r="582" spans="1:19" x14ac:dyDescent="0.3">
      <c r="A582" s="3">
        <v>581</v>
      </c>
      <c r="B582" s="3">
        <v>1060</v>
      </c>
      <c r="C582" s="1">
        <v>36161</v>
      </c>
      <c r="D582" s="1">
        <v>36161</v>
      </c>
      <c r="E582" s="4" t="s">
        <v>16</v>
      </c>
      <c r="F582" s="4" t="s">
        <v>32</v>
      </c>
      <c r="G582" s="4" t="s">
        <v>21</v>
      </c>
      <c r="H582" t="s">
        <v>27</v>
      </c>
      <c r="I582" s="2">
        <v>1</v>
      </c>
      <c r="J582" s="22">
        <v>122.5</v>
      </c>
      <c r="K582" s="3">
        <v>1</v>
      </c>
      <c r="L582" s="3">
        <v>1</v>
      </c>
      <c r="M582" s="3">
        <v>0</v>
      </c>
      <c r="N582" s="3">
        <v>0</v>
      </c>
      <c r="O582" s="3">
        <v>0</v>
      </c>
      <c r="P582">
        <v>1</v>
      </c>
      <c r="Q582">
        <f t="shared" si="18"/>
        <v>1999</v>
      </c>
      <c r="R582" s="3" cm="1">
        <f t="array" ref="R582">MIN(IF($B$2:$B$601 = B582, $Q$2:$Q$601))</f>
        <v>1997</v>
      </c>
      <c r="S582" s="2">
        <f t="shared" si="19"/>
        <v>122.5</v>
      </c>
    </row>
    <row r="583" spans="1:19" x14ac:dyDescent="0.3">
      <c r="A583" s="3">
        <v>582</v>
      </c>
      <c r="B583" s="3">
        <v>1020</v>
      </c>
      <c r="C583" s="1">
        <v>36161</v>
      </c>
      <c r="D583" s="1">
        <v>36161</v>
      </c>
      <c r="E583" s="4" t="s">
        <v>16</v>
      </c>
      <c r="F583" s="4" t="s">
        <v>37</v>
      </c>
      <c r="G583" s="4" t="s">
        <v>21</v>
      </c>
      <c r="H583" t="s">
        <v>27</v>
      </c>
      <c r="I583" s="2">
        <v>1</v>
      </c>
      <c r="J583" s="22">
        <v>192.5</v>
      </c>
      <c r="K583" s="3">
        <v>1</v>
      </c>
      <c r="L583" s="3">
        <v>1</v>
      </c>
      <c r="M583" s="3">
        <v>0</v>
      </c>
      <c r="N583" s="3">
        <v>0</v>
      </c>
      <c r="O583" s="3">
        <v>0</v>
      </c>
      <c r="P583">
        <v>1</v>
      </c>
      <c r="Q583">
        <f t="shared" si="18"/>
        <v>1999</v>
      </c>
      <c r="R583" s="3" cm="1">
        <f t="array" ref="R583">MIN(IF($B$2:$B$601 = B583, $Q$2:$Q$601))</f>
        <v>1997</v>
      </c>
      <c r="S583" s="2">
        <f t="shared" si="19"/>
        <v>192.5</v>
      </c>
    </row>
    <row r="584" spans="1:19" x14ac:dyDescent="0.3">
      <c r="A584" s="3">
        <v>583</v>
      </c>
      <c r="B584" s="3">
        <v>1017</v>
      </c>
      <c r="C584" s="1">
        <v>36161</v>
      </c>
      <c r="D584" s="1">
        <v>36161</v>
      </c>
      <c r="E584" s="4" t="s">
        <v>16</v>
      </c>
      <c r="F584" s="4" t="s">
        <v>32</v>
      </c>
      <c r="G584" s="4" t="s">
        <v>21</v>
      </c>
      <c r="H584" t="s">
        <v>27</v>
      </c>
      <c r="I584" s="2">
        <v>1</v>
      </c>
      <c r="J584" s="22">
        <v>122.5</v>
      </c>
      <c r="K584" s="3">
        <v>1</v>
      </c>
      <c r="L584" s="3">
        <v>1</v>
      </c>
      <c r="M584" s="3">
        <v>0</v>
      </c>
      <c r="N584" s="3">
        <v>0</v>
      </c>
      <c r="O584" s="3">
        <v>0</v>
      </c>
      <c r="P584">
        <v>1</v>
      </c>
      <c r="Q584">
        <f t="shared" si="18"/>
        <v>1999</v>
      </c>
      <c r="R584" s="3" cm="1">
        <f t="array" ref="R584">MIN(IF($B$2:$B$601 = B584, $Q$2:$Q$601))</f>
        <v>1997</v>
      </c>
      <c r="S584" s="2">
        <f t="shared" si="19"/>
        <v>122.5</v>
      </c>
    </row>
    <row r="585" spans="1:19" x14ac:dyDescent="0.3">
      <c r="A585" s="3">
        <v>584</v>
      </c>
      <c r="B585" s="3">
        <v>1021</v>
      </c>
      <c r="C585" s="1">
        <v>36161</v>
      </c>
      <c r="D585" s="1">
        <v>36161</v>
      </c>
      <c r="E585" s="4" t="s">
        <v>16</v>
      </c>
      <c r="F585" s="4" t="s">
        <v>37</v>
      </c>
      <c r="G585" s="4" t="s">
        <v>21</v>
      </c>
      <c r="H585" t="s">
        <v>27</v>
      </c>
      <c r="I585" s="2">
        <v>1</v>
      </c>
      <c r="J585" s="22">
        <v>192.5</v>
      </c>
      <c r="K585" s="3">
        <v>1</v>
      </c>
      <c r="L585" s="3">
        <v>0</v>
      </c>
      <c r="M585" s="3">
        <v>0</v>
      </c>
      <c r="N585" s="3">
        <v>0</v>
      </c>
      <c r="O585" s="3">
        <v>1</v>
      </c>
      <c r="P585">
        <v>1</v>
      </c>
      <c r="Q585">
        <f t="shared" si="18"/>
        <v>1999</v>
      </c>
      <c r="R585" s="3" cm="1">
        <f t="array" ref="R585">MIN(IF($B$2:$B$601 = B585, $Q$2:$Q$601))</f>
        <v>1997</v>
      </c>
      <c r="S585" s="2">
        <f t="shared" si="19"/>
        <v>192.5</v>
      </c>
    </row>
    <row r="586" spans="1:19" x14ac:dyDescent="0.3">
      <c r="A586" s="3">
        <v>585</v>
      </c>
      <c r="B586" s="3">
        <v>1084</v>
      </c>
      <c r="C586" s="1">
        <v>36161</v>
      </c>
      <c r="D586" s="1">
        <v>36161</v>
      </c>
      <c r="E586" s="4" t="s">
        <v>42</v>
      </c>
      <c r="F586" s="4" t="s">
        <v>32</v>
      </c>
      <c r="G586" s="4" t="s">
        <v>21</v>
      </c>
      <c r="H586" t="s">
        <v>27</v>
      </c>
      <c r="I586" s="2">
        <v>2</v>
      </c>
      <c r="J586" s="22">
        <v>140</v>
      </c>
      <c r="K586" s="3">
        <v>1</v>
      </c>
      <c r="L586" s="3">
        <v>1</v>
      </c>
      <c r="M586" s="3">
        <v>0</v>
      </c>
      <c r="N586" s="3">
        <v>0</v>
      </c>
      <c r="O586" s="3">
        <v>0</v>
      </c>
      <c r="P586">
        <v>1</v>
      </c>
      <c r="Q586">
        <f t="shared" si="18"/>
        <v>1999</v>
      </c>
      <c r="R586" s="3" cm="1">
        <f t="array" ref="R586">MIN(IF($B$2:$B$601 = B586, $Q$2:$Q$601))</f>
        <v>1997</v>
      </c>
      <c r="S586" s="2">
        <f t="shared" si="19"/>
        <v>70</v>
      </c>
    </row>
    <row r="587" spans="1:19" x14ac:dyDescent="0.3">
      <c r="A587" s="3">
        <v>586</v>
      </c>
      <c r="B587" s="3">
        <v>1025</v>
      </c>
      <c r="C587" s="1">
        <v>36161</v>
      </c>
      <c r="D587" s="1">
        <v>36161</v>
      </c>
      <c r="E587" s="4" t="s">
        <v>16</v>
      </c>
      <c r="F587" s="4" t="s">
        <v>37</v>
      </c>
      <c r="G587" s="4" t="s">
        <v>21</v>
      </c>
      <c r="H587" t="s">
        <v>27</v>
      </c>
      <c r="I587" s="2">
        <v>1</v>
      </c>
      <c r="J587" s="22">
        <v>192.5</v>
      </c>
      <c r="K587" s="3">
        <v>1</v>
      </c>
      <c r="L587" s="3">
        <v>1</v>
      </c>
      <c r="M587" s="3">
        <v>1</v>
      </c>
      <c r="N587" s="3">
        <v>0</v>
      </c>
      <c r="O587" s="3">
        <v>0</v>
      </c>
      <c r="P587">
        <v>1</v>
      </c>
      <c r="Q587">
        <f t="shared" si="18"/>
        <v>1999</v>
      </c>
      <c r="R587" s="3" cm="1">
        <f t="array" ref="R587">MIN(IF($B$2:$B$601 = B587, $Q$2:$Q$601))</f>
        <v>1997</v>
      </c>
      <c r="S587" s="2">
        <f t="shared" si="19"/>
        <v>192.5</v>
      </c>
    </row>
    <row r="588" spans="1:19" x14ac:dyDescent="0.3">
      <c r="A588" s="3">
        <v>587</v>
      </c>
      <c r="B588" s="3">
        <v>1322</v>
      </c>
      <c r="C588" s="1">
        <v>36161</v>
      </c>
      <c r="D588" s="1">
        <v>36331</v>
      </c>
      <c r="E588" s="4" t="s">
        <v>16</v>
      </c>
      <c r="F588" s="4" t="s">
        <v>37</v>
      </c>
      <c r="G588" s="4" t="s">
        <v>21</v>
      </c>
      <c r="H588" t="s">
        <v>27</v>
      </c>
      <c r="I588" s="2">
        <v>4</v>
      </c>
      <c r="J588" s="22">
        <v>770</v>
      </c>
      <c r="K588" s="3">
        <v>1</v>
      </c>
      <c r="L588" s="3">
        <v>1</v>
      </c>
      <c r="M588" s="3">
        <v>1</v>
      </c>
      <c r="N588" s="3">
        <v>0</v>
      </c>
      <c r="O588" s="3">
        <v>0</v>
      </c>
      <c r="P588">
        <v>1</v>
      </c>
      <c r="Q588">
        <f t="shared" si="18"/>
        <v>1999</v>
      </c>
      <c r="R588" s="3" cm="1">
        <f t="array" ref="R588">MIN(IF($B$2:$B$601 = B588, $Q$2:$Q$601))</f>
        <v>1998</v>
      </c>
      <c r="S588" s="2">
        <f t="shared" si="19"/>
        <v>192.5</v>
      </c>
    </row>
    <row r="589" spans="1:19" x14ac:dyDescent="0.3">
      <c r="A589" s="3">
        <v>588</v>
      </c>
      <c r="B589" s="3">
        <v>1324</v>
      </c>
      <c r="C589" s="1">
        <v>36161</v>
      </c>
      <c r="D589" s="1">
        <v>36161</v>
      </c>
      <c r="E589" s="4" t="s">
        <v>42</v>
      </c>
      <c r="F589" s="4" t="s">
        <v>32</v>
      </c>
      <c r="G589" s="4" t="s">
        <v>21</v>
      </c>
      <c r="H589" t="s">
        <v>27</v>
      </c>
      <c r="I589" s="2">
        <v>1</v>
      </c>
      <c r="J589" s="22">
        <v>70</v>
      </c>
      <c r="K589" s="3">
        <v>1</v>
      </c>
      <c r="L589" s="3">
        <v>1</v>
      </c>
      <c r="M589" s="3">
        <v>1</v>
      </c>
      <c r="N589" s="3">
        <v>0</v>
      </c>
      <c r="O589" s="3">
        <v>0</v>
      </c>
      <c r="P589">
        <v>1</v>
      </c>
      <c r="Q589">
        <f t="shared" si="18"/>
        <v>1999</v>
      </c>
      <c r="R589" s="3" cm="1">
        <f t="array" ref="R589">MIN(IF($B$2:$B$601 = B589, $Q$2:$Q$601))</f>
        <v>1998</v>
      </c>
      <c r="S589" s="2">
        <f t="shared" si="19"/>
        <v>70</v>
      </c>
    </row>
    <row r="590" spans="1:19" x14ac:dyDescent="0.3">
      <c r="A590" s="3">
        <v>589</v>
      </c>
      <c r="B590" s="3">
        <v>1323</v>
      </c>
      <c r="C590" s="1">
        <v>36161</v>
      </c>
      <c r="D590" s="1">
        <v>36161</v>
      </c>
      <c r="E590" s="4" t="s">
        <v>42</v>
      </c>
      <c r="F590" s="4" t="s">
        <v>32</v>
      </c>
      <c r="G590" s="4" t="s">
        <v>21</v>
      </c>
      <c r="H590" t="s">
        <v>27</v>
      </c>
      <c r="I590" s="2">
        <v>2</v>
      </c>
      <c r="J590" s="22">
        <v>140</v>
      </c>
      <c r="K590" s="3">
        <v>1</v>
      </c>
      <c r="L590" s="3">
        <v>1</v>
      </c>
      <c r="M590" s="3">
        <v>0</v>
      </c>
      <c r="N590" s="3">
        <v>0</v>
      </c>
      <c r="O590" s="3">
        <v>0</v>
      </c>
      <c r="P590">
        <v>1</v>
      </c>
      <c r="Q590">
        <f t="shared" si="18"/>
        <v>1999</v>
      </c>
      <c r="R590" s="3" cm="1">
        <f t="array" ref="R590">MIN(IF($B$2:$B$601 = B590, $Q$2:$Q$601))</f>
        <v>1998</v>
      </c>
      <c r="S590" s="2">
        <f t="shared" si="19"/>
        <v>70</v>
      </c>
    </row>
    <row r="591" spans="1:19" x14ac:dyDescent="0.3">
      <c r="A591" s="3">
        <v>590</v>
      </c>
      <c r="B591" s="3">
        <v>1326</v>
      </c>
      <c r="C591" s="1">
        <v>36161</v>
      </c>
      <c r="D591" s="1">
        <v>36201</v>
      </c>
      <c r="E591" s="4" t="s">
        <v>42</v>
      </c>
      <c r="F591" s="4" t="s">
        <v>32</v>
      </c>
      <c r="G591" s="4" t="s">
        <v>21</v>
      </c>
      <c r="H591" t="s">
        <v>27</v>
      </c>
      <c r="I591" s="2">
        <v>1</v>
      </c>
      <c r="J591" s="22">
        <v>70</v>
      </c>
      <c r="K591" s="3">
        <v>1</v>
      </c>
      <c r="L591" s="3">
        <v>1</v>
      </c>
      <c r="M591" s="3">
        <v>0</v>
      </c>
      <c r="N591" s="3">
        <v>0</v>
      </c>
      <c r="O591" s="3">
        <v>0</v>
      </c>
      <c r="P591">
        <v>1</v>
      </c>
      <c r="Q591">
        <f t="shared" si="18"/>
        <v>1999</v>
      </c>
      <c r="R591" s="3" cm="1">
        <f t="array" ref="R591">MIN(IF($B$2:$B$601 = B591, $Q$2:$Q$601))</f>
        <v>1998</v>
      </c>
      <c r="S591" s="2">
        <f t="shared" si="19"/>
        <v>70</v>
      </c>
    </row>
    <row r="592" spans="1:19" x14ac:dyDescent="0.3">
      <c r="A592" s="3">
        <v>591</v>
      </c>
      <c r="B592" s="3">
        <v>1329</v>
      </c>
      <c r="C592" s="1">
        <v>36161</v>
      </c>
      <c r="D592" s="1">
        <v>36240</v>
      </c>
      <c r="E592" s="4" t="s">
        <v>16</v>
      </c>
      <c r="F592" s="4" t="s">
        <v>37</v>
      </c>
      <c r="G592" s="4" t="s">
        <v>21</v>
      </c>
      <c r="H592" t="s">
        <v>27</v>
      </c>
      <c r="I592" s="2">
        <v>1</v>
      </c>
      <c r="J592" s="22">
        <v>192.5</v>
      </c>
      <c r="K592" s="3">
        <v>1</v>
      </c>
      <c r="L592" s="3">
        <v>1</v>
      </c>
      <c r="M592" s="3">
        <v>0</v>
      </c>
      <c r="N592" s="3">
        <v>0</v>
      </c>
      <c r="O592" s="3">
        <v>0</v>
      </c>
      <c r="P592">
        <v>1</v>
      </c>
      <c r="Q592">
        <f t="shared" si="18"/>
        <v>1999</v>
      </c>
      <c r="R592" s="3" cm="1">
        <f t="array" ref="R592">MIN(IF($B$2:$B$601 = B592, $Q$2:$Q$601))</f>
        <v>1998</v>
      </c>
      <c r="S592" s="2">
        <f t="shared" si="19"/>
        <v>192.5</v>
      </c>
    </row>
    <row r="593" spans="1:19" x14ac:dyDescent="0.3">
      <c r="A593" s="3">
        <v>592</v>
      </c>
      <c r="B593" s="3">
        <v>1327</v>
      </c>
      <c r="C593" s="1">
        <v>36161</v>
      </c>
      <c r="D593" s="1">
        <v>36351</v>
      </c>
      <c r="E593" s="4" t="s">
        <v>16</v>
      </c>
      <c r="F593" s="4" t="s">
        <v>37</v>
      </c>
      <c r="G593" s="4" t="s">
        <v>21</v>
      </c>
      <c r="H593" t="s">
        <v>27</v>
      </c>
      <c r="I593" s="2">
        <v>2</v>
      </c>
      <c r="J593" s="22">
        <v>385</v>
      </c>
      <c r="K593" s="3">
        <v>1</v>
      </c>
      <c r="L593" s="3">
        <v>1</v>
      </c>
      <c r="M593" s="3">
        <v>0</v>
      </c>
      <c r="N593" s="3">
        <v>0</v>
      </c>
      <c r="O593" s="3">
        <v>0</v>
      </c>
      <c r="P593">
        <v>1</v>
      </c>
      <c r="Q593">
        <f t="shared" si="18"/>
        <v>1999</v>
      </c>
      <c r="R593" s="3" cm="1">
        <f t="array" ref="R593">MIN(IF($B$2:$B$601 = B593, $Q$2:$Q$601))</f>
        <v>1998</v>
      </c>
      <c r="S593" s="2">
        <f t="shared" si="19"/>
        <v>192.5</v>
      </c>
    </row>
    <row r="594" spans="1:19" x14ac:dyDescent="0.3">
      <c r="A594" s="3">
        <v>593</v>
      </c>
      <c r="B594" s="3">
        <v>1427</v>
      </c>
      <c r="C594" s="1">
        <v>36161</v>
      </c>
      <c r="D594" s="1">
        <v>36331</v>
      </c>
      <c r="E594" s="4" t="s">
        <v>16</v>
      </c>
      <c r="F594" s="4" t="s">
        <v>32</v>
      </c>
      <c r="G594" s="4" t="s">
        <v>21</v>
      </c>
      <c r="H594" t="s">
        <v>52</v>
      </c>
      <c r="I594" s="2">
        <v>6</v>
      </c>
      <c r="J594" s="22">
        <v>735</v>
      </c>
      <c r="K594" s="3">
        <v>0</v>
      </c>
      <c r="L594" s="3">
        <v>0</v>
      </c>
      <c r="M594" s="3">
        <v>0</v>
      </c>
      <c r="N594" s="3">
        <v>0</v>
      </c>
      <c r="O594" s="3">
        <v>0</v>
      </c>
      <c r="P594">
        <v>1</v>
      </c>
      <c r="Q594">
        <f t="shared" si="18"/>
        <v>1999</v>
      </c>
      <c r="R594" s="3" cm="1">
        <f t="array" ref="R594">MIN(IF($B$2:$B$601 = B594, $Q$2:$Q$601))</f>
        <v>1999</v>
      </c>
      <c r="S594" s="2">
        <f t="shared" si="19"/>
        <v>122.5</v>
      </c>
    </row>
    <row r="595" spans="1:19" x14ac:dyDescent="0.3">
      <c r="A595" s="3">
        <v>594</v>
      </c>
      <c r="B595" s="3">
        <v>1428</v>
      </c>
      <c r="C595" s="1">
        <v>36161</v>
      </c>
      <c r="D595" s="1">
        <v>36214</v>
      </c>
      <c r="E595" s="4" t="s">
        <v>16</v>
      </c>
      <c r="F595" s="4" t="s">
        <v>32</v>
      </c>
      <c r="G595" s="4" t="s">
        <v>21</v>
      </c>
      <c r="H595" t="s">
        <v>52</v>
      </c>
      <c r="I595" s="2">
        <v>1</v>
      </c>
      <c r="J595" s="22">
        <v>122.5</v>
      </c>
      <c r="K595" s="3">
        <v>1</v>
      </c>
      <c r="L595" s="3">
        <v>1</v>
      </c>
      <c r="M595" s="3">
        <v>1</v>
      </c>
      <c r="N595" s="3">
        <v>0</v>
      </c>
      <c r="O595" s="3">
        <v>0</v>
      </c>
      <c r="P595">
        <v>1</v>
      </c>
      <c r="Q595">
        <f t="shared" si="18"/>
        <v>1999</v>
      </c>
      <c r="R595" s="3" cm="1">
        <f t="array" ref="R595">MIN(IF($B$2:$B$601 = B595, $Q$2:$Q$601))</f>
        <v>1999</v>
      </c>
      <c r="S595" s="2">
        <f t="shared" si="19"/>
        <v>122.5</v>
      </c>
    </row>
    <row r="596" spans="1:19" x14ac:dyDescent="0.3">
      <c r="A596" s="3">
        <v>595</v>
      </c>
      <c r="B596" s="3">
        <v>1429</v>
      </c>
      <c r="C596" s="1">
        <v>36161</v>
      </c>
      <c r="D596" s="1">
        <v>36411</v>
      </c>
      <c r="E596" s="4" t="s">
        <v>42</v>
      </c>
      <c r="F596" s="4" t="s">
        <v>32</v>
      </c>
      <c r="G596" s="4" t="s">
        <v>18</v>
      </c>
      <c r="H596" t="s">
        <v>27</v>
      </c>
      <c r="I596" s="2">
        <v>1</v>
      </c>
      <c r="J596" s="22">
        <v>70</v>
      </c>
      <c r="K596" s="3">
        <v>1</v>
      </c>
      <c r="L596" s="3">
        <v>1</v>
      </c>
      <c r="M596" s="3">
        <v>1</v>
      </c>
      <c r="N596" s="3">
        <v>0</v>
      </c>
      <c r="O596" s="3">
        <v>0</v>
      </c>
      <c r="P596">
        <v>1</v>
      </c>
      <c r="Q596">
        <f t="shared" si="18"/>
        <v>1999</v>
      </c>
      <c r="R596" s="3" cm="1">
        <f t="array" ref="R596">MIN(IF($B$2:$B$601 = B596, $Q$2:$Q$601))</f>
        <v>1999</v>
      </c>
      <c r="S596" s="2">
        <f t="shared" si="19"/>
        <v>70</v>
      </c>
    </row>
    <row r="597" spans="1:19" x14ac:dyDescent="0.3">
      <c r="A597" s="3">
        <v>596</v>
      </c>
      <c r="B597" s="3">
        <v>1430</v>
      </c>
      <c r="C597" s="1">
        <v>36161</v>
      </c>
      <c r="D597" s="1">
        <v>36411</v>
      </c>
      <c r="E597" s="4" t="s">
        <v>42</v>
      </c>
      <c r="F597" s="4" t="s">
        <v>32</v>
      </c>
      <c r="G597" s="4" t="s">
        <v>21</v>
      </c>
      <c r="H597" t="s">
        <v>88</v>
      </c>
      <c r="I597" s="2">
        <v>1</v>
      </c>
      <c r="J597" s="22">
        <v>70</v>
      </c>
      <c r="K597" s="3">
        <v>1</v>
      </c>
      <c r="L597" s="3">
        <v>1</v>
      </c>
      <c r="M597" s="3">
        <v>0</v>
      </c>
      <c r="N597" s="3">
        <v>0</v>
      </c>
      <c r="O597" s="3">
        <v>0</v>
      </c>
      <c r="P597">
        <v>1</v>
      </c>
      <c r="Q597">
        <f t="shared" si="18"/>
        <v>1999</v>
      </c>
      <c r="R597" s="3" cm="1">
        <f t="array" ref="R597">MIN(IF($B$2:$B$601 = B597, $Q$2:$Q$601))</f>
        <v>1999</v>
      </c>
      <c r="S597" s="2">
        <f t="shared" si="19"/>
        <v>70</v>
      </c>
    </row>
    <row r="598" spans="1:19" x14ac:dyDescent="0.3">
      <c r="A598" s="3">
        <v>597</v>
      </c>
      <c r="B598" s="3">
        <v>1431</v>
      </c>
      <c r="C598" s="1">
        <v>36161</v>
      </c>
      <c r="D598" s="1">
        <v>36331</v>
      </c>
      <c r="E598" s="4" t="s">
        <v>42</v>
      </c>
      <c r="F598" s="4" t="s">
        <v>37</v>
      </c>
      <c r="G598" s="4" t="s">
        <v>18</v>
      </c>
      <c r="H598" t="s">
        <v>27</v>
      </c>
      <c r="I598" s="2">
        <v>1</v>
      </c>
      <c r="J598" s="22">
        <v>110</v>
      </c>
      <c r="K598" s="3">
        <v>1</v>
      </c>
      <c r="L598" s="3">
        <v>1</v>
      </c>
      <c r="M598" s="3">
        <v>0</v>
      </c>
      <c r="N598" s="3">
        <v>0</v>
      </c>
      <c r="O598" s="3">
        <v>0</v>
      </c>
      <c r="P598">
        <v>1</v>
      </c>
      <c r="Q598">
        <f t="shared" si="18"/>
        <v>1999</v>
      </c>
      <c r="R598" s="3" cm="1">
        <f t="array" ref="R598">MIN(IF($B$2:$B$601 = B598, $Q$2:$Q$601))</f>
        <v>1999</v>
      </c>
      <c r="S598" s="2">
        <f t="shared" si="19"/>
        <v>110</v>
      </c>
    </row>
    <row r="599" spans="1:19" x14ac:dyDescent="0.3">
      <c r="A599" s="3">
        <v>598</v>
      </c>
      <c r="B599" s="3">
        <v>1432</v>
      </c>
      <c r="C599" s="1">
        <v>36161</v>
      </c>
      <c r="D599" s="1">
        <v>36351</v>
      </c>
      <c r="E599" s="4" t="s">
        <v>42</v>
      </c>
      <c r="F599" s="4" t="s">
        <v>37</v>
      </c>
      <c r="G599" s="4" t="s">
        <v>18</v>
      </c>
      <c r="H599" t="s">
        <v>27</v>
      </c>
      <c r="I599" s="2">
        <v>2</v>
      </c>
      <c r="J599" s="22">
        <v>220</v>
      </c>
      <c r="K599" s="3">
        <v>1</v>
      </c>
      <c r="L599" s="3">
        <v>1</v>
      </c>
      <c r="M599" s="3">
        <v>0</v>
      </c>
      <c r="N599" s="3">
        <v>0</v>
      </c>
      <c r="O599" s="3">
        <v>0</v>
      </c>
      <c r="P599">
        <v>1</v>
      </c>
      <c r="Q599">
        <f t="shared" si="18"/>
        <v>1999</v>
      </c>
      <c r="R599" s="3" cm="1">
        <f t="array" ref="R599">MIN(IF($B$2:$B$601 = B599, $Q$2:$Q$601))</f>
        <v>1999</v>
      </c>
      <c r="S599" s="2">
        <f t="shared" si="19"/>
        <v>110</v>
      </c>
    </row>
    <row r="600" spans="1:19" x14ac:dyDescent="0.3">
      <c r="A600" s="3">
        <v>599</v>
      </c>
      <c r="B600" s="3">
        <v>1433</v>
      </c>
      <c r="C600" s="1">
        <v>36161</v>
      </c>
      <c r="D600" s="1">
        <v>36381</v>
      </c>
      <c r="E600" s="4" t="s">
        <v>16</v>
      </c>
      <c r="F600" s="4" t="s">
        <v>17</v>
      </c>
      <c r="G600" s="4" t="s">
        <v>21</v>
      </c>
      <c r="H600" t="s">
        <v>88</v>
      </c>
      <c r="I600" s="2">
        <v>3</v>
      </c>
      <c r="J600" s="22">
        <v>315</v>
      </c>
      <c r="K600" s="3">
        <v>1</v>
      </c>
      <c r="L600" s="3">
        <v>0</v>
      </c>
      <c r="M600" s="3">
        <v>1</v>
      </c>
      <c r="N600" s="3">
        <v>0</v>
      </c>
      <c r="O600" s="3">
        <v>0</v>
      </c>
      <c r="P600">
        <v>1</v>
      </c>
      <c r="Q600">
        <f t="shared" si="18"/>
        <v>1999</v>
      </c>
      <c r="R600" s="3" cm="1">
        <f t="array" ref="R600">MIN(IF($B$2:$B$601 = B600, $Q$2:$Q$601))</f>
        <v>1999</v>
      </c>
      <c r="S600" s="2">
        <f t="shared" si="19"/>
        <v>105</v>
      </c>
    </row>
    <row r="601" spans="1:19" x14ac:dyDescent="0.3">
      <c r="A601" s="3">
        <v>600</v>
      </c>
      <c r="B601" s="3">
        <v>1434</v>
      </c>
      <c r="C601" s="1">
        <v>36161</v>
      </c>
      <c r="D601" s="1">
        <v>36351</v>
      </c>
      <c r="E601" s="4" t="s">
        <v>42</v>
      </c>
      <c r="F601" s="4" t="s">
        <v>32</v>
      </c>
      <c r="G601" s="4" t="s">
        <v>21</v>
      </c>
      <c r="H601" t="s">
        <v>30</v>
      </c>
      <c r="I601" s="2">
        <v>5</v>
      </c>
      <c r="J601" s="22">
        <v>350</v>
      </c>
      <c r="K601" s="3">
        <v>0</v>
      </c>
      <c r="L601" s="3">
        <v>0</v>
      </c>
      <c r="M601" s="3">
        <v>0</v>
      </c>
      <c r="N601" s="3">
        <v>0</v>
      </c>
      <c r="O601" s="3">
        <v>0</v>
      </c>
      <c r="P601">
        <v>1</v>
      </c>
      <c r="Q601">
        <f t="shared" si="18"/>
        <v>1999</v>
      </c>
      <c r="R601" s="3" cm="1">
        <f t="array" ref="R601">MIN(IF($B$2:$B$601 = B601, $Q$2:$Q$601))</f>
        <v>1999</v>
      </c>
      <c r="S601" s="2">
        <f t="shared" si="19"/>
        <v>70</v>
      </c>
    </row>
    <row r="602" spans="1:19" x14ac:dyDescent="0.3">
      <c r="A602" s="3"/>
    </row>
  </sheetData>
  <autoFilter ref="A1:S601" xr:uid="{302D6EAF-D4B5-4FE1-8E33-14C75E542DA8}"/>
  <conditionalFormatting sqref="A1:A1048576 C602:P602">
    <cfRule type="duplicateValues" dxfId="89" priority="3"/>
  </conditionalFormatting>
  <conditionalFormatting sqref="A1:A1048576">
    <cfRule type="duplicateValues" dxfId="88"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A602E-5AE7-48B9-A977-E56FFD135EE2}">
  <sheetPr>
    <tabColor theme="9" tint="0.39997558519241921"/>
  </sheetPr>
  <dimension ref="A2:H29"/>
  <sheetViews>
    <sheetView zoomScale="141" workbookViewId="0">
      <selection activeCell="F8" sqref="F8"/>
    </sheetView>
  </sheetViews>
  <sheetFormatPr defaultColWidth="15.796875" defaultRowHeight="15.6" x14ac:dyDescent="0.3"/>
  <cols>
    <col min="1" max="1" width="18.8984375" customWidth="1"/>
    <col min="2" max="6" width="7.59765625" customWidth="1"/>
  </cols>
  <sheetData>
    <row r="2" spans="1:8" x14ac:dyDescent="0.3">
      <c r="A2" s="8" t="s">
        <v>125</v>
      </c>
    </row>
    <row r="4" spans="1:8" x14ac:dyDescent="0.3">
      <c r="A4" s="58" t="s">
        <v>118</v>
      </c>
      <c r="B4" s="62" t="s">
        <v>120</v>
      </c>
      <c r="C4" s="63" t="s">
        <v>121</v>
      </c>
      <c r="G4" s="65" t="s">
        <v>110</v>
      </c>
      <c r="H4" s="66" cm="1">
        <f t="array" ref="H4" xml:space="preserve"> SUMPRODUCT(1/COUNTIF(data!B2:B601,data!B2:B601))</f>
        <v>432.9999999999992</v>
      </c>
    </row>
    <row r="5" spans="1:8" x14ac:dyDescent="0.3">
      <c r="A5" s="59" t="s">
        <v>119</v>
      </c>
      <c r="B5" s="60" cm="1">
        <f t="array" ref="B5">SUM(--(FREQUENCY(IF(data!K2:K601,data!B2:B601),data!B2:B601)&gt;0))/H4</f>
        <v>0.88452655889145659</v>
      </c>
      <c r="C5" s="61">
        <f>1-Table12[[#This Row],[TRUE]]</f>
        <v>0.11547344110854341</v>
      </c>
      <c r="D5" s="31"/>
    </row>
    <row r="6" spans="1:8" x14ac:dyDescent="0.3">
      <c r="B6" s="39"/>
      <c r="C6" s="40"/>
      <c r="D6" s="31"/>
    </row>
    <row r="8" spans="1:8" x14ac:dyDescent="0.3">
      <c r="A8" s="8" t="s">
        <v>122</v>
      </c>
    </row>
    <row r="9" spans="1:8" x14ac:dyDescent="0.3">
      <c r="A9" s="36"/>
    </row>
    <row r="10" spans="1:8" x14ac:dyDescent="0.3">
      <c r="A10" s="53" t="s">
        <v>117</v>
      </c>
      <c r="B10" s="64" t="b">
        <v>1</v>
      </c>
      <c r="C10" s="64" t="b">
        <v>0</v>
      </c>
    </row>
    <row r="11" spans="1:8" x14ac:dyDescent="0.3">
      <c r="A11" s="54" t="s">
        <v>116</v>
      </c>
      <c r="B11" s="55" cm="1">
        <f t="array" ref="B11">SUM(--(FREQUENCY(IF(data!L$2:L$601,data!$B$2:$B$601),data!$B$2:$B$601)&gt;0))/$H$4</f>
        <v>0.79445727482679129</v>
      </c>
      <c r="C11" s="56">
        <f>1-B11</f>
        <v>0.20554272517320871</v>
      </c>
    </row>
    <row r="12" spans="1:8" x14ac:dyDescent="0.3">
      <c r="A12" s="54" t="s">
        <v>113</v>
      </c>
      <c r="B12" s="55" cm="1">
        <f t="array" ref="B12">SUM(--(FREQUENCY(IF(data!M$2:M$601,data!$B$2:$B$601),data!$B$2:$B$601)&gt;0))/$H$4</f>
        <v>0.4295612009237883</v>
      </c>
      <c r="C12" s="56">
        <f>1-B12</f>
        <v>0.57043879907621164</v>
      </c>
    </row>
    <row r="13" spans="1:8" x14ac:dyDescent="0.3">
      <c r="A13" s="54" t="s">
        <v>114</v>
      </c>
      <c r="B13" s="55" cm="1">
        <f t="array" ref="B13">SUM(--(FREQUENCY(IF(data!N$2:N$601,data!$B$2:$B$601),data!$B$2:$B$601)&gt;0))/$H$4</f>
        <v>2.3094688221709049E-2</v>
      </c>
      <c r="C13" s="56">
        <f>1-B13</f>
        <v>0.97690531177829099</v>
      </c>
    </row>
    <row r="14" spans="1:8" x14ac:dyDescent="0.3">
      <c r="A14" s="54" t="s">
        <v>115</v>
      </c>
      <c r="B14" s="55" cm="1">
        <f t="array" ref="B14">SUM(--(FREQUENCY(IF(data!O$2:O$601,data!$B$2:$B$601),data!$B$2:$B$601)&gt;0))/$H$4</f>
        <v>5.5427251732101716E-2</v>
      </c>
      <c r="C14" s="56">
        <f>1-B14</f>
        <v>0.94457274826789828</v>
      </c>
    </row>
    <row r="17" spans="1:7" x14ac:dyDescent="0.3">
      <c r="A17" s="8" t="s">
        <v>126</v>
      </c>
    </row>
    <row r="19" spans="1:7" x14ac:dyDescent="0.3">
      <c r="A19" s="53" t="s">
        <v>117</v>
      </c>
      <c r="B19" s="74" t="s">
        <v>116</v>
      </c>
      <c r="C19" s="74" t="s">
        <v>113</v>
      </c>
      <c r="D19" s="74" t="s">
        <v>114</v>
      </c>
      <c r="E19" s="74" t="s">
        <v>115</v>
      </c>
    </row>
    <row r="20" spans="1:7" x14ac:dyDescent="0.3">
      <c r="A20" s="74" t="s">
        <v>116</v>
      </c>
      <c r="B20" s="55">
        <v>1</v>
      </c>
      <c r="C20" s="75" cm="1">
        <f t="array" ref="C20">SUM(--(FREQUENCY(IF((data!L$2:L$601)*(data!M$2:M$601),data!$B$2:$B$601),data!$B$2:$B$601)&gt;0))/$H$4</f>
        <v>0.36489607390300299</v>
      </c>
      <c r="D20" s="55" cm="1">
        <f t="array" ref="D20">SUM(--(FREQUENCY(IF((data!L$2:L$601)*(data!N$2:N$601),data!$B$2:$B$601),data!$B$2:$B$601)&gt;0))/$H$4</f>
        <v>2.3094688221709049E-2</v>
      </c>
      <c r="E20" s="55" cm="1">
        <f t="array" ref="E20">SUM(--(FREQUENCY(IF((data!L$2:L$601)*(data!O$2:O$601),data!$B$2:$B$601),data!$B$2:$B$601)&gt;0))/$H$4</f>
        <v>1.847575057736724E-2</v>
      </c>
    </row>
    <row r="21" spans="1:7" x14ac:dyDescent="0.3">
      <c r="A21" s="74" t="s">
        <v>113</v>
      </c>
      <c r="B21" s="54"/>
      <c r="C21" s="55">
        <v>1</v>
      </c>
      <c r="D21" s="55" cm="1">
        <f t="array" ref="D21">SUM(--(FREQUENCY(IF((data!M$2:M$601)*(data!N$2:N$601),data!$B$2:$B$601),data!$B$2:$B$601)&gt;0))/$H$4</f>
        <v>2.3094688221709049E-2</v>
      </c>
      <c r="E21" s="55" cm="1">
        <f t="array" ref="E21">SUM(--(FREQUENCY(IF((data!M$2:M$601)*(data!O$2:O$601),data!$B$2:$B$601),data!$B$2:$B$601)&gt;0))/$H$4</f>
        <v>3.4642032332563577E-2</v>
      </c>
      <c r="G21" s="31"/>
    </row>
    <row r="22" spans="1:7" x14ac:dyDescent="0.3">
      <c r="A22" s="74" t="s">
        <v>114</v>
      </c>
      <c r="B22" s="54"/>
      <c r="C22" s="54"/>
      <c r="D22" s="55">
        <v>1</v>
      </c>
      <c r="E22" s="55" cm="1">
        <f t="array" ref="E22">SUM(--(FREQUENCY(IF((data!N$2:N$601)*(data!O$2:O$601),data!$B$2:$B$601),data!$B$2:$B$601)&gt;0))/$H$4</f>
        <v>9.23787528868362E-3</v>
      </c>
    </row>
    <row r="23" spans="1:7" x14ac:dyDescent="0.3">
      <c r="A23" s="74" t="s">
        <v>115</v>
      </c>
      <c r="B23" s="54"/>
      <c r="C23" s="54"/>
      <c r="D23" s="54"/>
      <c r="E23" s="55">
        <v>1</v>
      </c>
    </row>
    <row r="25" spans="1:7" x14ac:dyDescent="0.3">
      <c r="A25" s="11"/>
    </row>
    <row r="29" spans="1:7" x14ac:dyDescent="0.3">
      <c r="G29" s="73"/>
    </row>
  </sheetData>
  <conditionalFormatting sqref="C6:D6 D5">
    <cfRule type="colorScale" priority="20">
      <colorScale>
        <cfvo type="min"/>
        <cfvo type="max"/>
        <color rgb="FFFCFCFF"/>
        <color rgb="FF63BE7B"/>
      </colorScale>
    </cfRule>
  </conditionalFormatting>
  <conditionalFormatting sqref="B11:C14">
    <cfRule type="dataBar" priority="21">
      <dataBar>
        <cfvo type="min"/>
        <cfvo type="max"/>
        <color rgb="FFFFB628"/>
      </dataBar>
      <extLst>
        <ext xmlns:x14="http://schemas.microsoft.com/office/spreadsheetml/2009/9/main" uri="{B025F937-C7B1-47D3-B67F-A62EFF666E3E}">
          <x14:id>{BADCAADF-EA50-4F6D-87DA-244331AD6405}</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ADCAADF-EA50-4F6D-87DA-244331AD6405}">
            <x14:dataBar minLength="0" maxLength="100" gradient="0">
              <x14:cfvo type="autoMin"/>
              <x14:cfvo type="autoMax"/>
              <x14:negativeFillColor rgb="FFFF0000"/>
              <x14:axisColor rgb="FF000000"/>
            </x14:dataBar>
          </x14:cfRule>
          <xm:sqref>B11:C14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24CFD-A6DB-4F9A-A96B-258C00DD7191}">
  <sheetPr>
    <tabColor theme="9" tint="0.39997558519241921"/>
  </sheetPr>
  <dimension ref="A2:H43"/>
  <sheetViews>
    <sheetView zoomScale="107" zoomScaleNormal="107" workbookViewId="0">
      <selection activeCell="G12" sqref="G12"/>
    </sheetView>
  </sheetViews>
  <sheetFormatPr defaultRowHeight="15.6" x14ac:dyDescent="0.3"/>
  <cols>
    <col min="1" max="1" width="13.3984375" customWidth="1"/>
    <col min="2" max="2" width="15.59765625" bestFit="1" customWidth="1"/>
    <col min="3" max="4" width="8" customWidth="1"/>
    <col min="5" max="5" width="10.8984375" bestFit="1" customWidth="1"/>
    <col min="6" max="6" width="6.59765625" customWidth="1"/>
    <col min="7" max="7" width="21.69921875" customWidth="1"/>
    <col min="8" max="8" width="7" bestFit="1" customWidth="1"/>
    <col min="9" max="9" width="6" bestFit="1" customWidth="1"/>
    <col min="10" max="10" width="8.69921875" bestFit="1" customWidth="1"/>
    <col min="11" max="11" width="7" bestFit="1" customWidth="1"/>
    <col min="12" max="12" width="6" bestFit="1" customWidth="1"/>
    <col min="13" max="13" width="7.09765625" bestFit="1" customWidth="1"/>
    <col min="14" max="17" width="6" bestFit="1" customWidth="1"/>
    <col min="18" max="18" width="8.69921875" bestFit="1" customWidth="1"/>
    <col min="19" max="19" width="10.8984375" bestFit="1" customWidth="1"/>
    <col min="20" max="20" width="8.69921875" bestFit="1" customWidth="1"/>
    <col min="21" max="21" width="7" bestFit="1" customWidth="1"/>
    <col min="22" max="25" width="5.59765625" bestFit="1" customWidth="1"/>
    <col min="26" max="26" width="8.69921875" bestFit="1" customWidth="1"/>
    <col min="27" max="27" width="7" bestFit="1" customWidth="1"/>
    <col min="28" max="32" width="5.59765625" bestFit="1" customWidth="1"/>
    <col min="33" max="33" width="3.8984375" bestFit="1" customWidth="1"/>
    <col min="34" max="34" width="8.69921875" bestFit="1" customWidth="1"/>
    <col min="35" max="35" width="10.8984375" bestFit="1" customWidth="1"/>
  </cols>
  <sheetData>
    <row r="2" spans="1:8" x14ac:dyDescent="0.3">
      <c r="A2" s="8" t="s">
        <v>127</v>
      </c>
    </row>
    <row r="3" spans="1:8" x14ac:dyDescent="0.3">
      <c r="A3" s="8"/>
    </row>
    <row r="4" spans="1:8" x14ac:dyDescent="0.3">
      <c r="A4" s="5" t="s">
        <v>128</v>
      </c>
      <c r="B4" s="10" t="s">
        <v>134</v>
      </c>
    </row>
    <row r="5" spans="1:8" x14ac:dyDescent="0.3">
      <c r="A5" s="5" t="s">
        <v>91</v>
      </c>
      <c r="B5" s="3">
        <v>1997</v>
      </c>
      <c r="C5" s="3">
        <v>1998</v>
      </c>
      <c r="D5" s="3">
        <v>1999</v>
      </c>
      <c r="G5" s="11"/>
    </row>
    <row r="6" spans="1:8" x14ac:dyDescent="0.3">
      <c r="A6" s="6">
        <v>1997</v>
      </c>
      <c r="B6" s="41">
        <v>1</v>
      </c>
      <c r="C6" s="42">
        <v>0</v>
      </c>
      <c r="D6" s="42">
        <v>0</v>
      </c>
      <c r="E6" s="12"/>
      <c r="G6" s="30"/>
    </row>
    <row r="7" spans="1:8" x14ac:dyDescent="0.3">
      <c r="A7" s="6">
        <v>1998</v>
      </c>
      <c r="B7" s="43">
        <v>0.35499999999999998</v>
      </c>
      <c r="C7" s="41">
        <v>0.64500000000000002</v>
      </c>
      <c r="D7" s="42">
        <v>0</v>
      </c>
      <c r="G7" s="29" t="s">
        <v>107</v>
      </c>
      <c r="H7" s="44">
        <f>GETPIVOTDATA("customer_id",$A$4,"Festival Year",1998,"First Ticket Purchased in",1997)</f>
        <v>0.35499999999999998</v>
      </c>
    </row>
    <row r="8" spans="1:8" x14ac:dyDescent="0.3">
      <c r="A8" s="6">
        <v>1999</v>
      </c>
      <c r="B8" s="43">
        <v>0.28999999999999998</v>
      </c>
      <c r="C8" s="43">
        <v>0.19</v>
      </c>
      <c r="D8" s="41">
        <v>0.52</v>
      </c>
      <c r="G8" s="29" t="s">
        <v>107</v>
      </c>
      <c r="H8" s="44">
        <f>SUM(B8:C8)</f>
        <v>0.48</v>
      </c>
    </row>
    <row r="14" spans="1:8" x14ac:dyDescent="0.3">
      <c r="A14" s="27"/>
      <c r="G14" s="27"/>
    </row>
    <row r="15" spans="1:8" x14ac:dyDescent="0.3">
      <c r="A15" s="27"/>
    </row>
    <row r="16" spans="1:8" x14ac:dyDescent="0.3">
      <c r="A16" s="27"/>
    </row>
    <row r="17" spans="1:5" x14ac:dyDescent="0.3">
      <c r="A17" s="27"/>
    </row>
    <row r="18" spans="1:5" x14ac:dyDescent="0.3">
      <c r="A18" s="27"/>
    </row>
    <row r="19" spans="1:5" x14ac:dyDescent="0.3">
      <c r="A19" s="27"/>
    </row>
    <row r="20" spans="1:5" x14ac:dyDescent="0.3">
      <c r="A20" s="27"/>
    </row>
    <row r="27" spans="1:5" x14ac:dyDescent="0.3">
      <c r="A27" s="8" t="s">
        <v>112</v>
      </c>
    </row>
    <row r="29" spans="1:5" x14ac:dyDescent="0.3">
      <c r="A29" s="5" t="s">
        <v>129</v>
      </c>
      <c r="B29" s="10" t="s">
        <v>134</v>
      </c>
    </row>
    <row r="30" spans="1:5" x14ac:dyDescent="0.3">
      <c r="A30" s="5" t="s">
        <v>91</v>
      </c>
      <c r="B30" s="3">
        <v>1997</v>
      </c>
      <c r="C30" s="3">
        <v>1998</v>
      </c>
      <c r="D30" s="3">
        <v>1999</v>
      </c>
    </row>
    <row r="31" spans="1:5" x14ac:dyDescent="0.3">
      <c r="A31" s="6">
        <v>1997</v>
      </c>
      <c r="B31" s="41">
        <v>1</v>
      </c>
      <c r="C31" s="43">
        <v>0</v>
      </c>
      <c r="D31" s="43">
        <v>0</v>
      </c>
      <c r="E31" s="12"/>
    </row>
    <row r="32" spans="1:5" x14ac:dyDescent="0.3">
      <c r="A32" s="6">
        <v>1998</v>
      </c>
      <c r="B32" s="43">
        <v>0.62114908774505806</v>
      </c>
      <c r="C32" s="41">
        <v>0.37885091225494194</v>
      </c>
      <c r="D32" s="43">
        <v>0</v>
      </c>
    </row>
    <row r="33" spans="1:7" x14ac:dyDescent="0.3">
      <c r="A33" s="6">
        <v>1999</v>
      </c>
      <c r="B33" s="43">
        <v>0.32686067734739405</v>
      </c>
      <c r="C33" s="43">
        <v>0.23991076860677346</v>
      </c>
      <c r="D33" s="41">
        <v>0.43322855404583249</v>
      </c>
      <c r="E33" s="12"/>
      <c r="G33" s="12"/>
    </row>
    <row r="34" spans="1:7" x14ac:dyDescent="0.3">
      <c r="G34" s="12"/>
    </row>
    <row r="43" spans="1:7" x14ac:dyDescent="0.3">
      <c r="D43" s="27"/>
    </row>
  </sheetData>
  <conditionalFormatting pivot="1" sqref="B6:D8">
    <cfRule type="colorScale" priority="3">
      <colorScale>
        <cfvo type="percentile" val="10"/>
        <cfvo type="max"/>
        <color rgb="FFFCFCFF"/>
        <color rgb="FF63BE7B"/>
      </colorScale>
    </cfRule>
  </conditionalFormatting>
  <conditionalFormatting pivot="1" sqref="B31:D33">
    <cfRule type="colorScale" priority="1">
      <colorScale>
        <cfvo type="min"/>
        <cfvo type="max"/>
        <color rgb="FFFCFCFF"/>
        <color rgb="FF63BE7B"/>
      </colorScale>
    </cfRule>
  </conditionalFormatting>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7E752-F645-4A47-9CA6-672E5EF8CB58}">
  <sheetPr>
    <tabColor theme="9" tint="0.39997558519241921"/>
  </sheetPr>
  <dimension ref="A2:J28"/>
  <sheetViews>
    <sheetView zoomScale="95" zoomScaleNormal="141" workbookViewId="0"/>
  </sheetViews>
  <sheetFormatPr defaultColWidth="13.3984375" defaultRowHeight="15.6" x14ac:dyDescent="0.3"/>
  <cols>
    <col min="1" max="1" width="19.296875" bestFit="1" customWidth="1"/>
    <col min="2" max="2" width="15.19921875" bestFit="1" customWidth="1"/>
    <col min="3" max="3" width="11" customWidth="1"/>
    <col min="4" max="7" width="10.69921875" customWidth="1"/>
    <col min="8" max="8" width="18" bestFit="1" customWidth="1"/>
    <col min="9" max="9" width="4.8984375" bestFit="1" customWidth="1"/>
    <col min="10" max="10" width="9.69921875" bestFit="1" customWidth="1"/>
    <col min="11" max="11" width="10.8984375" bestFit="1" customWidth="1"/>
    <col min="12" max="12" width="6.796875" customWidth="1"/>
    <col min="13" max="13" width="9.69921875" bestFit="1" customWidth="1"/>
    <col min="14" max="14" width="10.8984375" bestFit="1" customWidth="1"/>
  </cols>
  <sheetData>
    <row r="2" spans="1:10" x14ac:dyDescent="0.3">
      <c r="A2" s="13" t="s">
        <v>130</v>
      </c>
    </row>
    <row r="4" spans="1:10" x14ac:dyDescent="0.3">
      <c r="A4" s="87" t="s">
        <v>128</v>
      </c>
      <c r="B4" s="57" t="s">
        <v>91</v>
      </c>
      <c r="C4" s="57"/>
      <c r="D4" s="57"/>
      <c r="J4" s="11"/>
    </row>
    <row r="5" spans="1:10" x14ac:dyDescent="0.3">
      <c r="A5" s="57" t="s">
        <v>93</v>
      </c>
      <c r="B5" s="57">
        <v>1997</v>
      </c>
      <c r="C5" s="57">
        <v>1998</v>
      </c>
      <c r="D5" s="57">
        <v>1999</v>
      </c>
      <c r="J5" s="70"/>
    </row>
    <row r="6" spans="1:10" x14ac:dyDescent="0.3">
      <c r="A6" s="6" t="s">
        <v>19</v>
      </c>
      <c r="B6" s="43">
        <v>0.35</v>
      </c>
      <c r="C6" s="43">
        <v>0.14000000000000001</v>
      </c>
      <c r="D6" s="43">
        <v>0.16500000000000001</v>
      </c>
      <c r="J6" s="32"/>
    </row>
    <row r="7" spans="1:10" x14ac:dyDescent="0.3">
      <c r="A7" s="6" t="s">
        <v>24</v>
      </c>
      <c r="B7" s="43">
        <v>0.155</v>
      </c>
      <c r="C7" s="43">
        <v>0.255</v>
      </c>
      <c r="D7" s="43">
        <v>0.28999999999999998</v>
      </c>
      <c r="J7" s="11"/>
    </row>
    <row r="8" spans="1:10" x14ac:dyDescent="0.3">
      <c r="A8" s="6" t="s">
        <v>26</v>
      </c>
      <c r="B8" s="43">
        <v>0.14000000000000001</v>
      </c>
      <c r="C8" s="43">
        <v>0.33500000000000002</v>
      </c>
      <c r="D8" s="43">
        <v>0.32</v>
      </c>
      <c r="J8" s="32"/>
    </row>
    <row r="9" spans="1:10" x14ac:dyDescent="0.3">
      <c r="A9" s="6" t="s">
        <v>22</v>
      </c>
      <c r="B9" s="43">
        <v>0.255</v>
      </c>
      <c r="C9" s="43">
        <v>0.15</v>
      </c>
      <c r="D9" s="43">
        <v>0.115</v>
      </c>
      <c r="J9" s="11"/>
    </row>
    <row r="10" spans="1:10" x14ac:dyDescent="0.3">
      <c r="A10" s="6" t="s">
        <v>52</v>
      </c>
      <c r="B10" s="43">
        <v>5.0000000000000001E-3</v>
      </c>
      <c r="C10" s="43">
        <v>2.5000000000000001E-2</v>
      </c>
      <c r="D10" s="43">
        <v>1.4999999999999999E-2</v>
      </c>
      <c r="J10" s="11"/>
    </row>
    <row r="11" spans="1:10" x14ac:dyDescent="0.3">
      <c r="A11" s="6" t="s">
        <v>30</v>
      </c>
      <c r="B11" s="43">
        <v>0.03</v>
      </c>
      <c r="C11" s="43">
        <v>5.0000000000000001E-3</v>
      </c>
      <c r="D11" s="43">
        <v>5.0000000000000001E-3</v>
      </c>
      <c r="J11" s="11"/>
    </row>
    <row r="12" spans="1:10" x14ac:dyDescent="0.3">
      <c r="A12" s="6" t="s">
        <v>88</v>
      </c>
      <c r="B12" s="43">
        <v>0</v>
      </c>
      <c r="C12" s="43">
        <v>0</v>
      </c>
      <c r="D12" s="43">
        <v>0.01</v>
      </c>
      <c r="J12" s="11"/>
    </row>
    <row r="13" spans="1:10" x14ac:dyDescent="0.3">
      <c r="A13" s="6" t="s">
        <v>27</v>
      </c>
      <c r="B13" s="43">
        <v>6.5000000000000002E-2</v>
      </c>
      <c r="C13" s="43">
        <v>0.09</v>
      </c>
      <c r="D13" s="43">
        <v>0.08</v>
      </c>
      <c r="J13" s="11"/>
    </row>
    <row r="14" spans="1:10" x14ac:dyDescent="0.3">
      <c r="J14" s="8"/>
    </row>
    <row r="15" spans="1:10" x14ac:dyDescent="0.3">
      <c r="J15" s="8"/>
    </row>
    <row r="16" spans="1:10" x14ac:dyDescent="0.3">
      <c r="A16" s="13" t="s">
        <v>137</v>
      </c>
    </row>
    <row r="18" spans="1:8" x14ac:dyDescent="0.3">
      <c r="A18" s="5" t="s">
        <v>128</v>
      </c>
      <c r="B18" s="5" t="s">
        <v>136</v>
      </c>
    </row>
    <row r="19" spans="1:8" x14ac:dyDescent="0.3">
      <c r="B19" s="89">
        <v>1997</v>
      </c>
      <c r="C19" s="89">
        <v>1998</v>
      </c>
      <c r="D19" s="89"/>
      <c r="E19" s="89">
        <v>1999</v>
      </c>
      <c r="F19" s="89"/>
      <c r="G19" s="89"/>
      <c r="H19" s="11" t="s">
        <v>91</v>
      </c>
    </row>
    <row r="20" spans="1:8" x14ac:dyDescent="0.3">
      <c r="A20" s="5" t="s">
        <v>93</v>
      </c>
      <c r="C20" s="3">
        <v>1997</v>
      </c>
      <c r="D20" s="3">
        <v>1998</v>
      </c>
      <c r="E20" s="3">
        <v>1997</v>
      </c>
      <c r="F20" s="3">
        <v>1998</v>
      </c>
      <c r="G20" s="3">
        <v>1999</v>
      </c>
      <c r="H20" s="11" t="s">
        <v>134</v>
      </c>
    </row>
    <row r="21" spans="1:8" x14ac:dyDescent="0.3">
      <c r="A21" s="6" t="s">
        <v>19</v>
      </c>
      <c r="B21" s="43">
        <v>1</v>
      </c>
      <c r="C21" s="88">
        <v>0.42857142857142855</v>
      </c>
      <c r="D21" s="88">
        <v>0.5714285714285714</v>
      </c>
      <c r="E21" s="43">
        <v>0.30303030303030304</v>
      </c>
      <c r="F21" s="43">
        <v>0.24242424242424243</v>
      </c>
      <c r="G21" s="43">
        <v>0.45454545454545453</v>
      </c>
    </row>
    <row r="22" spans="1:8" x14ac:dyDescent="0.3">
      <c r="A22" s="6" t="s">
        <v>24</v>
      </c>
      <c r="B22" s="43">
        <v>1</v>
      </c>
      <c r="C22" s="88">
        <v>0.50980392156862742</v>
      </c>
      <c r="D22" s="88">
        <v>0.49019607843137253</v>
      </c>
      <c r="E22" s="43">
        <v>0.37931034482758619</v>
      </c>
      <c r="F22" s="43">
        <v>5.1724137931034482E-2</v>
      </c>
      <c r="G22" s="43">
        <v>0.56896551724137934</v>
      </c>
    </row>
    <row r="23" spans="1:8" x14ac:dyDescent="0.3">
      <c r="A23" s="6" t="s">
        <v>26</v>
      </c>
      <c r="B23" s="43">
        <v>1</v>
      </c>
      <c r="C23" s="88">
        <v>0.31343283582089554</v>
      </c>
      <c r="D23" s="88">
        <v>0.68656716417910446</v>
      </c>
      <c r="E23" s="43">
        <v>0.265625</v>
      </c>
      <c r="F23" s="43">
        <v>3.125E-2</v>
      </c>
      <c r="G23" s="43">
        <v>0.703125</v>
      </c>
    </row>
    <row r="24" spans="1:8" x14ac:dyDescent="0.3">
      <c r="A24" s="6" t="s">
        <v>22</v>
      </c>
      <c r="B24" s="43">
        <v>1</v>
      </c>
      <c r="C24" s="88">
        <v>0.13333333333333333</v>
      </c>
      <c r="D24" s="88">
        <v>0.8666666666666667</v>
      </c>
      <c r="E24" s="43">
        <v>8.6956521739130432E-2</v>
      </c>
      <c r="F24" s="43">
        <v>0.78260869565217395</v>
      </c>
      <c r="G24" s="43">
        <v>0.13043478260869565</v>
      </c>
    </row>
    <row r="25" spans="1:8" x14ac:dyDescent="0.3">
      <c r="A25" s="6" t="s">
        <v>52</v>
      </c>
      <c r="B25" s="43">
        <v>1</v>
      </c>
      <c r="C25" s="88">
        <v>0</v>
      </c>
      <c r="D25" s="88">
        <v>1</v>
      </c>
      <c r="E25" s="43">
        <v>0</v>
      </c>
      <c r="F25" s="43">
        <v>0.33333333333333331</v>
      </c>
      <c r="G25" s="43">
        <v>0.66666666666666663</v>
      </c>
    </row>
    <row r="26" spans="1:8" x14ac:dyDescent="0.3">
      <c r="A26" s="6" t="s">
        <v>30</v>
      </c>
      <c r="B26" s="43">
        <v>1</v>
      </c>
      <c r="C26" s="88">
        <v>0</v>
      </c>
      <c r="D26" s="88">
        <v>1</v>
      </c>
      <c r="E26" s="43">
        <v>0</v>
      </c>
      <c r="F26" s="43">
        <v>0</v>
      </c>
      <c r="G26" s="43">
        <v>1</v>
      </c>
    </row>
    <row r="27" spans="1:8" x14ac:dyDescent="0.3">
      <c r="A27" s="6" t="s">
        <v>88</v>
      </c>
      <c r="B27" s="43"/>
      <c r="C27" s="88"/>
      <c r="D27" s="88"/>
      <c r="E27" s="43">
        <v>0</v>
      </c>
      <c r="F27" s="43">
        <v>0</v>
      </c>
      <c r="G27" s="43">
        <v>1</v>
      </c>
    </row>
    <row r="28" spans="1:8" x14ac:dyDescent="0.3">
      <c r="A28" s="6" t="s">
        <v>27</v>
      </c>
      <c r="B28" s="43">
        <v>1</v>
      </c>
      <c r="C28" s="88">
        <v>0.44444444444444442</v>
      </c>
      <c r="D28" s="88">
        <v>0.55555555555555558</v>
      </c>
      <c r="E28" s="43">
        <v>0.4375</v>
      </c>
      <c r="F28" s="43">
        <v>0.375</v>
      </c>
      <c r="G28" s="43">
        <v>0.1875</v>
      </c>
    </row>
  </sheetData>
  <conditionalFormatting pivot="1">
    <cfRule type="colorScale" priority="4">
      <colorScale>
        <cfvo type="min"/>
        <cfvo type="max"/>
        <color rgb="FFFCFCFF"/>
        <color rgb="FF63BE7B"/>
      </colorScale>
    </cfRule>
  </conditionalFormatting>
  <conditionalFormatting pivot="1">
    <cfRule type="colorScale" priority="3">
      <colorScale>
        <cfvo type="min"/>
        <cfvo type="max"/>
        <color rgb="FFFCFCFF"/>
        <color rgb="FF63BE7B"/>
      </colorScale>
    </cfRule>
  </conditionalFormatting>
  <conditionalFormatting pivot="1">
    <cfRule type="dataBar" priority="2">
      <dataBar>
        <cfvo type="min"/>
        <cfvo type="max"/>
        <color rgb="FFFFB628"/>
      </dataBar>
      <extLst>
        <ext xmlns:x14="http://schemas.microsoft.com/office/spreadsheetml/2009/9/main" uri="{B025F937-C7B1-47D3-B67F-A62EFF666E3E}">
          <x14:id>{20FBF981-3D5C-4B2A-97BC-D44038713FD0}</x14:id>
        </ext>
      </extLst>
    </cfRule>
  </conditionalFormatting>
  <conditionalFormatting pivot="1" sqref="C21:G28">
    <cfRule type="colorScale" priority="1">
      <colorScale>
        <cfvo type="min"/>
        <cfvo type="max"/>
        <color rgb="FFFCFCFF"/>
        <color rgb="FF63BE7B"/>
      </colorScale>
    </cfRule>
  </conditionalFormatting>
  <pageMargins left="0.7" right="0.7" top="0.75" bottom="0.75" header="0.3" footer="0.3"/>
  <pageSetup orientation="portrait" r:id="rId3"/>
  <extLst>
    <ext xmlns:x14="http://schemas.microsoft.com/office/spreadsheetml/2009/9/main" uri="{78C0D931-6437-407d-A8EE-F0AAD7539E65}">
      <x14:conditionalFormattings>
        <x14:conditionalFormatting xmlns:xm="http://schemas.microsoft.com/office/excel/2006/main" pivot="1">
          <x14:cfRule type="dataBar" id="{20FBF981-3D5C-4B2A-97BC-D44038713FD0}">
            <x14:dataBar minLength="0" maxLength="100" gradient="0">
              <x14:cfvo type="autoMin"/>
              <x14:cfvo type="autoMax"/>
              <x14:negativeFillColor rgb="FFFF0000"/>
              <x14:axisColor rgb="FF000000"/>
            </x14:dataBar>
          </x14:cfRule>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78268-E83C-41DF-A4F2-19A508D2165E}">
  <dimension ref="A3:H10"/>
  <sheetViews>
    <sheetView workbookViewId="0">
      <selection activeCell="I15" sqref="I15"/>
    </sheetView>
  </sheetViews>
  <sheetFormatPr defaultRowHeight="15.6" x14ac:dyDescent="0.3"/>
  <cols>
    <col min="1" max="1" width="17.19921875" style="14" customWidth="1"/>
    <col min="2" max="7" width="17.59765625" style="14" customWidth="1"/>
    <col min="8" max="9" width="11.796875" style="14" customWidth="1"/>
    <col min="10" max="16384" width="8.796875" style="14"/>
  </cols>
  <sheetData>
    <row r="3" spans="1:8" x14ac:dyDescent="0.3">
      <c r="A3" s="14" t="s">
        <v>136</v>
      </c>
      <c r="B3" s="14" t="s">
        <v>147</v>
      </c>
      <c r="C3" s="14" t="s">
        <v>144</v>
      </c>
      <c r="D3" s="16" t="s">
        <v>135</v>
      </c>
      <c r="E3" s="14" t="s">
        <v>145</v>
      </c>
      <c r="F3" s="14" t="s">
        <v>146</v>
      </c>
      <c r="G3" s="14" t="s">
        <v>109</v>
      </c>
    </row>
    <row r="4" spans="1:8" x14ac:dyDescent="0.3">
      <c r="A4" s="14">
        <v>1997</v>
      </c>
      <c r="B4" s="14">
        <f>SUMIF(data!Q:Q,A4,data!I:I)</f>
        <v>432</v>
      </c>
      <c r="C4" s="20"/>
      <c r="D4" s="94">
        <f>SUMIF(data!Q:Q,A4,data!J:J)</f>
        <v>37338.75</v>
      </c>
      <c r="E4" s="94"/>
      <c r="F4" s="95">
        <f>COUNTIF(data!Q:Q,general!A4)</f>
        <v>200</v>
      </c>
      <c r="G4" s="94">
        <f>Table2[[#This Row],[Total Revenue]]/Table2[[#This Row],[Ticket Order]]</f>
        <v>186.69374999999999</v>
      </c>
    </row>
    <row r="5" spans="1:8" x14ac:dyDescent="0.3">
      <c r="A5" s="14">
        <v>1998</v>
      </c>
      <c r="B5" s="14">
        <f>SUMIF(data!Q:Q,A5,data!I:I)</f>
        <v>454</v>
      </c>
      <c r="C5" s="20">
        <f>(B5-B4)/B4</f>
        <v>5.0925925925925923E-2</v>
      </c>
      <c r="D5" s="94">
        <f>SUMIF(data!Q:Q,A5,data!J:J)</f>
        <v>45971.25</v>
      </c>
      <c r="E5" s="19">
        <f t="shared" ref="E5:E6" si="0">(D5-D4)/D4</f>
        <v>0.23119413477955209</v>
      </c>
      <c r="F5" s="95">
        <f>COUNTIF(data!Q:Q,general!A5)</f>
        <v>200</v>
      </c>
      <c r="G5" s="94">
        <f>Table2[[#This Row],[Total Revenue]]/Table2[[#This Row],[Ticket Order]]</f>
        <v>229.85624999999999</v>
      </c>
      <c r="H5" s="19"/>
    </row>
    <row r="6" spans="1:8" x14ac:dyDescent="0.3">
      <c r="A6" s="14">
        <v>1999</v>
      </c>
      <c r="B6" s="14">
        <f>SUMIF(data!Q:Q,A6,data!I:I)</f>
        <v>447</v>
      </c>
      <c r="C6" s="20">
        <f t="shared" ref="C6" si="1">(B6-B5)/B5</f>
        <v>-1.5418502202643172E-2</v>
      </c>
      <c r="D6" s="94">
        <f>SUMIF(data!Q:Q,A6,data!J:J)</f>
        <v>49310</v>
      </c>
      <c r="E6" s="19">
        <f t="shared" si="0"/>
        <v>7.2626913560105505E-2</v>
      </c>
      <c r="F6" s="95">
        <f>COUNTIF(data!Q:Q,general!A6)</f>
        <v>200</v>
      </c>
      <c r="G6" s="94">
        <f>Table2[[#This Row],[Total Revenue]]/Table2[[#This Row],[Ticket Order]]</f>
        <v>246.55</v>
      </c>
      <c r="H6" s="19"/>
    </row>
    <row r="7" spans="1:8" x14ac:dyDescent="0.3">
      <c r="A7" s="14" t="s">
        <v>96</v>
      </c>
      <c r="B7" s="14">
        <f>SUBTOTAL(109,Table2[Festival Attendees])</f>
        <v>1333</v>
      </c>
      <c r="D7" s="94">
        <f>SUBTOTAL(109,Table2[Total Revenue])</f>
        <v>132620</v>
      </c>
      <c r="G7" s="94">
        <f>SUBTOTAL(109,Table2[Transaction Value])</f>
        <v>663.09999999999991</v>
      </c>
    </row>
    <row r="10" spans="1:8" x14ac:dyDescent="0.3">
      <c r="A10" s="37" t="s">
        <v>110</v>
      </c>
      <c r="B10" s="38" cm="1">
        <f t="array" ref="B10">SUMPRODUCT(1/COUNTIF(data!B2:B601,data!B2:B601))</f>
        <v>432.9999999999992</v>
      </c>
    </row>
  </sheetData>
  <phoneticPr fontId="16" type="noConversion"/>
  <pageMargins left="0.7" right="0.7" top="0.75" bottom="0.75" header="0.3" footer="0.3"/>
  <pageSetup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xr2:uid="{973F80E5-ECA3-4183-AB3E-F1243FE5820C}">
          <x14:colorSeries rgb="FF376092"/>
          <x14:colorNegative rgb="FFD00000"/>
          <x14:colorAxis rgb="FF000000"/>
          <x14:colorMarkers rgb="FFD00000"/>
          <x14:colorFirst rgb="FFD00000"/>
          <x14:colorLast rgb="FFD00000"/>
          <x14:colorHigh rgb="FFD00000"/>
          <x14:colorLow rgb="FFD00000"/>
          <x14:sparklines>
            <x14:sparkline>
              <xm:sqref>D3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029CA-1DBA-41B2-899C-1DBF8BEB80CD}">
  <dimension ref="A2:XFC46"/>
  <sheetViews>
    <sheetView tabSelected="1" zoomScale="131" workbookViewId="0">
      <selection activeCell="H13" sqref="H13"/>
    </sheetView>
  </sheetViews>
  <sheetFormatPr defaultRowHeight="15.6" x14ac:dyDescent="0.3"/>
  <cols>
    <col min="1" max="1" width="18.8984375" style="14" customWidth="1"/>
    <col min="2" max="2" width="14.5" style="14" bestFit="1" customWidth="1"/>
    <col min="3" max="3" width="10.5" style="14" customWidth="1"/>
    <col min="4" max="4" width="11.3984375" style="14" customWidth="1"/>
    <col min="5" max="5" width="11.5" style="14" customWidth="1"/>
    <col min="6" max="6" width="10.19921875" style="14" customWidth="1"/>
    <col min="7" max="7" width="12.3984375" style="14" bestFit="1" customWidth="1"/>
    <col min="8" max="8" width="8.796875" style="14"/>
    <col min="9" max="9" width="10.8984375" style="14" bestFit="1" customWidth="1"/>
    <col min="10" max="16384" width="8.796875" style="14"/>
  </cols>
  <sheetData>
    <row r="2" spans="1:8" x14ac:dyDescent="0.3">
      <c r="A2" s="15" t="s">
        <v>142</v>
      </c>
      <c r="B2"/>
      <c r="C2"/>
    </row>
    <row r="3" spans="1:8" x14ac:dyDescent="0.3">
      <c r="A3"/>
      <c r="B3"/>
      <c r="C3"/>
    </row>
    <row r="4" spans="1:8" ht="16.8" customHeight="1" x14ac:dyDescent="0.3">
      <c r="A4" s="83" t="s">
        <v>91</v>
      </c>
      <c r="B4" s="83" t="s">
        <v>16</v>
      </c>
      <c r="C4" s="83" t="s">
        <v>92</v>
      </c>
      <c r="D4" s="83" t="s">
        <v>42</v>
      </c>
      <c r="E4" s="83" t="s">
        <v>111</v>
      </c>
    </row>
    <row r="5" spans="1:8" x14ac:dyDescent="0.3">
      <c r="A5" s="33">
        <v>1997</v>
      </c>
      <c r="B5" s="46">
        <f>SUMIFS(data!$I:$I,data!Q:Q,Table10[[#This Row],[Festival Year]],data!E:E,Table10[[#Headers],[Camping]])/SUMIF(data!$Q:$Q,A5,data!$I:$I)</f>
        <v>0.625</v>
      </c>
      <c r="C5" s="48"/>
      <c r="D5" s="46">
        <f>SUMIFS(data!$I:$I,data!Q:Q,Table10[[#This Row],[Festival Year]],data!E:E,Table10[[#Headers],[Day]])/SUMIF(data!$Q:$Q,A5,data!$I:$I)</f>
        <v>0.375</v>
      </c>
      <c r="E5" s="49"/>
      <c r="F5" s="15"/>
    </row>
    <row r="6" spans="1:8" x14ac:dyDescent="0.3">
      <c r="A6" s="33">
        <v>1998</v>
      </c>
      <c r="B6" s="46">
        <f>SUMIFS(data!$I:$I,data!Q:Q,Table10[[#This Row],[Festival Year]],data!E:E,Table10[[#Headers],[Camping]])/SUMIF(data!$Q:$Q,A6,data!$I:$I)</f>
        <v>0.67180616740088106</v>
      </c>
      <c r="C6" s="45">
        <f>(B6-B5)/B5</f>
        <v>7.4889867841409691E-2</v>
      </c>
      <c r="D6" s="47">
        <f>SUMIFS(data!$I:$I,data!Q:Q,Table10[[#This Row],[Festival Year]],data!E:E,Table10[[#Headers],[Day]])/SUMIF(data!$Q:$Q,A6,data!$I:$I)</f>
        <v>0.32819383259911894</v>
      </c>
      <c r="E6" s="50">
        <f>(D6-D5)/D5</f>
        <v>-0.1248164464023495</v>
      </c>
    </row>
    <row r="7" spans="1:8" x14ac:dyDescent="0.3">
      <c r="A7" s="33">
        <v>1999</v>
      </c>
      <c r="B7" s="46">
        <f>SUMIFS(data!$I:$I,data!Q:Q,Table10[[#This Row],[Festival Year]],data!E:E,Table10[[#Headers],[Camping]])/SUMIF(data!$Q:$Q,A7,data!$I:$I)</f>
        <v>0.63310961968680091</v>
      </c>
      <c r="C7" s="45">
        <f>(B7-B6)/B6</f>
        <v>-5.7600762826860295E-2</v>
      </c>
      <c r="D7" s="47">
        <f>SUMIFS(data!$I:$I,data!Q:Q,Table10[[#This Row],[Festival Year]],data!E:E,Table10[[#Headers],[Day]])/SUMIF(data!$Q:$Q,A7,data!$I:$I)</f>
        <v>0.36689038031319909</v>
      </c>
      <c r="E7" s="50">
        <f>(D7-D6)/D6</f>
        <v>0.11790760175968047</v>
      </c>
    </row>
    <row r="8" spans="1:8" x14ac:dyDescent="0.3">
      <c r="A8" s="23"/>
      <c r="B8" s="24"/>
      <c r="C8" s="25"/>
    </row>
    <row r="10" spans="1:8" x14ac:dyDescent="0.3">
      <c r="A10" s="15" t="s">
        <v>143</v>
      </c>
    </row>
    <row r="12" spans="1:8" x14ac:dyDescent="0.3">
      <c r="A12" s="69" t="s">
        <v>91</v>
      </c>
      <c r="B12" s="84" t="s">
        <v>21</v>
      </c>
      <c r="C12" s="81" t="s">
        <v>92</v>
      </c>
      <c r="D12" s="85" t="s">
        <v>18</v>
      </c>
      <c r="E12" s="82" t="s">
        <v>111</v>
      </c>
    </row>
    <row r="13" spans="1:8" x14ac:dyDescent="0.3">
      <c r="A13" s="34">
        <v>1997</v>
      </c>
      <c r="B13" s="21">
        <f>COUNTIFS(data!Q:Q,tickets!A13,data!G:G,tickets!$B$12)/COUNTIF(data!Q:Q,tickets!A13)</f>
        <v>0.74</v>
      </c>
      <c r="C13" s="7"/>
      <c r="D13" s="18">
        <f>COUNTIFS(data!Q:Q,tickets!A13,data!G:G,tickets!$D$12)/COUNTIF(data!Q:Q,tickets!A13)</f>
        <v>0.26</v>
      </c>
      <c r="E13" s="35"/>
    </row>
    <row r="14" spans="1:8" x14ac:dyDescent="0.3">
      <c r="A14" s="34">
        <v>1998</v>
      </c>
      <c r="B14" s="21">
        <f>COUNTIFS(data!Q:Q,tickets!A14,data!G:G,tickets!$B$12)/COUNTIF(data!Q:Q,tickets!A14)</f>
        <v>0.75</v>
      </c>
      <c r="C14" s="45">
        <f>(B14-B13)/B13</f>
        <v>1.3513513513513526E-2</v>
      </c>
      <c r="D14" s="18">
        <f>COUNTIFS(data!Q:Q,tickets!A14,data!G:G,tickets!$D$12)/COUNTIF(data!Q:Q,tickets!A14)</f>
        <v>0.25</v>
      </c>
      <c r="E14" s="50">
        <f>(D14-D13)/D13</f>
        <v>-3.8461538461538491E-2</v>
      </c>
      <c r="H14" s="19"/>
    </row>
    <row r="15" spans="1:8" x14ac:dyDescent="0.3">
      <c r="A15" s="34">
        <v>1999</v>
      </c>
      <c r="B15" s="21">
        <f>COUNTIFS(data!Q:Q,tickets!A15,data!G:G,tickets!$B$12)/COUNTIF(data!Q:Q,tickets!A15)</f>
        <v>0.70499999999999996</v>
      </c>
      <c r="C15" s="45">
        <f>(B15-B14)/B14</f>
        <v>-6.0000000000000053E-2</v>
      </c>
      <c r="D15" s="18">
        <f>COUNTIFS(data!Q:Q,tickets!A15,data!G:G,tickets!$D$12)/COUNTIF(data!Q:Q,tickets!A15)</f>
        <v>0.29499999999999998</v>
      </c>
      <c r="E15" s="51">
        <f>(D15-D14)/D14</f>
        <v>0.17999999999999994</v>
      </c>
      <c r="H15" s="20"/>
    </row>
    <row r="18" spans="1:7" x14ac:dyDescent="0.3">
      <c r="A18" s="15" t="s">
        <v>95</v>
      </c>
    </row>
    <row r="20" spans="1:7" x14ac:dyDescent="0.3">
      <c r="A20" s="78"/>
      <c r="B20" s="80" t="s">
        <v>16</v>
      </c>
      <c r="C20" s="80" t="s">
        <v>16</v>
      </c>
      <c r="D20" s="80" t="s">
        <v>16</v>
      </c>
      <c r="E20" s="80" t="s">
        <v>42</v>
      </c>
      <c r="F20" s="80" t="s">
        <v>42</v>
      </c>
    </row>
    <row r="21" spans="1:7" x14ac:dyDescent="0.3">
      <c r="A21" s="79" t="s">
        <v>91</v>
      </c>
      <c r="B21" s="80" t="s">
        <v>37</v>
      </c>
      <c r="C21" s="80" t="s">
        <v>32</v>
      </c>
      <c r="D21" s="80" t="s">
        <v>17</v>
      </c>
      <c r="E21" s="80" t="s">
        <v>37</v>
      </c>
      <c r="F21" s="80" t="s">
        <v>32</v>
      </c>
    </row>
    <row r="22" spans="1:7" x14ac:dyDescent="0.3">
      <c r="A22" s="76">
        <v>1997</v>
      </c>
      <c r="B22" s="77" cm="1">
        <f t="array" ref="B22">INDEX(data!S:S,MATCH(1,(tickets!$B$21=data!F:F)*(tickets!B20=data!E:E)*(tickets!A22=data!Q:Q),0))</f>
        <v>175</v>
      </c>
      <c r="C22" s="77" cm="1">
        <f t="array" ref="C22">INDEX(data!S:S,MATCH(1,(tickets!$C$21=data!F:F)*(tickets!$C$20=data!E:E)*(tickets!A22=data!Q:Q),0))</f>
        <v>105</v>
      </c>
      <c r="D22" s="77" cm="1">
        <f t="array" ref="D22">INDEX(data!S:S,MATCH(1,(tickets!$D$21=data!F:F)*(tickets!$D$20=data!E:E)*(tickets!A22=data!Q:Q),0))</f>
        <v>78.75</v>
      </c>
      <c r="E22" s="77" cm="1">
        <f t="array" ref="E22">INDEX(data!S:S,MATCH(1,(tickets!$E$21=data!F:F)*(tickets!$E$20=data!E:E)*(tickets!A22=data!Q:Q),0))</f>
        <v>100</v>
      </c>
      <c r="F22" s="77" cm="1">
        <f t="array" ref="F22">INDEX(data!S:S,MATCH(1,(tickets!$F$21=data!F:F)*(tickets!$F$20=data!E:E)*(tickets!A22=data!Q:Q),0))</f>
        <v>60</v>
      </c>
    </row>
    <row r="23" spans="1:7" x14ac:dyDescent="0.3">
      <c r="A23" s="76">
        <v>1998</v>
      </c>
      <c r="B23" s="77" cm="1">
        <f t="array" ref="B23">INDEX(data!S:S,MATCH(1,(tickets!$B$21=data!F:F)*(tickets!$B$20=data!E:E)*(tickets!A23=data!Q:Q),0))</f>
        <v>175</v>
      </c>
      <c r="C23" s="77" cm="1">
        <f t="array" ref="C23">INDEX(data!S:S,MATCH(1,(tickets!$C$21=data!F:F)*(tickets!$C$20=data!E:E)*(tickets!A23=data!Q:Q),0))</f>
        <v>113.75</v>
      </c>
      <c r="D23" s="77" cm="1">
        <f t="array" ref="D23">INDEX(data!S:S,MATCH(1,(tickets!$D$21=data!F:F)*(tickets!$D$20=data!E:E)*(tickets!A23=data!Q:Q),0))</f>
        <v>78.75</v>
      </c>
      <c r="E23" s="77" cm="1">
        <f t="array" ref="E23">INDEX(data!S:S,MATCH(1,(tickets!$E$21=data!F:F)*(tickets!$E$20=data!E:E)*(tickets!A23=data!Q:Q),0))</f>
        <v>100</v>
      </c>
      <c r="F23" s="77" cm="1">
        <f t="array" ref="F23">INDEX(data!S:S,MATCH(1,(tickets!$F$21=data!F:F)*(tickets!$F$20=data!E:E)*(tickets!A23=data!Q:Q),0))</f>
        <v>65</v>
      </c>
    </row>
    <row r="24" spans="1:7" x14ac:dyDescent="0.3">
      <c r="A24" s="76">
        <v>1999</v>
      </c>
      <c r="B24" s="77" cm="1">
        <f t="array" ref="B24">INDEX(data!S:S,MATCH(1,(tickets!$B$21=data!F:F)*(tickets!$B$20=data!E:E)*(tickets!A24=data!Q:Q),0))</f>
        <v>192.5</v>
      </c>
      <c r="C24" s="77" cm="1">
        <f t="array" ref="C24">INDEX(data!S:S,MATCH(1,(tickets!$C$21=data!F:F)*(tickets!$C$20=data!E:E)*(tickets!A24=data!Q:Q),0))</f>
        <v>122.5</v>
      </c>
      <c r="D24" s="77" cm="1">
        <f t="array" ref="D24">INDEX(data!S:S,MATCH(1,(tickets!$D$21=data!F:F)*(tickets!$D$20=data!E:E)*(tickets!A24=data!Q:Q),0))</f>
        <v>105</v>
      </c>
      <c r="E24" s="77" cm="1">
        <f t="array" ref="E24">INDEX(data!S:S,MATCH(1,(tickets!$E$21=data!F:F)*(tickets!$E$20=data!E:E)*(tickets!A24=data!Q:Q),0))</f>
        <v>110</v>
      </c>
      <c r="F24" s="77" cm="1">
        <f t="array" ref="F24">INDEX(data!S:S,MATCH(1,(tickets!$F$21=data!F:F)*(tickets!$F$20=data!E:E)*(tickets!A24=data!Q:Q),0))</f>
        <v>70</v>
      </c>
    </row>
    <row r="28" spans="1:7" x14ac:dyDescent="0.3">
      <c r="A28" s="15" t="s">
        <v>141</v>
      </c>
    </row>
    <row r="30" spans="1:7" x14ac:dyDescent="0.3">
      <c r="A30" s="78"/>
      <c r="B30" s="80" t="s">
        <v>16</v>
      </c>
      <c r="C30" s="80" t="s">
        <v>16</v>
      </c>
      <c r="D30" s="80" t="s">
        <v>16</v>
      </c>
      <c r="E30" s="80" t="s">
        <v>42</v>
      </c>
      <c r="F30" s="80" t="s">
        <v>42</v>
      </c>
      <c r="G30" s="80"/>
    </row>
    <row r="31" spans="1:7" x14ac:dyDescent="0.3">
      <c r="A31" s="79" t="s">
        <v>91</v>
      </c>
      <c r="B31" s="80" t="s">
        <v>37</v>
      </c>
      <c r="C31" s="80" t="s">
        <v>32</v>
      </c>
      <c r="D31" s="80" t="s">
        <v>17</v>
      </c>
      <c r="E31" s="80" t="s">
        <v>37</v>
      </c>
      <c r="F31" s="80" t="s">
        <v>32</v>
      </c>
      <c r="G31" s="80" t="s">
        <v>96</v>
      </c>
    </row>
    <row r="32" spans="1:7" x14ac:dyDescent="0.3">
      <c r="A32" s="17">
        <v>1997</v>
      </c>
      <c r="B32" s="18">
        <f>SUMIFS(data!$I:$I,data!$E:$E,tickets!$B$30,data!$F:$F,tickets!$B$31,data!$Q:$Q,tickets!A32)/SUMIF(data!$Q:$Q,A32,data!$I:$I)</f>
        <v>6.7129629629629636E-2</v>
      </c>
      <c r="C32" s="18">
        <f>SUMIFS(data!$I:$I,data!$E:$E,tickets!$C$30,data!$F:$F,tickets!$C$31,data!$Q:$Q,tickets!$A32)/SUMIF(data!$Q:$Q,$A32,data!$I:$I)</f>
        <v>0.26851851851851855</v>
      </c>
      <c r="D32" s="18">
        <f>SUMIFS(data!$I:$I,data!$E:$E,tickets!$D$30,data!$F:$F,tickets!$D$31,data!$Q:$Q,tickets!$A32)/SUMIF(data!$Q:$Q,$A32,data!$I:$I)</f>
        <v>0.28935185185185186</v>
      </c>
      <c r="E32" s="18">
        <f>SUMIFS(data!$I:$I,data!$E:$E,tickets!$E$30,data!$F:$F,tickets!$E$31,data!$Q:$Q,tickets!$A32)/SUMIF(data!$Q:$Q,$A32,data!$I:$I)</f>
        <v>3.0092592592592591E-2</v>
      </c>
      <c r="F32" s="91">
        <f>SUMIFS(data!$I:$I,data!$E:$E,tickets!$F$30,data!$F:$F,tickets!$F$31,data!$Q:$Q,tickets!$A32)/SUMIF(data!$Q:$Q,$A32,data!$I:$I)</f>
        <v>0.34490740740740738</v>
      </c>
      <c r="G32" s="92">
        <f>SUM(B32:F32)</f>
        <v>1</v>
      </c>
    </row>
    <row r="33" spans="1:16383" x14ac:dyDescent="0.3">
      <c r="A33" s="17">
        <v>1998</v>
      </c>
      <c r="B33" s="18">
        <f>SUMIFS(data!$I:$I,data!$E:$E,tickets!$B$30,data!$F:$F,tickets!$B$31,data!$Q:$Q,tickets!A33)/SUMIF(data!$Q:$Q,A33,data!$I:$I)</f>
        <v>0.16299559471365638</v>
      </c>
      <c r="C33" s="18">
        <f>SUMIFS(data!$I:$I,data!$E:$E,tickets!$C$30,data!$F:$F,tickets!$C$31,data!$Q:$Q,tickets!$A33)/SUMIF(data!$Q:$Q,$A33,data!$I:$I)</f>
        <v>0.27092511013215859</v>
      </c>
      <c r="D33" s="18">
        <f>SUMIFS(data!$I:$I,data!$E:$E,tickets!$D$30,data!$F:$F,tickets!$D$31,data!$Q:$Q,tickets!$A33)/SUMIF(data!$Q:$Q,$A33,data!$I:$I)</f>
        <v>0.23788546255506607</v>
      </c>
      <c r="E33" s="18">
        <f>SUMIFS(data!$I:$I,data!$E:$E,tickets!$E$30,data!$F:$F,tickets!$E$31,data!$Q:$Q,tickets!$A33)/SUMIF(data!$Q:$Q,$A33,data!$I:$I)</f>
        <v>5.2863436123348019E-2</v>
      </c>
      <c r="F33" s="91">
        <f>SUMIFS(data!$I:$I,data!$E:$E,tickets!$F$30,data!$F:$F,tickets!$F$31,data!$Q:$Q,tickets!$A33)/SUMIF(data!$Q:$Q,$A33,data!$I:$I)</f>
        <v>0.2753303964757709</v>
      </c>
      <c r="G33" s="92">
        <f>SUM(B33:F33)</f>
        <v>1</v>
      </c>
    </row>
    <row r="34" spans="1:16383" x14ac:dyDescent="0.3">
      <c r="A34" s="17">
        <v>1999</v>
      </c>
      <c r="B34" s="18">
        <f>SUMIFS(data!$I:$I,data!$E:$E,tickets!$B$30,data!$F:$F,tickets!$B$31,data!$Q:$Q,tickets!A34)/SUMIF(data!$Q:$Q,A34,data!$I:$I)</f>
        <v>0.10961968680089486</v>
      </c>
      <c r="C34" s="18">
        <f>SUMIFS(data!$I:$I,data!$E:$E,tickets!$C$30,data!$F:$F,tickets!$C$31,data!$Q:$Q,tickets!$A34)/SUMIF(data!$Q:$Q,$A34,data!$I:$I)</f>
        <v>0.35123042505592839</v>
      </c>
      <c r="D34" s="18">
        <f>SUMIFS(data!$I:$I,data!$E:$E,tickets!$D$30,data!$F:$F,tickets!$D$31,data!$Q:$Q,tickets!$A34)/SUMIF(data!$Q:$Q,$A34,data!$I:$I)</f>
        <v>0.17225950782997762</v>
      </c>
      <c r="E34" s="18">
        <f>SUMIFS(data!$I:$I,data!$E:$E,tickets!$E$30,data!$F:$F,tickets!$E$31,data!$Q:$Q,tickets!$A34)/SUMIF(data!$Q:$Q,$A34,data!$I:$I)</f>
        <v>6.0402684563758392E-2</v>
      </c>
      <c r="F34" s="91">
        <f>SUMIFS(data!$I:$I,data!$E:$E,tickets!$F$30,data!$F:$F,tickets!$F$31,data!$Q:$Q,tickets!$A34)/SUMIF(data!$Q:$Q,$A34,data!$I:$I)</f>
        <v>0.30648769574944074</v>
      </c>
      <c r="G34" s="92">
        <f>SUM(B34:F34)</f>
        <v>1</v>
      </c>
    </row>
    <row r="38" spans="1:16383" x14ac:dyDescent="0.3">
      <c r="A38" s="15" t="s">
        <v>140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5"/>
      <c r="IW38" s="15"/>
      <c r="IX38" s="15"/>
      <c r="IY38" s="15"/>
      <c r="IZ38" s="15"/>
      <c r="JA38" s="15"/>
      <c r="JB38" s="15"/>
      <c r="JC38" s="15"/>
      <c r="JD38" s="15"/>
      <c r="JE38" s="15"/>
      <c r="JF38" s="15"/>
      <c r="JG38" s="15"/>
      <c r="JH38" s="15"/>
      <c r="JI38" s="15"/>
      <c r="JJ38" s="15"/>
      <c r="JK38" s="15"/>
      <c r="JL38" s="15"/>
      <c r="JM38" s="15"/>
      <c r="JN38" s="15"/>
      <c r="JO38" s="15"/>
      <c r="JP38" s="15"/>
      <c r="JQ38" s="15"/>
      <c r="JR38" s="15"/>
      <c r="JS38" s="15"/>
      <c r="JT38" s="15"/>
      <c r="JU38" s="15"/>
      <c r="JV38" s="15"/>
      <c r="JW38" s="15"/>
      <c r="JX38" s="15"/>
      <c r="JY38" s="15"/>
      <c r="JZ38" s="15"/>
      <c r="KA38" s="15"/>
      <c r="KB38" s="15"/>
      <c r="KC38" s="15"/>
      <c r="KD38" s="15"/>
      <c r="KE38" s="15"/>
      <c r="KF38" s="15"/>
      <c r="KG38" s="15"/>
      <c r="KH38" s="15"/>
      <c r="KI38" s="15"/>
      <c r="KJ38" s="15"/>
      <c r="KK38" s="15"/>
      <c r="KL38" s="15"/>
      <c r="KM38" s="15"/>
      <c r="KN38" s="15"/>
      <c r="KO38" s="15"/>
      <c r="KP38" s="15"/>
      <c r="KQ38" s="15"/>
      <c r="KR38" s="15"/>
      <c r="KS38" s="15"/>
      <c r="KT38" s="15"/>
      <c r="KU38" s="15"/>
      <c r="KV38" s="15"/>
      <c r="KW38" s="15"/>
      <c r="KX38" s="15"/>
      <c r="KY38" s="15"/>
      <c r="KZ38" s="15"/>
      <c r="LA38" s="15"/>
      <c r="LB38" s="15"/>
      <c r="LC38" s="15"/>
      <c r="LD38" s="15"/>
      <c r="LE38" s="15"/>
      <c r="LF38" s="15"/>
      <c r="LG38" s="15"/>
      <c r="LH38" s="15"/>
      <c r="LI38" s="15"/>
      <c r="LJ38" s="15"/>
      <c r="LK38" s="15"/>
      <c r="LL38" s="15"/>
      <c r="LM38" s="15"/>
      <c r="LN38" s="15"/>
      <c r="LO38" s="15"/>
      <c r="LP38" s="15"/>
      <c r="LQ38" s="15"/>
      <c r="LR38" s="15"/>
      <c r="LS38" s="15"/>
      <c r="LT38" s="15"/>
      <c r="LU38" s="15"/>
      <c r="LV38" s="15"/>
      <c r="LW38" s="15"/>
      <c r="LX38" s="15"/>
      <c r="LY38" s="15"/>
      <c r="LZ38" s="15"/>
      <c r="MA38" s="15"/>
      <c r="MB38" s="15"/>
      <c r="MC38" s="15"/>
      <c r="MD38" s="15"/>
      <c r="ME38" s="15"/>
      <c r="MF38" s="15"/>
      <c r="MG38" s="15"/>
      <c r="MH38" s="15"/>
      <c r="MI38" s="15"/>
      <c r="MJ38" s="15"/>
      <c r="MK38" s="15"/>
      <c r="ML38" s="15"/>
      <c r="MM38" s="15"/>
      <c r="MN38" s="15"/>
      <c r="MO38" s="15"/>
      <c r="MP38" s="15"/>
      <c r="MQ38" s="15"/>
      <c r="MR38" s="15"/>
      <c r="MS38" s="15"/>
      <c r="MT38" s="15"/>
      <c r="MU38" s="15"/>
      <c r="MV38" s="15"/>
      <c r="MW38" s="15"/>
      <c r="MX38" s="15"/>
      <c r="MY38" s="15"/>
      <c r="MZ38" s="15"/>
      <c r="NA38" s="15"/>
      <c r="NB38" s="15"/>
      <c r="NC38" s="15"/>
      <c r="ND38" s="15"/>
      <c r="NE38" s="15"/>
      <c r="NF38" s="15"/>
      <c r="NG38" s="15"/>
      <c r="NH38" s="15"/>
      <c r="NI38" s="15"/>
      <c r="NJ38" s="15"/>
      <c r="NK38" s="15"/>
      <c r="NL38" s="15"/>
      <c r="NM38" s="15"/>
      <c r="NN38" s="15"/>
      <c r="NO38" s="15"/>
      <c r="NP38" s="15"/>
      <c r="NQ38" s="15"/>
      <c r="NR38" s="15"/>
      <c r="NS38" s="15"/>
      <c r="NT38" s="15"/>
      <c r="NU38" s="15"/>
      <c r="NV38" s="15"/>
      <c r="NW38" s="15"/>
      <c r="NX38" s="15"/>
      <c r="NY38" s="15"/>
      <c r="NZ38" s="15"/>
      <c r="OA38" s="15"/>
      <c r="OB38" s="15"/>
      <c r="OC38" s="15"/>
      <c r="OD38" s="15"/>
      <c r="OE38" s="15"/>
      <c r="OF38" s="15"/>
      <c r="OG38" s="15"/>
      <c r="OH38" s="15"/>
      <c r="OI38" s="15"/>
      <c r="OJ38" s="15"/>
      <c r="OK38" s="15"/>
      <c r="OL38" s="15"/>
      <c r="OM38" s="15"/>
      <c r="ON38" s="15"/>
      <c r="OO38" s="15"/>
      <c r="OP38" s="15"/>
      <c r="OQ38" s="15"/>
      <c r="OR38" s="15"/>
      <c r="OS38" s="15"/>
      <c r="OT38" s="15"/>
      <c r="OU38" s="15"/>
      <c r="OV38" s="15"/>
      <c r="OW38" s="15"/>
      <c r="OX38" s="15"/>
      <c r="OY38" s="15"/>
      <c r="OZ38" s="15"/>
      <c r="PA38" s="15"/>
      <c r="PB38" s="15"/>
      <c r="PC38" s="15"/>
      <c r="PD38" s="15"/>
      <c r="PE38" s="15"/>
      <c r="PF38" s="15"/>
      <c r="PG38" s="15"/>
      <c r="PH38" s="15"/>
      <c r="PI38" s="15"/>
      <c r="PJ38" s="15"/>
      <c r="PK38" s="15"/>
      <c r="PL38" s="15"/>
      <c r="PM38" s="15"/>
      <c r="PN38" s="15"/>
      <c r="PO38" s="15"/>
      <c r="PP38" s="15"/>
      <c r="PQ38" s="15"/>
      <c r="PR38" s="15"/>
      <c r="PS38" s="15"/>
      <c r="PT38" s="15"/>
      <c r="PU38" s="15"/>
      <c r="PV38" s="15"/>
      <c r="PW38" s="15"/>
      <c r="PX38" s="15"/>
      <c r="PY38" s="15"/>
      <c r="PZ38" s="15"/>
      <c r="QA38" s="15"/>
      <c r="QB38" s="15"/>
      <c r="QC38" s="15"/>
      <c r="QD38" s="15"/>
      <c r="QE38" s="15"/>
      <c r="QF38" s="15"/>
      <c r="QG38" s="15"/>
      <c r="QH38" s="15"/>
      <c r="QI38" s="15"/>
      <c r="QJ38" s="15"/>
      <c r="QK38" s="15"/>
      <c r="QL38" s="15"/>
      <c r="QM38" s="15"/>
      <c r="QN38" s="15"/>
      <c r="QO38" s="15"/>
      <c r="QP38" s="15"/>
      <c r="QQ38" s="15"/>
      <c r="QR38" s="15"/>
      <c r="QS38" s="15"/>
      <c r="QT38" s="15"/>
      <c r="QU38" s="15"/>
      <c r="QV38" s="15"/>
      <c r="QW38" s="15"/>
      <c r="QX38" s="15"/>
      <c r="QY38" s="15"/>
      <c r="QZ38" s="15"/>
      <c r="RA38" s="15"/>
      <c r="RB38" s="15"/>
      <c r="RC38" s="15"/>
      <c r="RD38" s="15"/>
      <c r="RE38" s="15"/>
      <c r="RF38" s="15"/>
      <c r="RG38" s="15"/>
      <c r="RH38" s="15"/>
      <c r="RI38" s="15"/>
      <c r="RJ38" s="15"/>
      <c r="RK38" s="15"/>
      <c r="RL38" s="15"/>
      <c r="RM38" s="15"/>
      <c r="RN38" s="15"/>
      <c r="RO38" s="15"/>
      <c r="RP38" s="15"/>
      <c r="RQ38" s="15"/>
      <c r="RR38" s="15"/>
      <c r="RS38" s="15"/>
      <c r="RT38" s="15"/>
      <c r="RU38" s="15"/>
      <c r="RV38" s="15"/>
      <c r="RW38" s="15"/>
      <c r="RX38" s="15"/>
      <c r="RY38" s="15"/>
      <c r="RZ38" s="15"/>
      <c r="SA38" s="15"/>
      <c r="SB38" s="15"/>
      <c r="SC38" s="15"/>
      <c r="SD38" s="15"/>
      <c r="SE38" s="15"/>
      <c r="SF38" s="15"/>
      <c r="SG38" s="15"/>
      <c r="SH38" s="15"/>
      <c r="SI38" s="15"/>
      <c r="SJ38" s="15"/>
      <c r="SK38" s="15"/>
      <c r="SL38" s="15"/>
      <c r="SM38" s="15"/>
      <c r="SN38" s="15"/>
      <c r="SO38" s="15"/>
      <c r="SP38" s="15"/>
      <c r="SQ38" s="15"/>
      <c r="SR38" s="15"/>
      <c r="SS38" s="15"/>
      <c r="ST38" s="15"/>
      <c r="SU38" s="15"/>
      <c r="SV38" s="15"/>
      <c r="SW38" s="15"/>
      <c r="SX38" s="15"/>
      <c r="SY38" s="15"/>
      <c r="SZ38" s="15"/>
      <c r="TA38" s="15"/>
      <c r="TB38" s="15"/>
      <c r="TC38" s="15"/>
      <c r="TD38" s="15"/>
      <c r="TE38" s="15"/>
      <c r="TF38" s="15"/>
      <c r="TG38" s="15"/>
      <c r="TH38" s="15"/>
      <c r="TI38" s="15"/>
      <c r="TJ38" s="15"/>
      <c r="TK38" s="15"/>
      <c r="TL38" s="15"/>
      <c r="TM38" s="15"/>
      <c r="TN38" s="15"/>
      <c r="TO38" s="15"/>
      <c r="TP38" s="15"/>
      <c r="TQ38" s="15"/>
      <c r="TR38" s="15"/>
      <c r="TS38" s="15"/>
      <c r="TT38" s="15"/>
      <c r="TU38" s="15"/>
      <c r="TV38" s="15"/>
      <c r="TW38" s="15"/>
      <c r="TX38" s="15"/>
      <c r="TY38" s="15"/>
      <c r="TZ38" s="15"/>
      <c r="UA38" s="15"/>
      <c r="UB38" s="15"/>
      <c r="UC38" s="15"/>
      <c r="UD38" s="15"/>
      <c r="UE38" s="15"/>
      <c r="UF38" s="15"/>
      <c r="UG38" s="15"/>
      <c r="UH38" s="15"/>
      <c r="UI38" s="15"/>
      <c r="UJ38" s="15"/>
      <c r="UK38" s="15"/>
      <c r="UL38" s="15"/>
      <c r="UM38" s="15"/>
      <c r="UN38" s="15"/>
      <c r="UO38" s="15"/>
      <c r="UP38" s="15"/>
      <c r="UQ38" s="15"/>
      <c r="UR38" s="15"/>
      <c r="US38" s="15"/>
      <c r="UT38" s="15"/>
      <c r="UU38" s="15"/>
      <c r="UV38" s="15"/>
      <c r="UW38" s="15"/>
      <c r="UX38" s="15"/>
      <c r="UY38" s="15"/>
      <c r="UZ38" s="15"/>
      <c r="VA38" s="15"/>
      <c r="VB38" s="15"/>
      <c r="VC38" s="15"/>
      <c r="VD38" s="15"/>
      <c r="VE38" s="15"/>
      <c r="VF38" s="15"/>
      <c r="VG38" s="15"/>
      <c r="VH38" s="15"/>
      <c r="VI38" s="15"/>
      <c r="VJ38" s="15"/>
      <c r="VK38" s="15"/>
      <c r="VL38" s="15"/>
      <c r="VM38" s="15"/>
      <c r="VN38" s="15"/>
      <c r="VO38" s="15"/>
      <c r="VP38" s="15"/>
      <c r="VQ38" s="15"/>
      <c r="VR38" s="15"/>
      <c r="VS38" s="15"/>
      <c r="VT38" s="15"/>
      <c r="VU38" s="15"/>
      <c r="VV38" s="15"/>
      <c r="VW38" s="15"/>
      <c r="VX38" s="15"/>
      <c r="VY38" s="15"/>
      <c r="VZ38" s="15"/>
      <c r="WA38" s="15"/>
      <c r="WB38" s="15"/>
      <c r="WC38" s="15"/>
      <c r="WD38" s="15"/>
      <c r="WE38" s="15"/>
      <c r="WF38" s="15"/>
      <c r="WG38" s="15"/>
      <c r="WH38" s="15"/>
      <c r="WI38" s="15"/>
      <c r="WJ38" s="15"/>
      <c r="WK38" s="15"/>
      <c r="WL38" s="15"/>
      <c r="WM38" s="15"/>
      <c r="WN38" s="15"/>
      <c r="WO38" s="15"/>
      <c r="WP38" s="15"/>
      <c r="WQ38" s="15"/>
      <c r="WR38" s="15"/>
      <c r="WS38" s="15"/>
      <c r="WT38" s="15"/>
      <c r="WU38" s="15"/>
      <c r="WV38" s="15"/>
      <c r="WW38" s="15"/>
      <c r="WX38" s="15"/>
      <c r="WY38" s="15"/>
      <c r="WZ38" s="15"/>
      <c r="XA38" s="15"/>
      <c r="XB38" s="15"/>
      <c r="XC38" s="15"/>
      <c r="XD38" s="15"/>
      <c r="XE38" s="15"/>
      <c r="XF38" s="15"/>
      <c r="XG38" s="15"/>
      <c r="XH38" s="15"/>
      <c r="XI38" s="15"/>
      <c r="XJ38" s="15"/>
      <c r="XK38" s="15"/>
      <c r="XL38" s="15"/>
      <c r="XM38" s="15"/>
      <c r="XN38" s="15"/>
      <c r="XO38" s="15"/>
      <c r="XP38" s="15"/>
      <c r="XQ38" s="15"/>
      <c r="XR38" s="15"/>
      <c r="XS38" s="15"/>
      <c r="XT38" s="15"/>
      <c r="XU38" s="15"/>
      <c r="XV38" s="15"/>
      <c r="XW38" s="15"/>
      <c r="XX38" s="15"/>
      <c r="XY38" s="15"/>
      <c r="XZ38" s="15"/>
      <c r="YA38" s="15"/>
      <c r="YB38" s="15"/>
      <c r="YC38" s="15"/>
      <c r="YD38" s="15"/>
      <c r="YE38" s="15"/>
      <c r="YF38" s="15"/>
      <c r="YG38" s="15"/>
      <c r="YH38" s="15"/>
      <c r="YI38" s="15"/>
      <c r="YJ38" s="15"/>
      <c r="YK38" s="15"/>
      <c r="YL38" s="15"/>
      <c r="YM38" s="15"/>
      <c r="YN38" s="15"/>
      <c r="YO38" s="15"/>
      <c r="YP38" s="15"/>
      <c r="YQ38" s="15"/>
      <c r="YR38" s="15"/>
      <c r="YS38" s="15"/>
      <c r="YT38" s="15"/>
      <c r="YU38" s="15"/>
      <c r="YV38" s="15"/>
      <c r="YW38" s="15"/>
      <c r="YX38" s="15"/>
      <c r="YY38" s="15"/>
      <c r="YZ38" s="15"/>
      <c r="ZA38" s="15"/>
      <c r="ZB38" s="15"/>
      <c r="ZC38" s="15"/>
      <c r="ZD38" s="15"/>
      <c r="ZE38" s="15"/>
      <c r="ZF38" s="15"/>
      <c r="ZG38" s="15"/>
      <c r="ZH38" s="15"/>
      <c r="ZI38" s="15"/>
      <c r="ZJ38" s="15"/>
      <c r="ZK38" s="15"/>
      <c r="ZL38" s="15"/>
      <c r="ZM38" s="15"/>
      <c r="ZN38" s="15"/>
      <c r="ZO38" s="15"/>
      <c r="ZP38" s="15"/>
      <c r="ZQ38" s="15"/>
      <c r="ZR38" s="15"/>
      <c r="ZS38" s="15"/>
      <c r="ZT38" s="15"/>
      <c r="ZU38" s="15"/>
      <c r="ZV38" s="15"/>
      <c r="ZW38" s="15"/>
      <c r="ZX38" s="15"/>
      <c r="ZY38" s="15"/>
      <c r="ZZ38" s="15"/>
      <c r="AAA38" s="15"/>
      <c r="AAB38" s="15"/>
      <c r="AAC38" s="15"/>
      <c r="AAD38" s="15"/>
      <c r="AAE38" s="15"/>
      <c r="AAF38" s="15"/>
      <c r="AAG38" s="15"/>
      <c r="AAH38" s="15"/>
      <c r="AAI38" s="15"/>
      <c r="AAJ38" s="15"/>
      <c r="AAK38" s="15"/>
      <c r="AAL38" s="15"/>
      <c r="AAM38" s="15"/>
      <c r="AAN38" s="15"/>
      <c r="AAO38" s="15"/>
      <c r="AAP38" s="15"/>
      <c r="AAQ38" s="15"/>
      <c r="AAR38" s="15"/>
      <c r="AAS38" s="15"/>
      <c r="AAT38" s="15"/>
      <c r="AAU38" s="15"/>
      <c r="AAV38" s="15"/>
      <c r="AAW38" s="15"/>
      <c r="AAX38" s="15"/>
      <c r="AAY38" s="15"/>
      <c r="AAZ38" s="15"/>
      <c r="ABA38" s="15"/>
      <c r="ABB38" s="15"/>
      <c r="ABC38" s="15"/>
      <c r="ABD38" s="15"/>
      <c r="ABE38" s="15"/>
      <c r="ABF38" s="15"/>
      <c r="ABG38" s="15"/>
      <c r="ABH38" s="15"/>
      <c r="ABI38" s="15"/>
      <c r="ABJ38" s="15"/>
      <c r="ABK38" s="15"/>
      <c r="ABL38" s="15"/>
      <c r="ABM38" s="15"/>
      <c r="ABN38" s="15"/>
      <c r="ABO38" s="15"/>
      <c r="ABP38" s="15"/>
      <c r="ABQ38" s="15"/>
      <c r="ABR38" s="15"/>
      <c r="ABS38" s="15"/>
      <c r="ABT38" s="15"/>
      <c r="ABU38" s="15"/>
      <c r="ABV38" s="15"/>
      <c r="ABW38" s="15"/>
      <c r="ABX38" s="15"/>
      <c r="ABY38" s="15"/>
      <c r="ABZ38" s="15"/>
      <c r="ACA38" s="15"/>
      <c r="ACB38" s="15"/>
      <c r="ACC38" s="15"/>
      <c r="ACD38" s="15"/>
      <c r="ACE38" s="15"/>
      <c r="ACF38" s="15"/>
      <c r="ACG38" s="15"/>
      <c r="ACH38" s="15"/>
      <c r="ACI38" s="15"/>
      <c r="ACJ38" s="15"/>
      <c r="ACK38" s="15"/>
      <c r="ACL38" s="15"/>
      <c r="ACM38" s="15"/>
      <c r="ACN38" s="15"/>
      <c r="ACO38" s="15"/>
      <c r="ACP38" s="15"/>
      <c r="ACQ38" s="15"/>
      <c r="ACR38" s="15"/>
      <c r="ACS38" s="15"/>
      <c r="ACT38" s="15"/>
      <c r="ACU38" s="15"/>
      <c r="ACV38" s="15"/>
      <c r="ACW38" s="15"/>
      <c r="ACX38" s="15"/>
      <c r="ACY38" s="15"/>
      <c r="ACZ38" s="15"/>
      <c r="ADA38" s="15"/>
      <c r="ADB38" s="15"/>
      <c r="ADC38" s="15"/>
      <c r="ADD38" s="15"/>
      <c r="ADE38" s="15"/>
      <c r="ADF38" s="15"/>
      <c r="ADG38" s="15"/>
      <c r="ADH38" s="15"/>
      <c r="ADI38" s="15"/>
      <c r="ADJ38" s="15"/>
      <c r="ADK38" s="15"/>
      <c r="ADL38" s="15"/>
      <c r="ADM38" s="15"/>
      <c r="ADN38" s="15"/>
      <c r="ADO38" s="15"/>
      <c r="ADP38" s="15"/>
      <c r="ADQ38" s="15"/>
      <c r="ADR38" s="15"/>
      <c r="ADS38" s="15"/>
      <c r="ADT38" s="15"/>
      <c r="ADU38" s="15"/>
      <c r="ADV38" s="15"/>
      <c r="ADW38" s="15"/>
      <c r="ADX38" s="15"/>
      <c r="ADY38" s="15"/>
      <c r="ADZ38" s="15"/>
      <c r="AEA38" s="15"/>
      <c r="AEB38" s="15"/>
      <c r="AEC38" s="15"/>
      <c r="AED38" s="15"/>
      <c r="AEE38" s="15"/>
      <c r="AEF38" s="15"/>
      <c r="AEG38" s="15"/>
      <c r="AEH38" s="15"/>
      <c r="AEI38" s="15"/>
      <c r="AEJ38" s="15"/>
      <c r="AEK38" s="15"/>
      <c r="AEL38" s="15"/>
      <c r="AEM38" s="15"/>
      <c r="AEN38" s="15"/>
      <c r="AEO38" s="15"/>
      <c r="AEP38" s="15"/>
      <c r="AEQ38" s="15"/>
      <c r="AER38" s="15"/>
      <c r="AES38" s="15"/>
      <c r="AET38" s="15"/>
      <c r="AEU38" s="15"/>
      <c r="AEV38" s="15"/>
      <c r="AEW38" s="15"/>
      <c r="AEX38" s="15"/>
      <c r="AEY38" s="15"/>
      <c r="AEZ38" s="15"/>
      <c r="AFA38" s="15"/>
      <c r="AFB38" s="15"/>
      <c r="AFC38" s="15"/>
      <c r="AFD38" s="15"/>
      <c r="AFE38" s="15"/>
      <c r="AFF38" s="15"/>
      <c r="AFG38" s="15"/>
      <c r="AFH38" s="15"/>
      <c r="AFI38" s="15"/>
      <c r="AFJ38" s="15"/>
      <c r="AFK38" s="15"/>
      <c r="AFL38" s="15"/>
      <c r="AFM38" s="15"/>
      <c r="AFN38" s="15"/>
      <c r="AFO38" s="15"/>
      <c r="AFP38" s="15"/>
      <c r="AFQ38" s="15"/>
      <c r="AFR38" s="15"/>
      <c r="AFS38" s="15"/>
      <c r="AFT38" s="15"/>
      <c r="AFU38" s="15"/>
      <c r="AFV38" s="15"/>
      <c r="AFW38" s="15"/>
      <c r="AFX38" s="15"/>
      <c r="AFY38" s="15"/>
      <c r="AFZ38" s="15"/>
      <c r="AGA38" s="15"/>
      <c r="AGB38" s="15"/>
      <c r="AGC38" s="15"/>
      <c r="AGD38" s="15"/>
      <c r="AGE38" s="15"/>
      <c r="AGF38" s="15"/>
      <c r="AGG38" s="15"/>
      <c r="AGH38" s="15"/>
      <c r="AGI38" s="15"/>
      <c r="AGJ38" s="15"/>
      <c r="AGK38" s="15"/>
      <c r="AGL38" s="15"/>
      <c r="AGM38" s="15"/>
      <c r="AGN38" s="15"/>
      <c r="AGO38" s="15"/>
      <c r="AGP38" s="15"/>
      <c r="AGQ38" s="15"/>
      <c r="AGR38" s="15"/>
      <c r="AGS38" s="15"/>
      <c r="AGT38" s="15"/>
      <c r="AGU38" s="15"/>
      <c r="AGV38" s="15"/>
      <c r="AGW38" s="15"/>
      <c r="AGX38" s="15"/>
      <c r="AGY38" s="15"/>
      <c r="AGZ38" s="15"/>
      <c r="AHA38" s="15"/>
      <c r="AHB38" s="15"/>
      <c r="AHC38" s="15"/>
      <c r="AHD38" s="15"/>
      <c r="AHE38" s="15"/>
      <c r="AHF38" s="15"/>
      <c r="AHG38" s="15"/>
      <c r="AHH38" s="15"/>
      <c r="AHI38" s="15"/>
      <c r="AHJ38" s="15"/>
      <c r="AHK38" s="15"/>
      <c r="AHL38" s="15"/>
      <c r="AHM38" s="15"/>
      <c r="AHN38" s="15"/>
      <c r="AHO38" s="15"/>
      <c r="AHP38" s="15"/>
      <c r="AHQ38" s="15"/>
      <c r="AHR38" s="15"/>
      <c r="AHS38" s="15"/>
      <c r="AHT38" s="15"/>
      <c r="AHU38" s="15"/>
      <c r="AHV38" s="15"/>
      <c r="AHW38" s="15"/>
      <c r="AHX38" s="15"/>
      <c r="AHY38" s="15"/>
      <c r="AHZ38" s="15"/>
      <c r="AIA38" s="15"/>
      <c r="AIB38" s="15"/>
      <c r="AIC38" s="15"/>
      <c r="AID38" s="15"/>
      <c r="AIE38" s="15"/>
      <c r="AIF38" s="15"/>
      <c r="AIG38" s="15"/>
      <c r="AIH38" s="15"/>
      <c r="AII38" s="15"/>
      <c r="AIJ38" s="15"/>
      <c r="AIK38" s="15"/>
      <c r="AIL38" s="15"/>
      <c r="AIM38" s="15"/>
      <c r="AIN38" s="15"/>
      <c r="AIO38" s="15"/>
      <c r="AIP38" s="15"/>
      <c r="AIQ38" s="15"/>
      <c r="AIR38" s="15"/>
      <c r="AIS38" s="15"/>
      <c r="AIT38" s="15"/>
      <c r="AIU38" s="15"/>
      <c r="AIV38" s="15"/>
      <c r="AIW38" s="15"/>
      <c r="AIX38" s="15"/>
      <c r="AIY38" s="15"/>
      <c r="AIZ38" s="15"/>
      <c r="AJA38" s="15"/>
      <c r="AJB38" s="15"/>
      <c r="AJC38" s="15"/>
      <c r="AJD38" s="15"/>
      <c r="AJE38" s="15"/>
      <c r="AJF38" s="15"/>
      <c r="AJG38" s="15"/>
      <c r="AJH38" s="15"/>
      <c r="AJI38" s="15"/>
      <c r="AJJ38" s="15"/>
      <c r="AJK38" s="15"/>
      <c r="AJL38" s="15"/>
      <c r="AJM38" s="15"/>
      <c r="AJN38" s="15"/>
      <c r="AJO38" s="15"/>
      <c r="AJP38" s="15"/>
      <c r="AJQ38" s="15"/>
      <c r="AJR38" s="15"/>
      <c r="AJS38" s="15"/>
      <c r="AJT38" s="15"/>
      <c r="AJU38" s="15"/>
      <c r="AJV38" s="15"/>
      <c r="AJW38" s="15"/>
      <c r="AJX38" s="15"/>
      <c r="AJY38" s="15"/>
      <c r="AJZ38" s="15"/>
      <c r="AKA38" s="15"/>
      <c r="AKB38" s="15"/>
      <c r="AKC38" s="15"/>
      <c r="AKD38" s="15"/>
      <c r="AKE38" s="15"/>
      <c r="AKF38" s="15"/>
      <c r="AKG38" s="15"/>
      <c r="AKH38" s="15"/>
      <c r="AKI38" s="15"/>
      <c r="AKJ38" s="15"/>
      <c r="AKK38" s="15"/>
      <c r="AKL38" s="15"/>
      <c r="AKM38" s="15"/>
      <c r="AKN38" s="15"/>
      <c r="AKO38" s="15"/>
      <c r="AKP38" s="15"/>
      <c r="AKQ38" s="15"/>
      <c r="AKR38" s="15"/>
      <c r="AKS38" s="15"/>
      <c r="AKT38" s="15"/>
      <c r="AKU38" s="15"/>
      <c r="AKV38" s="15"/>
      <c r="AKW38" s="15"/>
      <c r="AKX38" s="15"/>
      <c r="AKY38" s="15"/>
      <c r="AKZ38" s="15"/>
      <c r="ALA38" s="15"/>
      <c r="ALB38" s="15"/>
      <c r="ALC38" s="15"/>
      <c r="ALD38" s="15"/>
      <c r="ALE38" s="15"/>
      <c r="ALF38" s="15"/>
      <c r="ALG38" s="15"/>
      <c r="ALH38" s="15"/>
      <c r="ALI38" s="15"/>
      <c r="ALJ38" s="15"/>
      <c r="ALK38" s="15"/>
      <c r="ALL38" s="15"/>
      <c r="ALM38" s="15"/>
      <c r="ALN38" s="15"/>
      <c r="ALO38" s="15"/>
      <c r="ALP38" s="15"/>
      <c r="ALQ38" s="15"/>
      <c r="ALR38" s="15"/>
      <c r="ALS38" s="15"/>
      <c r="ALT38" s="15"/>
      <c r="ALU38" s="15"/>
      <c r="ALV38" s="15"/>
      <c r="ALW38" s="15"/>
      <c r="ALX38" s="15"/>
      <c r="ALY38" s="15"/>
      <c r="ALZ38" s="15"/>
      <c r="AMA38" s="15"/>
      <c r="AMB38" s="15"/>
      <c r="AMC38" s="15"/>
      <c r="AMD38" s="15"/>
      <c r="AME38" s="15"/>
      <c r="AMF38" s="15"/>
      <c r="AMG38" s="15"/>
      <c r="AMH38" s="15"/>
      <c r="AMI38" s="15"/>
      <c r="AMJ38" s="15"/>
      <c r="AMK38" s="15"/>
      <c r="AML38" s="15"/>
      <c r="AMM38" s="15"/>
      <c r="AMN38" s="15"/>
      <c r="AMO38" s="15"/>
      <c r="AMP38" s="15"/>
      <c r="AMQ38" s="15"/>
      <c r="AMR38" s="15"/>
      <c r="AMS38" s="15"/>
      <c r="AMT38" s="15"/>
      <c r="AMU38" s="15"/>
      <c r="AMV38" s="15"/>
      <c r="AMW38" s="15"/>
      <c r="AMX38" s="15"/>
      <c r="AMY38" s="15"/>
      <c r="AMZ38" s="15"/>
      <c r="ANA38" s="15"/>
      <c r="ANB38" s="15"/>
      <c r="ANC38" s="15"/>
      <c r="AND38" s="15"/>
      <c r="ANE38" s="15"/>
      <c r="ANF38" s="15"/>
      <c r="ANG38" s="15"/>
      <c r="ANH38" s="15"/>
      <c r="ANI38" s="15"/>
      <c r="ANJ38" s="15"/>
      <c r="ANK38" s="15"/>
      <c r="ANL38" s="15"/>
      <c r="ANM38" s="15"/>
      <c r="ANN38" s="15"/>
      <c r="ANO38" s="15"/>
      <c r="ANP38" s="15"/>
      <c r="ANQ38" s="15"/>
      <c r="ANR38" s="15"/>
      <c r="ANS38" s="15"/>
      <c r="ANT38" s="15"/>
      <c r="ANU38" s="15"/>
      <c r="ANV38" s="15"/>
      <c r="ANW38" s="15"/>
      <c r="ANX38" s="15"/>
      <c r="ANY38" s="15"/>
      <c r="ANZ38" s="15"/>
      <c r="AOA38" s="15"/>
      <c r="AOB38" s="15"/>
      <c r="AOC38" s="15"/>
      <c r="AOD38" s="15"/>
      <c r="AOE38" s="15"/>
      <c r="AOF38" s="15"/>
      <c r="AOG38" s="15"/>
      <c r="AOH38" s="15"/>
      <c r="AOI38" s="15"/>
      <c r="AOJ38" s="15"/>
      <c r="AOK38" s="15"/>
      <c r="AOL38" s="15"/>
      <c r="AOM38" s="15"/>
      <c r="AON38" s="15"/>
      <c r="AOO38" s="15"/>
      <c r="AOP38" s="15"/>
      <c r="AOQ38" s="15"/>
      <c r="AOR38" s="15"/>
      <c r="AOS38" s="15"/>
      <c r="AOT38" s="15"/>
      <c r="AOU38" s="15"/>
      <c r="AOV38" s="15"/>
      <c r="AOW38" s="15"/>
      <c r="AOX38" s="15"/>
      <c r="AOY38" s="15"/>
      <c r="AOZ38" s="15"/>
      <c r="APA38" s="15"/>
      <c r="APB38" s="15"/>
      <c r="APC38" s="15"/>
      <c r="APD38" s="15"/>
      <c r="APE38" s="15"/>
      <c r="APF38" s="15"/>
      <c r="APG38" s="15"/>
      <c r="APH38" s="15"/>
      <c r="API38" s="15"/>
      <c r="APJ38" s="15"/>
      <c r="APK38" s="15"/>
      <c r="APL38" s="15"/>
      <c r="APM38" s="15"/>
      <c r="APN38" s="15"/>
      <c r="APO38" s="15"/>
      <c r="APP38" s="15"/>
      <c r="APQ38" s="15"/>
      <c r="APR38" s="15"/>
      <c r="APS38" s="15"/>
      <c r="APT38" s="15"/>
      <c r="APU38" s="15"/>
      <c r="APV38" s="15"/>
      <c r="APW38" s="15"/>
      <c r="APX38" s="15"/>
      <c r="APY38" s="15"/>
      <c r="APZ38" s="15"/>
      <c r="AQA38" s="15"/>
      <c r="AQB38" s="15"/>
      <c r="AQC38" s="15"/>
      <c r="AQD38" s="15"/>
      <c r="AQE38" s="15"/>
      <c r="AQF38" s="15"/>
      <c r="AQG38" s="15"/>
      <c r="AQH38" s="15"/>
      <c r="AQI38" s="15"/>
      <c r="AQJ38" s="15"/>
      <c r="AQK38" s="15"/>
      <c r="AQL38" s="15"/>
      <c r="AQM38" s="15"/>
      <c r="AQN38" s="15"/>
      <c r="AQO38" s="15"/>
      <c r="AQP38" s="15"/>
      <c r="AQQ38" s="15"/>
      <c r="AQR38" s="15"/>
      <c r="AQS38" s="15"/>
      <c r="AQT38" s="15"/>
      <c r="AQU38" s="15"/>
      <c r="AQV38" s="15"/>
      <c r="AQW38" s="15"/>
      <c r="AQX38" s="15"/>
      <c r="AQY38" s="15"/>
      <c r="AQZ38" s="15"/>
      <c r="ARA38" s="15"/>
      <c r="ARB38" s="15"/>
      <c r="ARC38" s="15"/>
      <c r="ARD38" s="15"/>
      <c r="ARE38" s="15"/>
      <c r="ARF38" s="15"/>
      <c r="ARG38" s="15"/>
      <c r="ARH38" s="15"/>
      <c r="ARI38" s="15"/>
      <c r="ARJ38" s="15"/>
      <c r="ARK38" s="15"/>
      <c r="ARL38" s="15"/>
      <c r="ARM38" s="15"/>
      <c r="ARN38" s="15"/>
      <c r="ARO38" s="15"/>
      <c r="ARP38" s="15"/>
      <c r="ARQ38" s="15"/>
      <c r="ARR38" s="15"/>
      <c r="ARS38" s="15"/>
      <c r="ART38" s="15"/>
      <c r="ARU38" s="15"/>
      <c r="ARV38" s="15"/>
      <c r="ARW38" s="15"/>
      <c r="ARX38" s="15"/>
      <c r="ARY38" s="15"/>
      <c r="ARZ38" s="15"/>
      <c r="ASA38" s="15"/>
      <c r="ASB38" s="15"/>
      <c r="ASC38" s="15"/>
      <c r="ASD38" s="15"/>
      <c r="ASE38" s="15"/>
      <c r="ASF38" s="15"/>
      <c r="ASG38" s="15"/>
      <c r="ASH38" s="15"/>
      <c r="ASI38" s="15"/>
      <c r="ASJ38" s="15"/>
      <c r="ASK38" s="15"/>
      <c r="ASL38" s="15"/>
      <c r="ASM38" s="15"/>
      <c r="ASN38" s="15"/>
      <c r="ASO38" s="15"/>
      <c r="ASP38" s="15"/>
      <c r="ASQ38" s="15"/>
      <c r="ASR38" s="15"/>
      <c r="ASS38" s="15"/>
      <c r="AST38" s="15"/>
      <c r="ASU38" s="15"/>
      <c r="ASV38" s="15"/>
      <c r="ASW38" s="15"/>
      <c r="ASX38" s="15"/>
      <c r="ASY38" s="15"/>
      <c r="ASZ38" s="15"/>
      <c r="ATA38" s="15"/>
      <c r="ATB38" s="15"/>
      <c r="ATC38" s="15"/>
      <c r="ATD38" s="15"/>
      <c r="ATE38" s="15"/>
      <c r="ATF38" s="15"/>
      <c r="ATG38" s="15"/>
      <c r="ATH38" s="15"/>
      <c r="ATI38" s="15"/>
      <c r="ATJ38" s="15"/>
      <c r="ATK38" s="15"/>
      <c r="ATL38" s="15"/>
      <c r="ATM38" s="15"/>
      <c r="ATN38" s="15"/>
      <c r="ATO38" s="15"/>
      <c r="ATP38" s="15"/>
      <c r="ATQ38" s="15"/>
      <c r="ATR38" s="15"/>
      <c r="ATS38" s="15"/>
      <c r="ATT38" s="15"/>
      <c r="ATU38" s="15"/>
      <c r="ATV38" s="15"/>
      <c r="ATW38" s="15"/>
      <c r="ATX38" s="15"/>
      <c r="ATY38" s="15"/>
      <c r="ATZ38" s="15"/>
      <c r="AUA38" s="15"/>
      <c r="AUB38" s="15"/>
      <c r="AUC38" s="15"/>
      <c r="AUD38" s="15"/>
      <c r="AUE38" s="15"/>
      <c r="AUF38" s="15"/>
      <c r="AUG38" s="15"/>
      <c r="AUH38" s="15"/>
      <c r="AUI38" s="15"/>
      <c r="AUJ38" s="15"/>
      <c r="AUK38" s="15"/>
      <c r="AUL38" s="15"/>
      <c r="AUM38" s="15"/>
      <c r="AUN38" s="15"/>
      <c r="AUO38" s="15"/>
      <c r="AUP38" s="15"/>
      <c r="AUQ38" s="15"/>
      <c r="AUR38" s="15"/>
      <c r="AUS38" s="15"/>
      <c r="AUT38" s="15"/>
      <c r="AUU38" s="15"/>
      <c r="AUV38" s="15"/>
      <c r="AUW38" s="15"/>
      <c r="AUX38" s="15"/>
      <c r="AUY38" s="15"/>
      <c r="AUZ38" s="15"/>
      <c r="AVA38" s="15"/>
      <c r="AVB38" s="15"/>
      <c r="AVC38" s="15"/>
      <c r="AVD38" s="15"/>
      <c r="AVE38" s="15"/>
      <c r="AVF38" s="15"/>
      <c r="AVG38" s="15"/>
      <c r="AVH38" s="15"/>
      <c r="AVI38" s="15"/>
      <c r="AVJ38" s="15"/>
      <c r="AVK38" s="15"/>
      <c r="AVL38" s="15"/>
      <c r="AVM38" s="15"/>
      <c r="AVN38" s="15"/>
      <c r="AVO38" s="15"/>
      <c r="AVP38" s="15"/>
      <c r="AVQ38" s="15"/>
      <c r="AVR38" s="15"/>
      <c r="AVS38" s="15"/>
      <c r="AVT38" s="15"/>
      <c r="AVU38" s="15"/>
      <c r="AVV38" s="15"/>
      <c r="AVW38" s="15"/>
      <c r="AVX38" s="15"/>
      <c r="AVY38" s="15"/>
      <c r="AVZ38" s="15"/>
      <c r="AWA38" s="15"/>
      <c r="AWB38" s="15"/>
      <c r="AWC38" s="15"/>
      <c r="AWD38" s="15"/>
      <c r="AWE38" s="15"/>
      <c r="AWF38" s="15"/>
      <c r="AWG38" s="15"/>
      <c r="AWH38" s="15"/>
      <c r="AWI38" s="15"/>
      <c r="AWJ38" s="15"/>
      <c r="AWK38" s="15"/>
      <c r="AWL38" s="15"/>
      <c r="AWM38" s="15"/>
      <c r="AWN38" s="15"/>
      <c r="AWO38" s="15"/>
      <c r="AWP38" s="15"/>
      <c r="AWQ38" s="15"/>
      <c r="AWR38" s="15"/>
      <c r="AWS38" s="15"/>
      <c r="AWT38" s="15"/>
      <c r="AWU38" s="15"/>
      <c r="AWV38" s="15"/>
      <c r="AWW38" s="15"/>
      <c r="AWX38" s="15"/>
      <c r="AWY38" s="15"/>
      <c r="AWZ38" s="15"/>
      <c r="AXA38" s="15"/>
      <c r="AXB38" s="15"/>
      <c r="AXC38" s="15"/>
      <c r="AXD38" s="15"/>
      <c r="AXE38" s="15"/>
      <c r="AXF38" s="15"/>
      <c r="AXG38" s="15"/>
      <c r="AXH38" s="15"/>
      <c r="AXI38" s="15"/>
      <c r="AXJ38" s="15"/>
      <c r="AXK38" s="15"/>
      <c r="AXL38" s="15"/>
      <c r="AXM38" s="15"/>
      <c r="AXN38" s="15"/>
      <c r="AXO38" s="15"/>
      <c r="AXP38" s="15"/>
      <c r="AXQ38" s="15"/>
      <c r="AXR38" s="15"/>
      <c r="AXS38" s="15"/>
      <c r="AXT38" s="15"/>
      <c r="AXU38" s="15"/>
      <c r="AXV38" s="15"/>
      <c r="AXW38" s="15"/>
      <c r="AXX38" s="15"/>
      <c r="AXY38" s="15"/>
      <c r="AXZ38" s="15"/>
      <c r="AYA38" s="15"/>
      <c r="AYB38" s="15"/>
      <c r="AYC38" s="15"/>
      <c r="AYD38" s="15"/>
      <c r="AYE38" s="15"/>
      <c r="AYF38" s="15"/>
      <c r="AYG38" s="15"/>
      <c r="AYH38" s="15"/>
      <c r="AYI38" s="15"/>
      <c r="AYJ38" s="15"/>
      <c r="AYK38" s="15"/>
      <c r="AYL38" s="15"/>
      <c r="AYM38" s="15"/>
      <c r="AYN38" s="15"/>
      <c r="AYO38" s="15"/>
      <c r="AYP38" s="15"/>
      <c r="AYQ38" s="15"/>
      <c r="AYR38" s="15"/>
      <c r="AYS38" s="15"/>
      <c r="AYT38" s="15"/>
      <c r="AYU38" s="15"/>
      <c r="AYV38" s="15"/>
      <c r="AYW38" s="15"/>
      <c r="AYX38" s="15"/>
      <c r="AYY38" s="15"/>
      <c r="AYZ38" s="15"/>
      <c r="AZA38" s="15"/>
      <c r="AZB38" s="15"/>
      <c r="AZC38" s="15"/>
      <c r="AZD38" s="15"/>
      <c r="AZE38" s="15"/>
      <c r="AZF38" s="15"/>
      <c r="AZG38" s="15"/>
      <c r="AZH38" s="15"/>
      <c r="AZI38" s="15"/>
      <c r="AZJ38" s="15"/>
      <c r="AZK38" s="15"/>
      <c r="AZL38" s="15"/>
      <c r="AZM38" s="15"/>
      <c r="AZN38" s="15"/>
      <c r="AZO38" s="15"/>
      <c r="AZP38" s="15"/>
      <c r="AZQ38" s="15"/>
      <c r="AZR38" s="15"/>
      <c r="AZS38" s="15"/>
      <c r="AZT38" s="15"/>
      <c r="AZU38" s="15"/>
      <c r="AZV38" s="15"/>
      <c r="AZW38" s="15"/>
      <c r="AZX38" s="15"/>
      <c r="AZY38" s="15"/>
      <c r="AZZ38" s="15"/>
      <c r="BAA38" s="15"/>
      <c r="BAB38" s="15"/>
      <c r="BAC38" s="15"/>
      <c r="BAD38" s="15"/>
      <c r="BAE38" s="15"/>
      <c r="BAF38" s="15"/>
      <c r="BAG38" s="15"/>
      <c r="BAH38" s="15"/>
      <c r="BAI38" s="15"/>
      <c r="BAJ38" s="15"/>
      <c r="BAK38" s="15"/>
      <c r="BAL38" s="15"/>
      <c r="BAM38" s="15"/>
      <c r="BAN38" s="15"/>
      <c r="BAO38" s="15"/>
      <c r="BAP38" s="15"/>
      <c r="BAQ38" s="15"/>
      <c r="BAR38" s="15"/>
      <c r="BAS38" s="15"/>
      <c r="BAT38" s="15"/>
      <c r="BAU38" s="15"/>
      <c r="BAV38" s="15"/>
      <c r="BAW38" s="15"/>
      <c r="BAX38" s="15"/>
      <c r="BAY38" s="15"/>
      <c r="BAZ38" s="15"/>
      <c r="BBA38" s="15"/>
      <c r="BBB38" s="15"/>
      <c r="BBC38" s="15"/>
      <c r="BBD38" s="15"/>
      <c r="BBE38" s="15"/>
      <c r="BBF38" s="15"/>
      <c r="BBG38" s="15"/>
      <c r="BBH38" s="15"/>
      <c r="BBI38" s="15"/>
      <c r="BBJ38" s="15"/>
      <c r="BBK38" s="15"/>
      <c r="BBL38" s="15"/>
      <c r="BBM38" s="15"/>
      <c r="BBN38" s="15"/>
      <c r="BBO38" s="15"/>
      <c r="BBP38" s="15"/>
      <c r="BBQ38" s="15"/>
      <c r="BBR38" s="15"/>
      <c r="BBS38" s="15"/>
      <c r="BBT38" s="15"/>
      <c r="BBU38" s="15"/>
      <c r="BBV38" s="15"/>
      <c r="BBW38" s="15"/>
      <c r="BBX38" s="15"/>
      <c r="BBY38" s="15"/>
      <c r="BBZ38" s="15"/>
      <c r="BCA38" s="15"/>
      <c r="BCB38" s="15"/>
      <c r="BCC38" s="15"/>
      <c r="BCD38" s="15"/>
      <c r="BCE38" s="15"/>
      <c r="BCF38" s="15"/>
      <c r="BCG38" s="15"/>
      <c r="BCH38" s="15"/>
      <c r="BCI38" s="15"/>
      <c r="BCJ38" s="15"/>
      <c r="BCK38" s="15"/>
      <c r="BCL38" s="15"/>
      <c r="BCM38" s="15"/>
      <c r="BCN38" s="15"/>
      <c r="BCO38" s="15"/>
      <c r="BCP38" s="15"/>
      <c r="BCQ38" s="15"/>
      <c r="BCR38" s="15"/>
      <c r="BCS38" s="15"/>
      <c r="BCT38" s="15"/>
      <c r="BCU38" s="15"/>
      <c r="BCV38" s="15"/>
      <c r="BCW38" s="15"/>
      <c r="BCX38" s="15"/>
      <c r="BCY38" s="15"/>
      <c r="BCZ38" s="15"/>
      <c r="BDA38" s="15"/>
      <c r="BDB38" s="15"/>
      <c r="BDC38" s="15"/>
      <c r="BDD38" s="15"/>
      <c r="BDE38" s="15"/>
      <c r="BDF38" s="15"/>
      <c r="BDG38" s="15"/>
      <c r="BDH38" s="15"/>
      <c r="BDI38" s="15"/>
      <c r="BDJ38" s="15"/>
      <c r="BDK38" s="15"/>
      <c r="BDL38" s="15"/>
      <c r="BDM38" s="15"/>
      <c r="BDN38" s="15"/>
      <c r="BDO38" s="15"/>
      <c r="BDP38" s="15"/>
      <c r="BDQ38" s="15"/>
      <c r="BDR38" s="15"/>
      <c r="BDS38" s="15"/>
      <c r="BDT38" s="15"/>
      <c r="BDU38" s="15"/>
      <c r="BDV38" s="15"/>
      <c r="BDW38" s="15"/>
      <c r="BDX38" s="15"/>
      <c r="BDY38" s="15"/>
      <c r="BDZ38" s="15"/>
      <c r="BEA38" s="15"/>
      <c r="BEB38" s="15"/>
      <c r="BEC38" s="15"/>
      <c r="BED38" s="15"/>
      <c r="BEE38" s="15"/>
      <c r="BEF38" s="15"/>
      <c r="BEG38" s="15"/>
      <c r="BEH38" s="15"/>
      <c r="BEI38" s="15"/>
      <c r="BEJ38" s="15"/>
      <c r="BEK38" s="15"/>
      <c r="BEL38" s="15"/>
      <c r="BEM38" s="15"/>
      <c r="BEN38" s="15"/>
      <c r="BEO38" s="15"/>
      <c r="BEP38" s="15"/>
      <c r="BEQ38" s="15"/>
      <c r="BER38" s="15"/>
      <c r="BES38" s="15"/>
      <c r="BET38" s="15"/>
      <c r="BEU38" s="15"/>
      <c r="BEV38" s="15"/>
      <c r="BEW38" s="15"/>
      <c r="BEX38" s="15"/>
      <c r="BEY38" s="15"/>
      <c r="BEZ38" s="15"/>
      <c r="BFA38" s="15"/>
      <c r="BFB38" s="15"/>
      <c r="BFC38" s="15"/>
      <c r="BFD38" s="15"/>
      <c r="BFE38" s="15"/>
      <c r="BFF38" s="15"/>
      <c r="BFG38" s="15"/>
      <c r="BFH38" s="15"/>
      <c r="BFI38" s="15"/>
      <c r="BFJ38" s="15"/>
      <c r="BFK38" s="15"/>
      <c r="BFL38" s="15"/>
      <c r="BFM38" s="15"/>
      <c r="BFN38" s="15"/>
      <c r="BFO38" s="15"/>
      <c r="BFP38" s="15"/>
      <c r="BFQ38" s="15"/>
      <c r="BFR38" s="15"/>
      <c r="BFS38" s="15"/>
      <c r="BFT38" s="15"/>
      <c r="BFU38" s="15"/>
      <c r="BFV38" s="15"/>
      <c r="BFW38" s="15"/>
      <c r="BFX38" s="15"/>
      <c r="BFY38" s="15"/>
      <c r="BFZ38" s="15"/>
      <c r="BGA38" s="15"/>
      <c r="BGB38" s="15"/>
      <c r="BGC38" s="15"/>
      <c r="BGD38" s="15"/>
      <c r="BGE38" s="15"/>
      <c r="BGF38" s="15"/>
      <c r="BGG38" s="15"/>
      <c r="BGH38" s="15"/>
      <c r="BGI38" s="15"/>
      <c r="BGJ38" s="15"/>
      <c r="BGK38" s="15"/>
      <c r="BGL38" s="15"/>
      <c r="BGM38" s="15"/>
      <c r="BGN38" s="15"/>
      <c r="BGO38" s="15"/>
      <c r="BGP38" s="15"/>
      <c r="BGQ38" s="15"/>
      <c r="BGR38" s="15"/>
      <c r="BGS38" s="15"/>
      <c r="BGT38" s="15"/>
      <c r="BGU38" s="15"/>
      <c r="BGV38" s="15"/>
      <c r="BGW38" s="15"/>
      <c r="BGX38" s="15"/>
      <c r="BGY38" s="15"/>
      <c r="BGZ38" s="15"/>
      <c r="BHA38" s="15"/>
      <c r="BHB38" s="15"/>
      <c r="BHC38" s="15"/>
      <c r="BHD38" s="15"/>
      <c r="BHE38" s="15"/>
      <c r="BHF38" s="15"/>
      <c r="BHG38" s="15"/>
      <c r="BHH38" s="15"/>
      <c r="BHI38" s="15"/>
      <c r="BHJ38" s="15"/>
      <c r="BHK38" s="15"/>
      <c r="BHL38" s="15"/>
      <c r="BHM38" s="15"/>
      <c r="BHN38" s="15"/>
      <c r="BHO38" s="15"/>
      <c r="BHP38" s="15"/>
      <c r="BHQ38" s="15"/>
      <c r="BHR38" s="15"/>
      <c r="BHS38" s="15"/>
      <c r="BHT38" s="15"/>
      <c r="BHU38" s="15"/>
      <c r="BHV38" s="15"/>
      <c r="BHW38" s="15"/>
      <c r="BHX38" s="15"/>
      <c r="BHY38" s="15"/>
      <c r="BHZ38" s="15"/>
      <c r="BIA38" s="15"/>
      <c r="BIB38" s="15"/>
      <c r="BIC38" s="15"/>
      <c r="BID38" s="15"/>
      <c r="BIE38" s="15"/>
      <c r="BIF38" s="15"/>
      <c r="BIG38" s="15"/>
      <c r="BIH38" s="15"/>
      <c r="BII38" s="15"/>
      <c r="BIJ38" s="15"/>
      <c r="BIK38" s="15"/>
      <c r="BIL38" s="15"/>
      <c r="BIM38" s="15"/>
      <c r="BIN38" s="15"/>
      <c r="BIO38" s="15"/>
      <c r="BIP38" s="15"/>
      <c r="BIQ38" s="15"/>
      <c r="BIR38" s="15"/>
      <c r="BIS38" s="15"/>
      <c r="BIT38" s="15"/>
      <c r="BIU38" s="15"/>
      <c r="BIV38" s="15"/>
      <c r="BIW38" s="15"/>
      <c r="BIX38" s="15"/>
      <c r="BIY38" s="15"/>
      <c r="BIZ38" s="15"/>
      <c r="BJA38" s="15"/>
      <c r="BJB38" s="15"/>
      <c r="BJC38" s="15"/>
      <c r="BJD38" s="15"/>
      <c r="BJE38" s="15"/>
      <c r="BJF38" s="15"/>
      <c r="BJG38" s="15"/>
      <c r="BJH38" s="15"/>
      <c r="BJI38" s="15"/>
      <c r="BJJ38" s="15"/>
      <c r="BJK38" s="15"/>
      <c r="BJL38" s="15"/>
      <c r="BJM38" s="15"/>
      <c r="BJN38" s="15"/>
      <c r="BJO38" s="15"/>
      <c r="BJP38" s="15"/>
      <c r="BJQ38" s="15"/>
      <c r="BJR38" s="15"/>
      <c r="BJS38" s="15"/>
      <c r="BJT38" s="15"/>
      <c r="BJU38" s="15"/>
      <c r="BJV38" s="15"/>
      <c r="BJW38" s="15"/>
      <c r="BJX38" s="15"/>
      <c r="BJY38" s="15"/>
      <c r="BJZ38" s="15"/>
      <c r="BKA38" s="15"/>
      <c r="BKB38" s="15"/>
      <c r="BKC38" s="15"/>
      <c r="BKD38" s="15"/>
      <c r="BKE38" s="15"/>
      <c r="BKF38" s="15"/>
      <c r="BKG38" s="15"/>
      <c r="BKH38" s="15"/>
      <c r="BKI38" s="15"/>
      <c r="BKJ38" s="15"/>
      <c r="BKK38" s="15"/>
      <c r="BKL38" s="15"/>
      <c r="BKM38" s="15"/>
      <c r="BKN38" s="15"/>
      <c r="BKO38" s="15"/>
      <c r="BKP38" s="15"/>
      <c r="BKQ38" s="15"/>
      <c r="BKR38" s="15"/>
      <c r="BKS38" s="15"/>
      <c r="BKT38" s="15"/>
      <c r="BKU38" s="15"/>
      <c r="BKV38" s="15"/>
      <c r="BKW38" s="15"/>
      <c r="BKX38" s="15"/>
      <c r="BKY38" s="15"/>
      <c r="BKZ38" s="15"/>
      <c r="BLA38" s="15"/>
      <c r="BLB38" s="15"/>
      <c r="BLC38" s="15"/>
      <c r="BLD38" s="15"/>
      <c r="BLE38" s="15"/>
      <c r="BLF38" s="15"/>
      <c r="BLG38" s="15"/>
      <c r="BLH38" s="15"/>
      <c r="BLI38" s="15"/>
      <c r="BLJ38" s="15"/>
      <c r="BLK38" s="15"/>
      <c r="BLL38" s="15"/>
      <c r="BLM38" s="15"/>
      <c r="BLN38" s="15"/>
      <c r="BLO38" s="15"/>
      <c r="BLP38" s="15"/>
      <c r="BLQ38" s="15"/>
      <c r="BLR38" s="15"/>
      <c r="BLS38" s="15"/>
      <c r="BLT38" s="15"/>
      <c r="BLU38" s="15"/>
      <c r="BLV38" s="15"/>
      <c r="BLW38" s="15"/>
      <c r="BLX38" s="15"/>
      <c r="BLY38" s="15"/>
      <c r="BLZ38" s="15"/>
      <c r="BMA38" s="15"/>
      <c r="BMB38" s="15"/>
      <c r="BMC38" s="15"/>
      <c r="BMD38" s="15"/>
      <c r="BME38" s="15"/>
      <c r="BMF38" s="15"/>
      <c r="BMG38" s="15"/>
      <c r="BMH38" s="15"/>
      <c r="BMI38" s="15"/>
      <c r="BMJ38" s="15"/>
      <c r="BMK38" s="15"/>
      <c r="BML38" s="15"/>
      <c r="BMM38" s="15"/>
      <c r="BMN38" s="15"/>
      <c r="BMO38" s="15"/>
      <c r="BMP38" s="15"/>
      <c r="BMQ38" s="15"/>
      <c r="BMR38" s="15"/>
      <c r="BMS38" s="15"/>
      <c r="BMT38" s="15"/>
      <c r="BMU38" s="15"/>
      <c r="BMV38" s="15"/>
      <c r="BMW38" s="15"/>
      <c r="BMX38" s="15"/>
      <c r="BMY38" s="15"/>
      <c r="BMZ38" s="15"/>
      <c r="BNA38" s="15"/>
      <c r="BNB38" s="15"/>
      <c r="BNC38" s="15"/>
      <c r="BND38" s="15"/>
      <c r="BNE38" s="15"/>
      <c r="BNF38" s="15"/>
      <c r="BNG38" s="15"/>
      <c r="BNH38" s="15"/>
      <c r="BNI38" s="15"/>
      <c r="BNJ38" s="15"/>
      <c r="BNK38" s="15"/>
      <c r="BNL38" s="15"/>
      <c r="BNM38" s="15"/>
      <c r="BNN38" s="15"/>
      <c r="BNO38" s="15"/>
      <c r="BNP38" s="15"/>
      <c r="BNQ38" s="15"/>
      <c r="BNR38" s="15"/>
      <c r="BNS38" s="15"/>
      <c r="BNT38" s="15"/>
      <c r="BNU38" s="15"/>
      <c r="BNV38" s="15"/>
      <c r="BNW38" s="15"/>
      <c r="BNX38" s="15"/>
      <c r="BNY38" s="15"/>
      <c r="BNZ38" s="15"/>
      <c r="BOA38" s="15"/>
      <c r="BOB38" s="15"/>
      <c r="BOC38" s="15"/>
      <c r="BOD38" s="15"/>
      <c r="BOE38" s="15"/>
      <c r="BOF38" s="15"/>
      <c r="BOG38" s="15"/>
      <c r="BOH38" s="15"/>
      <c r="BOI38" s="15"/>
      <c r="BOJ38" s="15"/>
      <c r="BOK38" s="15"/>
      <c r="BOL38" s="15"/>
      <c r="BOM38" s="15"/>
      <c r="BON38" s="15"/>
      <c r="BOO38" s="15"/>
      <c r="BOP38" s="15"/>
      <c r="BOQ38" s="15"/>
      <c r="BOR38" s="15"/>
      <c r="BOS38" s="15"/>
      <c r="BOT38" s="15"/>
      <c r="BOU38" s="15"/>
      <c r="BOV38" s="15"/>
      <c r="BOW38" s="15"/>
      <c r="BOX38" s="15"/>
      <c r="BOY38" s="15"/>
      <c r="BOZ38" s="15"/>
      <c r="BPA38" s="15"/>
      <c r="BPB38" s="15"/>
      <c r="BPC38" s="15"/>
      <c r="BPD38" s="15"/>
      <c r="BPE38" s="15"/>
      <c r="BPF38" s="15"/>
      <c r="BPG38" s="15"/>
      <c r="BPH38" s="15"/>
      <c r="BPI38" s="15"/>
      <c r="BPJ38" s="15"/>
      <c r="BPK38" s="15"/>
      <c r="BPL38" s="15"/>
      <c r="BPM38" s="15"/>
      <c r="BPN38" s="15"/>
      <c r="BPO38" s="15"/>
      <c r="BPP38" s="15"/>
      <c r="BPQ38" s="15"/>
      <c r="BPR38" s="15"/>
      <c r="BPS38" s="15"/>
      <c r="BPT38" s="15"/>
      <c r="BPU38" s="15"/>
      <c r="BPV38" s="15"/>
      <c r="BPW38" s="15"/>
      <c r="BPX38" s="15"/>
      <c r="BPY38" s="15"/>
      <c r="BPZ38" s="15"/>
      <c r="BQA38" s="15"/>
      <c r="BQB38" s="15"/>
      <c r="BQC38" s="15"/>
      <c r="BQD38" s="15"/>
      <c r="BQE38" s="15"/>
      <c r="BQF38" s="15"/>
      <c r="BQG38" s="15"/>
      <c r="BQH38" s="15"/>
      <c r="BQI38" s="15"/>
      <c r="BQJ38" s="15"/>
      <c r="BQK38" s="15"/>
      <c r="BQL38" s="15"/>
      <c r="BQM38" s="15"/>
      <c r="BQN38" s="15"/>
      <c r="BQO38" s="15"/>
      <c r="BQP38" s="15"/>
      <c r="BQQ38" s="15"/>
      <c r="BQR38" s="15"/>
      <c r="BQS38" s="15"/>
      <c r="BQT38" s="15"/>
      <c r="BQU38" s="15"/>
      <c r="BQV38" s="15"/>
      <c r="BQW38" s="15"/>
      <c r="BQX38" s="15"/>
      <c r="BQY38" s="15"/>
      <c r="BQZ38" s="15"/>
      <c r="BRA38" s="15"/>
      <c r="BRB38" s="15"/>
      <c r="BRC38" s="15"/>
      <c r="BRD38" s="15"/>
      <c r="BRE38" s="15"/>
      <c r="BRF38" s="15"/>
      <c r="BRG38" s="15"/>
      <c r="BRH38" s="15"/>
      <c r="BRI38" s="15"/>
      <c r="BRJ38" s="15"/>
      <c r="BRK38" s="15"/>
      <c r="BRL38" s="15"/>
      <c r="BRM38" s="15"/>
      <c r="BRN38" s="15"/>
      <c r="BRO38" s="15"/>
      <c r="BRP38" s="15"/>
      <c r="BRQ38" s="15"/>
      <c r="BRR38" s="15"/>
      <c r="BRS38" s="15"/>
      <c r="BRT38" s="15"/>
      <c r="BRU38" s="15"/>
      <c r="BRV38" s="15"/>
      <c r="BRW38" s="15"/>
      <c r="BRX38" s="15"/>
      <c r="BRY38" s="15"/>
      <c r="BRZ38" s="15"/>
      <c r="BSA38" s="15"/>
      <c r="BSB38" s="15"/>
      <c r="BSC38" s="15"/>
      <c r="BSD38" s="15"/>
      <c r="BSE38" s="15"/>
      <c r="BSF38" s="15"/>
      <c r="BSG38" s="15"/>
      <c r="BSH38" s="15"/>
      <c r="BSI38" s="15"/>
      <c r="BSJ38" s="15"/>
      <c r="BSK38" s="15"/>
      <c r="BSL38" s="15"/>
      <c r="BSM38" s="15"/>
      <c r="BSN38" s="15"/>
      <c r="BSO38" s="15"/>
      <c r="BSP38" s="15"/>
      <c r="BSQ38" s="15"/>
      <c r="BSR38" s="15"/>
      <c r="BSS38" s="15"/>
      <c r="BST38" s="15"/>
      <c r="BSU38" s="15"/>
      <c r="BSV38" s="15"/>
      <c r="BSW38" s="15"/>
      <c r="BSX38" s="15"/>
      <c r="BSY38" s="15"/>
      <c r="BSZ38" s="15"/>
      <c r="BTA38" s="15"/>
      <c r="BTB38" s="15"/>
      <c r="BTC38" s="15"/>
      <c r="BTD38" s="15"/>
      <c r="BTE38" s="15"/>
      <c r="BTF38" s="15"/>
      <c r="BTG38" s="15"/>
      <c r="BTH38" s="15"/>
      <c r="BTI38" s="15"/>
      <c r="BTJ38" s="15"/>
      <c r="BTK38" s="15"/>
      <c r="BTL38" s="15"/>
      <c r="BTM38" s="15"/>
      <c r="BTN38" s="15"/>
      <c r="BTO38" s="15"/>
      <c r="BTP38" s="15"/>
      <c r="BTQ38" s="15"/>
      <c r="BTR38" s="15"/>
      <c r="BTS38" s="15"/>
      <c r="BTT38" s="15"/>
      <c r="BTU38" s="15"/>
      <c r="BTV38" s="15"/>
      <c r="BTW38" s="15"/>
      <c r="BTX38" s="15"/>
      <c r="BTY38" s="15"/>
      <c r="BTZ38" s="15"/>
      <c r="BUA38" s="15"/>
      <c r="BUB38" s="15"/>
      <c r="BUC38" s="15"/>
      <c r="BUD38" s="15"/>
      <c r="BUE38" s="15"/>
      <c r="BUF38" s="15"/>
      <c r="BUG38" s="15"/>
      <c r="BUH38" s="15"/>
      <c r="BUI38" s="15"/>
      <c r="BUJ38" s="15"/>
      <c r="BUK38" s="15"/>
      <c r="BUL38" s="15"/>
      <c r="BUM38" s="15"/>
      <c r="BUN38" s="15"/>
      <c r="BUO38" s="15"/>
      <c r="BUP38" s="15"/>
      <c r="BUQ38" s="15"/>
      <c r="BUR38" s="15"/>
      <c r="BUS38" s="15"/>
      <c r="BUT38" s="15"/>
      <c r="BUU38" s="15"/>
      <c r="BUV38" s="15"/>
      <c r="BUW38" s="15"/>
      <c r="BUX38" s="15"/>
      <c r="BUY38" s="15"/>
      <c r="BUZ38" s="15"/>
      <c r="BVA38" s="15"/>
      <c r="BVB38" s="15"/>
      <c r="BVC38" s="15"/>
      <c r="BVD38" s="15"/>
      <c r="BVE38" s="15"/>
      <c r="BVF38" s="15"/>
      <c r="BVG38" s="15"/>
      <c r="BVH38" s="15"/>
      <c r="BVI38" s="15"/>
      <c r="BVJ38" s="15"/>
      <c r="BVK38" s="15"/>
      <c r="BVL38" s="15"/>
      <c r="BVM38" s="15"/>
      <c r="BVN38" s="15"/>
      <c r="BVO38" s="15"/>
      <c r="BVP38" s="15"/>
      <c r="BVQ38" s="15"/>
      <c r="BVR38" s="15"/>
      <c r="BVS38" s="15"/>
      <c r="BVT38" s="15"/>
      <c r="BVU38" s="15"/>
      <c r="BVV38" s="15"/>
      <c r="BVW38" s="15"/>
      <c r="BVX38" s="15"/>
      <c r="BVY38" s="15"/>
      <c r="BVZ38" s="15"/>
      <c r="BWA38" s="15"/>
      <c r="BWB38" s="15"/>
      <c r="BWC38" s="15"/>
      <c r="BWD38" s="15"/>
      <c r="BWE38" s="15"/>
      <c r="BWF38" s="15"/>
      <c r="BWG38" s="15"/>
      <c r="BWH38" s="15"/>
      <c r="BWI38" s="15"/>
      <c r="BWJ38" s="15"/>
      <c r="BWK38" s="15"/>
      <c r="BWL38" s="15"/>
      <c r="BWM38" s="15"/>
      <c r="BWN38" s="15"/>
      <c r="BWO38" s="15"/>
      <c r="BWP38" s="15"/>
      <c r="BWQ38" s="15"/>
      <c r="BWR38" s="15"/>
      <c r="BWS38" s="15"/>
      <c r="BWT38" s="15"/>
      <c r="BWU38" s="15"/>
      <c r="BWV38" s="15"/>
      <c r="BWW38" s="15"/>
      <c r="BWX38" s="15"/>
      <c r="BWY38" s="15"/>
      <c r="BWZ38" s="15"/>
      <c r="BXA38" s="15"/>
      <c r="BXB38" s="15"/>
      <c r="BXC38" s="15"/>
      <c r="BXD38" s="15"/>
      <c r="BXE38" s="15"/>
      <c r="BXF38" s="15"/>
      <c r="BXG38" s="15"/>
      <c r="BXH38" s="15"/>
      <c r="BXI38" s="15"/>
      <c r="BXJ38" s="15"/>
      <c r="BXK38" s="15"/>
      <c r="BXL38" s="15"/>
      <c r="BXM38" s="15"/>
      <c r="BXN38" s="15"/>
      <c r="BXO38" s="15"/>
      <c r="BXP38" s="15"/>
      <c r="BXQ38" s="15"/>
      <c r="BXR38" s="15"/>
      <c r="BXS38" s="15"/>
      <c r="BXT38" s="15"/>
      <c r="BXU38" s="15"/>
      <c r="BXV38" s="15"/>
      <c r="BXW38" s="15"/>
      <c r="BXX38" s="15"/>
      <c r="BXY38" s="15"/>
      <c r="BXZ38" s="15"/>
      <c r="BYA38" s="15"/>
      <c r="BYB38" s="15"/>
      <c r="BYC38" s="15"/>
      <c r="BYD38" s="15"/>
      <c r="BYE38" s="15"/>
      <c r="BYF38" s="15"/>
      <c r="BYG38" s="15"/>
      <c r="BYH38" s="15"/>
      <c r="BYI38" s="15"/>
      <c r="BYJ38" s="15"/>
      <c r="BYK38" s="15"/>
      <c r="BYL38" s="15"/>
      <c r="BYM38" s="15"/>
      <c r="BYN38" s="15"/>
      <c r="BYO38" s="15"/>
      <c r="BYP38" s="15"/>
      <c r="BYQ38" s="15"/>
      <c r="BYR38" s="15"/>
      <c r="BYS38" s="15"/>
      <c r="BYT38" s="15"/>
      <c r="BYU38" s="15"/>
      <c r="BYV38" s="15"/>
      <c r="BYW38" s="15"/>
      <c r="BYX38" s="15"/>
      <c r="BYY38" s="15"/>
      <c r="BYZ38" s="15"/>
      <c r="BZA38" s="15"/>
      <c r="BZB38" s="15"/>
      <c r="BZC38" s="15"/>
      <c r="BZD38" s="15"/>
      <c r="BZE38" s="15"/>
      <c r="BZF38" s="15"/>
      <c r="BZG38" s="15"/>
      <c r="BZH38" s="15"/>
      <c r="BZI38" s="15"/>
      <c r="BZJ38" s="15"/>
      <c r="BZK38" s="15"/>
      <c r="BZL38" s="15"/>
      <c r="BZM38" s="15"/>
      <c r="BZN38" s="15"/>
      <c r="BZO38" s="15"/>
      <c r="BZP38" s="15"/>
      <c r="BZQ38" s="15"/>
      <c r="BZR38" s="15"/>
      <c r="BZS38" s="15"/>
      <c r="BZT38" s="15"/>
      <c r="BZU38" s="15"/>
      <c r="BZV38" s="15"/>
      <c r="BZW38" s="15"/>
      <c r="BZX38" s="15"/>
      <c r="BZY38" s="15"/>
      <c r="BZZ38" s="15"/>
      <c r="CAA38" s="15"/>
      <c r="CAB38" s="15"/>
      <c r="CAC38" s="15"/>
      <c r="CAD38" s="15"/>
      <c r="CAE38" s="15"/>
      <c r="CAF38" s="15"/>
      <c r="CAG38" s="15"/>
      <c r="CAH38" s="15"/>
      <c r="CAI38" s="15"/>
      <c r="CAJ38" s="15"/>
      <c r="CAK38" s="15"/>
      <c r="CAL38" s="15"/>
      <c r="CAM38" s="15"/>
      <c r="CAN38" s="15"/>
      <c r="CAO38" s="15"/>
      <c r="CAP38" s="15"/>
      <c r="CAQ38" s="15"/>
      <c r="CAR38" s="15"/>
      <c r="CAS38" s="15"/>
      <c r="CAT38" s="15"/>
      <c r="CAU38" s="15"/>
      <c r="CAV38" s="15"/>
      <c r="CAW38" s="15"/>
      <c r="CAX38" s="15"/>
      <c r="CAY38" s="15"/>
      <c r="CAZ38" s="15"/>
      <c r="CBA38" s="15"/>
      <c r="CBB38" s="15"/>
      <c r="CBC38" s="15"/>
      <c r="CBD38" s="15"/>
      <c r="CBE38" s="15"/>
      <c r="CBF38" s="15"/>
      <c r="CBG38" s="15"/>
      <c r="CBH38" s="15"/>
      <c r="CBI38" s="15"/>
      <c r="CBJ38" s="15"/>
      <c r="CBK38" s="15"/>
      <c r="CBL38" s="15"/>
      <c r="CBM38" s="15"/>
      <c r="CBN38" s="15"/>
      <c r="CBO38" s="15"/>
      <c r="CBP38" s="15"/>
      <c r="CBQ38" s="15"/>
      <c r="CBR38" s="15"/>
      <c r="CBS38" s="15"/>
      <c r="CBT38" s="15"/>
      <c r="CBU38" s="15"/>
      <c r="CBV38" s="15"/>
      <c r="CBW38" s="15"/>
      <c r="CBX38" s="15"/>
      <c r="CBY38" s="15"/>
      <c r="CBZ38" s="15"/>
      <c r="CCA38" s="15"/>
      <c r="CCB38" s="15"/>
      <c r="CCC38" s="15"/>
      <c r="CCD38" s="15"/>
      <c r="CCE38" s="15"/>
      <c r="CCF38" s="15"/>
      <c r="CCG38" s="15"/>
      <c r="CCH38" s="15"/>
      <c r="CCI38" s="15"/>
      <c r="CCJ38" s="15"/>
      <c r="CCK38" s="15"/>
      <c r="CCL38" s="15"/>
      <c r="CCM38" s="15"/>
      <c r="CCN38" s="15"/>
      <c r="CCO38" s="15"/>
      <c r="CCP38" s="15"/>
      <c r="CCQ38" s="15"/>
      <c r="CCR38" s="15"/>
      <c r="CCS38" s="15"/>
      <c r="CCT38" s="15"/>
      <c r="CCU38" s="15"/>
      <c r="CCV38" s="15"/>
      <c r="CCW38" s="15"/>
      <c r="CCX38" s="15"/>
      <c r="CCY38" s="15"/>
      <c r="CCZ38" s="15"/>
      <c r="CDA38" s="15"/>
      <c r="CDB38" s="15"/>
      <c r="CDC38" s="15"/>
      <c r="CDD38" s="15"/>
      <c r="CDE38" s="15"/>
      <c r="CDF38" s="15"/>
      <c r="CDG38" s="15"/>
      <c r="CDH38" s="15"/>
      <c r="CDI38" s="15"/>
      <c r="CDJ38" s="15"/>
      <c r="CDK38" s="15"/>
      <c r="CDL38" s="15"/>
      <c r="CDM38" s="15"/>
      <c r="CDN38" s="15"/>
      <c r="CDO38" s="15"/>
      <c r="CDP38" s="15"/>
      <c r="CDQ38" s="15"/>
      <c r="CDR38" s="15"/>
      <c r="CDS38" s="15"/>
      <c r="CDT38" s="15"/>
      <c r="CDU38" s="15"/>
      <c r="CDV38" s="15"/>
      <c r="CDW38" s="15"/>
      <c r="CDX38" s="15"/>
      <c r="CDY38" s="15"/>
      <c r="CDZ38" s="15"/>
      <c r="CEA38" s="15"/>
      <c r="CEB38" s="15"/>
      <c r="CEC38" s="15"/>
      <c r="CED38" s="15"/>
      <c r="CEE38" s="15"/>
      <c r="CEF38" s="15"/>
      <c r="CEG38" s="15"/>
      <c r="CEH38" s="15"/>
      <c r="CEI38" s="15"/>
      <c r="CEJ38" s="15"/>
      <c r="CEK38" s="15"/>
      <c r="CEL38" s="15"/>
      <c r="CEM38" s="15"/>
      <c r="CEN38" s="15"/>
      <c r="CEO38" s="15"/>
      <c r="CEP38" s="15"/>
      <c r="CEQ38" s="15"/>
      <c r="CER38" s="15"/>
      <c r="CES38" s="15"/>
      <c r="CET38" s="15"/>
      <c r="CEU38" s="15"/>
      <c r="CEV38" s="15"/>
      <c r="CEW38" s="15"/>
      <c r="CEX38" s="15"/>
      <c r="CEY38" s="15"/>
      <c r="CEZ38" s="15"/>
      <c r="CFA38" s="15"/>
      <c r="CFB38" s="15"/>
      <c r="CFC38" s="15"/>
      <c r="CFD38" s="15"/>
      <c r="CFE38" s="15"/>
      <c r="CFF38" s="15"/>
      <c r="CFG38" s="15"/>
      <c r="CFH38" s="15"/>
      <c r="CFI38" s="15"/>
      <c r="CFJ38" s="15"/>
      <c r="CFK38" s="15"/>
      <c r="CFL38" s="15"/>
      <c r="CFM38" s="15"/>
      <c r="CFN38" s="15"/>
      <c r="CFO38" s="15"/>
      <c r="CFP38" s="15"/>
      <c r="CFQ38" s="15"/>
      <c r="CFR38" s="15"/>
      <c r="CFS38" s="15"/>
      <c r="CFT38" s="15"/>
      <c r="CFU38" s="15"/>
      <c r="CFV38" s="15"/>
      <c r="CFW38" s="15"/>
      <c r="CFX38" s="15"/>
      <c r="CFY38" s="15"/>
      <c r="CFZ38" s="15"/>
      <c r="CGA38" s="15"/>
      <c r="CGB38" s="15"/>
      <c r="CGC38" s="15"/>
      <c r="CGD38" s="15"/>
      <c r="CGE38" s="15"/>
      <c r="CGF38" s="15"/>
      <c r="CGG38" s="15"/>
      <c r="CGH38" s="15"/>
      <c r="CGI38" s="15"/>
      <c r="CGJ38" s="15"/>
      <c r="CGK38" s="15"/>
      <c r="CGL38" s="15"/>
      <c r="CGM38" s="15"/>
      <c r="CGN38" s="15"/>
      <c r="CGO38" s="15"/>
      <c r="CGP38" s="15"/>
      <c r="CGQ38" s="15"/>
      <c r="CGR38" s="15"/>
      <c r="CGS38" s="15"/>
      <c r="CGT38" s="15"/>
      <c r="CGU38" s="15"/>
      <c r="CGV38" s="15"/>
      <c r="CGW38" s="15"/>
      <c r="CGX38" s="15"/>
      <c r="CGY38" s="15"/>
      <c r="CGZ38" s="15"/>
      <c r="CHA38" s="15"/>
      <c r="CHB38" s="15"/>
      <c r="CHC38" s="15"/>
      <c r="CHD38" s="15"/>
      <c r="CHE38" s="15"/>
      <c r="CHF38" s="15"/>
      <c r="CHG38" s="15"/>
      <c r="CHH38" s="15"/>
      <c r="CHI38" s="15"/>
      <c r="CHJ38" s="15"/>
      <c r="CHK38" s="15"/>
      <c r="CHL38" s="15"/>
      <c r="CHM38" s="15"/>
      <c r="CHN38" s="15"/>
      <c r="CHO38" s="15"/>
      <c r="CHP38" s="15"/>
      <c r="CHQ38" s="15"/>
      <c r="CHR38" s="15"/>
      <c r="CHS38" s="15"/>
      <c r="CHT38" s="15"/>
      <c r="CHU38" s="15"/>
      <c r="CHV38" s="15"/>
      <c r="CHW38" s="15"/>
      <c r="CHX38" s="15"/>
      <c r="CHY38" s="15"/>
      <c r="CHZ38" s="15"/>
      <c r="CIA38" s="15"/>
      <c r="CIB38" s="15"/>
      <c r="CIC38" s="15"/>
      <c r="CID38" s="15"/>
      <c r="CIE38" s="15"/>
      <c r="CIF38" s="15"/>
      <c r="CIG38" s="15"/>
      <c r="CIH38" s="15"/>
      <c r="CII38" s="15"/>
      <c r="CIJ38" s="15"/>
      <c r="CIK38" s="15"/>
      <c r="CIL38" s="15"/>
      <c r="CIM38" s="15"/>
      <c r="CIN38" s="15"/>
      <c r="CIO38" s="15"/>
      <c r="CIP38" s="15"/>
      <c r="CIQ38" s="15"/>
      <c r="CIR38" s="15"/>
      <c r="CIS38" s="15"/>
      <c r="CIT38" s="15"/>
      <c r="CIU38" s="15"/>
      <c r="CIV38" s="15"/>
      <c r="CIW38" s="15"/>
      <c r="CIX38" s="15"/>
      <c r="CIY38" s="15"/>
      <c r="CIZ38" s="15"/>
      <c r="CJA38" s="15"/>
      <c r="CJB38" s="15"/>
      <c r="CJC38" s="15"/>
      <c r="CJD38" s="15"/>
      <c r="CJE38" s="15"/>
      <c r="CJF38" s="15"/>
      <c r="CJG38" s="15"/>
      <c r="CJH38" s="15"/>
      <c r="CJI38" s="15"/>
      <c r="CJJ38" s="15"/>
      <c r="CJK38" s="15"/>
      <c r="CJL38" s="15"/>
      <c r="CJM38" s="15"/>
      <c r="CJN38" s="15"/>
      <c r="CJO38" s="15"/>
      <c r="CJP38" s="15"/>
      <c r="CJQ38" s="15"/>
      <c r="CJR38" s="15"/>
      <c r="CJS38" s="15"/>
      <c r="CJT38" s="15"/>
      <c r="CJU38" s="15"/>
      <c r="CJV38" s="15"/>
      <c r="CJW38" s="15"/>
      <c r="CJX38" s="15"/>
      <c r="CJY38" s="15"/>
      <c r="CJZ38" s="15"/>
      <c r="CKA38" s="15"/>
      <c r="CKB38" s="15"/>
      <c r="CKC38" s="15"/>
      <c r="CKD38" s="15"/>
      <c r="CKE38" s="15"/>
      <c r="CKF38" s="15"/>
      <c r="CKG38" s="15"/>
      <c r="CKH38" s="15"/>
      <c r="CKI38" s="15"/>
      <c r="CKJ38" s="15"/>
      <c r="CKK38" s="15"/>
      <c r="CKL38" s="15"/>
      <c r="CKM38" s="15"/>
      <c r="CKN38" s="15"/>
      <c r="CKO38" s="15"/>
      <c r="CKP38" s="15"/>
      <c r="CKQ38" s="15"/>
      <c r="CKR38" s="15"/>
      <c r="CKS38" s="15"/>
      <c r="CKT38" s="15"/>
      <c r="CKU38" s="15"/>
      <c r="CKV38" s="15"/>
      <c r="CKW38" s="15"/>
      <c r="CKX38" s="15"/>
      <c r="CKY38" s="15"/>
      <c r="CKZ38" s="15"/>
      <c r="CLA38" s="15"/>
      <c r="CLB38" s="15"/>
      <c r="CLC38" s="15"/>
      <c r="CLD38" s="15"/>
      <c r="CLE38" s="15"/>
      <c r="CLF38" s="15"/>
      <c r="CLG38" s="15"/>
      <c r="CLH38" s="15"/>
      <c r="CLI38" s="15"/>
      <c r="CLJ38" s="15"/>
      <c r="CLK38" s="15"/>
      <c r="CLL38" s="15"/>
      <c r="CLM38" s="15"/>
      <c r="CLN38" s="15"/>
      <c r="CLO38" s="15"/>
      <c r="CLP38" s="15"/>
      <c r="CLQ38" s="15"/>
      <c r="CLR38" s="15"/>
      <c r="CLS38" s="15"/>
      <c r="CLT38" s="15"/>
      <c r="CLU38" s="15"/>
      <c r="CLV38" s="15"/>
      <c r="CLW38" s="15"/>
      <c r="CLX38" s="15"/>
      <c r="CLY38" s="15"/>
      <c r="CLZ38" s="15"/>
      <c r="CMA38" s="15"/>
      <c r="CMB38" s="15"/>
      <c r="CMC38" s="15"/>
      <c r="CMD38" s="15"/>
      <c r="CME38" s="15"/>
      <c r="CMF38" s="15"/>
      <c r="CMG38" s="15"/>
      <c r="CMH38" s="15"/>
      <c r="CMI38" s="15"/>
      <c r="CMJ38" s="15"/>
      <c r="CMK38" s="15"/>
      <c r="CML38" s="15"/>
      <c r="CMM38" s="15"/>
      <c r="CMN38" s="15"/>
      <c r="CMO38" s="15"/>
      <c r="CMP38" s="15"/>
      <c r="CMQ38" s="15"/>
      <c r="CMR38" s="15"/>
      <c r="CMS38" s="15"/>
      <c r="CMT38" s="15"/>
      <c r="CMU38" s="15"/>
      <c r="CMV38" s="15"/>
      <c r="CMW38" s="15"/>
      <c r="CMX38" s="15"/>
      <c r="CMY38" s="15"/>
      <c r="CMZ38" s="15"/>
      <c r="CNA38" s="15"/>
      <c r="CNB38" s="15"/>
      <c r="CNC38" s="15"/>
      <c r="CND38" s="15"/>
      <c r="CNE38" s="15"/>
      <c r="CNF38" s="15"/>
      <c r="CNG38" s="15"/>
      <c r="CNH38" s="15"/>
      <c r="CNI38" s="15"/>
      <c r="CNJ38" s="15"/>
      <c r="CNK38" s="15"/>
      <c r="CNL38" s="15"/>
      <c r="CNM38" s="15"/>
      <c r="CNN38" s="15"/>
      <c r="CNO38" s="15"/>
      <c r="CNP38" s="15"/>
      <c r="CNQ38" s="15"/>
      <c r="CNR38" s="15"/>
      <c r="CNS38" s="15"/>
      <c r="CNT38" s="15"/>
      <c r="CNU38" s="15"/>
      <c r="CNV38" s="15"/>
      <c r="CNW38" s="15"/>
      <c r="CNX38" s="15"/>
      <c r="CNY38" s="15"/>
      <c r="CNZ38" s="15"/>
      <c r="COA38" s="15"/>
      <c r="COB38" s="15"/>
      <c r="COC38" s="15"/>
      <c r="COD38" s="15"/>
      <c r="COE38" s="15"/>
      <c r="COF38" s="15"/>
      <c r="COG38" s="15"/>
      <c r="COH38" s="15"/>
      <c r="COI38" s="15"/>
      <c r="COJ38" s="15"/>
      <c r="COK38" s="15"/>
      <c r="COL38" s="15"/>
      <c r="COM38" s="15"/>
      <c r="CON38" s="15"/>
      <c r="COO38" s="15"/>
      <c r="COP38" s="15"/>
      <c r="COQ38" s="15"/>
      <c r="COR38" s="15"/>
      <c r="COS38" s="15"/>
      <c r="COT38" s="15"/>
      <c r="COU38" s="15"/>
      <c r="COV38" s="15"/>
      <c r="COW38" s="15"/>
      <c r="COX38" s="15"/>
      <c r="COY38" s="15"/>
      <c r="COZ38" s="15"/>
      <c r="CPA38" s="15"/>
      <c r="CPB38" s="15"/>
      <c r="CPC38" s="15"/>
      <c r="CPD38" s="15"/>
      <c r="CPE38" s="15"/>
      <c r="CPF38" s="15"/>
      <c r="CPG38" s="15"/>
      <c r="CPH38" s="15"/>
      <c r="CPI38" s="15"/>
      <c r="CPJ38" s="15"/>
      <c r="CPK38" s="15"/>
      <c r="CPL38" s="15"/>
      <c r="CPM38" s="15"/>
      <c r="CPN38" s="15"/>
      <c r="CPO38" s="15"/>
      <c r="CPP38" s="15"/>
      <c r="CPQ38" s="15"/>
      <c r="CPR38" s="15"/>
      <c r="CPS38" s="15"/>
      <c r="CPT38" s="15"/>
      <c r="CPU38" s="15"/>
      <c r="CPV38" s="15"/>
      <c r="CPW38" s="15"/>
      <c r="CPX38" s="15"/>
      <c r="CPY38" s="15"/>
      <c r="CPZ38" s="15"/>
      <c r="CQA38" s="15"/>
      <c r="CQB38" s="15"/>
      <c r="CQC38" s="15"/>
      <c r="CQD38" s="15"/>
      <c r="CQE38" s="15"/>
      <c r="CQF38" s="15"/>
      <c r="CQG38" s="15"/>
      <c r="CQH38" s="15"/>
      <c r="CQI38" s="15"/>
      <c r="CQJ38" s="15"/>
      <c r="CQK38" s="15"/>
      <c r="CQL38" s="15"/>
      <c r="CQM38" s="15"/>
      <c r="CQN38" s="15"/>
      <c r="CQO38" s="15"/>
      <c r="CQP38" s="15"/>
      <c r="CQQ38" s="15"/>
      <c r="CQR38" s="15"/>
      <c r="CQS38" s="15"/>
      <c r="CQT38" s="15"/>
      <c r="CQU38" s="15"/>
      <c r="CQV38" s="15"/>
      <c r="CQW38" s="15"/>
      <c r="CQX38" s="15"/>
      <c r="CQY38" s="15"/>
      <c r="CQZ38" s="15"/>
      <c r="CRA38" s="15"/>
      <c r="CRB38" s="15"/>
      <c r="CRC38" s="15"/>
      <c r="CRD38" s="15"/>
      <c r="CRE38" s="15"/>
      <c r="CRF38" s="15"/>
      <c r="CRG38" s="15"/>
      <c r="CRH38" s="15"/>
      <c r="CRI38" s="15"/>
      <c r="CRJ38" s="15"/>
      <c r="CRK38" s="15"/>
      <c r="CRL38" s="15"/>
      <c r="CRM38" s="15"/>
      <c r="CRN38" s="15"/>
      <c r="CRO38" s="15"/>
      <c r="CRP38" s="15"/>
      <c r="CRQ38" s="15"/>
      <c r="CRR38" s="15"/>
      <c r="CRS38" s="15"/>
      <c r="CRT38" s="15"/>
      <c r="CRU38" s="15"/>
      <c r="CRV38" s="15"/>
      <c r="CRW38" s="15"/>
      <c r="CRX38" s="15"/>
      <c r="CRY38" s="15"/>
      <c r="CRZ38" s="15"/>
      <c r="CSA38" s="15"/>
      <c r="CSB38" s="15"/>
      <c r="CSC38" s="15"/>
      <c r="CSD38" s="15"/>
      <c r="CSE38" s="15"/>
      <c r="CSF38" s="15"/>
      <c r="CSG38" s="15"/>
      <c r="CSH38" s="15"/>
      <c r="CSI38" s="15"/>
      <c r="CSJ38" s="15"/>
      <c r="CSK38" s="15"/>
      <c r="CSL38" s="15"/>
      <c r="CSM38" s="15"/>
      <c r="CSN38" s="15"/>
      <c r="CSO38" s="15"/>
      <c r="CSP38" s="15"/>
      <c r="CSQ38" s="15"/>
      <c r="CSR38" s="15"/>
      <c r="CSS38" s="15"/>
      <c r="CST38" s="15"/>
      <c r="CSU38" s="15"/>
      <c r="CSV38" s="15"/>
      <c r="CSW38" s="15"/>
      <c r="CSX38" s="15"/>
      <c r="CSY38" s="15"/>
      <c r="CSZ38" s="15"/>
      <c r="CTA38" s="15"/>
      <c r="CTB38" s="15"/>
      <c r="CTC38" s="15"/>
      <c r="CTD38" s="15"/>
      <c r="CTE38" s="15"/>
      <c r="CTF38" s="15"/>
      <c r="CTG38" s="15"/>
      <c r="CTH38" s="15"/>
      <c r="CTI38" s="15"/>
      <c r="CTJ38" s="15"/>
      <c r="CTK38" s="15"/>
      <c r="CTL38" s="15"/>
      <c r="CTM38" s="15"/>
      <c r="CTN38" s="15"/>
      <c r="CTO38" s="15"/>
      <c r="CTP38" s="15"/>
      <c r="CTQ38" s="15"/>
      <c r="CTR38" s="15"/>
      <c r="CTS38" s="15"/>
      <c r="CTT38" s="15"/>
      <c r="CTU38" s="15"/>
      <c r="CTV38" s="15"/>
      <c r="CTW38" s="15"/>
      <c r="CTX38" s="15"/>
      <c r="CTY38" s="15"/>
      <c r="CTZ38" s="15"/>
      <c r="CUA38" s="15"/>
      <c r="CUB38" s="15"/>
      <c r="CUC38" s="15"/>
      <c r="CUD38" s="15"/>
      <c r="CUE38" s="15"/>
      <c r="CUF38" s="15"/>
      <c r="CUG38" s="15"/>
      <c r="CUH38" s="15"/>
      <c r="CUI38" s="15"/>
      <c r="CUJ38" s="15"/>
      <c r="CUK38" s="15"/>
      <c r="CUL38" s="15"/>
      <c r="CUM38" s="15"/>
      <c r="CUN38" s="15"/>
      <c r="CUO38" s="15"/>
      <c r="CUP38" s="15"/>
      <c r="CUQ38" s="15"/>
      <c r="CUR38" s="15"/>
      <c r="CUS38" s="15"/>
      <c r="CUT38" s="15"/>
      <c r="CUU38" s="15"/>
      <c r="CUV38" s="15"/>
      <c r="CUW38" s="15"/>
      <c r="CUX38" s="15"/>
      <c r="CUY38" s="15"/>
      <c r="CUZ38" s="15"/>
      <c r="CVA38" s="15"/>
      <c r="CVB38" s="15"/>
      <c r="CVC38" s="15"/>
      <c r="CVD38" s="15"/>
      <c r="CVE38" s="15"/>
      <c r="CVF38" s="15"/>
      <c r="CVG38" s="15"/>
      <c r="CVH38" s="15"/>
      <c r="CVI38" s="15"/>
      <c r="CVJ38" s="15"/>
      <c r="CVK38" s="15"/>
      <c r="CVL38" s="15"/>
      <c r="CVM38" s="15"/>
      <c r="CVN38" s="15"/>
      <c r="CVO38" s="15"/>
      <c r="CVP38" s="15"/>
      <c r="CVQ38" s="15"/>
      <c r="CVR38" s="15"/>
      <c r="CVS38" s="15"/>
      <c r="CVT38" s="15"/>
      <c r="CVU38" s="15"/>
      <c r="CVV38" s="15"/>
      <c r="CVW38" s="15"/>
      <c r="CVX38" s="15"/>
      <c r="CVY38" s="15"/>
      <c r="CVZ38" s="15"/>
      <c r="CWA38" s="15"/>
      <c r="CWB38" s="15"/>
      <c r="CWC38" s="15"/>
      <c r="CWD38" s="15"/>
      <c r="CWE38" s="15"/>
      <c r="CWF38" s="15"/>
      <c r="CWG38" s="15"/>
      <c r="CWH38" s="15"/>
      <c r="CWI38" s="15"/>
      <c r="CWJ38" s="15"/>
      <c r="CWK38" s="15"/>
      <c r="CWL38" s="15"/>
      <c r="CWM38" s="15"/>
      <c r="CWN38" s="15"/>
      <c r="CWO38" s="15"/>
      <c r="CWP38" s="15"/>
      <c r="CWQ38" s="15"/>
      <c r="CWR38" s="15"/>
      <c r="CWS38" s="15"/>
      <c r="CWT38" s="15"/>
      <c r="CWU38" s="15"/>
      <c r="CWV38" s="15"/>
      <c r="CWW38" s="15"/>
      <c r="CWX38" s="15"/>
      <c r="CWY38" s="15"/>
      <c r="CWZ38" s="15"/>
      <c r="CXA38" s="15"/>
      <c r="CXB38" s="15"/>
      <c r="CXC38" s="15"/>
      <c r="CXD38" s="15"/>
      <c r="CXE38" s="15"/>
      <c r="CXF38" s="15"/>
      <c r="CXG38" s="15"/>
      <c r="CXH38" s="15"/>
      <c r="CXI38" s="15"/>
      <c r="CXJ38" s="15"/>
      <c r="CXK38" s="15"/>
      <c r="CXL38" s="15"/>
      <c r="CXM38" s="15"/>
      <c r="CXN38" s="15"/>
      <c r="CXO38" s="15"/>
      <c r="CXP38" s="15"/>
      <c r="CXQ38" s="15"/>
      <c r="CXR38" s="15"/>
      <c r="CXS38" s="15"/>
      <c r="CXT38" s="15"/>
      <c r="CXU38" s="15"/>
      <c r="CXV38" s="15"/>
      <c r="CXW38" s="15"/>
      <c r="CXX38" s="15"/>
      <c r="CXY38" s="15"/>
      <c r="CXZ38" s="15"/>
      <c r="CYA38" s="15"/>
      <c r="CYB38" s="15"/>
      <c r="CYC38" s="15"/>
      <c r="CYD38" s="15"/>
      <c r="CYE38" s="15"/>
      <c r="CYF38" s="15"/>
      <c r="CYG38" s="15"/>
      <c r="CYH38" s="15"/>
      <c r="CYI38" s="15"/>
      <c r="CYJ38" s="15"/>
      <c r="CYK38" s="15"/>
      <c r="CYL38" s="15"/>
      <c r="CYM38" s="15"/>
      <c r="CYN38" s="15"/>
      <c r="CYO38" s="15"/>
      <c r="CYP38" s="15"/>
      <c r="CYQ38" s="15"/>
      <c r="CYR38" s="15"/>
      <c r="CYS38" s="15"/>
      <c r="CYT38" s="15"/>
      <c r="CYU38" s="15"/>
      <c r="CYV38" s="15"/>
      <c r="CYW38" s="15"/>
      <c r="CYX38" s="15"/>
      <c r="CYY38" s="15"/>
      <c r="CYZ38" s="15"/>
      <c r="CZA38" s="15"/>
      <c r="CZB38" s="15"/>
      <c r="CZC38" s="15"/>
      <c r="CZD38" s="15"/>
      <c r="CZE38" s="15"/>
      <c r="CZF38" s="15"/>
      <c r="CZG38" s="15"/>
      <c r="CZH38" s="15"/>
      <c r="CZI38" s="15"/>
      <c r="CZJ38" s="15"/>
      <c r="CZK38" s="15"/>
      <c r="CZL38" s="15"/>
      <c r="CZM38" s="15"/>
      <c r="CZN38" s="15"/>
      <c r="CZO38" s="15"/>
      <c r="CZP38" s="15"/>
      <c r="CZQ38" s="15"/>
      <c r="CZR38" s="15"/>
      <c r="CZS38" s="15"/>
      <c r="CZT38" s="15"/>
      <c r="CZU38" s="15"/>
      <c r="CZV38" s="15"/>
      <c r="CZW38" s="15"/>
      <c r="CZX38" s="15"/>
      <c r="CZY38" s="15"/>
      <c r="CZZ38" s="15"/>
      <c r="DAA38" s="15"/>
      <c r="DAB38" s="15"/>
      <c r="DAC38" s="15"/>
      <c r="DAD38" s="15"/>
      <c r="DAE38" s="15"/>
      <c r="DAF38" s="15"/>
      <c r="DAG38" s="15"/>
      <c r="DAH38" s="15"/>
      <c r="DAI38" s="15"/>
      <c r="DAJ38" s="15"/>
      <c r="DAK38" s="15"/>
      <c r="DAL38" s="15"/>
      <c r="DAM38" s="15"/>
      <c r="DAN38" s="15"/>
      <c r="DAO38" s="15"/>
      <c r="DAP38" s="15"/>
      <c r="DAQ38" s="15"/>
      <c r="DAR38" s="15"/>
      <c r="DAS38" s="15"/>
      <c r="DAT38" s="15"/>
      <c r="DAU38" s="15"/>
      <c r="DAV38" s="15"/>
      <c r="DAW38" s="15"/>
      <c r="DAX38" s="15"/>
      <c r="DAY38" s="15"/>
      <c r="DAZ38" s="15"/>
      <c r="DBA38" s="15"/>
      <c r="DBB38" s="15"/>
      <c r="DBC38" s="15"/>
      <c r="DBD38" s="15"/>
      <c r="DBE38" s="15"/>
      <c r="DBF38" s="15"/>
      <c r="DBG38" s="15"/>
      <c r="DBH38" s="15"/>
      <c r="DBI38" s="15"/>
      <c r="DBJ38" s="15"/>
      <c r="DBK38" s="15"/>
      <c r="DBL38" s="15"/>
      <c r="DBM38" s="15"/>
      <c r="DBN38" s="15"/>
      <c r="DBO38" s="15"/>
      <c r="DBP38" s="15"/>
      <c r="DBQ38" s="15"/>
      <c r="DBR38" s="15"/>
      <c r="DBS38" s="15"/>
      <c r="DBT38" s="15"/>
      <c r="DBU38" s="15"/>
      <c r="DBV38" s="15"/>
      <c r="DBW38" s="15"/>
      <c r="DBX38" s="15"/>
      <c r="DBY38" s="15"/>
      <c r="DBZ38" s="15"/>
      <c r="DCA38" s="15"/>
      <c r="DCB38" s="15"/>
      <c r="DCC38" s="15"/>
      <c r="DCD38" s="15"/>
      <c r="DCE38" s="15"/>
      <c r="DCF38" s="15"/>
      <c r="DCG38" s="15"/>
      <c r="DCH38" s="15"/>
      <c r="DCI38" s="15"/>
      <c r="DCJ38" s="15"/>
      <c r="DCK38" s="15"/>
      <c r="DCL38" s="15"/>
      <c r="DCM38" s="15"/>
      <c r="DCN38" s="15"/>
      <c r="DCO38" s="15"/>
      <c r="DCP38" s="15"/>
      <c r="DCQ38" s="15"/>
      <c r="DCR38" s="15"/>
      <c r="DCS38" s="15"/>
      <c r="DCT38" s="15"/>
      <c r="DCU38" s="15"/>
      <c r="DCV38" s="15"/>
      <c r="DCW38" s="15"/>
      <c r="DCX38" s="15"/>
      <c r="DCY38" s="15"/>
      <c r="DCZ38" s="15"/>
      <c r="DDA38" s="15"/>
      <c r="DDB38" s="15"/>
      <c r="DDC38" s="15"/>
      <c r="DDD38" s="15"/>
      <c r="DDE38" s="15"/>
      <c r="DDF38" s="15"/>
      <c r="DDG38" s="15"/>
      <c r="DDH38" s="15"/>
      <c r="DDI38" s="15"/>
      <c r="DDJ38" s="15"/>
      <c r="DDK38" s="15"/>
      <c r="DDL38" s="15"/>
      <c r="DDM38" s="15"/>
      <c r="DDN38" s="15"/>
      <c r="DDO38" s="15"/>
      <c r="DDP38" s="15"/>
      <c r="DDQ38" s="15"/>
      <c r="DDR38" s="15"/>
      <c r="DDS38" s="15"/>
      <c r="DDT38" s="15"/>
      <c r="DDU38" s="15"/>
      <c r="DDV38" s="15"/>
      <c r="DDW38" s="15"/>
      <c r="DDX38" s="15"/>
      <c r="DDY38" s="15"/>
      <c r="DDZ38" s="15"/>
      <c r="DEA38" s="15"/>
      <c r="DEB38" s="15"/>
      <c r="DEC38" s="15"/>
      <c r="DED38" s="15"/>
      <c r="DEE38" s="15"/>
      <c r="DEF38" s="15"/>
      <c r="DEG38" s="15"/>
      <c r="DEH38" s="15"/>
      <c r="DEI38" s="15"/>
      <c r="DEJ38" s="15"/>
      <c r="DEK38" s="15"/>
      <c r="DEL38" s="15"/>
      <c r="DEM38" s="15"/>
      <c r="DEN38" s="15"/>
      <c r="DEO38" s="15"/>
      <c r="DEP38" s="15"/>
      <c r="DEQ38" s="15"/>
      <c r="DER38" s="15"/>
      <c r="DES38" s="15"/>
      <c r="DET38" s="15"/>
      <c r="DEU38" s="15"/>
      <c r="DEV38" s="15"/>
      <c r="DEW38" s="15"/>
      <c r="DEX38" s="15"/>
      <c r="DEY38" s="15"/>
      <c r="DEZ38" s="15"/>
      <c r="DFA38" s="15"/>
      <c r="DFB38" s="15"/>
      <c r="DFC38" s="15"/>
      <c r="DFD38" s="15"/>
      <c r="DFE38" s="15"/>
      <c r="DFF38" s="15"/>
      <c r="DFG38" s="15"/>
      <c r="DFH38" s="15"/>
      <c r="DFI38" s="15"/>
      <c r="DFJ38" s="15"/>
      <c r="DFK38" s="15"/>
      <c r="DFL38" s="15"/>
      <c r="DFM38" s="15"/>
      <c r="DFN38" s="15"/>
      <c r="DFO38" s="15"/>
      <c r="DFP38" s="15"/>
      <c r="DFQ38" s="15"/>
      <c r="DFR38" s="15"/>
      <c r="DFS38" s="15"/>
      <c r="DFT38" s="15"/>
      <c r="DFU38" s="15"/>
      <c r="DFV38" s="15"/>
      <c r="DFW38" s="15"/>
      <c r="DFX38" s="15"/>
      <c r="DFY38" s="15"/>
      <c r="DFZ38" s="15"/>
      <c r="DGA38" s="15"/>
      <c r="DGB38" s="15"/>
      <c r="DGC38" s="15"/>
      <c r="DGD38" s="15"/>
      <c r="DGE38" s="15"/>
      <c r="DGF38" s="15"/>
      <c r="DGG38" s="15"/>
      <c r="DGH38" s="15"/>
      <c r="DGI38" s="15"/>
      <c r="DGJ38" s="15"/>
      <c r="DGK38" s="15"/>
      <c r="DGL38" s="15"/>
      <c r="DGM38" s="15"/>
      <c r="DGN38" s="15"/>
      <c r="DGO38" s="15"/>
      <c r="DGP38" s="15"/>
      <c r="DGQ38" s="15"/>
      <c r="DGR38" s="15"/>
      <c r="DGS38" s="15"/>
      <c r="DGT38" s="15"/>
      <c r="DGU38" s="15"/>
      <c r="DGV38" s="15"/>
      <c r="DGW38" s="15"/>
      <c r="DGX38" s="15"/>
      <c r="DGY38" s="15"/>
      <c r="DGZ38" s="15"/>
      <c r="DHA38" s="15"/>
      <c r="DHB38" s="15"/>
      <c r="DHC38" s="15"/>
      <c r="DHD38" s="15"/>
      <c r="DHE38" s="15"/>
      <c r="DHF38" s="15"/>
      <c r="DHG38" s="15"/>
      <c r="DHH38" s="15"/>
      <c r="DHI38" s="15"/>
      <c r="DHJ38" s="15"/>
      <c r="DHK38" s="15"/>
      <c r="DHL38" s="15"/>
      <c r="DHM38" s="15"/>
      <c r="DHN38" s="15"/>
      <c r="DHO38" s="15"/>
      <c r="DHP38" s="15"/>
      <c r="DHQ38" s="15"/>
      <c r="DHR38" s="15"/>
      <c r="DHS38" s="15"/>
      <c r="DHT38" s="15"/>
      <c r="DHU38" s="15"/>
      <c r="DHV38" s="15"/>
      <c r="DHW38" s="15"/>
      <c r="DHX38" s="15"/>
      <c r="DHY38" s="15"/>
      <c r="DHZ38" s="15"/>
      <c r="DIA38" s="15"/>
      <c r="DIB38" s="15"/>
      <c r="DIC38" s="15"/>
      <c r="DID38" s="15"/>
      <c r="DIE38" s="15"/>
      <c r="DIF38" s="15"/>
      <c r="DIG38" s="15"/>
      <c r="DIH38" s="15"/>
      <c r="DII38" s="15"/>
      <c r="DIJ38" s="15"/>
      <c r="DIK38" s="15"/>
      <c r="DIL38" s="15"/>
      <c r="DIM38" s="15"/>
      <c r="DIN38" s="15"/>
      <c r="DIO38" s="15"/>
      <c r="DIP38" s="15"/>
      <c r="DIQ38" s="15"/>
      <c r="DIR38" s="15"/>
      <c r="DIS38" s="15"/>
      <c r="DIT38" s="15"/>
      <c r="DIU38" s="15"/>
      <c r="DIV38" s="15"/>
      <c r="DIW38" s="15"/>
      <c r="DIX38" s="15"/>
      <c r="DIY38" s="15"/>
      <c r="DIZ38" s="15"/>
      <c r="DJA38" s="15"/>
      <c r="DJB38" s="15"/>
      <c r="DJC38" s="15"/>
      <c r="DJD38" s="15"/>
      <c r="DJE38" s="15"/>
      <c r="DJF38" s="15"/>
      <c r="DJG38" s="15"/>
      <c r="DJH38" s="15"/>
      <c r="DJI38" s="15"/>
      <c r="DJJ38" s="15"/>
      <c r="DJK38" s="15"/>
      <c r="DJL38" s="15"/>
      <c r="DJM38" s="15"/>
      <c r="DJN38" s="15"/>
      <c r="DJO38" s="15"/>
      <c r="DJP38" s="15"/>
      <c r="DJQ38" s="15"/>
      <c r="DJR38" s="15"/>
      <c r="DJS38" s="15"/>
      <c r="DJT38" s="15"/>
      <c r="DJU38" s="15"/>
      <c r="DJV38" s="15"/>
      <c r="DJW38" s="15"/>
      <c r="DJX38" s="15"/>
      <c r="DJY38" s="15"/>
      <c r="DJZ38" s="15"/>
      <c r="DKA38" s="15"/>
      <c r="DKB38" s="15"/>
      <c r="DKC38" s="15"/>
      <c r="DKD38" s="15"/>
      <c r="DKE38" s="15"/>
      <c r="DKF38" s="15"/>
      <c r="DKG38" s="15"/>
      <c r="DKH38" s="15"/>
      <c r="DKI38" s="15"/>
      <c r="DKJ38" s="15"/>
      <c r="DKK38" s="15"/>
      <c r="DKL38" s="15"/>
      <c r="DKM38" s="15"/>
      <c r="DKN38" s="15"/>
      <c r="DKO38" s="15"/>
      <c r="DKP38" s="15"/>
      <c r="DKQ38" s="15"/>
      <c r="DKR38" s="15"/>
      <c r="DKS38" s="15"/>
      <c r="DKT38" s="15"/>
      <c r="DKU38" s="15"/>
      <c r="DKV38" s="15"/>
      <c r="DKW38" s="15"/>
      <c r="DKX38" s="15"/>
      <c r="DKY38" s="15"/>
      <c r="DKZ38" s="15"/>
      <c r="DLA38" s="15"/>
      <c r="DLB38" s="15"/>
      <c r="DLC38" s="15"/>
      <c r="DLD38" s="15"/>
      <c r="DLE38" s="15"/>
      <c r="DLF38" s="15"/>
      <c r="DLG38" s="15"/>
      <c r="DLH38" s="15"/>
      <c r="DLI38" s="15"/>
      <c r="DLJ38" s="15"/>
      <c r="DLK38" s="15"/>
      <c r="DLL38" s="15"/>
      <c r="DLM38" s="15"/>
      <c r="DLN38" s="15"/>
      <c r="DLO38" s="15"/>
      <c r="DLP38" s="15"/>
      <c r="DLQ38" s="15"/>
      <c r="DLR38" s="15"/>
      <c r="DLS38" s="15"/>
      <c r="DLT38" s="15"/>
      <c r="DLU38" s="15"/>
      <c r="DLV38" s="15"/>
      <c r="DLW38" s="15"/>
      <c r="DLX38" s="15"/>
      <c r="DLY38" s="15"/>
      <c r="DLZ38" s="15"/>
      <c r="DMA38" s="15"/>
      <c r="DMB38" s="15"/>
      <c r="DMC38" s="15"/>
      <c r="DMD38" s="15"/>
      <c r="DME38" s="15"/>
      <c r="DMF38" s="15"/>
      <c r="DMG38" s="15"/>
      <c r="DMH38" s="15"/>
      <c r="DMI38" s="15"/>
      <c r="DMJ38" s="15"/>
      <c r="DMK38" s="15"/>
      <c r="DML38" s="15"/>
      <c r="DMM38" s="15"/>
      <c r="DMN38" s="15"/>
      <c r="DMO38" s="15"/>
      <c r="DMP38" s="15"/>
      <c r="DMQ38" s="15"/>
      <c r="DMR38" s="15"/>
      <c r="DMS38" s="15"/>
      <c r="DMT38" s="15"/>
      <c r="DMU38" s="15"/>
      <c r="DMV38" s="15"/>
      <c r="DMW38" s="15"/>
      <c r="DMX38" s="15"/>
      <c r="DMY38" s="15"/>
      <c r="DMZ38" s="15"/>
      <c r="DNA38" s="15"/>
      <c r="DNB38" s="15"/>
      <c r="DNC38" s="15"/>
      <c r="DND38" s="15"/>
      <c r="DNE38" s="15"/>
      <c r="DNF38" s="15"/>
      <c r="DNG38" s="15"/>
      <c r="DNH38" s="15"/>
      <c r="DNI38" s="15"/>
      <c r="DNJ38" s="15"/>
      <c r="DNK38" s="15"/>
      <c r="DNL38" s="15"/>
      <c r="DNM38" s="15"/>
      <c r="DNN38" s="15"/>
      <c r="DNO38" s="15"/>
      <c r="DNP38" s="15"/>
      <c r="DNQ38" s="15"/>
      <c r="DNR38" s="15"/>
      <c r="DNS38" s="15"/>
      <c r="DNT38" s="15"/>
      <c r="DNU38" s="15"/>
      <c r="DNV38" s="15"/>
      <c r="DNW38" s="15"/>
      <c r="DNX38" s="15"/>
      <c r="DNY38" s="15"/>
      <c r="DNZ38" s="15"/>
      <c r="DOA38" s="15"/>
      <c r="DOB38" s="15"/>
      <c r="DOC38" s="15"/>
      <c r="DOD38" s="15"/>
      <c r="DOE38" s="15"/>
      <c r="DOF38" s="15"/>
      <c r="DOG38" s="15"/>
      <c r="DOH38" s="15"/>
      <c r="DOI38" s="15"/>
      <c r="DOJ38" s="15"/>
      <c r="DOK38" s="15"/>
      <c r="DOL38" s="15"/>
      <c r="DOM38" s="15"/>
      <c r="DON38" s="15"/>
      <c r="DOO38" s="15"/>
      <c r="DOP38" s="15"/>
      <c r="DOQ38" s="15"/>
      <c r="DOR38" s="15"/>
      <c r="DOS38" s="15"/>
      <c r="DOT38" s="15"/>
      <c r="DOU38" s="15"/>
      <c r="DOV38" s="15"/>
      <c r="DOW38" s="15"/>
      <c r="DOX38" s="15"/>
      <c r="DOY38" s="15"/>
      <c r="DOZ38" s="15"/>
      <c r="DPA38" s="15"/>
      <c r="DPB38" s="15"/>
      <c r="DPC38" s="15"/>
      <c r="DPD38" s="15"/>
      <c r="DPE38" s="15"/>
      <c r="DPF38" s="15"/>
      <c r="DPG38" s="15"/>
      <c r="DPH38" s="15"/>
      <c r="DPI38" s="15"/>
      <c r="DPJ38" s="15"/>
      <c r="DPK38" s="15"/>
      <c r="DPL38" s="15"/>
      <c r="DPM38" s="15"/>
      <c r="DPN38" s="15"/>
      <c r="DPO38" s="15"/>
      <c r="DPP38" s="15"/>
      <c r="DPQ38" s="15"/>
      <c r="DPR38" s="15"/>
      <c r="DPS38" s="15"/>
      <c r="DPT38" s="15"/>
      <c r="DPU38" s="15"/>
      <c r="DPV38" s="15"/>
      <c r="DPW38" s="15"/>
      <c r="DPX38" s="15"/>
      <c r="DPY38" s="15"/>
      <c r="DPZ38" s="15"/>
      <c r="DQA38" s="15"/>
      <c r="DQB38" s="15"/>
      <c r="DQC38" s="15"/>
      <c r="DQD38" s="15"/>
      <c r="DQE38" s="15"/>
      <c r="DQF38" s="15"/>
      <c r="DQG38" s="15"/>
      <c r="DQH38" s="15"/>
      <c r="DQI38" s="15"/>
      <c r="DQJ38" s="15"/>
      <c r="DQK38" s="15"/>
      <c r="DQL38" s="15"/>
      <c r="DQM38" s="15"/>
      <c r="DQN38" s="15"/>
      <c r="DQO38" s="15"/>
      <c r="DQP38" s="15"/>
      <c r="DQQ38" s="15"/>
      <c r="DQR38" s="15"/>
      <c r="DQS38" s="15"/>
      <c r="DQT38" s="15"/>
      <c r="DQU38" s="15"/>
      <c r="DQV38" s="15"/>
      <c r="DQW38" s="15"/>
      <c r="DQX38" s="15"/>
      <c r="DQY38" s="15"/>
      <c r="DQZ38" s="15"/>
      <c r="DRA38" s="15"/>
      <c r="DRB38" s="15"/>
      <c r="DRC38" s="15"/>
      <c r="DRD38" s="15"/>
      <c r="DRE38" s="15"/>
      <c r="DRF38" s="15"/>
      <c r="DRG38" s="15"/>
      <c r="DRH38" s="15"/>
      <c r="DRI38" s="15"/>
      <c r="DRJ38" s="15"/>
      <c r="DRK38" s="15"/>
      <c r="DRL38" s="15"/>
      <c r="DRM38" s="15"/>
      <c r="DRN38" s="15"/>
      <c r="DRO38" s="15"/>
      <c r="DRP38" s="15"/>
      <c r="DRQ38" s="15"/>
      <c r="DRR38" s="15"/>
      <c r="DRS38" s="15"/>
      <c r="DRT38" s="15"/>
      <c r="DRU38" s="15"/>
      <c r="DRV38" s="15"/>
      <c r="DRW38" s="15"/>
      <c r="DRX38" s="15"/>
      <c r="DRY38" s="15"/>
      <c r="DRZ38" s="15"/>
      <c r="DSA38" s="15"/>
      <c r="DSB38" s="15"/>
      <c r="DSC38" s="15"/>
      <c r="DSD38" s="15"/>
      <c r="DSE38" s="15"/>
      <c r="DSF38" s="15"/>
      <c r="DSG38" s="15"/>
      <c r="DSH38" s="15"/>
      <c r="DSI38" s="15"/>
      <c r="DSJ38" s="15"/>
      <c r="DSK38" s="15"/>
      <c r="DSL38" s="15"/>
      <c r="DSM38" s="15"/>
      <c r="DSN38" s="15"/>
      <c r="DSO38" s="15"/>
      <c r="DSP38" s="15"/>
      <c r="DSQ38" s="15"/>
      <c r="DSR38" s="15"/>
      <c r="DSS38" s="15"/>
      <c r="DST38" s="15"/>
      <c r="DSU38" s="15"/>
      <c r="DSV38" s="15"/>
      <c r="DSW38" s="15"/>
      <c r="DSX38" s="15"/>
      <c r="DSY38" s="15"/>
      <c r="DSZ38" s="15"/>
      <c r="DTA38" s="15"/>
      <c r="DTB38" s="15"/>
      <c r="DTC38" s="15"/>
      <c r="DTD38" s="15"/>
      <c r="DTE38" s="15"/>
      <c r="DTF38" s="15"/>
      <c r="DTG38" s="15"/>
      <c r="DTH38" s="15"/>
      <c r="DTI38" s="15"/>
      <c r="DTJ38" s="15"/>
      <c r="DTK38" s="15"/>
      <c r="DTL38" s="15"/>
      <c r="DTM38" s="15"/>
      <c r="DTN38" s="15"/>
      <c r="DTO38" s="15"/>
      <c r="DTP38" s="15"/>
      <c r="DTQ38" s="15"/>
      <c r="DTR38" s="15"/>
      <c r="DTS38" s="15"/>
      <c r="DTT38" s="15"/>
      <c r="DTU38" s="15"/>
      <c r="DTV38" s="15"/>
      <c r="DTW38" s="15"/>
      <c r="DTX38" s="15"/>
      <c r="DTY38" s="15"/>
      <c r="DTZ38" s="15"/>
      <c r="DUA38" s="15"/>
      <c r="DUB38" s="15"/>
      <c r="DUC38" s="15"/>
      <c r="DUD38" s="15"/>
      <c r="DUE38" s="15"/>
      <c r="DUF38" s="15"/>
      <c r="DUG38" s="15"/>
      <c r="DUH38" s="15"/>
      <c r="DUI38" s="15"/>
      <c r="DUJ38" s="15"/>
      <c r="DUK38" s="15"/>
      <c r="DUL38" s="15"/>
      <c r="DUM38" s="15"/>
      <c r="DUN38" s="15"/>
      <c r="DUO38" s="15"/>
      <c r="DUP38" s="15"/>
      <c r="DUQ38" s="15"/>
      <c r="DUR38" s="15"/>
      <c r="DUS38" s="15"/>
      <c r="DUT38" s="15"/>
      <c r="DUU38" s="15"/>
      <c r="DUV38" s="15"/>
      <c r="DUW38" s="15"/>
      <c r="DUX38" s="15"/>
      <c r="DUY38" s="15"/>
      <c r="DUZ38" s="15"/>
      <c r="DVA38" s="15"/>
      <c r="DVB38" s="15"/>
      <c r="DVC38" s="15"/>
      <c r="DVD38" s="15"/>
      <c r="DVE38" s="15"/>
      <c r="DVF38" s="15"/>
      <c r="DVG38" s="15"/>
      <c r="DVH38" s="15"/>
      <c r="DVI38" s="15"/>
      <c r="DVJ38" s="15"/>
      <c r="DVK38" s="15"/>
      <c r="DVL38" s="15"/>
      <c r="DVM38" s="15"/>
      <c r="DVN38" s="15"/>
      <c r="DVO38" s="15"/>
      <c r="DVP38" s="15"/>
      <c r="DVQ38" s="15"/>
      <c r="DVR38" s="15"/>
      <c r="DVS38" s="15"/>
      <c r="DVT38" s="15"/>
      <c r="DVU38" s="15"/>
      <c r="DVV38" s="15"/>
      <c r="DVW38" s="15"/>
      <c r="DVX38" s="15"/>
      <c r="DVY38" s="15"/>
      <c r="DVZ38" s="15"/>
      <c r="DWA38" s="15"/>
      <c r="DWB38" s="15"/>
      <c r="DWC38" s="15"/>
      <c r="DWD38" s="15"/>
      <c r="DWE38" s="15"/>
      <c r="DWF38" s="15"/>
      <c r="DWG38" s="15"/>
      <c r="DWH38" s="15"/>
      <c r="DWI38" s="15"/>
      <c r="DWJ38" s="15"/>
      <c r="DWK38" s="15"/>
      <c r="DWL38" s="15"/>
      <c r="DWM38" s="15"/>
      <c r="DWN38" s="15"/>
      <c r="DWO38" s="15"/>
      <c r="DWP38" s="15"/>
      <c r="DWQ38" s="15"/>
      <c r="DWR38" s="15"/>
      <c r="DWS38" s="15"/>
      <c r="DWT38" s="15"/>
      <c r="DWU38" s="15"/>
      <c r="DWV38" s="15"/>
      <c r="DWW38" s="15"/>
      <c r="DWX38" s="15"/>
      <c r="DWY38" s="15"/>
      <c r="DWZ38" s="15"/>
      <c r="DXA38" s="15"/>
      <c r="DXB38" s="15"/>
      <c r="DXC38" s="15"/>
      <c r="DXD38" s="15"/>
      <c r="DXE38" s="15"/>
      <c r="DXF38" s="15"/>
      <c r="DXG38" s="15"/>
      <c r="DXH38" s="15"/>
      <c r="DXI38" s="15"/>
      <c r="DXJ38" s="15"/>
      <c r="DXK38" s="15"/>
      <c r="DXL38" s="15"/>
      <c r="DXM38" s="15"/>
      <c r="DXN38" s="15"/>
      <c r="DXO38" s="15"/>
      <c r="DXP38" s="15"/>
      <c r="DXQ38" s="15"/>
      <c r="DXR38" s="15"/>
      <c r="DXS38" s="15"/>
      <c r="DXT38" s="15"/>
      <c r="DXU38" s="15"/>
      <c r="DXV38" s="15"/>
      <c r="DXW38" s="15"/>
      <c r="DXX38" s="15"/>
      <c r="DXY38" s="15"/>
      <c r="DXZ38" s="15"/>
      <c r="DYA38" s="15"/>
      <c r="DYB38" s="15"/>
      <c r="DYC38" s="15"/>
      <c r="DYD38" s="15"/>
      <c r="DYE38" s="15"/>
      <c r="DYF38" s="15"/>
      <c r="DYG38" s="15"/>
      <c r="DYH38" s="15"/>
      <c r="DYI38" s="15"/>
      <c r="DYJ38" s="15"/>
      <c r="DYK38" s="15"/>
      <c r="DYL38" s="15"/>
      <c r="DYM38" s="15"/>
      <c r="DYN38" s="15"/>
      <c r="DYO38" s="15"/>
      <c r="DYP38" s="15"/>
      <c r="DYQ38" s="15"/>
      <c r="DYR38" s="15"/>
      <c r="DYS38" s="15"/>
      <c r="DYT38" s="15"/>
      <c r="DYU38" s="15"/>
      <c r="DYV38" s="15"/>
      <c r="DYW38" s="15"/>
      <c r="DYX38" s="15"/>
      <c r="DYY38" s="15"/>
      <c r="DYZ38" s="15"/>
      <c r="DZA38" s="15"/>
      <c r="DZB38" s="15"/>
      <c r="DZC38" s="15"/>
      <c r="DZD38" s="15"/>
      <c r="DZE38" s="15"/>
      <c r="DZF38" s="15"/>
      <c r="DZG38" s="15"/>
      <c r="DZH38" s="15"/>
      <c r="DZI38" s="15"/>
      <c r="DZJ38" s="15"/>
      <c r="DZK38" s="15"/>
      <c r="DZL38" s="15"/>
      <c r="DZM38" s="15"/>
      <c r="DZN38" s="15"/>
      <c r="DZO38" s="15"/>
      <c r="DZP38" s="15"/>
      <c r="DZQ38" s="15"/>
      <c r="DZR38" s="15"/>
      <c r="DZS38" s="15"/>
      <c r="DZT38" s="15"/>
      <c r="DZU38" s="15"/>
      <c r="DZV38" s="15"/>
      <c r="DZW38" s="15"/>
      <c r="DZX38" s="15"/>
      <c r="DZY38" s="15"/>
      <c r="DZZ38" s="15"/>
      <c r="EAA38" s="15"/>
      <c r="EAB38" s="15"/>
      <c r="EAC38" s="15"/>
      <c r="EAD38" s="15"/>
      <c r="EAE38" s="15"/>
      <c r="EAF38" s="15"/>
      <c r="EAG38" s="15"/>
      <c r="EAH38" s="15"/>
      <c r="EAI38" s="15"/>
      <c r="EAJ38" s="15"/>
      <c r="EAK38" s="15"/>
      <c r="EAL38" s="15"/>
      <c r="EAM38" s="15"/>
      <c r="EAN38" s="15"/>
      <c r="EAO38" s="15"/>
      <c r="EAP38" s="15"/>
      <c r="EAQ38" s="15"/>
      <c r="EAR38" s="15"/>
      <c r="EAS38" s="15"/>
      <c r="EAT38" s="15"/>
      <c r="EAU38" s="15"/>
      <c r="EAV38" s="15"/>
      <c r="EAW38" s="15"/>
      <c r="EAX38" s="15"/>
      <c r="EAY38" s="15"/>
      <c r="EAZ38" s="15"/>
      <c r="EBA38" s="15"/>
      <c r="EBB38" s="15"/>
      <c r="EBC38" s="15"/>
      <c r="EBD38" s="15"/>
      <c r="EBE38" s="15"/>
      <c r="EBF38" s="15"/>
      <c r="EBG38" s="15"/>
      <c r="EBH38" s="15"/>
      <c r="EBI38" s="15"/>
      <c r="EBJ38" s="15"/>
      <c r="EBK38" s="15"/>
      <c r="EBL38" s="15"/>
      <c r="EBM38" s="15"/>
      <c r="EBN38" s="15"/>
      <c r="EBO38" s="15"/>
      <c r="EBP38" s="15"/>
      <c r="EBQ38" s="15"/>
      <c r="EBR38" s="15"/>
      <c r="EBS38" s="15"/>
      <c r="EBT38" s="15"/>
      <c r="EBU38" s="15"/>
      <c r="EBV38" s="15"/>
      <c r="EBW38" s="15"/>
      <c r="EBX38" s="15"/>
      <c r="EBY38" s="15"/>
      <c r="EBZ38" s="15"/>
      <c r="ECA38" s="15"/>
      <c r="ECB38" s="15"/>
      <c r="ECC38" s="15"/>
      <c r="ECD38" s="15"/>
      <c r="ECE38" s="15"/>
      <c r="ECF38" s="15"/>
      <c r="ECG38" s="15"/>
      <c r="ECH38" s="15"/>
      <c r="ECI38" s="15"/>
      <c r="ECJ38" s="15"/>
      <c r="ECK38" s="15"/>
      <c r="ECL38" s="15"/>
      <c r="ECM38" s="15"/>
      <c r="ECN38" s="15"/>
      <c r="ECO38" s="15"/>
      <c r="ECP38" s="15"/>
      <c r="ECQ38" s="15"/>
      <c r="ECR38" s="15"/>
      <c r="ECS38" s="15"/>
      <c r="ECT38" s="15"/>
      <c r="ECU38" s="15"/>
      <c r="ECV38" s="15"/>
      <c r="ECW38" s="15"/>
      <c r="ECX38" s="15"/>
      <c r="ECY38" s="15"/>
      <c r="ECZ38" s="15"/>
      <c r="EDA38" s="15"/>
      <c r="EDB38" s="15"/>
      <c r="EDC38" s="15"/>
      <c r="EDD38" s="15"/>
      <c r="EDE38" s="15"/>
      <c r="EDF38" s="15"/>
      <c r="EDG38" s="15"/>
      <c r="EDH38" s="15"/>
      <c r="EDI38" s="15"/>
      <c r="EDJ38" s="15"/>
      <c r="EDK38" s="15"/>
      <c r="EDL38" s="15"/>
      <c r="EDM38" s="15"/>
      <c r="EDN38" s="15"/>
      <c r="EDO38" s="15"/>
      <c r="EDP38" s="15"/>
      <c r="EDQ38" s="15"/>
      <c r="EDR38" s="15"/>
      <c r="EDS38" s="15"/>
      <c r="EDT38" s="15"/>
      <c r="EDU38" s="15"/>
      <c r="EDV38" s="15"/>
      <c r="EDW38" s="15"/>
      <c r="EDX38" s="15"/>
      <c r="EDY38" s="15"/>
      <c r="EDZ38" s="15"/>
      <c r="EEA38" s="15"/>
      <c r="EEB38" s="15"/>
      <c r="EEC38" s="15"/>
      <c r="EED38" s="15"/>
      <c r="EEE38" s="15"/>
      <c r="EEF38" s="15"/>
      <c r="EEG38" s="15"/>
      <c r="EEH38" s="15"/>
      <c r="EEI38" s="15"/>
      <c r="EEJ38" s="15"/>
      <c r="EEK38" s="15"/>
      <c r="EEL38" s="15"/>
      <c r="EEM38" s="15"/>
      <c r="EEN38" s="15"/>
      <c r="EEO38" s="15"/>
      <c r="EEP38" s="15"/>
      <c r="EEQ38" s="15"/>
      <c r="EER38" s="15"/>
      <c r="EES38" s="15"/>
      <c r="EET38" s="15"/>
      <c r="EEU38" s="15"/>
      <c r="EEV38" s="15"/>
      <c r="EEW38" s="15"/>
      <c r="EEX38" s="15"/>
      <c r="EEY38" s="15"/>
      <c r="EEZ38" s="15"/>
      <c r="EFA38" s="15"/>
      <c r="EFB38" s="15"/>
      <c r="EFC38" s="15"/>
      <c r="EFD38" s="15"/>
      <c r="EFE38" s="15"/>
      <c r="EFF38" s="15"/>
      <c r="EFG38" s="15"/>
      <c r="EFH38" s="15"/>
      <c r="EFI38" s="15"/>
      <c r="EFJ38" s="15"/>
      <c r="EFK38" s="15"/>
      <c r="EFL38" s="15"/>
      <c r="EFM38" s="15"/>
      <c r="EFN38" s="15"/>
      <c r="EFO38" s="15"/>
      <c r="EFP38" s="15"/>
      <c r="EFQ38" s="15"/>
      <c r="EFR38" s="15"/>
      <c r="EFS38" s="15"/>
      <c r="EFT38" s="15"/>
      <c r="EFU38" s="15"/>
      <c r="EFV38" s="15"/>
      <c r="EFW38" s="15"/>
      <c r="EFX38" s="15"/>
      <c r="EFY38" s="15"/>
      <c r="EFZ38" s="15"/>
      <c r="EGA38" s="15"/>
      <c r="EGB38" s="15"/>
      <c r="EGC38" s="15"/>
      <c r="EGD38" s="15"/>
      <c r="EGE38" s="15"/>
      <c r="EGF38" s="15"/>
      <c r="EGG38" s="15"/>
      <c r="EGH38" s="15"/>
      <c r="EGI38" s="15"/>
      <c r="EGJ38" s="15"/>
      <c r="EGK38" s="15"/>
      <c r="EGL38" s="15"/>
      <c r="EGM38" s="15"/>
      <c r="EGN38" s="15"/>
      <c r="EGO38" s="15"/>
      <c r="EGP38" s="15"/>
      <c r="EGQ38" s="15"/>
      <c r="EGR38" s="15"/>
      <c r="EGS38" s="15"/>
      <c r="EGT38" s="15"/>
      <c r="EGU38" s="15"/>
      <c r="EGV38" s="15"/>
      <c r="EGW38" s="15"/>
      <c r="EGX38" s="15"/>
      <c r="EGY38" s="15"/>
      <c r="EGZ38" s="15"/>
      <c r="EHA38" s="15"/>
      <c r="EHB38" s="15"/>
      <c r="EHC38" s="15"/>
      <c r="EHD38" s="15"/>
      <c r="EHE38" s="15"/>
      <c r="EHF38" s="15"/>
      <c r="EHG38" s="15"/>
      <c r="EHH38" s="15"/>
      <c r="EHI38" s="15"/>
      <c r="EHJ38" s="15"/>
      <c r="EHK38" s="15"/>
      <c r="EHL38" s="15"/>
      <c r="EHM38" s="15"/>
      <c r="EHN38" s="15"/>
      <c r="EHO38" s="15"/>
      <c r="EHP38" s="15"/>
      <c r="EHQ38" s="15"/>
      <c r="EHR38" s="15"/>
      <c r="EHS38" s="15"/>
      <c r="EHT38" s="15"/>
      <c r="EHU38" s="15"/>
      <c r="EHV38" s="15"/>
      <c r="EHW38" s="15"/>
      <c r="EHX38" s="15"/>
      <c r="EHY38" s="15"/>
      <c r="EHZ38" s="15"/>
      <c r="EIA38" s="15"/>
      <c r="EIB38" s="15"/>
      <c r="EIC38" s="15"/>
      <c r="EID38" s="15"/>
      <c r="EIE38" s="15"/>
      <c r="EIF38" s="15"/>
      <c r="EIG38" s="15"/>
      <c r="EIH38" s="15"/>
      <c r="EII38" s="15"/>
      <c r="EIJ38" s="15"/>
      <c r="EIK38" s="15"/>
      <c r="EIL38" s="15"/>
      <c r="EIM38" s="15"/>
      <c r="EIN38" s="15"/>
      <c r="EIO38" s="15"/>
      <c r="EIP38" s="15"/>
      <c r="EIQ38" s="15"/>
      <c r="EIR38" s="15"/>
      <c r="EIS38" s="15"/>
      <c r="EIT38" s="15"/>
      <c r="EIU38" s="15"/>
      <c r="EIV38" s="15"/>
      <c r="EIW38" s="15"/>
      <c r="EIX38" s="15"/>
      <c r="EIY38" s="15"/>
      <c r="EIZ38" s="15"/>
      <c r="EJA38" s="15"/>
      <c r="EJB38" s="15"/>
      <c r="EJC38" s="15"/>
      <c r="EJD38" s="15"/>
      <c r="EJE38" s="15"/>
      <c r="EJF38" s="15"/>
      <c r="EJG38" s="15"/>
      <c r="EJH38" s="15"/>
      <c r="EJI38" s="15"/>
      <c r="EJJ38" s="15"/>
      <c r="EJK38" s="15"/>
      <c r="EJL38" s="15"/>
      <c r="EJM38" s="15"/>
      <c r="EJN38" s="15"/>
      <c r="EJO38" s="15"/>
      <c r="EJP38" s="15"/>
      <c r="EJQ38" s="15"/>
      <c r="EJR38" s="15"/>
      <c r="EJS38" s="15"/>
      <c r="EJT38" s="15"/>
      <c r="EJU38" s="15"/>
      <c r="EJV38" s="15"/>
      <c r="EJW38" s="15"/>
      <c r="EJX38" s="15"/>
      <c r="EJY38" s="15"/>
      <c r="EJZ38" s="15"/>
      <c r="EKA38" s="15"/>
      <c r="EKB38" s="15"/>
      <c r="EKC38" s="15"/>
      <c r="EKD38" s="15"/>
      <c r="EKE38" s="15"/>
      <c r="EKF38" s="15"/>
      <c r="EKG38" s="15"/>
      <c r="EKH38" s="15"/>
      <c r="EKI38" s="15"/>
      <c r="EKJ38" s="15"/>
      <c r="EKK38" s="15"/>
      <c r="EKL38" s="15"/>
      <c r="EKM38" s="15"/>
      <c r="EKN38" s="15"/>
      <c r="EKO38" s="15"/>
      <c r="EKP38" s="15"/>
      <c r="EKQ38" s="15"/>
      <c r="EKR38" s="15"/>
      <c r="EKS38" s="15"/>
      <c r="EKT38" s="15"/>
      <c r="EKU38" s="15"/>
      <c r="EKV38" s="15"/>
      <c r="EKW38" s="15"/>
      <c r="EKX38" s="15"/>
      <c r="EKY38" s="15"/>
      <c r="EKZ38" s="15"/>
      <c r="ELA38" s="15"/>
      <c r="ELB38" s="15"/>
      <c r="ELC38" s="15"/>
      <c r="ELD38" s="15"/>
      <c r="ELE38" s="15"/>
      <c r="ELF38" s="15"/>
      <c r="ELG38" s="15"/>
      <c r="ELH38" s="15"/>
      <c r="ELI38" s="15"/>
      <c r="ELJ38" s="15"/>
      <c r="ELK38" s="15"/>
      <c r="ELL38" s="15"/>
      <c r="ELM38" s="15"/>
      <c r="ELN38" s="15"/>
      <c r="ELO38" s="15"/>
      <c r="ELP38" s="15"/>
      <c r="ELQ38" s="15"/>
      <c r="ELR38" s="15"/>
      <c r="ELS38" s="15"/>
      <c r="ELT38" s="15"/>
      <c r="ELU38" s="15"/>
      <c r="ELV38" s="15"/>
      <c r="ELW38" s="15"/>
      <c r="ELX38" s="15"/>
      <c r="ELY38" s="15"/>
      <c r="ELZ38" s="15"/>
      <c r="EMA38" s="15"/>
      <c r="EMB38" s="15"/>
      <c r="EMC38" s="15"/>
      <c r="EMD38" s="15"/>
      <c r="EME38" s="15"/>
      <c r="EMF38" s="15"/>
      <c r="EMG38" s="15"/>
      <c r="EMH38" s="15"/>
      <c r="EMI38" s="15"/>
      <c r="EMJ38" s="15"/>
      <c r="EMK38" s="15"/>
      <c r="EML38" s="15"/>
      <c r="EMM38" s="15"/>
      <c r="EMN38" s="15"/>
      <c r="EMO38" s="15"/>
      <c r="EMP38" s="15"/>
      <c r="EMQ38" s="15"/>
      <c r="EMR38" s="15"/>
      <c r="EMS38" s="15"/>
      <c r="EMT38" s="15"/>
      <c r="EMU38" s="15"/>
      <c r="EMV38" s="15"/>
      <c r="EMW38" s="15"/>
      <c r="EMX38" s="15"/>
      <c r="EMY38" s="15"/>
      <c r="EMZ38" s="15"/>
      <c r="ENA38" s="15"/>
      <c r="ENB38" s="15"/>
      <c r="ENC38" s="15"/>
      <c r="END38" s="15"/>
      <c r="ENE38" s="15"/>
      <c r="ENF38" s="15"/>
      <c r="ENG38" s="15"/>
      <c r="ENH38" s="15"/>
      <c r="ENI38" s="15"/>
      <c r="ENJ38" s="15"/>
      <c r="ENK38" s="15"/>
      <c r="ENL38" s="15"/>
      <c r="ENM38" s="15"/>
      <c r="ENN38" s="15"/>
      <c r="ENO38" s="15"/>
      <c r="ENP38" s="15"/>
      <c r="ENQ38" s="15"/>
      <c r="ENR38" s="15"/>
      <c r="ENS38" s="15"/>
      <c r="ENT38" s="15"/>
      <c r="ENU38" s="15"/>
      <c r="ENV38" s="15"/>
      <c r="ENW38" s="15"/>
      <c r="ENX38" s="15"/>
      <c r="ENY38" s="15"/>
      <c r="ENZ38" s="15"/>
      <c r="EOA38" s="15"/>
      <c r="EOB38" s="15"/>
      <c r="EOC38" s="15"/>
      <c r="EOD38" s="15"/>
      <c r="EOE38" s="15"/>
      <c r="EOF38" s="15"/>
      <c r="EOG38" s="15"/>
      <c r="EOH38" s="15"/>
      <c r="EOI38" s="15"/>
      <c r="EOJ38" s="15"/>
      <c r="EOK38" s="15"/>
      <c r="EOL38" s="15"/>
      <c r="EOM38" s="15"/>
      <c r="EON38" s="15"/>
      <c r="EOO38" s="15"/>
      <c r="EOP38" s="15"/>
      <c r="EOQ38" s="15"/>
      <c r="EOR38" s="15"/>
      <c r="EOS38" s="15"/>
      <c r="EOT38" s="15"/>
      <c r="EOU38" s="15"/>
      <c r="EOV38" s="15"/>
      <c r="EOW38" s="15"/>
      <c r="EOX38" s="15"/>
      <c r="EOY38" s="15"/>
      <c r="EOZ38" s="15"/>
      <c r="EPA38" s="15"/>
      <c r="EPB38" s="15"/>
      <c r="EPC38" s="15"/>
      <c r="EPD38" s="15"/>
      <c r="EPE38" s="15"/>
      <c r="EPF38" s="15"/>
      <c r="EPG38" s="15"/>
      <c r="EPH38" s="15"/>
      <c r="EPI38" s="15"/>
      <c r="EPJ38" s="15"/>
      <c r="EPK38" s="15"/>
      <c r="EPL38" s="15"/>
      <c r="EPM38" s="15"/>
      <c r="EPN38" s="15"/>
      <c r="EPO38" s="15"/>
      <c r="EPP38" s="15"/>
      <c r="EPQ38" s="15"/>
      <c r="EPR38" s="15"/>
      <c r="EPS38" s="15"/>
      <c r="EPT38" s="15"/>
      <c r="EPU38" s="15"/>
      <c r="EPV38" s="15"/>
      <c r="EPW38" s="15"/>
      <c r="EPX38" s="15"/>
      <c r="EPY38" s="15"/>
      <c r="EPZ38" s="15"/>
      <c r="EQA38" s="15"/>
      <c r="EQB38" s="15"/>
      <c r="EQC38" s="15"/>
      <c r="EQD38" s="15"/>
      <c r="EQE38" s="15"/>
      <c r="EQF38" s="15"/>
      <c r="EQG38" s="15"/>
      <c r="EQH38" s="15"/>
      <c r="EQI38" s="15"/>
      <c r="EQJ38" s="15"/>
      <c r="EQK38" s="15"/>
      <c r="EQL38" s="15"/>
      <c r="EQM38" s="15"/>
      <c r="EQN38" s="15"/>
      <c r="EQO38" s="15"/>
      <c r="EQP38" s="15"/>
      <c r="EQQ38" s="15"/>
      <c r="EQR38" s="15"/>
      <c r="EQS38" s="15"/>
      <c r="EQT38" s="15"/>
      <c r="EQU38" s="15"/>
      <c r="EQV38" s="15"/>
      <c r="EQW38" s="15"/>
      <c r="EQX38" s="15"/>
      <c r="EQY38" s="15"/>
      <c r="EQZ38" s="15"/>
      <c r="ERA38" s="15"/>
      <c r="ERB38" s="15"/>
      <c r="ERC38" s="15"/>
      <c r="ERD38" s="15"/>
      <c r="ERE38" s="15"/>
      <c r="ERF38" s="15"/>
      <c r="ERG38" s="15"/>
      <c r="ERH38" s="15"/>
      <c r="ERI38" s="15"/>
      <c r="ERJ38" s="15"/>
      <c r="ERK38" s="15"/>
      <c r="ERL38" s="15"/>
      <c r="ERM38" s="15"/>
      <c r="ERN38" s="15"/>
      <c r="ERO38" s="15"/>
      <c r="ERP38" s="15"/>
      <c r="ERQ38" s="15"/>
      <c r="ERR38" s="15"/>
      <c r="ERS38" s="15"/>
      <c r="ERT38" s="15"/>
      <c r="ERU38" s="15"/>
      <c r="ERV38" s="15"/>
      <c r="ERW38" s="15"/>
      <c r="ERX38" s="15"/>
      <c r="ERY38" s="15"/>
      <c r="ERZ38" s="15"/>
      <c r="ESA38" s="15"/>
      <c r="ESB38" s="15"/>
      <c r="ESC38" s="15"/>
      <c r="ESD38" s="15"/>
      <c r="ESE38" s="15"/>
      <c r="ESF38" s="15"/>
      <c r="ESG38" s="15"/>
      <c r="ESH38" s="15"/>
      <c r="ESI38" s="15"/>
      <c r="ESJ38" s="15"/>
      <c r="ESK38" s="15"/>
      <c r="ESL38" s="15"/>
      <c r="ESM38" s="15"/>
      <c r="ESN38" s="15"/>
      <c r="ESO38" s="15"/>
      <c r="ESP38" s="15"/>
      <c r="ESQ38" s="15"/>
      <c r="ESR38" s="15"/>
      <c r="ESS38" s="15"/>
      <c r="EST38" s="15"/>
      <c r="ESU38" s="15"/>
      <c r="ESV38" s="15"/>
      <c r="ESW38" s="15"/>
      <c r="ESX38" s="15"/>
      <c r="ESY38" s="15"/>
      <c r="ESZ38" s="15"/>
      <c r="ETA38" s="15"/>
      <c r="ETB38" s="15"/>
      <c r="ETC38" s="15"/>
      <c r="ETD38" s="15"/>
      <c r="ETE38" s="15"/>
      <c r="ETF38" s="15"/>
      <c r="ETG38" s="15"/>
      <c r="ETH38" s="15"/>
      <c r="ETI38" s="15"/>
      <c r="ETJ38" s="15"/>
      <c r="ETK38" s="15"/>
      <c r="ETL38" s="15"/>
      <c r="ETM38" s="15"/>
      <c r="ETN38" s="15"/>
      <c r="ETO38" s="15"/>
      <c r="ETP38" s="15"/>
      <c r="ETQ38" s="15"/>
      <c r="ETR38" s="15"/>
      <c r="ETS38" s="15"/>
      <c r="ETT38" s="15"/>
      <c r="ETU38" s="15"/>
      <c r="ETV38" s="15"/>
      <c r="ETW38" s="15"/>
      <c r="ETX38" s="15"/>
      <c r="ETY38" s="15"/>
      <c r="ETZ38" s="15"/>
      <c r="EUA38" s="15"/>
      <c r="EUB38" s="15"/>
      <c r="EUC38" s="15"/>
      <c r="EUD38" s="15"/>
      <c r="EUE38" s="15"/>
      <c r="EUF38" s="15"/>
      <c r="EUG38" s="15"/>
      <c r="EUH38" s="15"/>
      <c r="EUI38" s="15"/>
      <c r="EUJ38" s="15"/>
      <c r="EUK38" s="15"/>
      <c r="EUL38" s="15"/>
      <c r="EUM38" s="15"/>
      <c r="EUN38" s="15"/>
      <c r="EUO38" s="15"/>
      <c r="EUP38" s="15"/>
      <c r="EUQ38" s="15"/>
      <c r="EUR38" s="15"/>
      <c r="EUS38" s="15"/>
      <c r="EUT38" s="15"/>
      <c r="EUU38" s="15"/>
      <c r="EUV38" s="15"/>
      <c r="EUW38" s="15"/>
      <c r="EUX38" s="15"/>
      <c r="EUY38" s="15"/>
      <c r="EUZ38" s="15"/>
      <c r="EVA38" s="15"/>
      <c r="EVB38" s="15"/>
      <c r="EVC38" s="15"/>
      <c r="EVD38" s="15"/>
      <c r="EVE38" s="15"/>
      <c r="EVF38" s="15"/>
      <c r="EVG38" s="15"/>
      <c r="EVH38" s="15"/>
      <c r="EVI38" s="15"/>
      <c r="EVJ38" s="15"/>
      <c r="EVK38" s="15"/>
      <c r="EVL38" s="15"/>
      <c r="EVM38" s="15"/>
      <c r="EVN38" s="15"/>
      <c r="EVO38" s="15"/>
      <c r="EVP38" s="15"/>
      <c r="EVQ38" s="15"/>
      <c r="EVR38" s="15"/>
      <c r="EVS38" s="15"/>
      <c r="EVT38" s="15"/>
      <c r="EVU38" s="15"/>
      <c r="EVV38" s="15"/>
      <c r="EVW38" s="15"/>
      <c r="EVX38" s="15"/>
      <c r="EVY38" s="15"/>
      <c r="EVZ38" s="15"/>
      <c r="EWA38" s="15"/>
      <c r="EWB38" s="15"/>
      <c r="EWC38" s="15"/>
      <c r="EWD38" s="15"/>
      <c r="EWE38" s="15"/>
      <c r="EWF38" s="15"/>
      <c r="EWG38" s="15"/>
      <c r="EWH38" s="15"/>
      <c r="EWI38" s="15"/>
      <c r="EWJ38" s="15"/>
      <c r="EWK38" s="15"/>
      <c r="EWL38" s="15"/>
      <c r="EWM38" s="15"/>
      <c r="EWN38" s="15"/>
      <c r="EWO38" s="15"/>
      <c r="EWP38" s="15"/>
      <c r="EWQ38" s="15"/>
      <c r="EWR38" s="15"/>
      <c r="EWS38" s="15"/>
      <c r="EWT38" s="15"/>
      <c r="EWU38" s="15"/>
      <c r="EWV38" s="15"/>
      <c r="EWW38" s="15"/>
      <c r="EWX38" s="15"/>
      <c r="EWY38" s="15"/>
      <c r="EWZ38" s="15"/>
      <c r="EXA38" s="15"/>
      <c r="EXB38" s="15"/>
      <c r="EXC38" s="15"/>
      <c r="EXD38" s="15"/>
      <c r="EXE38" s="15"/>
      <c r="EXF38" s="15"/>
      <c r="EXG38" s="15"/>
      <c r="EXH38" s="15"/>
      <c r="EXI38" s="15"/>
      <c r="EXJ38" s="15"/>
      <c r="EXK38" s="15"/>
      <c r="EXL38" s="15"/>
      <c r="EXM38" s="15"/>
      <c r="EXN38" s="15"/>
      <c r="EXO38" s="15"/>
      <c r="EXP38" s="15"/>
      <c r="EXQ38" s="15"/>
      <c r="EXR38" s="15"/>
      <c r="EXS38" s="15"/>
      <c r="EXT38" s="15"/>
      <c r="EXU38" s="15"/>
      <c r="EXV38" s="15"/>
      <c r="EXW38" s="15"/>
      <c r="EXX38" s="15"/>
      <c r="EXY38" s="15"/>
      <c r="EXZ38" s="15"/>
      <c r="EYA38" s="15"/>
      <c r="EYB38" s="15"/>
      <c r="EYC38" s="15"/>
      <c r="EYD38" s="15"/>
      <c r="EYE38" s="15"/>
      <c r="EYF38" s="15"/>
      <c r="EYG38" s="15"/>
      <c r="EYH38" s="15"/>
      <c r="EYI38" s="15"/>
      <c r="EYJ38" s="15"/>
      <c r="EYK38" s="15"/>
      <c r="EYL38" s="15"/>
      <c r="EYM38" s="15"/>
      <c r="EYN38" s="15"/>
      <c r="EYO38" s="15"/>
      <c r="EYP38" s="15"/>
      <c r="EYQ38" s="15"/>
      <c r="EYR38" s="15"/>
      <c r="EYS38" s="15"/>
      <c r="EYT38" s="15"/>
      <c r="EYU38" s="15"/>
      <c r="EYV38" s="15"/>
      <c r="EYW38" s="15"/>
      <c r="EYX38" s="15"/>
      <c r="EYY38" s="15"/>
      <c r="EYZ38" s="15"/>
      <c r="EZA38" s="15"/>
      <c r="EZB38" s="15"/>
      <c r="EZC38" s="15"/>
      <c r="EZD38" s="15"/>
      <c r="EZE38" s="15"/>
      <c r="EZF38" s="15"/>
      <c r="EZG38" s="15"/>
      <c r="EZH38" s="15"/>
      <c r="EZI38" s="15"/>
      <c r="EZJ38" s="15"/>
      <c r="EZK38" s="15"/>
      <c r="EZL38" s="15"/>
      <c r="EZM38" s="15"/>
      <c r="EZN38" s="15"/>
      <c r="EZO38" s="15"/>
      <c r="EZP38" s="15"/>
      <c r="EZQ38" s="15"/>
      <c r="EZR38" s="15"/>
      <c r="EZS38" s="15"/>
      <c r="EZT38" s="15"/>
      <c r="EZU38" s="15"/>
      <c r="EZV38" s="15"/>
      <c r="EZW38" s="15"/>
      <c r="EZX38" s="15"/>
      <c r="EZY38" s="15"/>
      <c r="EZZ38" s="15"/>
      <c r="FAA38" s="15"/>
      <c r="FAB38" s="15"/>
      <c r="FAC38" s="15"/>
      <c r="FAD38" s="15"/>
      <c r="FAE38" s="15"/>
      <c r="FAF38" s="15"/>
      <c r="FAG38" s="15"/>
      <c r="FAH38" s="15"/>
      <c r="FAI38" s="15"/>
      <c r="FAJ38" s="15"/>
      <c r="FAK38" s="15"/>
      <c r="FAL38" s="15"/>
      <c r="FAM38" s="15"/>
      <c r="FAN38" s="15"/>
      <c r="FAO38" s="15"/>
      <c r="FAP38" s="15"/>
      <c r="FAQ38" s="15"/>
      <c r="FAR38" s="15"/>
      <c r="FAS38" s="15"/>
      <c r="FAT38" s="15"/>
      <c r="FAU38" s="15"/>
      <c r="FAV38" s="15"/>
      <c r="FAW38" s="15"/>
      <c r="FAX38" s="15"/>
      <c r="FAY38" s="15"/>
      <c r="FAZ38" s="15"/>
      <c r="FBA38" s="15"/>
      <c r="FBB38" s="15"/>
      <c r="FBC38" s="15"/>
      <c r="FBD38" s="15"/>
      <c r="FBE38" s="15"/>
      <c r="FBF38" s="15"/>
      <c r="FBG38" s="15"/>
      <c r="FBH38" s="15"/>
      <c r="FBI38" s="15"/>
      <c r="FBJ38" s="15"/>
      <c r="FBK38" s="15"/>
      <c r="FBL38" s="15"/>
      <c r="FBM38" s="15"/>
      <c r="FBN38" s="15"/>
      <c r="FBO38" s="15"/>
      <c r="FBP38" s="15"/>
      <c r="FBQ38" s="15"/>
      <c r="FBR38" s="15"/>
      <c r="FBS38" s="15"/>
      <c r="FBT38" s="15"/>
      <c r="FBU38" s="15"/>
      <c r="FBV38" s="15"/>
      <c r="FBW38" s="15"/>
      <c r="FBX38" s="15"/>
      <c r="FBY38" s="15"/>
      <c r="FBZ38" s="15"/>
      <c r="FCA38" s="15"/>
      <c r="FCB38" s="15"/>
      <c r="FCC38" s="15"/>
      <c r="FCD38" s="15"/>
      <c r="FCE38" s="15"/>
      <c r="FCF38" s="15"/>
      <c r="FCG38" s="15"/>
      <c r="FCH38" s="15"/>
      <c r="FCI38" s="15"/>
      <c r="FCJ38" s="15"/>
      <c r="FCK38" s="15"/>
      <c r="FCL38" s="15"/>
      <c r="FCM38" s="15"/>
      <c r="FCN38" s="15"/>
      <c r="FCO38" s="15"/>
      <c r="FCP38" s="15"/>
      <c r="FCQ38" s="15"/>
      <c r="FCR38" s="15"/>
      <c r="FCS38" s="15"/>
      <c r="FCT38" s="15"/>
      <c r="FCU38" s="15"/>
      <c r="FCV38" s="15"/>
      <c r="FCW38" s="15"/>
      <c r="FCX38" s="15"/>
      <c r="FCY38" s="15"/>
      <c r="FCZ38" s="15"/>
      <c r="FDA38" s="15"/>
      <c r="FDB38" s="15"/>
      <c r="FDC38" s="15"/>
      <c r="FDD38" s="15"/>
      <c r="FDE38" s="15"/>
      <c r="FDF38" s="15"/>
      <c r="FDG38" s="15"/>
      <c r="FDH38" s="15"/>
      <c r="FDI38" s="15"/>
      <c r="FDJ38" s="15"/>
      <c r="FDK38" s="15"/>
      <c r="FDL38" s="15"/>
      <c r="FDM38" s="15"/>
      <c r="FDN38" s="15"/>
      <c r="FDO38" s="15"/>
      <c r="FDP38" s="15"/>
      <c r="FDQ38" s="15"/>
      <c r="FDR38" s="15"/>
      <c r="FDS38" s="15"/>
      <c r="FDT38" s="15"/>
      <c r="FDU38" s="15"/>
      <c r="FDV38" s="15"/>
      <c r="FDW38" s="15"/>
      <c r="FDX38" s="15"/>
      <c r="FDY38" s="15"/>
      <c r="FDZ38" s="15"/>
      <c r="FEA38" s="15"/>
      <c r="FEB38" s="15"/>
      <c r="FEC38" s="15"/>
      <c r="FED38" s="15"/>
      <c r="FEE38" s="15"/>
      <c r="FEF38" s="15"/>
      <c r="FEG38" s="15"/>
      <c r="FEH38" s="15"/>
      <c r="FEI38" s="15"/>
      <c r="FEJ38" s="15"/>
      <c r="FEK38" s="15"/>
      <c r="FEL38" s="15"/>
      <c r="FEM38" s="15"/>
      <c r="FEN38" s="15"/>
      <c r="FEO38" s="15"/>
      <c r="FEP38" s="15"/>
      <c r="FEQ38" s="15"/>
      <c r="FER38" s="15"/>
      <c r="FES38" s="15"/>
      <c r="FET38" s="15"/>
      <c r="FEU38" s="15"/>
      <c r="FEV38" s="15"/>
      <c r="FEW38" s="15"/>
      <c r="FEX38" s="15"/>
      <c r="FEY38" s="15"/>
      <c r="FEZ38" s="15"/>
      <c r="FFA38" s="15"/>
      <c r="FFB38" s="15"/>
      <c r="FFC38" s="15"/>
      <c r="FFD38" s="15"/>
      <c r="FFE38" s="15"/>
      <c r="FFF38" s="15"/>
      <c r="FFG38" s="15"/>
      <c r="FFH38" s="15"/>
      <c r="FFI38" s="15"/>
      <c r="FFJ38" s="15"/>
      <c r="FFK38" s="15"/>
      <c r="FFL38" s="15"/>
      <c r="FFM38" s="15"/>
      <c r="FFN38" s="15"/>
      <c r="FFO38" s="15"/>
      <c r="FFP38" s="15"/>
      <c r="FFQ38" s="15"/>
      <c r="FFR38" s="15"/>
      <c r="FFS38" s="15"/>
      <c r="FFT38" s="15"/>
      <c r="FFU38" s="15"/>
      <c r="FFV38" s="15"/>
      <c r="FFW38" s="15"/>
      <c r="FFX38" s="15"/>
      <c r="FFY38" s="15"/>
      <c r="FFZ38" s="15"/>
      <c r="FGA38" s="15"/>
      <c r="FGB38" s="15"/>
      <c r="FGC38" s="15"/>
      <c r="FGD38" s="15"/>
      <c r="FGE38" s="15"/>
      <c r="FGF38" s="15"/>
      <c r="FGG38" s="15"/>
      <c r="FGH38" s="15"/>
      <c r="FGI38" s="15"/>
      <c r="FGJ38" s="15"/>
      <c r="FGK38" s="15"/>
      <c r="FGL38" s="15"/>
      <c r="FGM38" s="15"/>
      <c r="FGN38" s="15"/>
      <c r="FGO38" s="15"/>
      <c r="FGP38" s="15"/>
      <c r="FGQ38" s="15"/>
      <c r="FGR38" s="15"/>
      <c r="FGS38" s="15"/>
      <c r="FGT38" s="15"/>
      <c r="FGU38" s="15"/>
      <c r="FGV38" s="15"/>
      <c r="FGW38" s="15"/>
      <c r="FGX38" s="15"/>
      <c r="FGY38" s="15"/>
      <c r="FGZ38" s="15"/>
      <c r="FHA38" s="15"/>
      <c r="FHB38" s="15"/>
      <c r="FHC38" s="15"/>
      <c r="FHD38" s="15"/>
      <c r="FHE38" s="15"/>
      <c r="FHF38" s="15"/>
      <c r="FHG38" s="15"/>
      <c r="FHH38" s="15"/>
      <c r="FHI38" s="15"/>
      <c r="FHJ38" s="15"/>
      <c r="FHK38" s="15"/>
      <c r="FHL38" s="15"/>
      <c r="FHM38" s="15"/>
      <c r="FHN38" s="15"/>
      <c r="FHO38" s="15"/>
      <c r="FHP38" s="15"/>
      <c r="FHQ38" s="15"/>
      <c r="FHR38" s="15"/>
      <c r="FHS38" s="15"/>
      <c r="FHT38" s="15"/>
      <c r="FHU38" s="15"/>
      <c r="FHV38" s="15"/>
      <c r="FHW38" s="15"/>
      <c r="FHX38" s="15"/>
      <c r="FHY38" s="15"/>
      <c r="FHZ38" s="15"/>
      <c r="FIA38" s="15"/>
      <c r="FIB38" s="15"/>
      <c r="FIC38" s="15"/>
      <c r="FID38" s="15"/>
      <c r="FIE38" s="15"/>
      <c r="FIF38" s="15"/>
      <c r="FIG38" s="15"/>
      <c r="FIH38" s="15"/>
      <c r="FII38" s="15"/>
      <c r="FIJ38" s="15"/>
      <c r="FIK38" s="15"/>
      <c r="FIL38" s="15"/>
      <c r="FIM38" s="15"/>
      <c r="FIN38" s="15"/>
      <c r="FIO38" s="15"/>
      <c r="FIP38" s="15"/>
      <c r="FIQ38" s="15"/>
      <c r="FIR38" s="15"/>
      <c r="FIS38" s="15"/>
      <c r="FIT38" s="15"/>
      <c r="FIU38" s="15"/>
      <c r="FIV38" s="15"/>
      <c r="FIW38" s="15"/>
      <c r="FIX38" s="15"/>
      <c r="FIY38" s="15"/>
      <c r="FIZ38" s="15"/>
      <c r="FJA38" s="15"/>
      <c r="FJB38" s="15"/>
      <c r="FJC38" s="15"/>
      <c r="FJD38" s="15"/>
      <c r="FJE38" s="15"/>
      <c r="FJF38" s="15"/>
      <c r="FJG38" s="15"/>
      <c r="FJH38" s="15"/>
      <c r="FJI38" s="15"/>
      <c r="FJJ38" s="15"/>
      <c r="FJK38" s="15"/>
      <c r="FJL38" s="15"/>
      <c r="FJM38" s="15"/>
      <c r="FJN38" s="15"/>
      <c r="FJO38" s="15"/>
      <c r="FJP38" s="15"/>
      <c r="FJQ38" s="15"/>
      <c r="FJR38" s="15"/>
      <c r="FJS38" s="15"/>
      <c r="FJT38" s="15"/>
      <c r="FJU38" s="15"/>
      <c r="FJV38" s="15"/>
      <c r="FJW38" s="15"/>
      <c r="FJX38" s="15"/>
      <c r="FJY38" s="15"/>
      <c r="FJZ38" s="15"/>
      <c r="FKA38" s="15"/>
      <c r="FKB38" s="15"/>
      <c r="FKC38" s="15"/>
      <c r="FKD38" s="15"/>
      <c r="FKE38" s="15"/>
      <c r="FKF38" s="15"/>
      <c r="FKG38" s="15"/>
      <c r="FKH38" s="15"/>
      <c r="FKI38" s="15"/>
      <c r="FKJ38" s="15"/>
      <c r="FKK38" s="15"/>
      <c r="FKL38" s="15"/>
      <c r="FKM38" s="15"/>
      <c r="FKN38" s="15"/>
      <c r="FKO38" s="15"/>
      <c r="FKP38" s="15"/>
      <c r="FKQ38" s="15"/>
      <c r="FKR38" s="15"/>
      <c r="FKS38" s="15"/>
      <c r="FKT38" s="15"/>
      <c r="FKU38" s="15"/>
      <c r="FKV38" s="15"/>
      <c r="FKW38" s="15"/>
      <c r="FKX38" s="15"/>
      <c r="FKY38" s="15"/>
      <c r="FKZ38" s="15"/>
      <c r="FLA38" s="15"/>
      <c r="FLB38" s="15"/>
      <c r="FLC38" s="15"/>
      <c r="FLD38" s="15"/>
      <c r="FLE38" s="15"/>
      <c r="FLF38" s="15"/>
      <c r="FLG38" s="15"/>
      <c r="FLH38" s="15"/>
      <c r="FLI38" s="15"/>
      <c r="FLJ38" s="15"/>
      <c r="FLK38" s="15"/>
      <c r="FLL38" s="15"/>
      <c r="FLM38" s="15"/>
      <c r="FLN38" s="15"/>
      <c r="FLO38" s="15"/>
      <c r="FLP38" s="15"/>
      <c r="FLQ38" s="15"/>
      <c r="FLR38" s="15"/>
      <c r="FLS38" s="15"/>
      <c r="FLT38" s="15"/>
      <c r="FLU38" s="15"/>
      <c r="FLV38" s="15"/>
      <c r="FLW38" s="15"/>
      <c r="FLX38" s="15"/>
      <c r="FLY38" s="15"/>
      <c r="FLZ38" s="15"/>
      <c r="FMA38" s="15"/>
      <c r="FMB38" s="15"/>
      <c r="FMC38" s="15"/>
      <c r="FMD38" s="15"/>
      <c r="FME38" s="15"/>
      <c r="FMF38" s="15"/>
      <c r="FMG38" s="15"/>
      <c r="FMH38" s="15"/>
      <c r="FMI38" s="15"/>
      <c r="FMJ38" s="15"/>
      <c r="FMK38" s="15"/>
      <c r="FML38" s="15"/>
      <c r="FMM38" s="15"/>
      <c r="FMN38" s="15"/>
      <c r="FMO38" s="15"/>
      <c r="FMP38" s="15"/>
      <c r="FMQ38" s="15"/>
      <c r="FMR38" s="15"/>
      <c r="FMS38" s="15"/>
      <c r="FMT38" s="15"/>
      <c r="FMU38" s="15"/>
      <c r="FMV38" s="15"/>
      <c r="FMW38" s="15"/>
      <c r="FMX38" s="15"/>
      <c r="FMY38" s="15"/>
      <c r="FMZ38" s="15"/>
      <c r="FNA38" s="15"/>
      <c r="FNB38" s="15"/>
      <c r="FNC38" s="15"/>
      <c r="FND38" s="15"/>
      <c r="FNE38" s="15"/>
      <c r="FNF38" s="15"/>
      <c r="FNG38" s="15"/>
      <c r="FNH38" s="15"/>
      <c r="FNI38" s="15"/>
      <c r="FNJ38" s="15"/>
      <c r="FNK38" s="15"/>
      <c r="FNL38" s="15"/>
      <c r="FNM38" s="15"/>
      <c r="FNN38" s="15"/>
      <c r="FNO38" s="15"/>
      <c r="FNP38" s="15"/>
      <c r="FNQ38" s="15"/>
      <c r="FNR38" s="15"/>
      <c r="FNS38" s="15"/>
      <c r="FNT38" s="15"/>
      <c r="FNU38" s="15"/>
      <c r="FNV38" s="15"/>
      <c r="FNW38" s="15"/>
      <c r="FNX38" s="15"/>
      <c r="FNY38" s="15"/>
      <c r="FNZ38" s="15"/>
      <c r="FOA38" s="15"/>
      <c r="FOB38" s="15"/>
      <c r="FOC38" s="15"/>
      <c r="FOD38" s="15"/>
      <c r="FOE38" s="15"/>
      <c r="FOF38" s="15"/>
      <c r="FOG38" s="15"/>
      <c r="FOH38" s="15"/>
      <c r="FOI38" s="15"/>
      <c r="FOJ38" s="15"/>
      <c r="FOK38" s="15"/>
      <c r="FOL38" s="15"/>
      <c r="FOM38" s="15"/>
      <c r="FON38" s="15"/>
      <c r="FOO38" s="15"/>
      <c r="FOP38" s="15"/>
      <c r="FOQ38" s="15"/>
      <c r="FOR38" s="15"/>
      <c r="FOS38" s="15"/>
      <c r="FOT38" s="15"/>
      <c r="FOU38" s="15"/>
      <c r="FOV38" s="15"/>
      <c r="FOW38" s="15"/>
      <c r="FOX38" s="15"/>
      <c r="FOY38" s="15"/>
      <c r="FOZ38" s="15"/>
      <c r="FPA38" s="15"/>
      <c r="FPB38" s="15"/>
      <c r="FPC38" s="15"/>
      <c r="FPD38" s="15"/>
      <c r="FPE38" s="15"/>
      <c r="FPF38" s="15"/>
      <c r="FPG38" s="15"/>
      <c r="FPH38" s="15"/>
      <c r="FPI38" s="15"/>
      <c r="FPJ38" s="15"/>
      <c r="FPK38" s="15"/>
      <c r="FPL38" s="15"/>
      <c r="FPM38" s="15"/>
      <c r="FPN38" s="15"/>
      <c r="FPO38" s="15"/>
      <c r="FPP38" s="15"/>
      <c r="FPQ38" s="15"/>
      <c r="FPR38" s="15"/>
      <c r="FPS38" s="15"/>
      <c r="FPT38" s="15"/>
      <c r="FPU38" s="15"/>
      <c r="FPV38" s="15"/>
      <c r="FPW38" s="15"/>
      <c r="FPX38" s="15"/>
      <c r="FPY38" s="15"/>
      <c r="FPZ38" s="15"/>
      <c r="FQA38" s="15"/>
      <c r="FQB38" s="15"/>
      <c r="FQC38" s="15"/>
      <c r="FQD38" s="15"/>
      <c r="FQE38" s="15"/>
      <c r="FQF38" s="15"/>
      <c r="FQG38" s="15"/>
      <c r="FQH38" s="15"/>
      <c r="FQI38" s="15"/>
      <c r="FQJ38" s="15"/>
      <c r="FQK38" s="15"/>
      <c r="FQL38" s="15"/>
      <c r="FQM38" s="15"/>
      <c r="FQN38" s="15"/>
      <c r="FQO38" s="15"/>
      <c r="FQP38" s="15"/>
      <c r="FQQ38" s="15"/>
      <c r="FQR38" s="15"/>
      <c r="FQS38" s="15"/>
      <c r="FQT38" s="15"/>
      <c r="FQU38" s="15"/>
      <c r="FQV38" s="15"/>
      <c r="FQW38" s="15"/>
      <c r="FQX38" s="15"/>
      <c r="FQY38" s="15"/>
      <c r="FQZ38" s="15"/>
      <c r="FRA38" s="15"/>
      <c r="FRB38" s="15"/>
      <c r="FRC38" s="15"/>
      <c r="FRD38" s="15"/>
      <c r="FRE38" s="15"/>
      <c r="FRF38" s="15"/>
      <c r="FRG38" s="15"/>
      <c r="FRH38" s="15"/>
      <c r="FRI38" s="15"/>
      <c r="FRJ38" s="15"/>
      <c r="FRK38" s="15"/>
      <c r="FRL38" s="15"/>
      <c r="FRM38" s="15"/>
      <c r="FRN38" s="15"/>
      <c r="FRO38" s="15"/>
      <c r="FRP38" s="15"/>
      <c r="FRQ38" s="15"/>
      <c r="FRR38" s="15"/>
      <c r="FRS38" s="15"/>
      <c r="FRT38" s="15"/>
      <c r="FRU38" s="15"/>
      <c r="FRV38" s="15"/>
      <c r="FRW38" s="15"/>
      <c r="FRX38" s="15"/>
      <c r="FRY38" s="15"/>
      <c r="FRZ38" s="15"/>
      <c r="FSA38" s="15"/>
      <c r="FSB38" s="15"/>
      <c r="FSC38" s="15"/>
      <c r="FSD38" s="15"/>
      <c r="FSE38" s="15"/>
      <c r="FSF38" s="15"/>
      <c r="FSG38" s="15"/>
      <c r="FSH38" s="15"/>
      <c r="FSI38" s="15"/>
      <c r="FSJ38" s="15"/>
      <c r="FSK38" s="15"/>
      <c r="FSL38" s="15"/>
      <c r="FSM38" s="15"/>
      <c r="FSN38" s="15"/>
      <c r="FSO38" s="15"/>
      <c r="FSP38" s="15"/>
      <c r="FSQ38" s="15"/>
      <c r="FSR38" s="15"/>
      <c r="FSS38" s="15"/>
      <c r="FST38" s="15"/>
      <c r="FSU38" s="15"/>
      <c r="FSV38" s="15"/>
      <c r="FSW38" s="15"/>
      <c r="FSX38" s="15"/>
      <c r="FSY38" s="15"/>
      <c r="FSZ38" s="15"/>
      <c r="FTA38" s="15"/>
      <c r="FTB38" s="15"/>
      <c r="FTC38" s="15"/>
      <c r="FTD38" s="15"/>
      <c r="FTE38" s="15"/>
      <c r="FTF38" s="15"/>
      <c r="FTG38" s="15"/>
      <c r="FTH38" s="15"/>
      <c r="FTI38" s="15"/>
      <c r="FTJ38" s="15"/>
      <c r="FTK38" s="15"/>
      <c r="FTL38" s="15"/>
      <c r="FTM38" s="15"/>
      <c r="FTN38" s="15"/>
      <c r="FTO38" s="15"/>
      <c r="FTP38" s="15"/>
      <c r="FTQ38" s="15"/>
      <c r="FTR38" s="15"/>
      <c r="FTS38" s="15"/>
      <c r="FTT38" s="15"/>
      <c r="FTU38" s="15"/>
      <c r="FTV38" s="15"/>
      <c r="FTW38" s="15"/>
      <c r="FTX38" s="15"/>
      <c r="FTY38" s="15"/>
      <c r="FTZ38" s="15"/>
      <c r="FUA38" s="15"/>
      <c r="FUB38" s="15"/>
      <c r="FUC38" s="15"/>
      <c r="FUD38" s="15"/>
      <c r="FUE38" s="15"/>
      <c r="FUF38" s="15"/>
      <c r="FUG38" s="15"/>
      <c r="FUH38" s="15"/>
      <c r="FUI38" s="15"/>
      <c r="FUJ38" s="15"/>
      <c r="FUK38" s="15"/>
      <c r="FUL38" s="15"/>
      <c r="FUM38" s="15"/>
      <c r="FUN38" s="15"/>
      <c r="FUO38" s="15"/>
      <c r="FUP38" s="15"/>
      <c r="FUQ38" s="15"/>
      <c r="FUR38" s="15"/>
      <c r="FUS38" s="15"/>
      <c r="FUT38" s="15"/>
      <c r="FUU38" s="15"/>
      <c r="FUV38" s="15"/>
      <c r="FUW38" s="15"/>
      <c r="FUX38" s="15"/>
      <c r="FUY38" s="15"/>
      <c r="FUZ38" s="15"/>
      <c r="FVA38" s="15"/>
      <c r="FVB38" s="15"/>
      <c r="FVC38" s="15"/>
      <c r="FVD38" s="15"/>
      <c r="FVE38" s="15"/>
      <c r="FVF38" s="15"/>
      <c r="FVG38" s="15"/>
      <c r="FVH38" s="15"/>
      <c r="FVI38" s="15"/>
      <c r="FVJ38" s="15"/>
      <c r="FVK38" s="15"/>
      <c r="FVL38" s="15"/>
      <c r="FVM38" s="15"/>
      <c r="FVN38" s="15"/>
      <c r="FVO38" s="15"/>
      <c r="FVP38" s="15"/>
      <c r="FVQ38" s="15"/>
      <c r="FVR38" s="15"/>
      <c r="FVS38" s="15"/>
      <c r="FVT38" s="15"/>
      <c r="FVU38" s="15"/>
      <c r="FVV38" s="15"/>
      <c r="FVW38" s="15"/>
      <c r="FVX38" s="15"/>
      <c r="FVY38" s="15"/>
      <c r="FVZ38" s="15"/>
      <c r="FWA38" s="15"/>
      <c r="FWB38" s="15"/>
      <c r="FWC38" s="15"/>
      <c r="FWD38" s="15"/>
      <c r="FWE38" s="15"/>
      <c r="FWF38" s="15"/>
      <c r="FWG38" s="15"/>
      <c r="FWH38" s="15"/>
      <c r="FWI38" s="15"/>
      <c r="FWJ38" s="15"/>
      <c r="FWK38" s="15"/>
      <c r="FWL38" s="15"/>
      <c r="FWM38" s="15"/>
      <c r="FWN38" s="15"/>
      <c r="FWO38" s="15"/>
      <c r="FWP38" s="15"/>
      <c r="FWQ38" s="15"/>
      <c r="FWR38" s="15"/>
      <c r="FWS38" s="15"/>
      <c r="FWT38" s="15"/>
      <c r="FWU38" s="15"/>
      <c r="FWV38" s="15"/>
      <c r="FWW38" s="15"/>
      <c r="FWX38" s="15"/>
      <c r="FWY38" s="15"/>
      <c r="FWZ38" s="15"/>
      <c r="FXA38" s="15"/>
      <c r="FXB38" s="15"/>
      <c r="FXC38" s="15"/>
      <c r="FXD38" s="15"/>
      <c r="FXE38" s="15"/>
      <c r="FXF38" s="15"/>
      <c r="FXG38" s="15"/>
      <c r="FXH38" s="15"/>
      <c r="FXI38" s="15"/>
      <c r="FXJ38" s="15"/>
      <c r="FXK38" s="15"/>
      <c r="FXL38" s="15"/>
      <c r="FXM38" s="15"/>
      <c r="FXN38" s="15"/>
      <c r="FXO38" s="15"/>
      <c r="FXP38" s="15"/>
      <c r="FXQ38" s="15"/>
      <c r="FXR38" s="15"/>
      <c r="FXS38" s="15"/>
      <c r="FXT38" s="15"/>
      <c r="FXU38" s="15"/>
      <c r="FXV38" s="15"/>
      <c r="FXW38" s="15"/>
      <c r="FXX38" s="15"/>
      <c r="FXY38" s="15"/>
      <c r="FXZ38" s="15"/>
      <c r="FYA38" s="15"/>
      <c r="FYB38" s="15"/>
      <c r="FYC38" s="15"/>
      <c r="FYD38" s="15"/>
      <c r="FYE38" s="15"/>
      <c r="FYF38" s="15"/>
      <c r="FYG38" s="15"/>
      <c r="FYH38" s="15"/>
      <c r="FYI38" s="15"/>
      <c r="FYJ38" s="15"/>
      <c r="FYK38" s="15"/>
      <c r="FYL38" s="15"/>
      <c r="FYM38" s="15"/>
      <c r="FYN38" s="15"/>
      <c r="FYO38" s="15"/>
      <c r="FYP38" s="15"/>
      <c r="FYQ38" s="15"/>
      <c r="FYR38" s="15"/>
      <c r="FYS38" s="15"/>
      <c r="FYT38" s="15"/>
      <c r="FYU38" s="15"/>
      <c r="FYV38" s="15"/>
      <c r="FYW38" s="15"/>
      <c r="FYX38" s="15"/>
      <c r="FYY38" s="15"/>
      <c r="FYZ38" s="15"/>
      <c r="FZA38" s="15"/>
      <c r="FZB38" s="15"/>
      <c r="FZC38" s="15"/>
      <c r="FZD38" s="15"/>
      <c r="FZE38" s="15"/>
      <c r="FZF38" s="15"/>
      <c r="FZG38" s="15"/>
      <c r="FZH38" s="15"/>
      <c r="FZI38" s="15"/>
      <c r="FZJ38" s="15"/>
      <c r="FZK38" s="15"/>
      <c r="FZL38" s="15"/>
      <c r="FZM38" s="15"/>
      <c r="FZN38" s="15"/>
      <c r="FZO38" s="15"/>
      <c r="FZP38" s="15"/>
      <c r="FZQ38" s="15"/>
      <c r="FZR38" s="15"/>
      <c r="FZS38" s="15"/>
      <c r="FZT38" s="15"/>
      <c r="FZU38" s="15"/>
      <c r="FZV38" s="15"/>
      <c r="FZW38" s="15"/>
      <c r="FZX38" s="15"/>
      <c r="FZY38" s="15"/>
      <c r="FZZ38" s="15"/>
      <c r="GAA38" s="15"/>
      <c r="GAB38" s="15"/>
      <c r="GAC38" s="15"/>
      <c r="GAD38" s="15"/>
      <c r="GAE38" s="15"/>
      <c r="GAF38" s="15"/>
      <c r="GAG38" s="15"/>
      <c r="GAH38" s="15"/>
      <c r="GAI38" s="15"/>
      <c r="GAJ38" s="15"/>
      <c r="GAK38" s="15"/>
      <c r="GAL38" s="15"/>
      <c r="GAM38" s="15"/>
      <c r="GAN38" s="15"/>
      <c r="GAO38" s="15"/>
      <c r="GAP38" s="15"/>
      <c r="GAQ38" s="15"/>
      <c r="GAR38" s="15"/>
      <c r="GAS38" s="15"/>
      <c r="GAT38" s="15"/>
      <c r="GAU38" s="15"/>
      <c r="GAV38" s="15"/>
      <c r="GAW38" s="15"/>
      <c r="GAX38" s="15"/>
      <c r="GAY38" s="15"/>
      <c r="GAZ38" s="15"/>
      <c r="GBA38" s="15"/>
      <c r="GBB38" s="15"/>
      <c r="GBC38" s="15"/>
      <c r="GBD38" s="15"/>
      <c r="GBE38" s="15"/>
      <c r="GBF38" s="15"/>
      <c r="GBG38" s="15"/>
      <c r="GBH38" s="15"/>
      <c r="GBI38" s="15"/>
      <c r="GBJ38" s="15"/>
      <c r="GBK38" s="15"/>
      <c r="GBL38" s="15"/>
      <c r="GBM38" s="15"/>
      <c r="GBN38" s="15"/>
      <c r="GBO38" s="15"/>
      <c r="GBP38" s="15"/>
      <c r="GBQ38" s="15"/>
      <c r="GBR38" s="15"/>
      <c r="GBS38" s="15"/>
      <c r="GBT38" s="15"/>
      <c r="GBU38" s="15"/>
      <c r="GBV38" s="15"/>
      <c r="GBW38" s="15"/>
      <c r="GBX38" s="15"/>
      <c r="GBY38" s="15"/>
      <c r="GBZ38" s="15"/>
      <c r="GCA38" s="15"/>
      <c r="GCB38" s="15"/>
      <c r="GCC38" s="15"/>
      <c r="GCD38" s="15"/>
      <c r="GCE38" s="15"/>
      <c r="GCF38" s="15"/>
      <c r="GCG38" s="15"/>
      <c r="GCH38" s="15"/>
      <c r="GCI38" s="15"/>
      <c r="GCJ38" s="15"/>
      <c r="GCK38" s="15"/>
      <c r="GCL38" s="15"/>
      <c r="GCM38" s="15"/>
      <c r="GCN38" s="15"/>
      <c r="GCO38" s="15"/>
      <c r="GCP38" s="15"/>
      <c r="GCQ38" s="15"/>
      <c r="GCR38" s="15"/>
      <c r="GCS38" s="15"/>
      <c r="GCT38" s="15"/>
      <c r="GCU38" s="15"/>
      <c r="GCV38" s="15"/>
      <c r="GCW38" s="15"/>
      <c r="GCX38" s="15"/>
      <c r="GCY38" s="15"/>
      <c r="GCZ38" s="15"/>
      <c r="GDA38" s="15"/>
      <c r="GDB38" s="15"/>
      <c r="GDC38" s="15"/>
      <c r="GDD38" s="15"/>
      <c r="GDE38" s="15"/>
      <c r="GDF38" s="15"/>
      <c r="GDG38" s="15"/>
      <c r="GDH38" s="15"/>
      <c r="GDI38" s="15"/>
      <c r="GDJ38" s="15"/>
      <c r="GDK38" s="15"/>
      <c r="GDL38" s="15"/>
      <c r="GDM38" s="15"/>
      <c r="GDN38" s="15"/>
      <c r="GDO38" s="15"/>
      <c r="GDP38" s="15"/>
      <c r="GDQ38" s="15"/>
      <c r="GDR38" s="15"/>
      <c r="GDS38" s="15"/>
      <c r="GDT38" s="15"/>
      <c r="GDU38" s="15"/>
      <c r="GDV38" s="15"/>
      <c r="GDW38" s="15"/>
      <c r="GDX38" s="15"/>
      <c r="GDY38" s="15"/>
      <c r="GDZ38" s="15"/>
      <c r="GEA38" s="15"/>
      <c r="GEB38" s="15"/>
      <c r="GEC38" s="15"/>
      <c r="GED38" s="15"/>
      <c r="GEE38" s="15"/>
      <c r="GEF38" s="15"/>
      <c r="GEG38" s="15"/>
      <c r="GEH38" s="15"/>
      <c r="GEI38" s="15"/>
      <c r="GEJ38" s="15"/>
      <c r="GEK38" s="15"/>
      <c r="GEL38" s="15"/>
      <c r="GEM38" s="15"/>
      <c r="GEN38" s="15"/>
      <c r="GEO38" s="15"/>
      <c r="GEP38" s="15"/>
      <c r="GEQ38" s="15"/>
      <c r="GER38" s="15"/>
      <c r="GES38" s="15"/>
      <c r="GET38" s="15"/>
      <c r="GEU38" s="15"/>
      <c r="GEV38" s="15"/>
      <c r="GEW38" s="15"/>
      <c r="GEX38" s="15"/>
      <c r="GEY38" s="15"/>
      <c r="GEZ38" s="15"/>
      <c r="GFA38" s="15"/>
      <c r="GFB38" s="15"/>
      <c r="GFC38" s="15"/>
      <c r="GFD38" s="15"/>
      <c r="GFE38" s="15"/>
      <c r="GFF38" s="15"/>
      <c r="GFG38" s="15"/>
      <c r="GFH38" s="15"/>
      <c r="GFI38" s="15"/>
      <c r="GFJ38" s="15"/>
      <c r="GFK38" s="15"/>
      <c r="GFL38" s="15"/>
      <c r="GFM38" s="15"/>
      <c r="GFN38" s="15"/>
      <c r="GFO38" s="15"/>
      <c r="GFP38" s="15"/>
      <c r="GFQ38" s="15"/>
      <c r="GFR38" s="15"/>
      <c r="GFS38" s="15"/>
      <c r="GFT38" s="15"/>
      <c r="GFU38" s="15"/>
      <c r="GFV38" s="15"/>
      <c r="GFW38" s="15"/>
      <c r="GFX38" s="15"/>
      <c r="GFY38" s="15"/>
      <c r="GFZ38" s="15"/>
      <c r="GGA38" s="15"/>
      <c r="GGB38" s="15"/>
      <c r="GGC38" s="15"/>
      <c r="GGD38" s="15"/>
      <c r="GGE38" s="15"/>
      <c r="GGF38" s="15"/>
      <c r="GGG38" s="15"/>
      <c r="GGH38" s="15"/>
      <c r="GGI38" s="15"/>
      <c r="GGJ38" s="15"/>
      <c r="GGK38" s="15"/>
      <c r="GGL38" s="15"/>
      <c r="GGM38" s="15"/>
      <c r="GGN38" s="15"/>
      <c r="GGO38" s="15"/>
      <c r="GGP38" s="15"/>
      <c r="GGQ38" s="15"/>
      <c r="GGR38" s="15"/>
      <c r="GGS38" s="15"/>
      <c r="GGT38" s="15"/>
      <c r="GGU38" s="15"/>
      <c r="GGV38" s="15"/>
      <c r="GGW38" s="15"/>
      <c r="GGX38" s="15"/>
      <c r="GGY38" s="15"/>
      <c r="GGZ38" s="15"/>
      <c r="GHA38" s="15"/>
      <c r="GHB38" s="15"/>
      <c r="GHC38" s="15"/>
      <c r="GHD38" s="15"/>
      <c r="GHE38" s="15"/>
      <c r="GHF38" s="15"/>
      <c r="GHG38" s="15"/>
      <c r="GHH38" s="15"/>
      <c r="GHI38" s="15"/>
      <c r="GHJ38" s="15"/>
      <c r="GHK38" s="15"/>
      <c r="GHL38" s="15"/>
      <c r="GHM38" s="15"/>
      <c r="GHN38" s="15"/>
      <c r="GHO38" s="15"/>
      <c r="GHP38" s="15"/>
      <c r="GHQ38" s="15"/>
      <c r="GHR38" s="15"/>
      <c r="GHS38" s="15"/>
      <c r="GHT38" s="15"/>
      <c r="GHU38" s="15"/>
      <c r="GHV38" s="15"/>
      <c r="GHW38" s="15"/>
      <c r="GHX38" s="15"/>
      <c r="GHY38" s="15"/>
      <c r="GHZ38" s="15"/>
      <c r="GIA38" s="15"/>
      <c r="GIB38" s="15"/>
      <c r="GIC38" s="15"/>
      <c r="GID38" s="15"/>
      <c r="GIE38" s="15"/>
      <c r="GIF38" s="15"/>
      <c r="GIG38" s="15"/>
      <c r="GIH38" s="15"/>
      <c r="GII38" s="15"/>
      <c r="GIJ38" s="15"/>
      <c r="GIK38" s="15"/>
      <c r="GIL38" s="15"/>
      <c r="GIM38" s="15"/>
      <c r="GIN38" s="15"/>
      <c r="GIO38" s="15"/>
      <c r="GIP38" s="15"/>
      <c r="GIQ38" s="15"/>
      <c r="GIR38" s="15"/>
      <c r="GIS38" s="15"/>
      <c r="GIT38" s="15"/>
      <c r="GIU38" s="15"/>
      <c r="GIV38" s="15"/>
      <c r="GIW38" s="15"/>
      <c r="GIX38" s="15"/>
      <c r="GIY38" s="15"/>
      <c r="GIZ38" s="15"/>
      <c r="GJA38" s="15"/>
      <c r="GJB38" s="15"/>
      <c r="GJC38" s="15"/>
      <c r="GJD38" s="15"/>
      <c r="GJE38" s="15"/>
      <c r="GJF38" s="15"/>
      <c r="GJG38" s="15"/>
      <c r="GJH38" s="15"/>
      <c r="GJI38" s="15"/>
      <c r="GJJ38" s="15"/>
      <c r="GJK38" s="15"/>
      <c r="GJL38" s="15"/>
      <c r="GJM38" s="15"/>
      <c r="GJN38" s="15"/>
      <c r="GJO38" s="15"/>
      <c r="GJP38" s="15"/>
      <c r="GJQ38" s="15"/>
      <c r="GJR38" s="15"/>
      <c r="GJS38" s="15"/>
      <c r="GJT38" s="15"/>
      <c r="GJU38" s="15"/>
      <c r="GJV38" s="15"/>
      <c r="GJW38" s="15"/>
      <c r="GJX38" s="15"/>
      <c r="GJY38" s="15"/>
      <c r="GJZ38" s="15"/>
      <c r="GKA38" s="15"/>
      <c r="GKB38" s="15"/>
      <c r="GKC38" s="15"/>
      <c r="GKD38" s="15"/>
      <c r="GKE38" s="15"/>
      <c r="GKF38" s="15"/>
      <c r="GKG38" s="15"/>
      <c r="GKH38" s="15"/>
      <c r="GKI38" s="15"/>
      <c r="GKJ38" s="15"/>
      <c r="GKK38" s="15"/>
      <c r="GKL38" s="15"/>
      <c r="GKM38" s="15"/>
      <c r="GKN38" s="15"/>
      <c r="GKO38" s="15"/>
      <c r="GKP38" s="15"/>
      <c r="GKQ38" s="15"/>
      <c r="GKR38" s="15"/>
      <c r="GKS38" s="15"/>
      <c r="GKT38" s="15"/>
      <c r="GKU38" s="15"/>
      <c r="GKV38" s="15"/>
      <c r="GKW38" s="15"/>
      <c r="GKX38" s="15"/>
      <c r="GKY38" s="15"/>
      <c r="GKZ38" s="15"/>
      <c r="GLA38" s="15"/>
      <c r="GLB38" s="15"/>
      <c r="GLC38" s="15"/>
      <c r="GLD38" s="15"/>
      <c r="GLE38" s="15"/>
      <c r="GLF38" s="15"/>
      <c r="GLG38" s="15"/>
      <c r="GLH38" s="15"/>
      <c r="GLI38" s="15"/>
      <c r="GLJ38" s="15"/>
      <c r="GLK38" s="15"/>
      <c r="GLL38" s="15"/>
      <c r="GLM38" s="15"/>
      <c r="GLN38" s="15"/>
      <c r="GLO38" s="15"/>
      <c r="GLP38" s="15"/>
      <c r="GLQ38" s="15"/>
      <c r="GLR38" s="15"/>
      <c r="GLS38" s="15"/>
      <c r="GLT38" s="15"/>
      <c r="GLU38" s="15"/>
      <c r="GLV38" s="15"/>
      <c r="GLW38" s="15"/>
      <c r="GLX38" s="15"/>
      <c r="GLY38" s="15"/>
      <c r="GLZ38" s="15"/>
      <c r="GMA38" s="15"/>
      <c r="GMB38" s="15"/>
      <c r="GMC38" s="15"/>
      <c r="GMD38" s="15"/>
      <c r="GME38" s="15"/>
      <c r="GMF38" s="15"/>
      <c r="GMG38" s="15"/>
      <c r="GMH38" s="15"/>
      <c r="GMI38" s="15"/>
      <c r="GMJ38" s="15"/>
      <c r="GMK38" s="15"/>
      <c r="GML38" s="15"/>
      <c r="GMM38" s="15"/>
      <c r="GMN38" s="15"/>
      <c r="GMO38" s="15"/>
      <c r="GMP38" s="15"/>
      <c r="GMQ38" s="15"/>
      <c r="GMR38" s="15"/>
      <c r="GMS38" s="15"/>
      <c r="GMT38" s="15"/>
      <c r="GMU38" s="15"/>
      <c r="GMV38" s="15"/>
      <c r="GMW38" s="15"/>
      <c r="GMX38" s="15"/>
      <c r="GMY38" s="15"/>
      <c r="GMZ38" s="15"/>
      <c r="GNA38" s="15"/>
      <c r="GNB38" s="15"/>
      <c r="GNC38" s="15"/>
      <c r="GND38" s="15"/>
      <c r="GNE38" s="15"/>
      <c r="GNF38" s="15"/>
      <c r="GNG38" s="15"/>
      <c r="GNH38" s="15"/>
      <c r="GNI38" s="15"/>
      <c r="GNJ38" s="15"/>
      <c r="GNK38" s="15"/>
      <c r="GNL38" s="15"/>
      <c r="GNM38" s="15"/>
      <c r="GNN38" s="15"/>
      <c r="GNO38" s="15"/>
      <c r="GNP38" s="15"/>
      <c r="GNQ38" s="15"/>
      <c r="GNR38" s="15"/>
      <c r="GNS38" s="15"/>
      <c r="GNT38" s="15"/>
      <c r="GNU38" s="15"/>
      <c r="GNV38" s="15"/>
      <c r="GNW38" s="15"/>
      <c r="GNX38" s="15"/>
      <c r="GNY38" s="15"/>
      <c r="GNZ38" s="15"/>
      <c r="GOA38" s="15"/>
      <c r="GOB38" s="15"/>
      <c r="GOC38" s="15"/>
      <c r="GOD38" s="15"/>
      <c r="GOE38" s="15"/>
      <c r="GOF38" s="15"/>
      <c r="GOG38" s="15"/>
      <c r="GOH38" s="15"/>
      <c r="GOI38" s="15"/>
      <c r="GOJ38" s="15"/>
      <c r="GOK38" s="15"/>
      <c r="GOL38" s="15"/>
      <c r="GOM38" s="15"/>
      <c r="GON38" s="15"/>
      <c r="GOO38" s="15"/>
      <c r="GOP38" s="15"/>
      <c r="GOQ38" s="15"/>
      <c r="GOR38" s="15"/>
      <c r="GOS38" s="15"/>
      <c r="GOT38" s="15"/>
      <c r="GOU38" s="15"/>
      <c r="GOV38" s="15"/>
      <c r="GOW38" s="15"/>
      <c r="GOX38" s="15"/>
      <c r="GOY38" s="15"/>
      <c r="GOZ38" s="15"/>
      <c r="GPA38" s="15"/>
      <c r="GPB38" s="15"/>
      <c r="GPC38" s="15"/>
      <c r="GPD38" s="15"/>
      <c r="GPE38" s="15"/>
      <c r="GPF38" s="15"/>
      <c r="GPG38" s="15"/>
      <c r="GPH38" s="15"/>
      <c r="GPI38" s="15"/>
      <c r="GPJ38" s="15"/>
      <c r="GPK38" s="15"/>
      <c r="GPL38" s="15"/>
      <c r="GPM38" s="15"/>
      <c r="GPN38" s="15"/>
      <c r="GPO38" s="15"/>
      <c r="GPP38" s="15"/>
      <c r="GPQ38" s="15"/>
      <c r="GPR38" s="15"/>
      <c r="GPS38" s="15"/>
      <c r="GPT38" s="15"/>
      <c r="GPU38" s="15"/>
      <c r="GPV38" s="15"/>
      <c r="GPW38" s="15"/>
      <c r="GPX38" s="15"/>
      <c r="GPY38" s="15"/>
      <c r="GPZ38" s="15"/>
      <c r="GQA38" s="15"/>
      <c r="GQB38" s="15"/>
      <c r="GQC38" s="15"/>
      <c r="GQD38" s="15"/>
      <c r="GQE38" s="15"/>
      <c r="GQF38" s="15"/>
      <c r="GQG38" s="15"/>
      <c r="GQH38" s="15"/>
      <c r="GQI38" s="15"/>
      <c r="GQJ38" s="15"/>
      <c r="GQK38" s="15"/>
      <c r="GQL38" s="15"/>
      <c r="GQM38" s="15"/>
      <c r="GQN38" s="15"/>
      <c r="GQO38" s="15"/>
      <c r="GQP38" s="15"/>
      <c r="GQQ38" s="15"/>
      <c r="GQR38" s="15"/>
      <c r="GQS38" s="15"/>
      <c r="GQT38" s="15"/>
      <c r="GQU38" s="15"/>
      <c r="GQV38" s="15"/>
      <c r="GQW38" s="15"/>
      <c r="GQX38" s="15"/>
      <c r="GQY38" s="15"/>
      <c r="GQZ38" s="15"/>
      <c r="GRA38" s="15"/>
      <c r="GRB38" s="15"/>
      <c r="GRC38" s="15"/>
      <c r="GRD38" s="15"/>
      <c r="GRE38" s="15"/>
      <c r="GRF38" s="15"/>
      <c r="GRG38" s="15"/>
      <c r="GRH38" s="15"/>
      <c r="GRI38" s="15"/>
      <c r="GRJ38" s="15"/>
      <c r="GRK38" s="15"/>
      <c r="GRL38" s="15"/>
      <c r="GRM38" s="15"/>
      <c r="GRN38" s="15"/>
      <c r="GRO38" s="15"/>
      <c r="GRP38" s="15"/>
      <c r="GRQ38" s="15"/>
      <c r="GRR38" s="15"/>
      <c r="GRS38" s="15"/>
      <c r="GRT38" s="15"/>
      <c r="GRU38" s="15"/>
      <c r="GRV38" s="15"/>
      <c r="GRW38" s="15"/>
      <c r="GRX38" s="15"/>
      <c r="GRY38" s="15"/>
      <c r="GRZ38" s="15"/>
      <c r="GSA38" s="15"/>
      <c r="GSB38" s="15"/>
      <c r="GSC38" s="15"/>
      <c r="GSD38" s="15"/>
      <c r="GSE38" s="15"/>
      <c r="GSF38" s="15"/>
      <c r="GSG38" s="15"/>
      <c r="GSH38" s="15"/>
      <c r="GSI38" s="15"/>
      <c r="GSJ38" s="15"/>
      <c r="GSK38" s="15"/>
      <c r="GSL38" s="15"/>
      <c r="GSM38" s="15"/>
      <c r="GSN38" s="15"/>
      <c r="GSO38" s="15"/>
      <c r="GSP38" s="15"/>
      <c r="GSQ38" s="15"/>
      <c r="GSR38" s="15"/>
      <c r="GSS38" s="15"/>
      <c r="GST38" s="15"/>
      <c r="GSU38" s="15"/>
      <c r="GSV38" s="15"/>
      <c r="GSW38" s="15"/>
      <c r="GSX38" s="15"/>
      <c r="GSY38" s="15"/>
      <c r="GSZ38" s="15"/>
      <c r="GTA38" s="15"/>
      <c r="GTB38" s="15"/>
      <c r="GTC38" s="15"/>
      <c r="GTD38" s="15"/>
      <c r="GTE38" s="15"/>
      <c r="GTF38" s="15"/>
      <c r="GTG38" s="15"/>
      <c r="GTH38" s="15"/>
      <c r="GTI38" s="15"/>
      <c r="GTJ38" s="15"/>
      <c r="GTK38" s="15"/>
      <c r="GTL38" s="15"/>
      <c r="GTM38" s="15"/>
      <c r="GTN38" s="15"/>
      <c r="GTO38" s="15"/>
      <c r="GTP38" s="15"/>
      <c r="GTQ38" s="15"/>
      <c r="GTR38" s="15"/>
      <c r="GTS38" s="15"/>
      <c r="GTT38" s="15"/>
      <c r="GTU38" s="15"/>
      <c r="GTV38" s="15"/>
      <c r="GTW38" s="15"/>
      <c r="GTX38" s="15"/>
      <c r="GTY38" s="15"/>
      <c r="GTZ38" s="15"/>
      <c r="GUA38" s="15"/>
      <c r="GUB38" s="15"/>
      <c r="GUC38" s="15"/>
      <c r="GUD38" s="15"/>
      <c r="GUE38" s="15"/>
      <c r="GUF38" s="15"/>
      <c r="GUG38" s="15"/>
      <c r="GUH38" s="15"/>
      <c r="GUI38" s="15"/>
      <c r="GUJ38" s="15"/>
      <c r="GUK38" s="15"/>
      <c r="GUL38" s="15"/>
      <c r="GUM38" s="15"/>
      <c r="GUN38" s="15"/>
      <c r="GUO38" s="15"/>
      <c r="GUP38" s="15"/>
      <c r="GUQ38" s="15"/>
      <c r="GUR38" s="15"/>
      <c r="GUS38" s="15"/>
      <c r="GUT38" s="15"/>
      <c r="GUU38" s="15"/>
      <c r="GUV38" s="15"/>
      <c r="GUW38" s="15"/>
      <c r="GUX38" s="15"/>
      <c r="GUY38" s="15"/>
      <c r="GUZ38" s="15"/>
      <c r="GVA38" s="15"/>
      <c r="GVB38" s="15"/>
      <c r="GVC38" s="15"/>
      <c r="GVD38" s="15"/>
      <c r="GVE38" s="15"/>
      <c r="GVF38" s="15"/>
      <c r="GVG38" s="15"/>
      <c r="GVH38" s="15"/>
      <c r="GVI38" s="15"/>
      <c r="GVJ38" s="15"/>
      <c r="GVK38" s="15"/>
      <c r="GVL38" s="15"/>
      <c r="GVM38" s="15"/>
      <c r="GVN38" s="15"/>
      <c r="GVO38" s="15"/>
      <c r="GVP38" s="15"/>
      <c r="GVQ38" s="15"/>
      <c r="GVR38" s="15"/>
      <c r="GVS38" s="15"/>
      <c r="GVT38" s="15"/>
      <c r="GVU38" s="15"/>
      <c r="GVV38" s="15"/>
      <c r="GVW38" s="15"/>
      <c r="GVX38" s="15"/>
      <c r="GVY38" s="15"/>
      <c r="GVZ38" s="15"/>
      <c r="GWA38" s="15"/>
      <c r="GWB38" s="15"/>
      <c r="GWC38" s="15"/>
      <c r="GWD38" s="15"/>
      <c r="GWE38" s="15"/>
      <c r="GWF38" s="15"/>
      <c r="GWG38" s="15"/>
      <c r="GWH38" s="15"/>
      <c r="GWI38" s="15"/>
      <c r="GWJ38" s="15"/>
      <c r="GWK38" s="15"/>
      <c r="GWL38" s="15"/>
      <c r="GWM38" s="15"/>
      <c r="GWN38" s="15"/>
      <c r="GWO38" s="15"/>
      <c r="GWP38" s="15"/>
      <c r="GWQ38" s="15"/>
      <c r="GWR38" s="15"/>
      <c r="GWS38" s="15"/>
      <c r="GWT38" s="15"/>
      <c r="GWU38" s="15"/>
      <c r="GWV38" s="15"/>
      <c r="GWW38" s="15"/>
      <c r="GWX38" s="15"/>
      <c r="GWY38" s="15"/>
      <c r="GWZ38" s="15"/>
      <c r="GXA38" s="15"/>
      <c r="GXB38" s="15"/>
      <c r="GXC38" s="15"/>
      <c r="GXD38" s="15"/>
      <c r="GXE38" s="15"/>
      <c r="GXF38" s="15"/>
      <c r="GXG38" s="15"/>
      <c r="GXH38" s="15"/>
      <c r="GXI38" s="15"/>
      <c r="GXJ38" s="15"/>
      <c r="GXK38" s="15"/>
      <c r="GXL38" s="15"/>
      <c r="GXM38" s="15"/>
      <c r="GXN38" s="15"/>
      <c r="GXO38" s="15"/>
      <c r="GXP38" s="15"/>
      <c r="GXQ38" s="15"/>
      <c r="GXR38" s="15"/>
      <c r="GXS38" s="15"/>
      <c r="GXT38" s="15"/>
      <c r="GXU38" s="15"/>
      <c r="GXV38" s="15"/>
      <c r="GXW38" s="15"/>
      <c r="GXX38" s="15"/>
      <c r="GXY38" s="15"/>
      <c r="GXZ38" s="15"/>
      <c r="GYA38" s="15"/>
      <c r="GYB38" s="15"/>
      <c r="GYC38" s="15"/>
      <c r="GYD38" s="15"/>
      <c r="GYE38" s="15"/>
      <c r="GYF38" s="15"/>
      <c r="GYG38" s="15"/>
      <c r="GYH38" s="15"/>
      <c r="GYI38" s="15"/>
      <c r="GYJ38" s="15"/>
      <c r="GYK38" s="15"/>
      <c r="GYL38" s="15"/>
      <c r="GYM38" s="15"/>
      <c r="GYN38" s="15"/>
      <c r="GYO38" s="15"/>
      <c r="GYP38" s="15"/>
      <c r="GYQ38" s="15"/>
      <c r="GYR38" s="15"/>
      <c r="GYS38" s="15"/>
      <c r="GYT38" s="15"/>
      <c r="GYU38" s="15"/>
      <c r="GYV38" s="15"/>
      <c r="GYW38" s="15"/>
      <c r="GYX38" s="15"/>
      <c r="GYY38" s="15"/>
      <c r="GYZ38" s="15"/>
      <c r="GZA38" s="15"/>
      <c r="GZB38" s="15"/>
      <c r="GZC38" s="15"/>
      <c r="GZD38" s="15"/>
      <c r="GZE38" s="15"/>
      <c r="GZF38" s="15"/>
      <c r="GZG38" s="15"/>
      <c r="GZH38" s="15"/>
      <c r="GZI38" s="15"/>
      <c r="GZJ38" s="15"/>
      <c r="GZK38" s="15"/>
      <c r="GZL38" s="15"/>
      <c r="GZM38" s="15"/>
      <c r="GZN38" s="15"/>
      <c r="GZO38" s="15"/>
      <c r="GZP38" s="15"/>
      <c r="GZQ38" s="15"/>
      <c r="GZR38" s="15"/>
      <c r="GZS38" s="15"/>
      <c r="GZT38" s="15"/>
      <c r="GZU38" s="15"/>
      <c r="GZV38" s="15"/>
      <c r="GZW38" s="15"/>
      <c r="GZX38" s="15"/>
      <c r="GZY38" s="15"/>
      <c r="GZZ38" s="15"/>
      <c r="HAA38" s="15"/>
      <c r="HAB38" s="15"/>
      <c r="HAC38" s="15"/>
      <c r="HAD38" s="15"/>
      <c r="HAE38" s="15"/>
      <c r="HAF38" s="15"/>
      <c r="HAG38" s="15"/>
      <c r="HAH38" s="15"/>
      <c r="HAI38" s="15"/>
      <c r="HAJ38" s="15"/>
      <c r="HAK38" s="15"/>
      <c r="HAL38" s="15"/>
      <c r="HAM38" s="15"/>
      <c r="HAN38" s="15"/>
      <c r="HAO38" s="15"/>
      <c r="HAP38" s="15"/>
      <c r="HAQ38" s="15"/>
      <c r="HAR38" s="15"/>
      <c r="HAS38" s="15"/>
      <c r="HAT38" s="15"/>
      <c r="HAU38" s="15"/>
      <c r="HAV38" s="15"/>
      <c r="HAW38" s="15"/>
      <c r="HAX38" s="15"/>
      <c r="HAY38" s="15"/>
      <c r="HAZ38" s="15"/>
      <c r="HBA38" s="15"/>
      <c r="HBB38" s="15"/>
      <c r="HBC38" s="15"/>
      <c r="HBD38" s="15"/>
      <c r="HBE38" s="15"/>
      <c r="HBF38" s="15"/>
      <c r="HBG38" s="15"/>
      <c r="HBH38" s="15"/>
      <c r="HBI38" s="15"/>
      <c r="HBJ38" s="15"/>
      <c r="HBK38" s="15"/>
      <c r="HBL38" s="15"/>
      <c r="HBM38" s="15"/>
      <c r="HBN38" s="15"/>
      <c r="HBO38" s="15"/>
      <c r="HBP38" s="15"/>
      <c r="HBQ38" s="15"/>
      <c r="HBR38" s="15"/>
      <c r="HBS38" s="15"/>
      <c r="HBT38" s="15"/>
      <c r="HBU38" s="15"/>
      <c r="HBV38" s="15"/>
      <c r="HBW38" s="15"/>
      <c r="HBX38" s="15"/>
      <c r="HBY38" s="15"/>
      <c r="HBZ38" s="15"/>
      <c r="HCA38" s="15"/>
      <c r="HCB38" s="15"/>
      <c r="HCC38" s="15"/>
      <c r="HCD38" s="15"/>
      <c r="HCE38" s="15"/>
      <c r="HCF38" s="15"/>
      <c r="HCG38" s="15"/>
      <c r="HCH38" s="15"/>
      <c r="HCI38" s="15"/>
      <c r="HCJ38" s="15"/>
      <c r="HCK38" s="15"/>
      <c r="HCL38" s="15"/>
      <c r="HCM38" s="15"/>
      <c r="HCN38" s="15"/>
      <c r="HCO38" s="15"/>
      <c r="HCP38" s="15"/>
      <c r="HCQ38" s="15"/>
      <c r="HCR38" s="15"/>
      <c r="HCS38" s="15"/>
      <c r="HCT38" s="15"/>
      <c r="HCU38" s="15"/>
      <c r="HCV38" s="15"/>
      <c r="HCW38" s="15"/>
      <c r="HCX38" s="15"/>
      <c r="HCY38" s="15"/>
      <c r="HCZ38" s="15"/>
      <c r="HDA38" s="15"/>
      <c r="HDB38" s="15"/>
      <c r="HDC38" s="15"/>
      <c r="HDD38" s="15"/>
      <c r="HDE38" s="15"/>
      <c r="HDF38" s="15"/>
      <c r="HDG38" s="15"/>
      <c r="HDH38" s="15"/>
      <c r="HDI38" s="15"/>
      <c r="HDJ38" s="15"/>
      <c r="HDK38" s="15"/>
      <c r="HDL38" s="15"/>
      <c r="HDM38" s="15"/>
      <c r="HDN38" s="15"/>
      <c r="HDO38" s="15"/>
      <c r="HDP38" s="15"/>
      <c r="HDQ38" s="15"/>
      <c r="HDR38" s="15"/>
      <c r="HDS38" s="15"/>
      <c r="HDT38" s="15"/>
      <c r="HDU38" s="15"/>
      <c r="HDV38" s="15"/>
      <c r="HDW38" s="15"/>
      <c r="HDX38" s="15"/>
      <c r="HDY38" s="15"/>
      <c r="HDZ38" s="15"/>
      <c r="HEA38" s="15"/>
      <c r="HEB38" s="15"/>
      <c r="HEC38" s="15"/>
      <c r="HED38" s="15"/>
      <c r="HEE38" s="15"/>
      <c r="HEF38" s="15"/>
      <c r="HEG38" s="15"/>
      <c r="HEH38" s="15"/>
      <c r="HEI38" s="15"/>
      <c r="HEJ38" s="15"/>
      <c r="HEK38" s="15"/>
      <c r="HEL38" s="15"/>
      <c r="HEM38" s="15"/>
      <c r="HEN38" s="15"/>
      <c r="HEO38" s="15"/>
      <c r="HEP38" s="15"/>
      <c r="HEQ38" s="15"/>
      <c r="HER38" s="15"/>
      <c r="HES38" s="15"/>
      <c r="HET38" s="15"/>
      <c r="HEU38" s="15"/>
      <c r="HEV38" s="15"/>
      <c r="HEW38" s="15"/>
      <c r="HEX38" s="15"/>
      <c r="HEY38" s="15"/>
      <c r="HEZ38" s="15"/>
      <c r="HFA38" s="15"/>
      <c r="HFB38" s="15"/>
      <c r="HFC38" s="15"/>
      <c r="HFD38" s="15"/>
      <c r="HFE38" s="15"/>
      <c r="HFF38" s="15"/>
      <c r="HFG38" s="15"/>
      <c r="HFH38" s="15"/>
      <c r="HFI38" s="15"/>
      <c r="HFJ38" s="15"/>
      <c r="HFK38" s="15"/>
      <c r="HFL38" s="15"/>
      <c r="HFM38" s="15"/>
      <c r="HFN38" s="15"/>
      <c r="HFO38" s="15"/>
      <c r="HFP38" s="15"/>
      <c r="HFQ38" s="15"/>
      <c r="HFR38" s="15"/>
      <c r="HFS38" s="15"/>
      <c r="HFT38" s="15"/>
      <c r="HFU38" s="15"/>
      <c r="HFV38" s="15"/>
      <c r="HFW38" s="15"/>
      <c r="HFX38" s="15"/>
      <c r="HFY38" s="15"/>
      <c r="HFZ38" s="15"/>
      <c r="HGA38" s="15"/>
      <c r="HGB38" s="15"/>
      <c r="HGC38" s="15"/>
      <c r="HGD38" s="15"/>
      <c r="HGE38" s="15"/>
      <c r="HGF38" s="15"/>
      <c r="HGG38" s="15"/>
      <c r="HGH38" s="15"/>
      <c r="HGI38" s="15"/>
      <c r="HGJ38" s="15"/>
      <c r="HGK38" s="15"/>
      <c r="HGL38" s="15"/>
      <c r="HGM38" s="15"/>
      <c r="HGN38" s="15"/>
      <c r="HGO38" s="15"/>
      <c r="HGP38" s="15"/>
      <c r="HGQ38" s="15"/>
      <c r="HGR38" s="15"/>
      <c r="HGS38" s="15"/>
      <c r="HGT38" s="15"/>
      <c r="HGU38" s="15"/>
      <c r="HGV38" s="15"/>
      <c r="HGW38" s="15"/>
      <c r="HGX38" s="15"/>
      <c r="HGY38" s="15"/>
      <c r="HGZ38" s="15"/>
      <c r="HHA38" s="15"/>
      <c r="HHB38" s="15"/>
      <c r="HHC38" s="15"/>
      <c r="HHD38" s="15"/>
      <c r="HHE38" s="15"/>
      <c r="HHF38" s="15"/>
      <c r="HHG38" s="15"/>
      <c r="HHH38" s="15"/>
      <c r="HHI38" s="15"/>
      <c r="HHJ38" s="15"/>
      <c r="HHK38" s="15"/>
      <c r="HHL38" s="15"/>
      <c r="HHM38" s="15"/>
      <c r="HHN38" s="15"/>
      <c r="HHO38" s="15"/>
      <c r="HHP38" s="15"/>
      <c r="HHQ38" s="15"/>
      <c r="HHR38" s="15"/>
      <c r="HHS38" s="15"/>
      <c r="HHT38" s="15"/>
      <c r="HHU38" s="15"/>
      <c r="HHV38" s="15"/>
      <c r="HHW38" s="15"/>
      <c r="HHX38" s="15"/>
      <c r="HHY38" s="15"/>
      <c r="HHZ38" s="15"/>
      <c r="HIA38" s="15"/>
      <c r="HIB38" s="15"/>
      <c r="HIC38" s="15"/>
      <c r="HID38" s="15"/>
      <c r="HIE38" s="15"/>
      <c r="HIF38" s="15"/>
      <c r="HIG38" s="15"/>
      <c r="HIH38" s="15"/>
      <c r="HII38" s="15"/>
      <c r="HIJ38" s="15"/>
      <c r="HIK38" s="15"/>
      <c r="HIL38" s="15"/>
      <c r="HIM38" s="15"/>
      <c r="HIN38" s="15"/>
      <c r="HIO38" s="15"/>
      <c r="HIP38" s="15"/>
      <c r="HIQ38" s="15"/>
      <c r="HIR38" s="15"/>
      <c r="HIS38" s="15"/>
      <c r="HIT38" s="15"/>
      <c r="HIU38" s="15"/>
      <c r="HIV38" s="15"/>
      <c r="HIW38" s="15"/>
      <c r="HIX38" s="15"/>
      <c r="HIY38" s="15"/>
      <c r="HIZ38" s="15"/>
      <c r="HJA38" s="15"/>
      <c r="HJB38" s="15"/>
      <c r="HJC38" s="15"/>
      <c r="HJD38" s="15"/>
      <c r="HJE38" s="15"/>
      <c r="HJF38" s="15"/>
      <c r="HJG38" s="15"/>
      <c r="HJH38" s="15"/>
      <c r="HJI38" s="15"/>
      <c r="HJJ38" s="15"/>
      <c r="HJK38" s="15"/>
      <c r="HJL38" s="15"/>
      <c r="HJM38" s="15"/>
      <c r="HJN38" s="15"/>
      <c r="HJO38" s="15"/>
      <c r="HJP38" s="15"/>
      <c r="HJQ38" s="15"/>
      <c r="HJR38" s="15"/>
      <c r="HJS38" s="15"/>
      <c r="HJT38" s="15"/>
      <c r="HJU38" s="15"/>
      <c r="HJV38" s="15"/>
      <c r="HJW38" s="15"/>
      <c r="HJX38" s="15"/>
      <c r="HJY38" s="15"/>
      <c r="HJZ38" s="15"/>
      <c r="HKA38" s="15"/>
      <c r="HKB38" s="15"/>
      <c r="HKC38" s="15"/>
      <c r="HKD38" s="15"/>
      <c r="HKE38" s="15"/>
      <c r="HKF38" s="15"/>
      <c r="HKG38" s="15"/>
      <c r="HKH38" s="15"/>
      <c r="HKI38" s="15"/>
      <c r="HKJ38" s="15"/>
      <c r="HKK38" s="15"/>
      <c r="HKL38" s="15"/>
      <c r="HKM38" s="15"/>
      <c r="HKN38" s="15"/>
      <c r="HKO38" s="15"/>
      <c r="HKP38" s="15"/>
      <c r="HKQ38" s="15"/>
      <c r="HKR38" s="15"/>
      <c r="HKS38" s="15"/>
      <c r="HKT38" s="15"/>
      <c r="HKU38" s="15"/>
      <c r="HKV38" s="15"/>
      <c r="HKW38" s="15"/>
      <c r="HKX38" s="15"/>
      <c r="HKY38" s="15"/>
      <c r="HKZ38" s="15"/>
      <c r="HLA38" s="15"/>
      <c r="HLB38" s="15"/>
      <c r="HLC38" s="15"/>
      <c r="HLD38" s="15"/>
      <c r="HLE38" s="15"/>
      <c r="HLF38" s="15"/>
      <c r="HLG38" s="15"/>
      <c r="HLH38" s="15"/>
      <c r="HLI38" s="15"/>
      <c r="HLJ38" s="15"/>
      <c r="HLK38" s="15"/>
      <c r="HLL38" s="15"/>
      <c r="HLM38" s="15"/>
      <c r="HLN38" s="15"/>
      <c r="HLO38" s="15"/>
      <c r="HLP38" s="15"/>
      <c r="HLQ38" s="15"/>
      <c r="HLR38" s="15"/>
      <c r="HLS38" s="15"/>
      <c r="HLT38" s="15"/>
      <c r="HLU38" s="15"/>
      <c r="HLV38" s="15"/>
      <c r="HLW38" s="15"/>
      <c r="HLX38" s="15"/>
      <c r="HLY38" s="15"/>
      <c r="HLZ38" s="15"/>
      <c r="HMA38" s="15"/>
      <c r="HMB38" s="15"/>
      <c r="HMC38" s="15"/>
      <c r="HMD38" s="15"/>
      <c r="HME38" s="15"/>
      <c r="HMF38" s="15"/>
      <c r="HMG38" s="15"/>
      <c r="HMH38" s="15"/>
      <c r="HMI38" s="15"/>
      <c r="HMJ38" s="15"/>
      <c r="HMK38" s="15"/>
      <c r="HML38" s="15"/>
      <c r="HMM38" s="15"/>
      <c r="HMN38" s="15"/>
      <c r="HMO38" s="15"/>
      <c r="HMP38" s="15"/>
      <c r="HMQ38" s="15"/>
      <c r="HMR38" s="15"/>
      <c r="HMS38" s="15"/>
      <c r="HMT38" s="15"/>
      <c r="HMU38" s="15"/>
      <c r="HMV38" s="15"/>
      <c r="HMW38" s="15"/>
      <c r="HMX38" s="15"/>
      <c r="HMY38" s="15"/>
      <c r="HMZ38" s="15"/>
      <c r="HNA38" s="15"/>
      <c r="HNB38" s="15"/>
      <c r="HNC38" s="15"/>
      <c r="HND38" s="15"/>
      <c r="HNE38" s="15"/>
      <c r="HNF38" s="15"/>
      <c r="HNG38" s="15"/>
      <c r="HNH38" s="15"/>
      <c r="HNI38" s="15"/>
      <c r="HNJ38" s="15"/>
      <c r="HNK38" s="15"/>
      <c r="HNL38" s="15"/>
      <c r="HNM38" s="15"/>
      <c r="HNN38" s="15"/>
      <c r="HNO38" s="15"/>
      <c r="HNP38" s="15"/>
      <c r="HNQ38" s="15"/>
      <c r="HNR38" s="15"/>
      <c r="HNS38" s="15"/>
      <c r="HNT38" s="15"/>
      <c r="HNU38" s="15"/>
      <c r="HNV38" s="15"/>
      <c r="HNW38" s="15"/>
      <c r="HNX38" s="15"/>
      <c r="HNY38" s="15"/>
      <c r="HNZ38" s="15"/>
      <c r="HOA38" s="15"/>
      <c r="HOB38" s="15"/>
      <c r="HOC38" s="15"/>
      <c r="HOD38" s="15"/>
      <c r="HOE38" s="15"/>
      <c r="HOF38" s="15"/>
      <c r="HOG38" s="15"/>
      <c r="HOH38" s="15"/>
      <c r="HOI38" s="15"/>
      <c r="HOJ38" s="15"/>
      <c r="HOK38" s="15"/>
      <c r="HOL38" s="15"/>
      <c r="HOM38" s="15"/>
      <c r="HON38" s="15"/>
      <c r="HOO38" s="15"/>
      <c r="HOP38" s="15"/>
      <c r="HOQ38" s="15"/>
      <c r="HOR38" s="15"/>
      <c r="HOS38" s="15"/>
      <c r="HOT38" s="15"/>
      <c r="HOU38" s="15"/>
      <c r="HOV38" s="15"/>
      <c r="HOW38" s="15"/>
      <c r="HOX38" s="15"/>
      <c r="HOY38" s="15"/>
      <c r="HOZ38" s="15"/>
      <c r="HPA38" s="15"/>
      <c r="HPB38" s="15"/>
      <c r="HPC38" s="15"/>
      <c r="HPD38" s="15"/>
      <c r="HPE38" s="15"/>
      <c r="HPF38" s="15"/>
      <c r="HPG38" s="15"/>
      <c r="HPH38" s="15"/>
      <c r="HPI38" s="15"/>
      <c r="HPJ38" s="15"/>
      <c r="HPK38" s="15"/>
      <c r="HPL38" s="15"/>
      <c r="HPM38" s="15"/>
      <c r="HPN38" s="15"/>
      <c r="HPO38" s="15"/>
      <c r="HPP38" s="15"/>
      <c r="HPQ38" s="15"/>
      <c r="HPR38" s="15"/>
      <c r="HPS38" s="15"/>
      <c r="HPT38" s="15"/>
      <c r="HPU38" s="15"/>
      <c r="HPV38" s="15"/>
      <c r="HPW38" s="15"/>
      <c r="HPX38" s="15"/>
      <c r="HPY38" s="15"/>
      <c r="HPZ38" s="15"/>
      <c r="HQA38" s="15"/>
      <c r="HQB38" s="15"/>
      <c r="HQC38" s="15"/>
      <c r="HQD38" s="15"/>
      <c r="HQE38" s="15"/>
      <c r="HQF38" s="15"/>
      <c r="HQG38" s="15"/>
      <c r="HQH38" s="15"/>
      <c r="HQI38" s="15"/>
      <c r="HQJ38" s="15"/>
      <c r="HQK38" s="15"/>
      <c r="HQL38" s="15"/>
      <c r="HQM38" s="15"/>
      <c r="HQN38" s="15"/>
      <c r="HQO38" s="15"/>
      <c r="HQP38" s="15"/>
      <c r="HQQ38" s="15"/>
      <c r="HQR38" s="15"/>
      <c r="HQS38" s="15"/>
      <c r="HQT38" s="15"/>
      <c r="HQU38" s="15"/>
      <c r="HQV38" s="15"/>
      <c r="HQW38" s="15"/>
      <c r="HQX38" s="15"/>
      <c r="HQY38" s="15"/>
      <c r="HQZ38" s="15"/>
      <c r="HRA38" s="15"/>
      <c r="HRB38" s="15"/>
      <c r="HRC38" s="15"/>
      <c r="HRD38" s="15"/>
      <c r="HRE38" s="15"/>
      <c r="HRF38" s="15"/>
      <c r="HRG38" s="15"/>
      <c r="HRH38" s="15"/>
      <c r="HRI38" s="15"/>
      <c r="HRJ38" s="15"/>
      <c r="HRK38" s="15"/>
      <c r="HRL38" s="15"/>
      <c r="HRM38" s="15"/>
      <c r="HRN38" s="15"/>
      <c r="HRO38" s="15"/>
      <c r="HRP38" s="15"/>
      <c r="HRQ38" s="15"/>
      <c r="HRR38" s="15"/>
      <c r="HRS38" s="15"/>
      <c r="HRT38" s="15"/>
      <c r="HRU38" s="15"/>
      <c r="HRV38" s="15"/>
      <c r="HRW38" s="15"/>
      <c r="HRX38" s="15"/>
      <c r="HRY38" s="15"/>
      <c r="HRZ38" s="15"/>
      <c r="HSA38" s="15"/>
      <c r="HSB38" s="15"/>
      <c r="HSC38" s="15"/>
      <c r="HSD38" s="15"/>
      <c r="HSE38" s="15"/>
      <c r="HSF38" s="15"/>
      <c r="HSG38" s="15"/>
      <c r="HSH38" s="15"/>
      <c r="HSI38" s="15"/>
      <c r="HSJ38" s="15"/>
      <c r="HSK38" s="15"/>
      <c r="HSL38" s="15"/>
      <c r="HSM38" s="15"/>
      <c r="HSN38" s="15"/>
      <c r="HSO38" s="15"/>
      <c r="HSP38" s="15"/>
      <c r="HSQ38" s="15"/>
      <c r="HSR38" s="15"/>
      <c r="HSS38" s="15"/>
      <c r="HST38" s="15"/>
      <c r="HSU38" s="15"/>
      <c r="HSV38" s="15"/>
      <c r="HSW38" s="15"/>
      <c r="HSX38" s="15"/>
      <c r="HSY38" s="15"/>
      <c r="HSZ38" s="15"/>
      <c r="HTA38" s="15"/>
      <c r="HTB38" s="15"/>
      <c r="HTC38" s="15"/>
      <c r="HTD38" s="15"/>
      <c r="HTE38" s="15"/>
      <c r="HTF38" s="15"/>
      <c r="HTG38" s="15"/>
      <c r="HTH38" s="15"/>
      <c r="HTI38" s="15"/>
      <c r="HTJ38" s="15"/>
      <c r="HTK38" s="15"/>
      <c r="HTL38" s="15"/>
      <c r="HTM38" s="15"/>
      <c r="HTN38" s="15"/>
      <c r="HTO38" s="15"/>
      <c r="HTP38" s="15"/>
      <c r="HTQ38" s="15"/>
      <c r="HTR38" s="15"/>
      <c r="HTS38" s="15"/>
      <c r="HTT38" s="15"/>
      <c r="HTU38" s="15"/>
      <c r="HTV38" s="15"/>
      <c r="HTW38" s="15"/>
      <c r="HTX38" s="15"/>
      <c r="HTY38" s="15"/>
      <c r="HTZ38" s="15"/>
      <c r="HUA38" s="15"/>
      <c r="HUB38" s="15"/>
      <c r="HUC38" s="15"/>
      <c r="HUD38" s="15"/>
      <c r="HUE38" s="15"/>
      <c r="HUF38" s="15"/>
      <c r="HUG38" s="15"/>
      <c r="HUH38" s="15"/>
      <c r="HUI38" s="15"/>
      <c r="HUJ38" s="15"/>
      <c r="HUK38" s="15"/>
      <c r="HUL38" s="15"/>
      <c r="HUM38" s="15"/>
      <c r="HUN38" s="15"/>
      <c r="HUO38" s="15"/>
      <c r="HUP38" s="15"/>
      <c r="HUQ38" s="15"/>
      <c r="HUR38" s="15"/>
      <c r="HUS38" s="15"/>
      <c r="HUT38" s="15"/>
      <c r="HUU38" s="15"/>
      <c r="HUV38" s="15"/>
      <c r="HUW38" s="15"/>
      <c r="HUX38" s="15"/>
      <c r="HUY38" s="15"/>
      <c r="HUZ38" s="15"/>
      <c r="HVA38" s="15"/>
      <c r="HVB38" s="15"/>
      <c r="HVC38" s="15"/>
      <c r="HVD38" s="15"/>
      <c r="HVE38" s="15"/>
      <c r="HVF38" s="15"/>
      <c r="HVG38" s="15"/>
      <c r="HVH38" s="15"/>
      <c r="HVI38" s="15"/>
      <c r="HVJ38" s="15"/>
      <c r="HVK38" s="15"/>
      <c r="HVL38" s="15"/>
      <c r="HVM38" s="15"/>
      <c r="HVN38" s="15"/>
      <c r="HVO38" s="15"/>
      <c r="HVP38" s="15"/>
      <c r="HVQ38" s="15"/>
      <c r="HVR38" s="15"/>
      <c r="HVS38" s="15"/>
      <c r="HVT38" s="15"/>
      <c r="HVU38" s="15"/>
      <c r="HVV38" s="15"/>
      <c r="HVW38" s="15"/>
      <c r="HVX38" s="15"/>
      <c r="HVY38" s="15"/>
      <c r="HVZ38" s="15"/>
      <c r="HWA38" s="15"/>
      <c r="HWB38" s="15"/>
      <c r="HWC38" s="15"/>
      <c r="HWD38" s="15"/>
      <c r="HWE38" s="15"/>
      <c r="HWF38" s="15"/>
      <c r="HWG38" s="15"/>
      <c r="HWH38" s="15"/>
      <c r="HWI38" s="15"/>
      <c r="HWJ38" s="15"/>
      <c r="HWK38" s="15"/>
      <c r="HWL38" s="15"/>
      <c r="HWM38" s="15"/>
      <c r="HWN38" s="15"/>
      <c r="HWO38" s="15"/>
      <c r="HWP38" s="15"/>
      <c r="HWQ38" s="15"/>
      <c r="HWR38" s="15"/>
      <c r="HWS38" s="15"/>
      <c r="HWT38" s="15"/>
      <c r="HWU38" s="15"/>
      <c r="HWV38" s="15"/>
      <c r="HWW38" s="15"/>
      <c r="HWX38" s="15"/>
      <c r="HWY38" s="15"/>
      <c r="HWZ38" s="15"/>
      <c r="HXA38" s="15"/>
      <c r="HXB38" s="15"/>
      <c r="HXC38" s="15"/>
      <c r="HXD38" s="15"/>
      <c r="HXE38" s="15"/>
      <c r="HXF38" s="15"/>
      <c r="HXG38" s="15"/>
      <c r="HXH38" s="15"/>
      <c r="HXI38" s="15"/>
      <c r="HXJ38" s="15"/>
      <c r="HXK38" s="15"/>
      <c r="HXL38" s="15"/>
      <c r="HXM38" s="15"/>
      <c r="HXN38" s="15"/>
      <c r="HXO38" s="15"/>
      <c r="HXP38" s="15"/>
      <c r="HXQ38" s="15"/>
      <c r="HXR38" s="15"/>
      <c r="HXS38" s="15"/>
      <c r="HXT38" s="15"/>
      <c r="HXU38" s="15"/>
      <c r="HXV38" s="15"/>
      <c r="HXW38" s="15"/>
      <c r="HXX38" s="15"/>
      <c r="HXY38" s="15"/>
      <c r="HXZ38" s="15"/>
      <c r="HYA38" s="15"/>
      <c r="HYB38" s="15"/>
      <c r="HYC38" s="15"/>
      <c r="HYD38" s="15"/>
      <c r="HYE38" s="15"/>
      <c r="HYF38" s="15"/>
      <c r="HYG38" s="15"/>
      <c r="HYH38" s="15"/>
      <c r="HYI38" s="15"/>
      <c r="HYJ38" s="15"/>
      <c r="HYK38" s="15"/>
      <c r="HYL38" s="15"/>
      <c r="HYM38" s="15"/>
      <c r="HYN38" s="15"/>
      <c r="HYO38" s="15"/>
      <c r="HYP38" s="15"/>
      <c r="HYQ38" s="15"/>
      <c r="HYR38" s="15"/>
      <c r="HYS38" s="15"/>
      <c r="HYT38" s="15"/>
      <c r="HYU38" s="15"/>
      <c r="HYV38" s="15"/>
      <c r="HYW38" s="15"/>
      <c r="HYX38" s="15"/>
      <c r="HYY38" s="15"/>
      <c r="HYZ38" s="15"/>
      <c r="HZA38" s="15"/>
      <c r="HZB38" s="15"/>
      <c r="HZC38" s="15"/>
      <c r="HZD38" s="15"/>
      <c r="HZE38" s="15"/>
      <c r="HZF38" s="15"/>
      <c r="HZG38" s="15"/>
      <c r="HZH38" s="15"/>
      <c r="HZI38" s="15"/>
      <c r="HZJ38" s="15"/>
      <c r="HZK38" s="15"/>
      <c r="HZL38" s="15"/>
      <c r="HZM38" s="15"/>
      <c r="HZN38" s="15"/>
      <c r="HZO38" s="15"/>
      <c r="HZP38" s="15"/>
      <c r="HZQ38" s="15"/>
      <c r="HZR38" s="15"/>
      <c r="HZS38" s="15"/>
      <c r="HZT38" s="15"/>
      <c r="HZU38" s="15"/>
      <c r="HZV38" s="15"/>
      <c r="HZW38" s="15"/>
      <c r="HZX38" s="15"/>
      <c r="HZY38" s="15"/>
      <c r="HZZ38" s="15"/>
      <c r="IAA38" s="15"/>
      <c r="IAB38" s="15"/>
      <c r="IAC38" s="15"/>
      <c r="IAD38" s="15"/>
      <c r="IAE38" s="15"/>
      <c r="IAF38" s="15"/>
      <c r="IAG38" s="15"/>
      <c r="IAH38" s="15"/>
      <c r="IAI38" s="15"/>
      <c r="IAJ38" s="15"/>
      <c r="IAK38" s="15"/>
      <c r="IAL38" s="15"/>
      <c r="IAM38" s="15"/>
      <c r="IAN38" s="15"/>
      <c r="IAO38" s="15"/>
      <c r="IAP38" s="15"/>
      <c r="IAQ38" s="15"/>
      <c r="IAR38" s="15"/>
      <c r="IAS38" s="15"/>
      <c r="IAT38" s="15"/>
      <c r="IAU38" s="15"/>
      <c r="IAV38" s="15"/>
      <c r="IAW38" s="15"/>
      <c r="IAX38" s="15"/>
      <c r="IAY38" s="15"/>
      <c r="IAZ38" s="15"/>
      <c r="IBA38" s="15"/>
      <c r="IBB38" s="15"/>
      <c r="IBC38" s="15"/>
      <c r="IBD38" s="15"/>
      <c r="IBE38" s="15"/>
      <c r="IBF38" s="15"/>
      <c r="IBG38" s="15"/>
      <c r="IBH38" s="15"/>
      <c r="IBI38" s="15"/>
      <c r="IBJ38" s="15"/>
      <c r="IBK38" s="15"/>
      <c r="IBL38" s="15"/>
      <c r="IBM38" s="15"/>
      <c r="IBN38" s="15"/>
      <c r="IBO38" s="15"/>
      <c r="IBP38" s="15"/>
      <c r="IBQ38" s="15"/>
      <c r="IBR38" s="15"/>
      <c r="IBS38" s="15"/>
      <c r="IBT38" s="15"/>
      <c r="IBU38" s="15"/>
      <c r="IBV38" s="15"/>
      <c r="IBW38" s="15"/>
      <c r="IBX38" s="15"/>
      <c r="IBY38" s="15"/>
      <c r="IBZ38" s="15"/>
      <c r="ICA38" s="15"/>
      <c r="ICB38" s="15"/>
      <c r="ICC38" s="15"/>
      <c r="ICD38" s="15"/>
      <c r="ICE38" s="15"/>
      <c r="ICF38" s="15"/>
      <c r="ICG38" s="15"/>
      <c r="ICH38" s="15"/>
      <c r="ICI38" s="15"/>
      <c r="ICJ38" s="15"/>
      <c r="ICK38" s="15"/>
      <c r="ICL38" s="15"/>
      <c r="ICM38" s="15"/>
      <c r="ICN38" s="15"/>
      <c r="ICO38" s="15"/>
      <c r="ICP38" s="15"/>
      <c r="ICQ38" s="15"/>
      <c r="ICR38" s="15"/>
      <c r="ICS38" s="15"/>
      <c r="ICT38" s="15"/>
      <c r="ICU38" s="15"/>
      <c r="ICV38" s="15"/>
      <c r="ICW38" s="15"/>
      <c r="ICX38" s="15"/>
      <c r="ICY38" s="15"/>
      <c r="ICZ38" s="15"/>
      <c r="IDA38" s="15"/>
      <c r="IDB38" s="15"/>
      <c r="IDC38" s="15"/>
      <c r="IDD38" s="15"/>
      <c r="IDE38" s="15"/>
      <c r="IDF38" s="15"/>
      <c r="IDG38" s="15"/>
      <c r="IDH38" s="15"/>
      <c r="IDI38" s="15"/>
      <c r="IDJ38" s="15"/>
      <c r="IDK38" s="15"/>
      <c r="IDL38" s="15"/>
      <c r="IDM38" s="15"/>
      <c r="IDN38" s="15"/>
      <c r="IDO38" s="15"/>
      <c r="IDP38" s="15"/>
      <c r="IDQ38" s="15"/>
      <c r="IDR38" s="15"/>
      <c r="IDS38" s="15"/>
      <c r="IDT38" s="15"/>
      <c r="IDU38" s="15"/>
      <c r="IDV38" s="15"/>
      <c r="IDW38" s="15"/>
      <c r="IDX38" s="15"/>
      <c r="IDY38" s="15"/>
      <c r="IDZ38" s="15"/>
      <c r="IEA38" s="15"/>
      <c r="IEB38" s="15"/>
      <c r="IEC38" s="15"/>
      <c r="IED38" s="15"/>
      <c r="IEE38" s="15"/>
      <c r="IEF38" s="15"/>
      <c r="IEG38" s="15"/>
      <c r="IEH38" s="15"/>
      <c r="IEI38" s="15"/>
      <c r="IEJ38" s="15"/>
      <c r="IEK38" s="15"/>
      <c r="IEL38" s="15"/>
      <c r="IEM38" s="15"/>
      <c r="IEN38" s="15"/>
      <c r="IEO38" s="15"/>
      <c r="IEP38" s="15"/>
      <c r="IEQ38" s="15"/>
      <c r="IER38" s="15"/>
      <c r="IES38" s="15"/>
      <c r="IET38" s="15"/>
      <c r="IEU38" s="15"/>
      <c r="IEV38" s="15"/>
      <c r="IEW38" s="15"/>
      <c r="IEX38" s="15"/>
      <c r="IEY38" s="15"/>
      <c r="IEZ38" s="15"/>
      <c r="IFA38" s="15"/>
      <c r="IFB38" s="15"/>
      <c r="IFC38" s="15"/>
      <c r="IFD38" s="15"/>
      <c r="IFE38" s="15"/>
      <c r="IFF38" s="15"/>
      <c r="IFG38" s="15"/>
      <c r="IFH38" s="15"/>
      <c r="IFI38" s="15"/>
      <c r="IFJ38" s="15"/>
      <c r="IFK38" s="15"/>
      <c r="IFL38" s="15"/>
      <c r="IFM38" s="15"/>
      <c r="IFN38" s="15"/>
      <c r="IFO38" s="15"/>
      <c r="IFP38" s="15"/>
      <c r="IFQ38" s="15"/>
      <c r="IFR38" s="15"/>
      <c r="IFS38" s="15"/>
      <c r="IFT38" s="15"/>
      <c r="IFU38" s="15"/>
      <c r="IFV38" s="15"/>
      <c r="IFW38" s="15"/>
      <c r="IFX38" s="15"/>
      <c r="IFY38" s="15"/>
      <c r="IFZ38" s="15"/>
      <c r="IGA38" s="15"/>
      <c r="IGB38" s="15"/>
      <c r="IGC38" s="15"/>
      <c r="IGD38" s="15"/>
      <c r="IGE38" s="15"/>
      <c r="IGF38" s="15"/>
      <c r="IGG38" s="15"/>
      <c r="IGH38" s="15"/>
      <c r="IGI38" s="15"/>
      <c r="IGJ38" s="15"/>
      <c r="IGK38" s="15"/>
      <c r="IGL38" s="15"/>
      <c r="IGM38" s="15"/>
      <c r="IGN38" s="15"/>
      <c r="IGO38" s="15"/>
      <c r="IGP38" s="15"/>
      <c r="IGQ38" s="15"/>
      <c r="IGR38" s="15"/>
      <c r="IGS38" s="15"/>
      <c r="IGT38" s="15"/>
      <c r="IGU38" s="15"/>
      <c r="IGV38" s="15"/>
      <c r="IGW38" s="15"/>
      <c r="IGX38" s="15"/>
      <c r="IGY38" s="15"/>
      <c r="IGZ38" s="15"/>
      <c r="IHA38" s="15"/>
      <c r="IHB38" s="15"/>
      <c r="IHC38" s="15"/>
      <c r="IHD38" s="15"/>
      <c r="IHE38" s="15"/>
      <c r="IHF38" s="15"/>
      <c r="IHG38" s="15"/>
      <c r="IHH38" s="15"/>
      <c r="IHI38" s="15"/>
      <c r="IHJ38" s="15"/>
      <c r="IHK38" s="15"/>
      <c r="IHL38" s="15"/>
      <c r="IHM38" s="15"/>
      <c r="IHN38" s="15"/>
      <c r="IHO38" s="15"/>
      <c r="IHP38" s="15"/>
      <c r="IHQ38" s="15"/>
      <c r="IHR38" s="15"/>
      <c r="IHS38" s="15"/>
      <c r="IHT38" s="15"/>
      <c r="IHU38" s="15"/>
      <c r="IHV38" s="15"/>
      <c r="IHW38" s="15"/>
      <c r="IHX38" s="15"/>
      <c r="IHY38" s="15"/>
      <c r="IHZ38" s="15"/>
      <c r="IIA38" s="15"/>
      <c r="IIB38" s="15"/>
      <c r="IIC38" s="15"/>
      <c r="IID38" s="15"/>
      <c r="IIE38" s="15"/>
      <c r="IIF38" s="15"/>
      <c r="IIG38" s="15"/>
      <c r="IIH38" s="15"/>
      <c r="III38" s="15"/>
      <c r="IIJ38" s="15"/>
      <c r="IIK38" s="15"/>
      <c r="IIL38" s="15"/>
      <c r="IIM38" s="15"/>
      <c r="IIN38" s="15"/>
      <c r="IIO38" s="15"/>
      <c r="IIP38" s="15"/>
      <c r="IIQ38" s="15"/>
      <c r="IIR38" s="15"/>
      <c r="IIS38" s="15"/>
      <c r="IIT38" s="15"/>
      <c r="IIU38" s="15"/>
      <c r="IIV38" s="15"/>
      <c r="IIW38" s="15"/>
      <c r="IIX38" s="15"/>
      <c r="IIY38" s="15"/>
      <c r="IIZ38" s="15"/>
      <c r="IJA38" s="15"/>
      <c r="IJB38" s="15"/>
      <c r="IJC38" s="15"/>
      <c r="IJD38" s="15"/>
      <c r="IJE38" s="15"/>
      <c r="IJF38" s="15"/>
      <c r="IJG38" s="15"/>
      <c r="IJH38" s="15"/>
      <c r="IJI38" s="15"/>
      <c r="IJJ38" s="15"/>
      <c r="IJK38" s="15"/>
      <c r="IJL38" s="15"/>
      <c r="IJM38" s="15"/>
      <c r="IJN38" s="15"/>
      <c r="IJO38" s="15"/>
      <c r="IJP38" s="15"/>
      <c r="IJQ38" s="15"/>
      <c r="IJR38" s="15"/>
      <c r="IJS38" s="15"/>
      <c r="IJT38" s="15"/>
      <c r="IJU38" s="15"/>
      <c r="IJV38" s="15"/>
      <c r="IJW38" s="15"/>
      <c r="IJX38" s="15"/>
      <c r="IJY38" s="15"/>
      <c r="IJZ38" s="15"/>
      <c r="IKA38" s="15"/>
      <c r="IKB38" s="15"/>
      <c r="IKC38" s="15"/>
      <c r="IKD38" s="15"/>
      <c r="IKE38" s="15"/>
      <c r="IKF38" s="15"/>
      <c r="IKG38" s="15"/>
      <c r="IKH38" s="15"/>
      <c r="IKI38" s="15"/>
      <c r="IKJ38" s="15"/>
      <c r="IKK38" s="15"/>
      <c r="IKL38" s="15"/>
      <c r="IKM38" s="15"/>
      <c r="IKN38" s="15"/>
      <c r="IKO38" s="15"/>
      <c r="IKP38" s="15"/>
      <c r="IKQ38" s="15"/>
      <c r="IKR38" s="15"/>
      <c r="IKS38" s="15"/>
      <c r="IKT38" s="15"/>
      <c r="IKU38" s="15"/>
      <c r="IKV38" s="15"/>
      <c r="IKW38" s="15"/>
      <c r="IKX38" s="15"/>
      <c r="IKY38" s="15"/>
      <c r="IKZ38" s="15"/>
      <c r="ILA38" s="15"/>
      <c r="ILB38" s="15"/>
      <c r="ILC38" s="15"/>
      <c r="ILD38" s="15"/>
      <c r="ILE38" s="15"/>
      <c r="ILF38" s="15"/>
      <c r="ILG38" s="15"/>
      <c r="ILH38" s="15"/>
      <c r="ILI38" s="15"/>
      <c r="ILJ38" s="15"/>
      <c r="ILK38" s="15"/>
      <c r="ILL38" s="15"/>
      <c r="ILM38" s="15"/>
      <c r="ILN38" s="15"/>
      <c r="ILO38" s="15"/>
      <c r="ILP38" s="15"/>
      <c r="ILQ38" s="15"/>
      <c r="ILR38" s="15"/>
      <c r="ILS38" s="15"/>
      <c r="ILT38" s="15"/>
      <c r="ILU38" s="15"/>
      <c r="ILV38" s="15"/>
      <c r="ILW38" s="15"/>
      <c r="ILX38" s="15"/>
      <c r="ILY38" s="15"/>
      <c r="ILZ38" s="15"/>
      <c r="IMA38" s="15"/>
      <c r="IMB38" s="15"/>
      <c r="IMC38" s="15"/>
      <c r="IMD38" s="15"/>
      <c r="IME38" s="15"/>
      <c r="IMF38" s="15"/>
      <c r="IMG38" s="15"/>
      <c r="IMH38" s="15"/>
      <c r="IMI38" s="15"/>
      <c r="IMJ38" s="15"/>
      <c r="IMK38" s="15"/>
      <c r="IML38" s="15"/>
      <c r="IMM38" s="15"/>
      <c r="IMN38" s="15"/>
      <c r="IMO38" s="15"/>
      <c r="IMP38" s="15"/>
      <c r="IMQ38" s="15"/>
      <c r="IMR38" s="15"/>
      <c r="IMS38" s="15"/>
      <c r="IMT38" s="15"/>
      <c r="IMU38" s="15"/>
      <c r="IMV38" s="15"/>
      <c r="IMW38" s="15"/>
      <c r="IMX38" s="15"/>
      <c r="IMY38" s="15"/>
      <c r="IMZ38" s="15"/>
      <c r="INA38" s="15"/>
      <c r="INB38" s="15"/>
      <c r="INC38" s="15"/>
      <c r="IND38" s="15"/>
      <c r="INE38" s="15"/>
      <c r="INF38" s="15"/>
      <c r="ING38" s="15"/>
      <c r="INH38" s="15"/>
      <c r="INI38" s="15"/>
      <c r="INJ38" s="15"/>
      <c r="INK38" s="15"/>
      <c r="INL38" s="15"/>
      <c r="INM38" s="15"/>
      <c r="INN38" s="15"/>
      <c r="INO38" s="15"/>
      <c r="INP38" s="15"/>
      <c r="INQ38" s="15"/>
      <c r="INR38" s="15"/>
      <c r="INS38" s="15"/>
      <c r="INT38" s="15"/>
      <c r="INU38" s="15"/>
      <c r="INV38" s="15"/>
      <c r="INW38" s="15"/>
      <c r="INX38" s="15"/>
      <c r="INY38" s="15"/>
      <c r="INZ38" s="15"/>
      <c r="IOA38" s="15"/>
      <c r="IOB38" s="15"/>
      <c r="IOC38" s="15"/>
      <c r="IOD38" s="15"/>
      <c r="IOE38" s="15"/>
      <c r="IOF38" s="15"/>
      <c r="IOG38" s="15"/>
      <c r="IOH38" s="15"/>
      <c r="IOI38" s="15"/>
      <c r="IOJ38" s="15"/>
      <c r="IOK38" s="15"/>
      <c r="IOL38" s="15"/>
      <c r="IOM38" s="15"/>
      <c r="ION38" s="15"/>
      <c r="IOO38" s="15"/>
      <c r="IOP38" s="15"/>
      <c r="IOQ38" s="15"/>
      <c r="IOR38" s="15"/>
      <c r="IOS38" s="15"/>
      <c r="IOT38" s="15"/>
      <c r="IOU38" s="15"/>
      <c r="IOV38" s="15"/>
      <c r="IOW38" s="15"/>
      <c r="IOX38" s="15"/>
      <c r="IOY38" s="15"/>
      <c r="IOZ38" s="15"/>
      <c r="IPA38" s="15"/>
      <c r="IPB38" s="15"/>
      <c r="IPC38" s="15"/>
      <c r="IPD38" s="15"/>
      <c r="IPE38" s="15"/>
      <c r="IPF38" s="15"/>
      <c r="IPG38" s="15"/>
      <c r="IPH38" s="15"/>
      <c r="IPI38" s="15"/>
      <c r="IPJ38" s="15"/>
      <c r="IPK38" s="15"/>
      <c r="IPL38" s="15"/>
      <c r="IPM38" s="15"/>
      <c r="IPN38" s="15"/>
      <c r="IPO38" s="15"/>
      <c r="IPP38" s="15"/>
      <c r="IPQ38" s="15"/>
      <c r="IPR38" s="15"/>
      <c r="IPS38" s="15"/>
      <c r="IPT38" s="15"/>
      <c r="IPU38" s="15"/>
      <c r="IPV38" s="15"/>
      <c r="IPW38" s="15"/>
      <c r="IPX38" s="15"/>
      <c r="IPY38" s="15"/>
      <c r="IPZ38" s="15"/>
      <c r="IQA38" s="15"/>
      <c r="IQB38" s="15"/>
      <c r="IQC38" s="15"/>
      <c r="IQD38" s="15"/>
      <c r="IQE38" s="15"/>
      <c r="IQF38" s="15"/>
      <c r="IQG38" s="15"/>
      <c r="IQH38" s="15"/>
      <c r="IQI38" s="15"/>
      <c r="IQJ38" s="15"/>
      <c r="IQK38" s="15"/>
      <c r="IQL38" s="15"/>
      <c r="IQM38" s="15"/>
      <c r="IQN38" s="15"/>
      <c r="IQO38" s="15"/>
      <c r="IQP38" s="15"/>
      <c r="IQQ38" s="15"/>
      <c r="IQR38" s="15"/>
      <c r="IQS38" s="15"/>
      <c r="IQT38" s="15"/>
      <c r="IQU38" s="15"/>
      <c r="IQV38" s="15"/>
      <c r="IQW38" s="15"/>
      <c r="IQX38" s="15"/>
      <c r="IQY38" s="15"/>
      <c r="IQZ38" s="15"/>
      <c r="IRA38" s="15"/>
      <c r="IRB38" s="15"/>
      <c r="IRC38" s="15"/>
      <c r="IRD38" s="15"/>
      <c r="IRE38" s="15"/>
      <c r="IRF38" s="15"/>
      <c r="IRG38" s="15"/>
      <c r="IRH38" s="15"/>
      <c r="IRI38" s="15"/>
      <c r="IRJ38" s="15"/>
      <c r="IRK38" s="15"/>
      <c r="IRL38" s="15"/>
      <c r="IRM38" s="15"/>
      <c r="IRN38" s="15"/>
      <c r="IRO38" s="15"/>
      <c r="IRP38" s="15"/>
      <c r="IRQ38" s="15"/>
      <c r="IRR38" s="15"/>
      <c r="IRS38" s="15"/>
      <c r="IRT38" s="15"/>
      <c r="IRU38" s="15"/>
      <c r="IRV38" s="15"/>
      <c r="IRW38" s="15"/>
      <c r="IRX38" s="15"/>
      <c r="IRY38" s="15"/>
      <c r="IRZ38" s="15"/>
      <c r="ISA38" s="15"/>
      <c r="ISB38" s="15"/>
      <c r="ISC38" s="15"/>
      <c r="ISD38" s="15"/>
      <c r="ISE38" s="15"/>
      <c r="ISF38" s="15"/>
      <c r="ISG38" s="15"/>
      <c r="ISH38" s="15"/>
      <c r="ISI38" s="15"/>
      <c r="ISJ38" s="15"/>
      <c r="ISK38" s="15"/>
      <c r="ISL38" s="15"/>
      <c r="ISM38" s="15"/>
      <c r="ISN38" s="15"/>
      <c r="ISO38" s="15"/>
      <c r="ISP38" s="15"/>
      <c r="ISQ38" s="15"/>
      <c r="ISR38" s="15"/>
      <c r="ISS38" s="15"/>
      <c r="IST38" s="15"/>
      <c r="ISU38" s="15"/>
      <c r="ISV38" s="15"/>
      <c r="ISW38" s="15"/>
      <c r="ISX38" s="15"/>
      <c r="ISY38" s="15"/>
      <c r="ISZ38" s="15"/>
      <c r="ITA38" s="15"/>
      <c r="ITB38" s="15"/>
      <c r="ITC38" s="15"/>
      <c r="ITD38" s="15"/>
      <c r="ITE38" s="15"/>
      <c r="ITF38" s="15"/>
      <c r="ITG38" s="15"/>
      <c r="ITH38" s="15"/>
      <c r="ITI38" s="15"/>
      <c r="ITJ38" s="15"/>
      <c r="ITK38" s="15"/>
      <c r="ITL38" s="15"/>
      <c r="ITM38" s="15"/>
      <c r="ITN38" s="15"/>
      <c r="ITO38" s="15"/>
      <c r="ITP38" s="15"/>
      <c r="ITQ38" s="15"/>
      <c r="ITR38" s="15"/>
      <c r="ITS38" s="15"/>
      <c r="ITT38" s="15"/>
      <c r="ITU38" s="15"/>
      <c r="ITV38" s="15"/>
      <c r="ITW38" s="15"/>
      <c r="ITX38" s="15"/>
      <c r="ITY38" s="15"/>
      <c r="ITZ38" s="15"/>
      <c r="IUA38" s="15"/>
      <c r="IUB38" s="15"/>
      <c r="IUC38" s="15"/>
      <c r="IUD38" s="15"/>
      <c r="IUE38" s="15"/>
      <c r="IUF38" s="15"/>
      <c r="IUG38" s="15"/>
      <c r="IUH38" s="15"/>
      <c r="IUI38" s="15"/>
      <c r="IUJ38" s="15"/>
      <c r="IUK38" s="15"/>
      <c r="IUL38" s="15"/>
      <c r="IUM38" s="15"/>
      <c r="IUN38" s="15"/>
      <c r="IUO38" s="15"/>
      <c r="IUP38" s="15"/>
      <c r="IUQ38" s="15"/>
      <c r="IUR38" s="15"/>
      <c r="IUS38" s="15"/>
      <c r="IUT38" s="15"/>
      <c r="IUU38" s="15"/>
      <c r="IUV38" s="15"/>
      <c r="IUW38" s="15"/>
      <c r="IUX38" s="15"/>
      <c r="IUY38" s="15"/>
      <c r="IUZ38" s="15"/>
      <c r="IVA38" s="15"/>
      <c r="IVB38" s="15"/>
      <c r="IVC38" s="15"/>
      <c r="IVD38" s="15"/>
      <c r="IVE38" s="15"/>
      <c r="IVF38" s="15"/>
      <c r="IVG38" s="15"/>
      <c r="IVH38" s="15"/>
      <c r="IVI38" s="15"/>
      <c r="IVJ38" s="15"/>
      <c r="IVK38" s="15"/>
      <c r="IVL38" s="15"/>
      <c r="IVM38" s="15"/>
      <c r="IVN38" s="15"/>
      <c r="IVO38" s="15"/>
      <c r="IVP38" s="15"/>
      <c r="IVQ38" s="15"/>
      <c r="IVR38" s="15"/>
      <c r="IVS38" s="15"/>
      <c r="IVT38" s="15"/>
      <c r="IVU38" s="15"/>
      <c r="IVV38" s="15"/>
      <c r="IVW38" s="15"/>
      <c r="IVX38" s="15"/>
      <c r="IVY38" s="15"/>
      <c r="IVZ38" s="15"/>
      <c r="IWA38" s="15"/>
      <c r="IWB38" s="15"/>
      <c r="IWC38" s="15"/>
      <c r="IWD38" s="15"/>
      <c r="IWE38" s="15"/>
      <c r="IWF38" s="15"/>
      <c r="IWG38" s="15"/>
      <c r="IWH38" s="15"/>
      <c r="IWI38" s="15"/>
      <c r="IWJ38" s="15"/>
      <c r="IWK38" s="15"/>
      <c r="IWL38" s="15"/>
      <c r="IWM38" s="15"/>
      <c r="IWN38" s="15"/>
      <c r="IWO38" s="15"/>
      <c r="IWP38" s="15"/>
      <c r="IWQ38" s="15"/>
      <c r="IWR38" s="15"/>
      <c r="IWS38" s="15"/>
      <c r="IWT38" s="15"/>
      <c r="IWU38" s="15"/>
      <c r="IWV38" s="15"/>
      <c r="IWW38" s="15"/>
      <c r="IWX38" s="15"/>
      <c r="IWY38" s="15"/>
      <c r="IWZ38" s="15"/>
      <c r="IXA38" s="15"/>
      <c r="IXB38" s="15"/>
      <c r="IXC38" s="15"/>
      <c r="IXD38" s="15"/>
      <c r="IXE38" s="15"/>
      <c r="IXF38" s="15"/>
      <c r="IXG38" s="15"/>
      <c r="IXH38" s="15"/>
      <c r="IXI38" s="15"/>
      <c r="IXJ38" s="15"/>
      <c r="IXK38" s="15"/>
      <c r="IXL38" s="15"/>
      <c r="IXM38" s="15"/>
      <c r="IXN38" s="15"/>
      <c r="IXO38" s="15"/>
      <c r="IXP38" s="15"/>
      <c r="IXQ38" s="15"/>
      <c r="IXR38" s="15"/>
      <c r="IXS38" s="15"/>
      <c r="IXT38" s="15"/>
      <c r="IXU38" s="15"/>
      <c r="IXV38" s="15"/>
      <c r="IXW38" s="15"/>
      <c r="IXX38" s="15"/>
      <c r="IXY38" s="15"/>
      <c r="IXZ38" s="15"/>
      <c r="IYA38" s="15"/>
      <c r="IYB38" s="15"/>
      <c r="IYC38" s="15"/>
      <c r="IYD38" s="15"/>
      <c r="IYE38" s="15"/>
      <c r="IYF38" s="15"/>
      <c r="IYG38" s="15"/>
      <c r="IYH38" s="15"/>
      <c r="IYI38" s="15"/>
      <c r="IYJ38" s="15"/>
      <c r="IYK38" s="15"/>
      <c r="IYL38" s="15"/>
      <c r="IYM38" s="15"/>
      <c r="IYN38" s="15"/>
      <c r="IYO38" s="15"/>
      <c r="IYP38" s="15"/>
      <c r="IYQ38" s="15"/>
      <c r="IYR38" s="15"/>
      <c r="IYS38" s="15"/>
      <c r="IYT38" s="15"/>
      <c r="IYU38" s="15"/>
      <c r="IYV38" s="15"/>
      <c r="IYW38" s="15"/>
      <c r="IYX38" s="15"/>
      <c r="IYY38" s="15"/>
      <c r="IYZ38" s="15"/>
      <c r="IZA38" s="15"/>
      <c r="IZB38" s="15"/>
      <c r="IZC38" s="15"/>
      <c r="IZD38" s="15"/>
      <c r="IZE38" s="15"/>
      <c r="IZF38" s="15"/>
      <c r="IZG38" s="15"/>
      <c r="IZH38" s="15"/>
      <c r="IZI38" s="15"/>
      <c r="IZJ38" s="15"/>
      <c r="IZK38" s="15"/>
      <c r="IZL38" s="15"/>
      <c r="IZM38" s="15"/>
      <c r="IZN38" s="15"/>
      <c r="IZO38" s="15"/>
      <c r="IZP38" s="15"/>
      <c r="IZQ38" s="15"/>
      <c r="IZR38" s="15"/>
      <c r="IZS38" s="15"/>
      <c r="IZT38" s="15"/>
      <c r="IZU38" s="15"/>
      <c r="IZV38" s="15"/>
      <c r="IZW38" s="15"/>
      <c r="IZX38" s="15"/>
      <c r="IZY38" s="15"/>
      <c r="IZZ38" s="15"/>
      <c r="JAA38" s="15"/>
      <c r="JAB38" s="15"/>
      <c r="JAC38" s="15"/>
      <c r="JAD38" s="15"/>
      <c r="JAE38" s="15"/>
      <c r="JAF38" s="15"/>
      <c r="JAG38" s="15"/>
      <c r="JAH38" s="15"/>
      <c r="JAI38" s="15"/>
      <c r="JAJ38" s="15"/>
      <c r="JAK38" s="15"/>
      <c r="JAL38" s="15"/>
      <c r="JAM38" s="15"/>
      <c r="JAN38" s="15"/>
      <c r="JAO38" s="15"/>
      <c r="JAP38" s="15"/>
      <c r="JAQ38" s="15"/>
      <c r="JAR38" s="15"/>
      <c r="JAS38" s="15"/>
      <c r="JAT38" s="15"/>
      <c r="JAU38" s="15"/>
      <c r="JAV38" s="15"/>
      <c r="JAW38" s="15"/>
      <c r="JAX38" s="15"/>
      <c r="JAY38" s="15"/>
      <c r="JAZ38" s="15"/>
      <c r="JBA38" s="15"/>
      <c r="JBB38" s="15"/>
      <c r="JBC38" s="15"/>
      <c r="JBD38" s="15"/>
      <c r="JBE38" s="15"/>
      <c r="JBF38" s="15"/>
      <c r="JBG38" s="15"/>
      <c r="JBH38" s="15"/>
      <c r="JBI38" s="15"/>
      <c r="JBJ38" s="15"/>
      <c r="JBK38" s="15"/>
      <c r="JBL38" s="15"/>
      <c r="JBM38" s="15"/>
      <c r="JBN38" s="15"/>
      <c r="JBO38" s="15"/>
      <c r="JBP38" s="15"/>
      <c r="JBQ38" s="15"/>
      <c r="JBR38" s="15"/>
      <c r="JBS38" s="15"/>
      <c r="JBT38" s="15"/>
      <c r="JBU38" s="15"/>
      <c r="JBV38" s="15"/>
      <c r="JBW38" s="15"/>
      <c r="JBX38" s="15"/>
      <c r="JBY38" s="15"/>
      <c r="JBZ38" s="15"/>
      <c r="JCA38" s="15"/>
      <c r="JCB38" s="15"/>
      <c r="JCC38" s="15"/>
      <c r="JCD38" s="15"/>
      <c r="JCE38" s="15"/>
      <c r="JCF38" s="15"/>
      <c r="JCG38" s="15"/>
      <c r="JCH38" s="15"/>
      <c r="JCI38" s="15"/>
      <c r="JCJ38" s="15"/>
      <c r="JCK38" s="15"/>
      <c r="JCL38" s="15"/>
      <c r="JCM38" s="15"/>
      <c r="JCN38" s="15"/>
      <c r="JCO38" s="15"/>
      <c r="JCP38" s="15"/>
      <c r="JCQ38" s="15"/>
      <c r="JCR38" s="15"/>
      <c r="JCS38" s="15"/>
      <c r="JCT38" s="15"/>
      <c r="JCU38" s="15"/>
      <c r="JCV38" s="15"/>
      <c r="JCW38" s="15"/>
      <c r="JCX38" s="15"/>
      <c r="JCY38" s="15"/>
      <c r="JCZ38" s="15"/>
      <c r="JDA38" s="15"/>
      <c r="JDB38" s="15"/>
      <c r="JDC38" s="15"/>
      <c r="JDD38" s="15"/>
      <c r="JDE38" s="15"/>
      <c r="JDF38" s="15"/>
      <c r="JDG38" s="15"/>
      <c r="JDH38" s="15"/>
      <c r="JDI38" s="15"/>
      <c r="JDJ38" s="15"/>
      <c r="JDK38" s="15"/>
      <c r="JDL38" s="15"/>
      <c r="JDM38" s="15"/>
      <c r="JDN38" s="15"/>
      <c r="JDO38" s="15"/>
      <c r="JDP38" s="15"/>
      <c r="JDQ38" s="15"/>
      <c r="JDR38" s="15"/>
      <c r="JDS38" s="15"/>
      <c r="JDT38" s="15"/>
      <c r="JDU38" s="15"/>
      <c r="JDV38" s="15"/>
      <c r="JDW38" s="15"/>
      <c r="JDX38" s="15"/>
      <c r="JDY38" s="15"/>
      <c r="JDZ38" s="15"/>
      <c r="JEA38" s="15"/>
      <c r="JEB38" s="15"/>
      <c r="JEC38" s="15"/>
      <c r="JED38" s="15"/>
      <c r="JEE38" s="15"/>
      <c r="JEF38" s="15"/>
      <c r="JEG38" s="15"/>
      <c r="JEH38" s="15"/>
      <c r="JEI38" s="15"/>
      <c r="JEJ38" s="15"/>
      <c r="JEK38" s="15"/>
      <c r="JEL38" s="15"/>
      <c r="JEM38" s="15"/>
      <c r="JEN38" s="15"/>
      <c r="JEO38" s="15"/>
      <c r="JEP38" s="15"/>
      <c r="JEQ38" s="15"/>
      <c r="JER38" s="15"/>
      <c r="JES38" s="15"/>
      <c r="JET38" s="15"/>
      <c r="JEU38" s="15"/>
      <c r="JEV38" s="15"/>
      <c r="JEW38" s="15"/>
      <c r="JEX38" s="15"/>
      <c r="JEY38" s="15"/>
      <c r="JEZ38" s="15"/>
      <c r="JFA38" s="15"/>
      <c r="JFB38" s="15"/>
      <c r="JFC38" s="15"/>
      <c r="JFD38" s="15"/>
      <c r="JFE38" s="15"/>
      <c r="JFF38" s="15"/>
      <c r="JFG38" s="15"/>
      <c r="JFH38" s="15"/>
      <c r="JFI38" s="15"/>
      <c r="JFJ38" s="15"/>
      <c r="JFK38" s="15"/>
      <c r="JFL38" s="15"/>
      <c r="JFM38" s="15"/>
      <c r="JFN38" s="15"/>
      <c r="JFO38" s="15"/>
      <c r="JFP38" s="15"/>
      <c r="JFQ38" s="15"/>
      <c r="JFR38" s="15"/>
      <c r="JFS38" s="15"/>
      <c r="JFT38" s="15"/>
      <c r="JFU38" s="15"/>
      <c r="JFV38" s="15"/>
      <c r="JFW38" s="15"/>
      <c r="JFX38" s="15"/>
      <c r="JFY38" s="15"/>
      <c r="JFZ38" s="15"/>
      <c r="JGA38" s="15"/>
      <c r="JGB38" s="15"/>
      <c r="JGC38" s="15"/>
      <c r="JGD38" s="15"/>
      <c r="JGE38" s="15"/>
      <c r="JGF38" s="15"/>
      <c r="JGG38" s="15"/>
      <c r="JGH38" s="15"/>
      <c r="JGI38" s="15"/>
      <c r="JGJ38" s="15"/>
      <c r="JGK38" s="15"/>
      <c r="JGL38" s="15"/>
      <c r="JGM38" s="15"/>
      <c r="JGN38" s="15"/>
      <c r="JGO38" s="15"/>
      <c r="JGP38" s="15"/>
      <c r="JGQ38" s="15"/>
      <c r="JGR38" s="15"/>
      <c r="JGS38" s="15"/>
      <c r="JGT38" s="15"/>
      <c r="JGU38" s="15"/>
      <c r="JGV38" s="15"/>
      <c r="JGW38" s="15"/>
      <c r="JGX38" s="15"/>
      <c r="JGY38" s="15"/>
      <c r="JGZ38" s="15"/>
      <c r="JHA38" s="15"/>
      <c r="JHB38" s="15"/>
      <c r="JHC38" s="15"/>
      <c r="JHD38" s="15"/>
      <c r="JHE38" s="15"/>
      <c r="JHF38" s="15"/>
      <c r="JHG38" s="15"/>
      <c r="JHH38" s="15"/>
      <c r="JHI38" s="15"/>
      <c r="JHJ38" s="15"/>
      <c r="JHK38" s="15"/>
      <c r="JHL38" s="15"/>
      <c r="JHM38" s="15"/>
      <c r="JHN38" s="15"/>
      <c r="JHO38" s="15"/>
      <c r="JHP38" s="15"/>
      <c r="JHQ38" s="15"/>
      <c r="JHR38" s="15"/>
      <c r="JHS38" s="15"/>
      <c r="JHT38" s="15"/>
      <c r="JHU38" s="15"/>
      <c r="JHV38" s="15"/>
      <c r="JHW38" s="15"/>
      <c r="JHX38" s="15"/>
      <c r="JHY38" s="15"/>
      <c r="JHZ38" s="15"/>
      <c r="JIA38" s="15"/>
      <c r="JIB38" s="15"/>
      <c r="JIC38" s="15"/>
      <c r="JID38" s="15"/>
      <c r="JIE38" s="15"/>
      <c r="JIF38" s="15"/>
      <c r="JIG38" s="15"/>
      <c r="JIH38" s="15"/>
      <c r="JII38" s="15"/>
      <c r="JIJ38" s="15"/>
      <c r="JIK38" s="15"/>
      <c r="JIL38" s="15"/>
      <c r="JIM38" s="15"/>
      <c r="JIN38" s="15"/>
      <c r="JIO38" s="15"/>
      <c r="JIP38" s="15"/>
      <c r="JIQ38" s="15"/>
      <c r="JIR38" s="15"/>
      <c r="JIS38" s="15"/>
      <c r="JIT38" s="15"/>
      <c r="JIU38" s="15"/>
      <c r="JIV38" s="15"/>
      <c r="JIW38" s="15"/>
      <c r="JIX38" s="15"/>
      <c r="JIY38" s="15"/>
      <c r="JIZ38" s="15"/>
      <c r="JJA38" s="15"/>
      <c r="JJB38" s="15"/>
      <c r="JJC38" s="15"/>
      <c r="JJD38" s="15"/>
      <c r="JJE38" s="15"/>
      <c r="JJF38" s="15"/>
      <c r="JJG38" s="15"/>
      <c r="JJH38" s="15"/>
      <c r="JJI38" s="15"/>
      <c r="JJJ38" s="15"/>
      <c r="JJK38" s="15"/>
      <c r="JJL38" s="15"/>
      <c r="JJM38" s="15"/>
      <c r="JJN38" s="15"/>
      <c r="JJO38" s="15"/>
      <c r="JJP38" s="15"/>
      <c r="JJQ38" s="15"/>
      <c r="JJR38" s="15"/>
      <c r="JJS38" s="15"/>
      <c r="JJT38" s="15"/>
      <c r="JJU38" s="15"/>
      <c r="JJV38" s="15"/>
      <c r="JJW38" s="15"/>
      <c r="JJX38" s="15"/>
      <c r="JJY38" s="15"/>
      <c r="JJZ38" s="15"/>
      <c r="JKA38" s="15"/>
      <c r="JKB38" s="15"/>
      <c r="JKC38" s="15"/>
      <c r="JKD38" s="15"/>
      <c r="JKE38" s="15"/>
      <c r="JKF38" s="15"/>
      <c r="JKG38" s="15"/>
      <c r="JKH38" s="15"/>
      <c r="JKI38" s="15"/>
      <c r="JKJ38" s="15"/>
      <c r="JKK38" s="15"/>
      <c r="JKL38" s="15"/>
      <c r="JKM38" s="15"/>
      <c r="JKN38" s="15"/>
      <c r="JKO38" s="15"/>
      <c r="JKP38" s="15"/>
      <c r="JKQ38" s="15"/>
      <c r="JKR38" s="15"/>
      <c r="JKS38" s="15"/>
      <c r="JKT38" s="15"/>
      <c r="JKU38" s="15"/>
      <c r="JKV38" s="15"/>
      <c r="JKW38" s="15"/>
      <c r="JKX38" s="15"/>
      <c r="JKY38" s="15"/>
      <c r="JKZ38" s="15"/>
      <c r="JLA38" s="15"/>
      <c r="JLB38" s="15"/>
      <c r="JLC38" s="15"/>
      <c r="JLD38" s="15"/>
      <c r="JLE38" s="15"/>
      <c r="JLF38" s="15"/>
      <c r="JLG38" s="15"/>
      <c r="JLH38" s="15"/>
      <c r="JLI38" s="15"/>
      <c r="JLJ38" s="15"/>
      <c r="JLK38" s="15"/>
      <c r="JLL38" s="15"/>
      <c r="JLM38" s="15"/>
      <c r="JLN38" s="15"/>
      <c r="JLO38" s="15"/>
      <c r="JLP38" s="15"/>
      <c r="JLQ38" s="15"/>
      <c r="JLR38" s="15"/>
      <c r="JLS38" s="15"/>
      <c r="JLT38" s="15"/>
      <c r="JLU38" s="15"/>
      <c r="JLV38" s="15"/>
      <c r="JLW38" s="15"/>
      <c r="JLX38" s="15"/>
      <c r="JLY38" s="15"/>
      <c r="JLZ38" s="15"/>
      <c r="JMA38" s="15"/>
      <c r="JMB38" s="15"/>
      <c r="JMC38" s="15"/>
      <c r="JMD38" s="15"/>
      <c r="JME38" s="15"/>
      <c r="JMF38" s="15"/>
      <c r="JMG38" s="15"/>
      <c r="JMH38" s="15"/>
      <c r="JMI38" s="15"/>
      <c r="JMJ38" s="15"/>
      <c r="JMK38" s="15"/>
      <c r="JML38" s="15"/>
      <c r="JMM38" s="15"/>
      <c r="JMN38" s="15"/>
      <c r="JMO38" s="15"/>
      <c r="JMP38" s="15"/>
      <c r="JMQ38" s="15"/>
      <c r="JMR38" s="15"/>
      <c r="JMS38" s="15"/>
      <c r="JMT38" s="15"/>
      <c r="JMU38" s="15"/>
      <c r="JMV38" s="15"/>
      <c r="JMW38" s="15"/>
      <c r="JMX38" s="15"/>
      <c r="JMY38" s="15"/>
      <c r="JMZ38" s="15"/>
      <c r="JNA38" s="15"/>
      <c r="JNB38" s="15"/>
      <c r="JNC38" s="15"/>
      <c r="JND38" s="15"/>
      <c r="JNE38" s="15"/>
      <c r="JNF38" s="15"/>
      <c r="JNG38" s="15"/>
      <c r="JNH38" s="15"/>
      <c r="JNI38" s="15"/>
      <c r="JNJ38" s="15"/>
      <c r="JNK38" s="15"/>
      <c r="JNL38" s="15"/>
      <c r="JNM38" s="15"/>
      <c r="JNN38" s="15"/>
      <c r="JNO38" s="15"/>
      <c r="JNP38" s="15"/>
      <c r="JNQ38" s="15"/>
      <c r="JNR38" s="15"/>
      <c r="JNS38" s="15"/>
      <c r="JNT38" s="15"/>
      <c r="JNU38" s="15"/>
      <c r="JNV38" s="15"/>
      <c r="JNW38" s="15"/>
      <c r="JNX38" s="15"/>
      <c r="JNY38" s="15"/>
      <c r="JNZ38" s="15"/>
      <c r="JOA38" s="15"/>
      <c r="JOB38" s="15"/>
      <c r="JOC38" s="15"/>
      <c r="JOD38" s="15"/>
      <c r="JOE38" s="15"/>
      <c r="JOF38" s="15"/>
      <c r="JOG38" s="15"/>
      <c r="JOH38" s="15"/>
      <c r="JOI38" s="15"/>
      <c r="JOJ38" s="15"/>
      <c r="JOK38" s="15"/>
      <c r="JOL38" s="15"/>
      <c r="JOM38" s="15"/>
      <c r="JON38" s="15"/>
      <c r="JOO38" s="15"/>
      <c r="JOP38" s="15"/>
      <c r="JOQ38" s="15"/>
      <c r="JOR38" s="15"/>
      <c r="JOS38" s="15"/>
      <c r="JOT38" s="15"/>
      <c r="JOU38" s="15"/>
      <c r="JOV38" s="15"/>
      <c r="JOW38" s="15"/>
      <c r="JOX38" s="15"/>
      <c r="JOY38" s="15"/>
      <c r="JOZ38" s="15"/>
      <c r="JPA38" s="15"/>
      <c r="JPB38" s="15"/>
      <c r="JPC38" s="15"/>
      <c r="JPD38" s="15"/>
      <c r="JPE38" s="15"/>
      <c r="JPF38" s="15"/>
      <c r="JPG38" s="15"/>
      <c r="JPH38" s="15"/>
      <c r="JPI38" s="15"/>
      <c r="JPJ38" s="15"/>
      <c r="JPK38" s="15"/>
      <c r="JPL38" s="15"/>
      <c r="JPM38" s="15"/>
      <c r="JPN38" s="15"/>
      <c r="JPO38" s="15"/>
      <c r="JPP38" s="15"/>
      <c r="JPQ38" s="15"/>
      <c r="JPR38" s="15"/>
      <c r="JPS38" s="15"/>
      <c r="JPT38" s="15"/>
      <c r="JPU38" s="15"/>
      <c r="JPV38" s="15"/>
      <c r="JPW38" s="15"/>
      <c r="JPX38" s="15"/>
      <c r="JPY38" s="15"/>
      <c r="JPZ38" s="15"/>
      <c r="JQA38" s="15"/>
      <c r="JQB38" s="15"/>
      <c r="JQC38" s="15"/>
      <c r="JQD38" s="15"/>
      <c r="JQE38" s="15"/>
      <c r="JQF38" s="15"/>
      <c r="JQG38" s="15"/>
      <c r="JQH38" s="15"/>
      <c r="JQI38" s="15"/>
      <c r="JQJ38" s="15"/>
      <c r="JQK38" s="15"/>
      <c r="JQL38" s="15"/>
      <c r="JQM38" s="15"/>
      <c r="JQN38" s="15"/>
      <c r="JQO38" s="15"/>
      <c r="JQP38" s="15"/>
      <c r="JQQ38" s="15"/>
      <c r="JQR38" s="15"/>
      <c r="JQS38" s="15"/>
      <c r="JQT38" s="15"/>
      <c r="JQU38" s="15"/>
      <c r="JQV38" s="15"/>
      <c r="JQW38" s="15"/>
      <c r="JQX38" s="15"/>
      <c r="JQY38" s="15"/>
      <c r="JQZ38" s="15"/>
      <c r="JRA38" s="15"/>
      <c r="JRB38" s="15"/>
      <c r="JRC38" s="15"/>
      <c r="JRD38" s="15"/>
      <c r="JRE38" s="15"/>
      <c r="JRF38" s="15"/>
      <c r="JRG38" s="15"/>
      <c r="JRH38" s="15"/>
      <c r="JRI38" s="15"/>
      <c r="JRJ38" s="15"/>
      <c r="JRK38" s="15"/>
      <c r="JRL38" s="15"/>
      <c r="JRM38" s="15"/>
      <c r="JRN38" s="15"/>
      <c r="JRO38" s="15"/>
      <c r="JRP38" s="15"/>
      <c r="JRQ38" s="15"/>
      <c r="JRR38" s="15"/>
      <c r="JRS38" s="15"/>
      <c r="JRT38" s="15"/>
      <c r="JRU38" s="15"/>
      <c r="JRV38" s="15"/>
      <c r="JRW38" s="15"/>
      <c r="JRX38" s="15"/>
      <c r="JRY38" s="15"/>
      <c r="JRZ38" s="15"/>
      <c r="JSA38" s="15"/>
      <c r="JSB38" s="15"/>
      <c r="JSC38" s="15"/>
      <c r="JSD38" s="15"/>
      <c r="JSE38" s="15"/>
      <c r="JSF38" s="15"/>
      <c r="JSG38" s="15"/>
      <c r="JSH38" s="15"/>
      <c r="JSI38" s="15"/>
      <c r="JSJ38" s="15"/>
      <c r="JSK38" s="15"/>
      <c r="JSL38" s="15"/>
      <c r="JSM38" s="15"/>
      <c r="JSN38" s="15"/>
      <c r="JSO38" s="15"/>
      <c r="JSP38" s="15"/>
      <c r="JSQ38" s="15"/>
      <c r="JSR38" s="15"/>
      <c r="JSS38" s="15"/>
      <c r="JST38" s="15"/>
      <c r="JSU38" s="15"/>
      <c r="JSV38" s="15"/>
      <c r="JSW38" s="15"/>
      <c r="JSX38" s="15"/>
      <c r="JSY38" s="15"/>
      <c r="JSZ38" s="15"/>
      <c r="JTA38" s="15"/>
      <c r="JTB38" s="15"/>
      <c r="JTC38" s="15"/>
      <c r="JTD38" s="15"/>
      <c r="JTE38" s="15"/>
      <c r="JTF38" s="15"/>
      <c r="JTG38" s="15"/>
      <c r="JTH38" s="15"/>
      <c r="JTI38" s="15"/>
      <c r="JTJ38" s="15"/>
      <c r="JTK38" s="15"/>
      <c r="JTL38" s="15"/>
      <c r="JTM38" s="15"/>
      <c r="JTN38" s="15"/>
      <c r="JTO38" s="15"/>
      <c r="JTP38" s="15"/>
      <c r="JTQ38" s="15"/>
      <c r="JTR38" s="15"/>
      <c r="JTS38" s="15"/>
      <c r="JTT38" s="15"/>
      <c r="JTU38" s="15"/>
      <c r="JTV38" s="15"/>
      <c r="JTW38" s="15"/>
      <c r="JTX38" s="15"/>
      <c r="JTY38" s="15"/>
      <c r="JTZ38" s="15"/>
      <c r="JUA38" s="15"/>
      <c r="JUB38" s="15"/>
      <c r="JUC38" s="15"/>
      <c r="JUD38" s="15"/>
      <c r="JUE38" s="15"/>
      <c r="JUF38" s="15"/>
      <c r="JUG38" s="15"/>
      <c r="JUH38" s="15"/>
      <c r="JUI38" s="15"/>
      <c r="JUJ38" s="15"/>
      <c r="JUK38" s="15"/>
      <c r="JUL38" s="15"/>
      <c r="JUM38" s="15"/>
      <c r="JUN38" s="15"/>
      <c r="JUO38" s="15"/>
      <c r="JUP38" s="15"/>
      <c r="JUQ38" s="15"/>
      <c r="JUR38" s="15"/>
      <c r="JUS38" s="15"/>
      <c r="JUT38" s="15"/>
      <c r="JUU38" s="15"/>
      <c r="JUV38" s="15"/>
      <c r="JUW38" s="15"/>
      <c r="JUX38" s="15"/>
      <c r="JUY38" s="15"/>
      <c r="JUZ38" s="15"/>
      <c r="JVA38" s="15"/>
      <c r="JVB38" s="15"/>
      <c r="JVC38" s="15"/>
      <c r="JVD38" s="15"/>
      <c r="JVE38" s="15"/>
      <c r="JVF38" s="15"/>
      <c r="JVG38" s="15"/>
      <c r="JVH38" s="15"/>
      <c r="JVI38" s="15"/>
      <c r="JVJ38" s="15"/>
      <c r="JVK38" s="15"/>
      <c r="JVL38" s="15"/>
      <c r="JVM38" s="15"/>
      <c r="JVN38" s="15"/>
      <c r="JVO38" s="15"/>
      <c r="JVP38" s="15"/>
      <c r="JVQ38" s="15"/>
      <c r="JVR38" s="15"/>
      <c r="JVS38" s="15"/>
      <c r="JVT38" s="15"/>
      <c r="JVU38" s="15"/>
      <c r="JVV38" s="15"/>
      <c r="JVW38" s="15"/>
      <c r="JVX38" s="15"/>
      <c r="JVY38" s="15"/>
      <c r="JVZ38" s="15"/>
      <c r="JWA38" s="15"/>
      <c r="JWB38" s="15"/>
      <c r="JWC38" s="15"/>
      <c r="JWD38" s="15"/>
      <c r="JWE38" s="15"/>
      <c r="JWF38" s="15"/>
      <c r="JWG38" s="15"/>
      <c r="JWH38" s="15"/>
      <c r="JWI38" s="15"/>
      <c r="JWJ38" s="15"/>
      <c r="JWK38" s="15"/>
      <c r="JWL38" s="15"/>
      <c r="JWM38" s="15"/>
      <c r="JWN38" s="15"/>
      <c r="JWO38" s="15"/>
      <c r="JWP38" s="15"/>
      <c r="JWQ38" s="15"/>
      <c r="JWR38" s="15"/>
      <c r="JWS38" s="15"/>
      <c r="JWT38" s="15"/>
      <c r="JWU38" s="15"/>
      <c r="JWV38" s="15"/>
      <c r="JWW38" s="15"/>
      <c r="JWX38" s="15"/>
      <c r="JWY38" s="15"/>
      <c r="JWZ38" s="15"/>
      <c r="JXA38" s="15"/>
      <c r="JXB38" s="15"/>
      <c r="JXC38" s="15"/>
      <c r="JXD38" s="15"/>
      <c r="JXE38" s="15"/>
      <c r="JXF38" s="15"/>
      <c r="JXG38" s="15"/>
      <c r="JXH38" s="15"/>
      <c r="JXI38" s="15"/>
      <c r="JXJ38" s="15"/>
      <c r="JXK38" s="15"/>
      <c r="JXL38" s="15"/>
      <c r="JXM38" s="15"/>
      <c r="JXN38" s="15"/>
      <c r="JXO38" s="15"/>
      <c r="JXP38" s="15"/>
      <c r="JXQ38" s="15"/>
      <c r="JXR38" s="15"/>
      <c r="JXS38" s="15"/>
      <c r="JXT38" s="15"/>
      <c r="JXU38" s="15"/>
      <c r="JXV38" s="15"/>
      <c r="JXW38" s="15"/>
      <c r="JXX38" s="15"/>
      <c r="JXY38" s="15"/>
      <c r="JXZ38" s="15"/>
      <c r="JYA38" s="15"/>
      <c r="JYB38" s="15"/>
      <c r="JYC38" s="15"/>
      <c r="JYD38" s="15"/>
      <c r="JYE38" s="15"/>
      <c r="JYF38" s="15"/>
      <c r="JYG38" s="15"/>
      <c r="JYH38" s="15"/>
      <c r="JYI38" s="15"/>
      <c r="JYJ38" s="15"/>
      <c r="JYK38" s="15"/>
      <c r="JYL38" s="15"/>
      <c r="JYM38" s="15"/>
      <c r="JYN38" s="15"/>
      <c r="JYO38" s="15"/>
      <c r="JYP38" s="15"/>
      <c r="JYQ38" s="15"/>
      <c r="JYR38" s="15"/>
      <c r="JYS38" s="15"/>
      <c r="JYT38" s="15"/>
      <c r="JYU38" s="15"/>
      <c r="JYV38" s="15"/>
      <c r="JYW38" s="15"/>
      <c r="JYX38" s="15"/>
      <c r="JYY38" s="15"/>
      <c r="JYZ38" s="15"/>
      <c r="JZA38" s="15"/>
      <c r="JZB38" s="15"/>
      <c r="JZC38" s="15"/>
      <c r="JZD38" s="15"/>
      <c r="JZE38" s="15"/>
      <c r="JZF38" s="15"/>
      <c r="JZG38" s="15"/>
      <c r="JZH38" s="15"/>
      <c r="JZI38" s="15"/>
      <c r="JZJ38" s="15"/>
      <c r="JZK38" s="15"/>
      <c r="JZL38" s="15"/>
      <c r="JZM38" s="15"/>
      <c r="JZN38" s="15"/>
      <c r="JZO38" s="15"/>
      <c r="JZP38" s="15"/>
      <c r="JZQ38" s="15"/>
      <c r="JZR38" s="15"/>
      <c r="JZS38" s="15"/>
      <c r="JZT38" s="15"/>
      <c r="JZU38" s="15"/>
      <c r="JZV38" s="15"/>
      <c r="JZW38" s="15"/>
      <c r="JZX38" s="15"/>
      <c r="JZY38" s="15"/>
      <c r="JZZ38" s="15"/>
      <c r="KAA38" s="15"/>
      <c r="KAB38" s="15"/>
      <c r="KAC38" s="15"/>
      <c r="KAD38" s="15"/>
      <c r="KAE38" s="15"/>
      <c r="KAF38" s="15"/>
      <c r="KAG38" s="15"/>
      <c r="KAH38" s="15"/>
      <c r="KAI38" s="15"/>
      <c r="KAJ38" s="15"/>
      <c r="KAK38" s="15"/>
      <c r="KAL38" s="15"/>
      <c r="KAM38" s="15"/>
      <c r="KAN38" s="15"/>
      <c r="KAO38" s="15"/>
      <c r="KAP38" s="15"/>
      <c r="KAQ38" s="15"/>
      <c r="KAR38" s="15"/>
      <c r="KAS38" s="15"/>
      <c r="KAT38" s="15"/>
      <c r="KAU38" s="15"/>
      <c r="KAV38" s="15"/>
      <c r="KAW38" s="15"/>
      <c r="KAX38" s="15"/>
      <c r="KAY38" s="15"/>
      <c r="KAZ38" s="15"/>
      <c r="KBA38" s="15"/>
      <c r="KBB38" s="15"/>
      <c r="KBC38" s="15"/>
      <c r="KBD38" s="15"/>
      <c r="KBE38" s="15"/>
      <c r="KBF38" s="15"/>
      <c r="KBG38" s="15"/>
      <c r="KBH38" s="15"/>
      <c r="KBI38" s="15"/>
      <c r="KBJ38" s="15"/>
      <c r="KBK38" s="15"/>
      <c r="KBL38" s="15"/>
      <c r="KBM38" s="15"/>
      <c r="KBN38" s="15"/>
      <c r="KBO38" s="15"/>
      <c r="KBP38" s="15"/>
      <c r="KBQ38" s="15"/>
      <c r="KBR38" s="15"/>
      <c r="KBS38" s="15"/>
      <c r="KBT38" s="15"/>
      <c r="KBU38" s="15"/>
      <c r="KBV38" s="15"/>
      <c r="KBW38" s="15"/>
      <c r="KBX38" s="15"/>
      <c r="KBY38" s="15"/>
      <c r="KBZ38" s="15"/>
      <c r="KCA38" s="15"/>
      <c r="KCB38" s="15"/>
      <c r="KCC38" s="15"/>
      <c r="KCD38" s="15"/>
      <c r="KCE38" s="15"/>
      <c r="KCF38" s="15"/>
      <c r="KCG38" s="15"/>
      <c r="KCH38" s="15"/>
      <c r="KCI38" s="15"/>
      <c r="KCJ38" s="15"/>
      <c r="KCK38" s="15"/>
      <c r="KCL38" s="15"/>
      <c r="KCM38" s="15"/>
      <c r="KCN38" s="15"/>
      <c r="KCO38" s="15"/>
      <c r="KCP38" s="15"/>
      <c r="KCQ38" s="15"/>
      <c r="KCR38" s="15"/>
      <c r="KCS38" s="15"/>
      <c r="KCT38" s="15"/>
      <c r="KCU38" s="15"/>
      <c r="KCV38" s="15"/>
      <c r="KCW38" s="15"/>
      <c r="KCX38" s="15"/>
      <c r="KCY38" s="15"/>
      <c r="KCZ38" s="15"/>
      <c r="KDA38" s="15"/>
      <c r="KDB38" s="15"/>
      <c r="KDC38" s="15"/>
      <c r="KDD38" s="15"/>
      <c r="KDE38" s="15"/>
      <c r="KDF38" s="15"/>
      <c r="KDG38" s="15"/>
      <c r="KDH38" s="15"/>
      <c r="KDI38" s="15"/>
      <c r="KDJ38" s="15"/>
      <c r="KDK38" s="15"/>
      <c r="KDL38" s="15"/>
      <c r="KDM38" s="15"/>
      <c r="KDN38" s="15"/>
      <c r="KDO38" s="15"/>
      <c r="KDP38" s="15"/>
      <c r="KDQ38" s="15"/>
      <c r="KDR38" s="15"/>
      <c r="KDS38" s="15"/>
      <c r="KDT38" s="15"/>
      <c r="KDU38" s="15"/>
      <c r="KDV38" s="15"/>
      <c r="KDW38" s="15"/>
      <c r="KDX38" s="15"/>
      <c r="KDY38" s="15"/>
      <c r="KDZ38" s="15"/>
      <c r="KEA38" s="15"/>
      <c r="KEB38" s="15"/>
      <c r="KEC38" s="15"/>
      <c r="KED38" s="15"/>
      <c r="KEE38" s="15"/>
      <c r="KEF38" s="15"/>
      <c r="KEG38" s="15"/>
      <c r="KEH38" s="15"/>
      <c r="KEI38" s="15"/>
      <c r="KEJ38" s="15"/>
      <c r="KEK38" s="15"/>
      <c r="KEL38" s="15"/>
      <c r="KEM38" s="15"/>
      <c r="KEN38" s="15"/>
      <c r="KEO38" s="15"/>
      <c r="KEP38" s="15"/>
      <c r="KEQ38" s="15"/>
      <c r="KER38" s="15"/>
      <c r="KES38" s="15"/>
      <c r="KET38" s="15"/>
      <c r="KEU38" s="15"/>
      <c r="KEV38" s="15"/>
      <c r="KEW38" s="15"/>
      <c r="KEX38" s="15"/>
      <c r="KEY38" s="15"/>
      <c r="KEZ38" s="15"/>
      <c r="KFA38" s="15"/>
      <c r="KFB38" s="15"/>
      <c r="KFC38" s="15"/>
      <c r="KFD38" s="15"/>
      <c r="KFE38" s="15"/>
      <c r="KFF38" s="15"/>
      <c r="KFG38" s="15"/>
      <c r="KFH38" s="15"/>
      <c r="KFI38" s="15"/>
      <c r="KFJ38" s="15"/>
      <c r="KFK38" s="15"/>
      <c r="KFL38" s="15"/>
      <c r="KFM38" s="15"/>
      <c r="KFN38" s="15"/>
      <c r="KFO38" s="15"/>
      <c r="KFP38" s="15"/>
      <c r="KFQ38" s="15"/>
      <c r="KFR38" s="15"/>
      <c r="KFS38" s="15"/>
      <c r="KFT38" s="15"/>
      <c r="KFU38" s="15"/>
      <c r="KFV38" s="15"/>
      <c r="KFW38" s="15"/>
      <c r="KFX38" s="15"/>
      <c r="KFY38" s="15"/>
      <c r="KFZ38" s="15"/>
      <c r="KGA38" s="15"/>
      <c r="KGB38" s="15"/>
      <c r="KGC38" s="15"/>
      <c r="KGD38" s="15"/>
      <c r="KGE38" s="15"/>
      <c r="KGF38" s="15"/>
      <c r="KGG38" s="15"/>
      <c r="KGH38" s="15"/>
      <c r="KGI38" s="15"/>
      <c r="KGJ38" s="15"/>
      <c r="KGK38" s="15"/>
      <c r="KGL38" s="15"/>
      <c r="KGM38" s="15"/>
      <c r="KGN38" s="15"/>
      <c r="KGO38" s="15"/>
      <c r="KGP38" s="15"/>
      <c r="KGQ38" s="15"/>
      <c r="KGR38" s="15"/>
      <c r="KGS38" s="15"/>
      <c r="KGT38" s="15"/>
      <c r="KGU38" s="15"/>
      <c r="KGV38" s="15"/>
      <c r="KGW38" s="15"/>
      <c r="KGX38" s="15"/>
      <c r="KGY38" s="15"/>
      <c r="KGZ38" s="15"/>
      <c r="KHA38" s="15"/>
      <c r="KHB38" s="15"/>
      <c r="KHC38" s="15"/>
      <c r="KHD38" s="15"/>
      <c r="KHE38" s="15"/>
      <c r="KHF38" s="15"/>
      <c r="KHG38" s="15"/>
      <c r="KHH38" s="15"/>
      <c r="KHI38" s="15"/>
      <c r="KHJ38" s="15"/>
      <c r="KHK38" s="15"/>
      <c r="KHL38" s="15"/>
      <c r="KHM38" s="15"/>
      <c r="KHN38" s="15"/>
      <c r="KHO38" s="15"/>
      <c r="KHP38" s="15"/>
      <c r="KHQ38" s="15"/>
      <c r="KHR38" s="15"/>
      <c r="KHS38" s="15"/>
      <c r="KHT38" s="15"/>
      <c r="KHU38" s="15"/>
      <c r="KHV38" s="15"/>
      <c r="KHW38" s="15"/>
      <c r="KHX38" s="15"/>
      <c r="KHY38" s="15"/>
      <c r="KHZ38" s="15"/>
      <c r="KIA38" s="15"/>
      <c r="KIB38" s="15"/>
      <c r="KIC38" s="15"/>
      <c r="KID38" s="15"/>
      <c r="KIE38" s="15"/>
      <c r="KIF38" s="15"/>
      <c r="KIG38" s="15"/>
      <c r="KIH38" s="15"/>
      <c r="KII38" s="15"/>
      <c r="KIJ38" s="15"/>
      <c r="KIK38" s="15"/>
      <c r="KIL38" s="15"/>
      <c r="KIM38" s="15"/>
      <c r="KIN38" s="15"/>
      <c r="KIO38" s="15"/>
      <c r="KIP38" s="15"/>
      <c r="KIQ38" s="15"/>
      <c r="KIR38" s="15"/>
      <c r="KIS38" s="15"/>
      <c r="KIT38" s="15"/>
      <c r="KIU38" s="15"/>
      <c r="KIV38" s="15"/>
      <c r="KIW38" s="15"/>
      <c r="KIX38" s="15"/>
      <c r="KIY38" s="15"/>
      <c r="KIZ38" s="15"/>
      <c r="KJA38" s="15"/>
      <c r="KJB38" s="15"/>
      <c r="KJC38" s="15"/>
      <c r="KJD38" s="15"/>
      <c r="KJE38" s="15"/>
      <c r="KJF38" s="15"/>
      <c r="KJG38" s="15"/>
      <c r="KJH38" s="15"/>
      <c r="KJI38" s="15"/>
      <c r="KJJ38" s="15"/>
      <c r="KJK38" s="15"/>
      <c r="KJL38" s="15"/>
      <c r="KJM38" s="15"/>
      <c r="KJN38" s="15"/>
      <c r="KJO38" s="15"/>
      <c r="KJP38" s="15"/>
      <c r="KJQ38" s="15"/>
      <c r="KJR38" s="15"/>
      <c r="KJS38" s="15"/>
      <c r="KJT38" s="15"/>
      <c r="KJU38" s="15"/>
      <c r="KJV38" s="15"/>
      <c r="KJW38" s="15"/>
      <c r="KJX38" s="15"/>
      <c r="KJY38" s="15"/>
      <c r="KJZ38" s="15"/>
      <c r="KKA38" s="15"/>
      <c r="KKB38" s="15"/>
      <c r="KKC38" s="15"/>
      <c r="KKD38" s="15"/>
      <c r="KKE38" s="15"/>
      <c r="KKF38" s="15"/>
      <c r="KKG38" s="15"/>
      <c r="KKH38" s="15"/>
      <c r="KKI38" s="15"/>
      <c r="KKJ38" s="15"/>
      <c r="KKK38" s="15"/>
      <c r="KKL38" s="15"/>
      <c r="KKM38" s="15"/>
      <c r="KKN38" s="15"/>
      <c r="KKO38" s="15"/>
      <c r="KKP38" s="15"/>
      <c r="KKQ38" s="15"/>
      <c r="KKR38" s="15"/>
      <c r="KKS38" s="15"/>
      <c r="KKT38" s="15"/>
      <c r="KKU38" s="15"/>
      <c r="KKV38" s="15"/>
      <c r="KKW38" s="15"/>
      <c r="KKX38" s="15"/>
      <c r="KKY38" s="15"/>
      <c r="KKZ38" s="15"/>
      <c r="KLA38" s="15"/>
      <c r="KLB38" s="15"/>
      <c r="KLC38" s="15"/>
      <c r="KLD38" s="15"/>
      <c r="KLE38" s="15"/>
      <c r="KLF38" s="15"/>
      <c r="KLG38" s="15"/>
      <c r="KLH38" s="15"/>
      <c r="KLI38" s="15"/>
      <c r="KLJ38" s="15"/>
      <c r="KLK38" s="15"/>
      <c r="KLL38" s="15"/>
      <c r="KLM38" s="15"/>
      <c r="KLN38" s="15"/>
      <c r="KLO38" s="15"/>
      <c r="KLP38" s="15"/>
      <c r="KLQ38" s="15"/>
      <c r="KLR38" s="15"/>
      <c r="KLS38" s="15"/>
      <c r="KLT38" s="15"/>
      <c r="KLU38" s="15"/>
      <c r="KLV38" s="15"/>
      <c r="KLW38" s="15"/>
      <c r="KLX38" s="15"/>
      <c r="KLY38" s="15"/>
      <c r="KLZ38" s="15"/>
      <c r="KMA38" s="15"/>
      <c r="KMB38" s="15"/>
      <c r="KMC38" s="15"/>
      <c r="KMD38" s="15"/>
      <c r="KME38" s="15"/>
      <c r="KMF38" s="15"/>
      <c r="KMG38" s="15"/>
      <c r="KMH38" s="15"/>
      <c r="KMI38" s="15"/>
      <c r="KMJ38" s="15"/>
      <c r="KMK38" s="15"/>
      <c r="KML38" s="15"/>
      <c r="KMM38" s="15"/>
      <c r="KMN38" s="15"/>
      <c r="KMO38" s="15"/>
      <c r="KMP38" s="15"/>
      <c r="KMQ38" s="15"/>
      <c r="KMR38" s="15"/>
      <c r="KMS38" s="15"/>
      <c r="KMT38" s="15"/>
      <c r="KMU38" s="15"/>
      <c r="KMV38" s="15"/>
      <c r="KMW38" s="15"/>
      <c r="KMX38" s="15"/>
      <c r="KMY38" s="15"/>
      <c r="KMZ38" s="15"/>
      <c r="KNA38" s="15"/>
      <c r="KNB38" s="15"/>
      <c r="KNC38" s="15"/>
      <c r="KND38" s="15"/>
      <c r="KNE38" s="15"/>
      <c r="KNF38" s="15"/>
      <c r="KNG38" s="15"/>
      <c r="KNH38" s="15"/>
      <c r="KNI38" s="15"/>
      <c r="KNJ38" s="15"/>
      <c r="KNK38" s="15"/>
      <c r="KNL38" s="15"/>
      <c r="KNM38" s="15"/>
      <c r="KNN38" s="15"/>
      <c r="KNO38" s="15"/>
      <c r="KNP38" s="15"/>
      <c r="KNQ38" s="15"/>
      <c r="KNR38" s="15"/>
      <c r="KNS38" s="15"/>
      <c r="KNT38" s="15"/>
      <c r="KNU38" s="15"/>
      <c r="KNV38" s="15"/>
      <c r="KNW38" s="15"/>
      <c r="KNX38" s="15"/>
      <c r="KNY38" s="15"/>
      <c r="KNZ38" s="15"/>
      <c r="KOA38" s="15"/>
      <c r="KOB38" s="15"/>
      <c r="KOC38" s="15"/>
      <c r="KOD38" s="15"/>
      <c r="KOE38" s="15"/>
      <c r="KOF38" s="15"/>
      <c r="KOG38" s="15"/>
      <c r="KOH38" s="15"/>
      <c r="KOI38" s="15"/>
      <c r="KOJ38" s="15"/>
      <c r="KOK38" s="15"/>
      <c r="KOL38" s="15"/>
      <c r="KOM38" s="15"/>
      <c r="KON38" s="15"/>
      <c r="KOO38" s="15"/>
      <c r="KOP38" s="15"/>
      <c r="KOQ38" s="15"/>
      <c r="KOR38" s="15"/>
      <c r="KOS38" s="15"/>
      <c r="KOT38" s="15"/>
      <c r="KOU38" s="15"/>
      <c r="KOV38" s="15"/>
      <c r="KOW38" s="15"/>
      <c r="KOX38" s="15"/>
      <c r="KOY38" s="15"/>
      <c r="KOZ38" s="15"/>
      <c r="KPA38" s="15"/>
      <c r="KPB38" s="15"/>
      <c r="KPC38" s="15"/>
      <c r="KPD38" s="15"/>
      <c r="KPE38" s="15"/>
      <c r="KPF38" s="15"/>
      <c r="KPG38" s="15"/>
      <c r="KPH38" s="15"/>
      <c r="KPI38" s="15"/>
      <c r="KPJ38" s="15"/>
      <c r="KPK38" s="15"/>
      <c r="KPL38" s="15"/>
      <c r="KPM38" s="15"/>
      <c r="KPN38" s="15"/>
      <c r="KPO38" s="15"/>
      <c r="KPP38" s="15"/>
      <c r="KPQ38" s="15"/>
      <c r="KPR38" s="15"/>
      <c r="KPS38" s="15"/>
      <c r="KPT38" s="15"/>
      <c r="KPU38" s="15"/>
      <c r="KPV38" s="15"/>
      <c r="KPW38" s="15"/>
      <c r="KPX38" s="15"/>
      <c r="KPY38" s="15"/>
      <c r="KPZ38" s="15"/>
      <c r="KQA38" s="15"/>
      <c r="KQB38" s="15"/>
      <c r="KQC38" s="15"/>
      <c r="KQD38" s="15"/>
      <c r="KQE38" s="15"/>
      <c r="KQF38" s="15"/>
      <c r="KQG38" s="15"/>
      <c r="KQH38" s="15"/>
      <c r="KQI38" s="15"/>
      <c r="KQJ38" s="15"/>
      <c r="KQK38" s="15"/>
      <c r="KQL38" s="15"/>
      <c r="KQM38" s="15"/>
      <c r="KQN38" s="15"/>
      <c r="KQO38" s="15"/>
      <c r="KQP38" s="15"/>
      <c r="KQQ38" s="15"/>
      <c r="KQR38" s="15"/>
      <c r="KQS38" s="15"/>
      <c r="KQT38" s="15"/>
      <c r="KQU38" s="15"/>
      <c r="KQV38" s="15"/>
      <c r="KQW38" s="15"/>
      <c r="KQX38" s="15"/>
      <c r="KQY38" s="15"/>
      <c r="KQZ38" s="15"/>
      <c r="KRA38" s="15"/>
      <c r="KRB38" s="15"/>
      <c r="KRC38" s="15"/>
      <c r="KRD38" s="15"/>
      <c r="KRE38" s="15"/>
      <c r="KRF38" s="15"/>
      <c r="KRG38" s="15"/>
      <c r="KRH38" s="15"/>
      <c r="KRI38" s="15"/>
      <c r="KRJ38" s="15"/>
      <c r="KRK38" s="15"/>
      <c r="KRL38" s="15"/>
      <c r="KRM38" s="15"/>
      <c r="KRN38" s="15"/>
      <c r="KRO38" s="15"/>
      <c r="KRP38" s="15"/>
      <c r="KRQ38" s="15"/>
      <c r="KRR38" s="15"/>
      <c r="KRS38" s="15"/>
      <c r="KRT38" s="15"/>
      <c r="KRU38" s="15"/>
      <c r="KRV38" s="15"/>
      <c r="KRW38" s="15"/>
      <c r="KRX38" s="15"/>
      <c r="KRY38" s="15"/>
      <c r="KRZ38" s="15"/>
      <c r="KSA38" s="15"/>
      <c r="KSB38" s="15"/>
      <c r="KSC38" s="15"/>
      <c r="KSD38" s="15"/>
      <c r="KSE38" s="15"/>
      <c r="KSF38" s="15"/>
      <c r="KSG38" s="15"/>
      <c r="KSH38" s="15"/>
      <c r="KSI38" s="15"/>
      <c r="KSJ38" s="15"/>
      <c r="KSK38" s="15"/>
      <c r="KSL38" s="15"/>
      <c r="KSM38" s="15"/>
      <c r="KSN38" s="15"/>
      <c r="KSO38" s="15"/>
      <c r="KSP38" s="15"/>
      <c r="KSQ38" s="15"/>
      <c r="KSR38" s="15"/>
      <c r="KSS38" s="15"/>
      <c r="KST38" s="15"/>
      <c r="KSU38" s="15"/>
      <c r="KSV38" s="15"/>
      <c r="KSW38" s="15"/>
      <c r="KSX38" s="15"/>
      <c r="KSY38" s="15"/>
      <c r="KSZ38" s="15"/>
      <c r="KTA38" s="15"/>
      <c r="KTB38" s="15"/>
      <c r="KTC38" s="15"/>
      <c r="KTD38" s="15"/>
      <c r="KTE38" s="15"/>
      <c r="KTF38" s="15"/>
      <c r="KTG38" s="15"/>
      <c r="KTH38" s="15"/>
      <c r="KTI38" s="15"/>
      <c r="KTJ38" s="15"/>
      <c r="KTK38" s="15"/>
      <c r="KTL38" s="15"/>
      <c r="KTM38" s="15"/>
      <c r="KTN38" s="15"/>
      <c r="KTO38" s="15"/>
      <c r="KTP38" s="15"/>
      <c r="KTQ38" s="15"/>
      <c r="KTR38" s="15"/>
      <c r="KTS38" s="15"/>
      <c r="KTT38" s="15"/>
      <c r="KTU38" s="15"/>
      <c r="KTV38" s="15"/>
      <c r="KTW38" s="15"/>
      <c r="KTX38" s="15"/>
      <c r="KTY38" s="15"/>
      <c r="KTZ38" s="15"/>
      <c r="KUA38" s="15"/>
      <c r="KUB38" s="15"/>
      <c r="KUC38" s="15"/>
      <c r="KUD38" s="15"/>
      <c r="KUE38" s="15"/>
      <c r="KUF38" s="15"/>
      <c r="KUG38" s="15"/>
      <c r="KUH38" s="15"/>
      <c r="KUI38" s="15"/>
      <c r="KUJ38" s="15"/>
      <c r="KUK38" s="15"/>
      <c r="KUL38" s="15"/>
      <c r="KUM38" s="15"/>
      <c r="KUN38" s="15"/>
      <c r="KUO38" s="15"/>
      <c r="KUP38" s="15"/>
      <c r="KUQ38" s="15"/>
      <c r="KUR38" s="15"/>
      <c r="KUS38" s="15"/>
      <c r="KUT38" s="15"/>
      <c r="KUU38" s="15"/>
      <c r="KUV38" s="15"/>
      <c r="KUW38" s="15"/>
      <c r="KUX38" s="15"/>
      <c r="KUY38" s="15"/>
      <c r="KUZ38" s="15"/>
      <c r="KVA38" s="15"/>
      <c r="KVB38" s="15"/>
      <c r="KVC38" s="15"/>
      <c r="KVD38" s="15"/>
      <c r="KVE38" s="15"/>
      <c r="KVF38" s="15"/>
      <c r="KVG38" s="15"/>
      <c r="KVH38" s="15"/>
      <c r="KVI38" s="15"/>
      <c r="KVJ38" s="15"/>
      <c r="KVK38" s="15"/>
      <c r="KVL38" s="15"/>
      <c r="KVM38" s="15"/>
      <c r="KVN38" s="15"/>
      <c r="KVO38" s="15"/>
      <c r="KVP38" s="15"/>
      <c r="KVQ38" s="15"/>
      <c r="KVR38" s="15"/>
      <c r="KVS38" s="15"/>
      <c r="KVT38" s="15"/>
      <c r="KVU38" s="15"/>
      <c r="KVV38" s="15"/>
      <c r="KVW38" s="15"/>
      <c r="KVX38" s="15"/>
      <c r="KVY38" s="15"/>
      <c r="KVZ38" s="15"/>
      <c r="KWA38" s="15"/>
      <c r="KWB38" s="15"/>
      <c r="KWC38" s="15"/>
      <c r="KWD38" s="15"/>
      <c r="KWE38" s="15"/>
      <c r="KWF38" s="15"/>
      <c r="KWG38" s="15"/>
      <c r="KWH38" s="15"/>
      <c r="KWI38" s="15"/>
      <c r="KWJ38" s="15"/>
      <c r="KWK38" s="15"/>
      <c r="KWL38" s="15"/>
      <c r="KWM38" s="15"/>
      <c r="KWN38" s="15"/>
      <c r="KWO38" s="15"/>
      <c r="KWP38" s="15"/>
      <c r="KWQ38" s="15"/>
      <c r="KWR38" s="15"/>
      <c r="KWS38" s="15"/>
      <c r="KWT38" s="15"/>
      <c r="KWU38" s="15"/>
      <c r="KWV38" s="15"/>
      <c r="KWW38" s="15"/>
      <c r="KWX38" s="15"/>
      <c r="KWY38" s="15"/>
      <c r="KWZ38" s="15"/>
      <c r="KXA38" s="15"/>
      <c r="KXB38" s="15"/>
      <c r="KXC38" s="15"/>
      <c r="KXD38" s="15"/>
      <c r="KXE38" s="15"/>
      <c r="KXF38" s="15"/>
      <c r="KXG38" s="15"/>
      <c r="KXH38" s="15"/>
      <c r="KXI38" s="15"/>
      <c r="KXJ38" s="15"/>
      <c r="KXK38" s="15"/>
      <c r="KXL38" s="15"/>
      <c r="KXM38" s="15"/>
      <c r="KXN38" s="15"/>
      <c r="KXO38" s="15"/>
      <c r="KXP38" s="15"/>
      <c r="KXQ38" s="15"/>
      <c r="KXR38" s="15"/>
      <c r="KXS38" s="15"/>
      <c r="KXT38" s="15"/>
      <c r="KXU38" s="15"/>
      <c r="KXV38" s="15"/>
      <c r="KXW38" s="15"/>
      <c r="KXX38" s="15"/>
      <c r="KXY38" s="15"/>
      <c r="KXZ38" s="15"/>
      <c r="KYA38" s="15"/>
      <c r="KYB38" s="15"/>
      <c r="KYC38" s="15"/>
      <c r="KYD38" s="15"/>
      <c r="KYE38" s="15"/>
      <c r="KYF38" s="15"/>
      <c r="KYG38" s="15"/>
      <c r="KYH38" s="15"/>
      <c r="KYI38" s="15"/>
      <c r="KYJ38" s="15"/>
      <c r="KYK38" s="15"/>
      <c r="KYL38" s="15"/>
      <c r="KYM38" s="15"/>
      <c r="KYN38" s="15"/>
      <c r="KYO38" s="15"/>
      <c r="KYP38" s="15"/>
      <c r="KYQ38" s="15"/>
      <c r="KYR38" s="15"/>
      <c r="KYS38" s="15"/>
      <c r="KYT38" s="15"/>
      <c r="KYU38" s="15"/>
      <c r="KYV38" s="15"/>
      <c r="KYW38" s="15"/>
      <c r="KYX38" s="15"/>
      <c r="KYY38" s="15"/>
      <c r="KYZ38" s="15"/>
      <c r="KZA38" s="15"/>
      <c r="KZB38" s="15"/>
      <c r="KZC38" s="15"/>
      <c r="KZD38" s="15"/>
      <c r="KZE38" s="15"/>
      <c r="KZF38" s="15"/>
      <c r="KZG38" s="15"/>
      <c r="KZH38" s="15"/>
      <c r="KZI38" s="15"/>
      <c r="KZJ38" s="15"/>
      <c r="KZK38" s="15"/>
      <c r="KZL38" s="15"/>
      <c r="KZM38" s="15"/>
      <c r="KZN38" s="15"/>
      <c r="KZO38" s="15"/>
      <c r="KZP38" s="15"/>
      <c r="KZQ38" s="15"/>
      <c r="KZR38" s="15"/>
      <c r="KZS38" s="15"/>
      <c r="KZT38" s="15"/>
      <c r="KZU38" s="15"/>
      <c r="KZV38" s="15"/>
      <c r="KZW38" s="15"/>
      <c r="KZX38" s="15"/>
      <c r="KZY38" s="15"/>
      <c r="KZZ38" s="15"/>
      <c r="LAA38" s="15"/>
      <c r="LAB38" s="15"/>
      <c r="LAC38" s="15"/>
      <c r="LAD38" s="15"/>
      <c r="LAE38" s="15"/>
      <c r="LAF38" s="15"/>
      <c r="LAG38" s="15"/>
      <c r="LAH38" s="15"/>
      <c r="LAI38" s="15"/>
      <c r="LAJ38" s="15"/>
      <c r="LAK38" s="15"/>
      <c r="LAL38" s="15"/>
      <c r="LAM38" s="15"/>
      <c r="LAN38" s="15"/>
      <c r="LAO38" s="15"/>
      <c r="LAP38" s="15"/>
      <c r="LAQ38" s="15"/>
      <c r="LAR38" s="15"/>
      <c r="LAS38" s="15"/>
      <c r="LAT38" s="15"/>
      <c r="LAU38" s="15"/>
      <c r="LAV38" s="15"/>
      <c r="LAW38" s="15"/>
      <c r="LAX38" s="15"/>
      <c r="LAY38" s="15"/>
      <c r="LAZ38" s="15"/>
      <c r="LBA38" s="15"/>
      <c r="LBB38" s="15"/>
      <c r="LBC38" s="15"/>
      <c r="LBD38" s="15"/>
      <c r="LBE38" s="15"/>
      <c r="LBF38" s="15"/>
      <c r="LBG38" s="15"/>
      <c r="LBH38" s="15"/>
      <c r="LBI38" s="15"/>
      <c r="LBJ38" s="15"/>
      <c r="LBK38" s="15"/>
      <c r="LBL38" s="15"/>
      <c r="LBM38" s="15"/>
      <c r="LBN38" s="15"/>
      <c r="LBO38" s="15"/>
      <c r="LBP38" s="15"/>
      <c r="LBQ38" s="15"/>
      <c r="LBR38" s="15"/>
      <c r="LBS38" s="15"/>
      <c r="LBT38" s="15"/>
      <c r="LBU38" s="15"/>
      <c r="LBV38" s="15"/>
      <c r="LBW38" s="15"/>
      <c r="LBX38" s="15"/>
      <c r="LBY38" s="15"/>
      <c r="LBZ38" s="15"/>
      <c r="LCA38" s="15"/>
      <c r="LCB38" s="15"/>
      <c r="LCC38" s="15"/>
      <c r="LCD38" s="15"/>
      <c r="LCE38" s="15"/>
      <c r="LCF38" s="15"/>
      <c r="LCG38" s="15"/>
      <c r="LCH38" s="15"/>
      <c r="LCI38" s="15"/>
      <c r="LCJ38" s="15"/>
      <c r="LCK38" s="15"/>
      <c r="LCL38" s="15"/>
      <c r="LCM38" s="15"/>
      <c r="LCN38" s="15"/>
      <c r="LCO38" s="15"/>
      <c r="LCP38" s="15"/>
      <c r="LCQ38" s="15"/>
      <c r="LCR38" s="15"/>
      <c r="LCS38" s="15"/>
      <c r="LCT38" s="15"/>
      <c r="LCU38" s="15"/>
      <c r="LCV38" s="15"/>
      <c r="LCW38" s="15"/>
      <c r="LCX38" s="15"/>
      <c r="LCY38" s="15"/>
      <c r="LCZ38" s="15"/>
      <c r="LDA38" s="15"/>
      <c r="LDB38" s="15"/>
      <c r="LDC38" s="15"/>
      <c r="LDD38" s="15"/>
      <c r="LDE38" s="15"/>
      <c r="LDF38" s="15"/>
      <c r="LDG38" s="15"/>
      <c r="LDH38" s="15"/>
      <c r="LDI38" s="15"/>
      <c r="LDJ38" s="15"/>
      <c r="LDK38" s="15"/>
      <c r="LDL38" s="15"/>
      <c r="LDM38" s="15"/>
      <c r="LDN38" s="15"/>
      <c r="LDO38" s="15"/>
      <c r="LDP38" s="15"/>
      <c r="LDQ38" s="15"/>
      <c r="LDR38" s="15"/>
      <c r="LDS38" s="15"/>
      <c r="LDT38" s="15"/>
      <c r="LDU38" s="15"/>
      <c r="LDV38" s="15"/>
      <c r="LDW38" s="15"/>
      <c r="LDX38" s="15"/>
      <c r="LDY38" s="15"/>
      <c r="LDZ38" s="15"/>
      <c r="LEA38" s="15"/>
      <c r="LEB38" s="15"/>
      <c r="LEC38" s="15"/>
      <c r="LED38" s="15"/>
      <c r="LEE38" s="15"/>
      <c r="LEF38" s="15"/>
      <c r="LEG38" s="15"/>
      <c r="LEH38" s="15"/>
      <c r="LEI38" s="15"/>
      <c r="LEJ38" s="15"/>
      <c r="LEK38" s="15"/>
      <c r="LEL38" s="15"/>
      <c r="LEM38" s="15"/>
      <c r="LEN38" s="15"/>
      <c r="LEO38" s="15"/>
      <c r="LEP38" s="15"/>
      <c r="LEQ38" s="15"/>
      <c r="LER38" s="15"/>
      <c r="LES38" s="15"/>
      <c r="LET38" s="15"/>
      <c r="LEU38" s="15"/>
      <c r="LEV38" s="15"/>
      <c r="LEW38" s="15"/>
      <c r="LEX38" s="15"/>
      <c r="LEY38" s="15"/>
      <c r="LEZ38" s="15"/>
      <c r="LFA38" s="15"/>
      <c r="LFB38" s="15"/>
      <c r="LFC38" s="15"/>
      <c r="LFD38" s="15"/>
      <c r="LFE38" s="15"/>
      <c r="LFF38" s="15"/>
      <c r="LFG38" s="15"/>
      <c r="LFH38" s="15"/>
      <c r="LFI38" s="15"/>
      <c r="LFJ38" s="15"/>
      <c r="LFK38" s="15"/>
      <c r="LFL38" s="15"/>
      <c r="LFM38" s="15"/>
      <c r="LFN38" s="15"/>
      <c r="LFO38" s="15"/>
      <c r="LFP38" s="15"/>
      <c r="LFQ38" s="15"/>
      <c r="LFR38" s="15"/>
      <c r="LFS38" s="15"/>
      <c r="LFT38" s="15"/>
      <c r="LFU38" s="15"/>
      <c r="LFV38" s="15"/>
      <c r="LFW38" s="15"/>
      <c r="LFX38" s="15"/>
      <c r="LFY38" s="15"/>
      <c r="LFZ38" s="15"/>
      <c r="LGA38" s="15"/>
      <c r="LGB38" s="15"/>
      <c r="LGC38" s="15"/>
      <c r="LGD38" s="15"/>
      <c r="LGE38" s="15"/>
      <c r="LGF38" s="15"/>
      <c r="LGG38" s="15"/>
      <c r="LGH38" s="15"/>
      <c r="LGI38" s="15"/>
      <c r="LGJ38" s="15"/>
      <c r="LGK38" s="15"/>
      <c r="LGL38" s="15"/>
      <c r="LGM38" s="15"/>
      <c r="LGN38" s="15"/>
      <c r="LGO38" s="15"/>
      <c r="LGP38" s="15"/>
      <c r="LGQ38" s="15"/>
      <c r="LGR38" s="15"/>
      <c r="LGS38" s="15"/>
      <c r="LGT38" s="15"/>
      <c r="LGU38" s="15"/>
      <c r="LGV38" s="15"/>
      <c r="LGW38" s="15"/>
      <c r="LGX38" s="15"/>
      <c r="LGY38" s="15"/>
      <c r="LGZ38" s="15"/>
      <c r="LHA38" s="15"/>
      <c r="LHB38" s="15"/>
      <c r="LHC38" s="15"/>
      <c r="LHD38" s="15"/>
      <c r="LHE38" s="15"/>
      <c r="LHF38" s="15"/>
      <c r="LHG38" s="15"/>
      <c r="LHH38" s="15"/>
      <c r="LHI38" s="15"/>
      <c r="LHJ38" s="15"/>
      <c r="LHK38" s="15"/>
      <c r="LHL38" s="15"/>
      <c r="LHM38" s="15"/>
      <c r="LHN38" s="15"/>
      <c r="LHO38" s="15"/>
      <c r="LHP38" s="15"/>
      <c r="LHQ38" s="15"/>
      <c r="LHR38" s="15"/>
      <c r="LHS38" s="15"/>
      <c r="LHT38" s="15"/>
      <c r="LHU38" s="15"/>
      <c r="LHV38" s="15"/>
      <c r="LHW38" s="15"/>
      <c r="LHX38" s="15"/>
      <c r="LHY38" s="15"/>
      <c r="LHZ38" s="15"/>
      <c r="LIA38" s="15"/>
      <c r="LIB38" s="15"/>
      <c r="LIC38" s="15"/>
      <c r="LID38" s="15"/>
      <c r="LIE38" s="15"/>
      <c r="LIF38" s="15"/>
      <c r="LIG38" s="15"/>
      <c r="LIH38" s="15"/>
      <c r="LII38" s="15"/>
      <c r="LIJ38" s="15"/>
      <c r="LIK38" s="15"/>
      <c r="LIL38" s="15"/>
      <c r="LIM38" s="15"/>
      <c r="LIN38" s="15"/>
      <c r="LIO38" s="15"/>
      <c r="LIP38" s="15"/>
      <c r="LIQ38" s="15"/>
      <c r="LIR38" s="15"/>
      <c r="LIS38" s="15"/>
      <c r="LIT38" s="15"/>
      <c r="LIU38" s="15"/>
      <c r="LIV38" s="15"/>
      <c r="LIW38" s="15"/>
      <c r="LIX38" s="15"/>
      <c r="LIY38" s="15"/>
      <c r="LIZ38" s="15"/>
      <c r="LJA38" s="15"/>
      <c r="LJB38" s="15"/>
      <c r="LJC38" s="15"/>
      <c r="LJD38" s="15"/>
      <c r="LJE38" s="15"/>
      <c r="LJF38" s="15"/>
      <c r="LJG38" s="15"/>
      <c r="LJH38" s="15"/>
      <c r="LJI38" s="15"/>
      <c r="LJJ38" s="15"/>
      <c r="LJK38" s="15"/>
      <c r="LJL38" s="15"/>
      <c r="LJM38" s="15"/>
      <c r="LJN38" s="15"/>
      <c r="LJO38" s="15"/>
      <c r="LJP38" s="15"/>
      <c r="LJQ38" s="15"/>
      <c r="LJR38" s="15"/>
      <c r="LJS38" s="15"/>
      <c r="LJT38" s="15"/>
      <c r="LJU38" s="15"/>
      <c r="LJV38" s="15"/>
      <c r="LJW38" s="15"/>
      <c r="LJX38" s="15"/>
      <c r="LJY38" s="15"/>
      <c r="LJZ38" s="15"/>
      <c r="LKA38" s="15"/>
      <c r="LKB38" s="15"/>
      <c r="LKC38" s="15"/>
      <c r="LKD38" s="15"/>
      <c r="LKE38" s="15"/>
      <c r="LKF38" s="15"/>
      <c r="LKG38" s="15"/>
      <c r="LKH38" s="15"/>
      <c r="LKI38" s="15"/>
      <c r="LKJ38" s="15"/>
      <c r="LKK38" s="15"/>
      <c r="LKL38" s="15"/>
      <c r="LKM38" s="15"/>
      <c r="LKN38" s="15"/>
      <c r="LKO38" s="15"/>
      <c r="LKP38" s="15"/>
      <c r="LKQ38" s="15"/>
      <c r="LKR38" s="15"/>
      <c r="LKS38" s="15"/>
      <c r="LKT38" s="15"/>
      <c r="LKU38" s="15"/>
      <c r="LKV38" s="15"/>
      <c r="LKW38" s="15"/>
      <c r="LKX38" s="15"/>
      <c r="LKY38" s="15"/>
      <c r="LKZ38" s="15"/>
      <c r="LLA38" s="15"/>
      <c r="LLB38" s="15"/>
      <c r="LLC38" s="15"/>
      <c r="LLD38" s="15"/>
      <c r="LLE38" s="15"/>
      <c r="LLF38" s="15"/>
      <c r="LLG38" s="15"/>
      <c r="LLH38" s="15"/>
      <c r="LLI38" s="15"/>
      <c r="LLJ38" s="15"/>
      <c r="LLK38" s="15"/>
      <c r="LLL38" s="15"/>
      <c r="LLM38" s="15"/>
      <c r="LLN38" s="15"/>
      <c r="LLO38" s="15"/>
      <c r="LLP38" s="15"/>
      <c r="LLQ38" s="15"/>
      <c r="LLR38" s="15"/>
      <c r="LLS38" s="15"/>
      <c r="LLT38" s="15"/>
      <c r="LLU38" s="15"/>
      <c r="LLV38" s="15"/>
      <c r="LLW38" s="15"/>
      <c r="LLX38" s="15"/>
      <c r="LLY38" s="15"/>
      <c r="LLZ38" s="15"/>
      <c r="LMA38" s="15"/>
      <c r="LMB38" s="15"/>
      <c r="LMC38" s="15"/>
      <c r="LMD38" s="15"/>
      <c r="LME38" s="15"/>
      <c r="LMF38" s="15"/>
      <c r="LMG38" s="15"/>
      <c r="LMH38" s="15"/>
      <c r="LMI38" s="15"/>
      <c r="LMJ38" s="15"/>
      <c r="LMK38" s="15"/>
      <c r="LML38" s="15"/>
      <c r="LMM38" s="15"/>
      <c r="LMN38" s="15"/>
      <c r="LMO38" s="15"/>
      <c r="LMP38" s="15"/>
      <c r="LMQ38" s="15"/>
      <c r="LMR38" s="15"/>
      <c r="LMS38" s="15"/>
      <c r="LMT38" s="15"/>
      <c r="LMU38" s="15"/>
      <c r="LMV38" s="15"/>
      <c r="LMW38" s="15"/>
      <c r="LMX38" s="15"/>
      <c r="LMY38" s="15"/>
      <c r="LMZ38" s="15"/>
      <c r="LNA38" s="15"/>
      <c r="LNB38" s="15"/>
      <c r="LNC38" s="15"/>
      <c r="LND38" s="15"/>
      <c r="LNE38" s="15"/>
      <c r="LNF38" s="15"/>
      <c r="LNG38" s="15"/>
      <c r="LNH38" s="15"/>
      <c r="LNI38" s="15"/>
      <c r="LNJ38" s="15"/>
      <c r="LNK38" s="15"/>
      <c r="LNL38" s="15"/>
      <c r="LNM38" s="15"/>
      <c r="LNN38" s="15"/>
      <c r="LNO38" s="15"/>
      <c r="LNP38" s="15"/>
      <c r="LNQ38" s="15"/>
      <c r="LNR38" s="15"/>
      <c r="LNS38" s="15"/>
      <c r="LNT38" s="15"/>
      <c r="LNU38" s="15"/>
      <c r="LNV38" s="15"/>
      <c r="LNW38" s="15"/>
      <c r="LNX38" s="15"/>
      <c r="LNY38" s="15"/>
      <c r="LNZ38" s="15"/>
      <c r="LOA38" s="15"/>
      <c r="LOB38" s="15"/>
      <c r="LOC38" s="15"/>
      <c r="LOD38" s="15"/>
      <c r="LOE38" s="15"/>
      <c r="LOF38" s="15"/>
      <c r="LOG38" s="15"/>
      <c r="LOH38" s="15"/>
      <c r="LOI38" s="15"/>
      <c r="LOJ38" s="15"/>
      <c r="LOK38" s="15"/>
      <c r="LOL38" s="15"/>
      <c r="LOM38" s="15"/>
      <c r="LON38" s="15"/>
      <c r="LOO38" s="15"/>
      <c r="LOP38" s="15"/>
      <c r="LOQ38" s="15"/>
      <c r="LOR38" s="15"/>
      <c r="LOS38" s="15"/>
      <c r="LOT38" s="15"/>
      <c r="LOU38" s="15"/>
      <c r="LOV38" s="15"/>
      <c r="LOW38" s="15"/>
      <c r="LOX38" s="15"/>
      <c r="LOY38" s="15"/>
      <c r="LOZ38" s="15"/>
      <c r="LPA38" s="15"/>
      <c r="LPB38" s="15"/>
      <c r="LPC38" s="15"/>
      <c r="LPD38" s="15"/>
      <c r="LPE38" s="15"/>
      <c r="LPF38" s="15"/>
      <c r="LPG38" s="15"/>
      <c r="LPH38" s="15"/>
      <c r="LPI38" s="15"/>
      <c r="LPJ38" s="15"/>
      <c r="LPK38" s="15"/>
      <c r="LPL38" s="15"/>
      <c r="LPM38" s="15"/>
      <c r="LPN38" s="15"/>
      <c r="LPO38" s="15"/>
      <c r="LPP38" s="15"/>
      <c r="LPQ38" s="15"/>
      <c r="LPR38" s="15"/>
      <c r="LPS38" s="15"/>
      <c r="LPT38" s="15"/>
      <c r="LPU38" s="15"/>
      <c r="LPV38" s="15"/>
      <c r="LPW38" s="15"/>
      <c r="LPX38" s="15"/>
      <c r="LPY38" s="15"/>
      <c r="LPZ38" s="15"/>
      <c r="LQA38" s="15"/>
      <c r="LQB38" s="15"/>
      <c r="LQC38" s="15"/>
      <c r="LQD38" s="15"/>
      <c r="LQE38" s="15"/>
      <c r="LQF38" s="15"/>
      <c r="LQG38" s="15"/>
      <c r="LQH38" s="15"/>
      <c r="LQI38" s="15"/>
      <c r="LQJ38" s="15"/>
      <c r="LQK38" s="15"/>
      <c r="LQL38" s="15"/>
      <c r="LQM38" s="15"/>
      <c r="LQN38" s="15"/>
      <c r="LQO38" s="15"/>
      <c r="LQP38" s="15"/>
      <c r="LQQ38" s="15"/>
      <c r="LQR38" s="15"/>
      <c r="LQS38" s="15"/>
      <c r="LQT38" s="15"/>
      <c r="LQU38" s="15"/>
      <c r="LQV38" s="15"/>
      <c r="LQW38" s="15"/>
      <c r="LQX38" s="15"/>
      <c r="LQY38" s="15"/>
      <c r="LQZ38" s="15"/>
      <c r="LRA38" s="15"/>
      <c r="LRB38" s="15"/>
      <c r="LRC38" s="15"/>
      <c r="LRD38" s="15"/>
      <c r="LRE38" s="15"/>
      <c r="LRF38" s="15"/>
      <c r="LRG38" s="15"/>
      <c r="LRH38" s="15"/>
      <c r="LRI38" s="15"/>
      <c r="LRJ38" s="15"/>
      <c r="LRK38" s="15"/>
      <c r="LRL38" s="15"/>
      <c r="LRM38" s="15"/>
      <c r="LRN38" s="15"/>
      <c r="LRO38" s="15"/>
      <c r="LRP38" s="15"/>
      <c r="LRQ38" s="15"/>
      <c r="LRR38" s="15"/>
      <c r="LRS38" s="15"/>
      <c r="LRT38" s="15"/>
      <c r="LRU38" s="15"/>
      <c r="LRV38" s="15"/>
      <c r="LRW38" s="15"/>
      <c r="LRX38" s="15"/>
      <c r="LRY38" s="15"/>
      <c r="LRZ38" s="15"/>
      <c r="LSA38" s="15"/>
      <c r="LSB38" s="15"/>
      <c r="LSC38" s="15"/>
      <c r="LSD38" s="15"/>
      <c r="LSE38" s="15"/>
      <c r="LSF38" s="15"/>
      <c r="LSG38" s="15"/>
      <c r="LSH38" s="15"/>
      <c r="LSI38" s="15"/>
      <c r="LSJ38" s="15"/>
      <c r="LSK38" s="15"/>
      <c r="LSL38" s="15"/>
      <c r="LSM38" s="15"/>
      <c r="LSN38" s="15"/>
      <c r="LSO38" s="15"/>
      <c r="LSP38" s="15"/>
      <c r="LSQ38" s="15"/>
      <c r="LSR38" s="15"/>
      <c r="LSS38" s="15"/>
      <c r="LST38" s="15"/>
      <c r="LSU38" s="15"/>
      <c r="LSV38" s="15"/>
      <c r="LSW38" s="15"/>
      <c r="LSX38" s="15"/>
      <c r="LSY38" s="15"/>
      <c r="LSZ38" s="15"/>
      <c r="LTA38" s="15"/>
      <c r="LTB38" s="15"/>
      <c r="LTC38" s="15"/>
      <c r="LTD38" s="15"/>
      <c r="LTE38" s="15"/>
      <c r="LTF38" s="15"/>
      <c r="LTG38" s="15"/>
      <c r="LTH38" s="15"/>
      <c r="LTI38" s="15"/>
      <c r="LTJ38" s="15"/>
      <c r="LTK38" s="15"/>
      <c r="LTL38" s="15"/>
      <c r="LTM38" s="15"/>
      <c r="LTN38" s="15"/>
      <c r="LTO38" s="15"/>
      <c r="LTP38" s="15"/>
      <c r="LTQ38" s="15"/>
      <c r="LTR38" s="15"/>
      <c r="LTS38" s="15"/>
      <c r="LTT38" s="15"/>
      <c r="LTU38" s="15"/>
      <c r="LTV38" s="15"/>
      <c r="LTW38" s="15"/>
      <c r="LTX38" s="15"/>
      <c r="LTY38" s="15"/>
      <c r="LTZ38" s="15"/>
      <c r="LUA38" s="15"/>
      <c r="LUB38" s="15"/>
      <c r="LUC38" s="15"/>
      <c r="LUD38" s="15"/>
      <c r="LUE38" s="15"/>
      <c r="LUF38" s="15"/>
      <c r="LUG38" s="15"/>
      <c r="LUH38" s="15"/>
      <c r="LUI38" s="15"/>
      <c r="LUJ38" s="15"/>
      <c r="LUK38" s="15"/>
      <c r="LUL38" s="15"/>
      <c r="LUM38" s="15"/>
      <c r="LUN38" s="15"/>
      <c r="LUO38" s="15"/>
      <c r="LUP38" s="15"/>
      <c r="LUQ38" s="15"/>
      <c r="LUR38" s="15"/>
      <c r="LUS38" s="15"/>
      <c r="LUT38" s="15"/>
      <c r="LUU38" s="15"/>
      <c r="LUV38" s="15"/>
      <c r="LUW38" s="15"/>
      <c r="LUX38" s="15"/>
      <c r="LUY38" s="15"/>
      <c r="LUZ38" s="15"/>
      <c r="LVA38" s="15"/>
      <c r="LVB38" s="15"/>
      <c r="LVC38" s="15"/>
      <c r="LVD38" s="15"/>
      <c r="LVE38" s="15"/>
      <c r="LVF38" s="15"/>
      <c r="LVG38" s="15"/>
      <c r="LVH38" s="15"/>
      <c r="LVI38" s="15"/>
      <c r="LVJ38" s="15"/>
      <c r="LVK38" s="15"/>
      <c r="LVL38" s="15"/>
      <c r="LVM38" s="15"/>
      <c r="LVN38" s="15"/>
      <c r="LVO38" s="15"/>
      <c r="LVP38" s="15"/>
      <c r="LVQ38" s="15"/>
      <c r="LVR38" s="15"/>
      <c r="LVS38" s="15"/>
      <c r="LVT38" s="15"/>
      <c r="LVU38" s="15"/>
      <c r="LVV38" s="15"/>
      <c r="LVW38" s="15"/>
      <c r="LVX38" s="15"/>
      <c r="LVY38" s="15"/>
      <c r="LVZ38" s="15"/>
      <c r="LWA38" s="15"/>
      <c r="LWB38" s="15"/>
      <c r="LWC38" s="15"/>
      <c r="LWD38" s="15"/>
      <c r="LWE38" s="15"/>
      <c r="LWF38" s="15"/>
      <c r="LWG38" s="15"/>
      <c r="LWH38" s="15"/>
      <c r="LWI38" s="15"/>
      <c r="LWJ38" s="15"/>
      <c r="LWK38" s="15"/>
      <c r="LWL38" s="15"/>
      <c r="LWM38" s="15"/>
      <c r="LWN38" s="15"/>
      <c r="LWO38" s="15"/>
      <c r="LWP38" s="15"/>
      <c r="LWQ38" s="15"/>
      <c r="LWR38" s="15"/>
      <c r="LWS38" s="15"/>
      <c r="LWT38" s="15"/>
      <c r="LWU38" s="15"/>
      <c r="LWV38" s="15"/>
      <c r="LWW38" s="15"/>
      <c r="LWX38" s="15"/>
      <c r="LWY38" s="15"/>
      <c r="LWZ38" s="15"/>
      <c r="LXA38" s="15"/>
      <c r="LXB38" s="15"/>
      <c r="LXC38" s="15"/>
      <c r="LXD38" s="15"/>
      <c r="LXE38" s="15"/>
      <c r="LXF38" s="15"/>
      <c r="LXG38" s="15"/>
      <c r="LXH38" s="15"/>
      <c r="LXI38" s="15"/>
      <c r="LXJ38" s="15"/>
      <c r="LXK38" s="15"/>
      <c r="LXL38" s="15"/>
      <c r="LXM38" s="15"/>
      <c r="LXN38" s="15"/>
      <c r="LXO38" s="15"/>
      <c r="LXP38" s="15"/>
      <c r="LXQ38" s="15"/>
      <c r="LXR38" s="15"/>
      <c r="LXS38" s="15"/>
      <c r="LXT38" s="15"/>
      <c r="LXU38" s="15"/>
      <c r="LXV38" s="15"/>
      <c r="LXW38" s="15"/>
      <c r="LXX38" s="15"/>
      <c r="LXY38" s="15"/>
      <c r="LXZ38" s="15"/>
      <c r="LYA38" s="15"/>
      <c r="LYB38" s="15"/>
      <c r="LYC38" s="15"/>
      <c r="LYD38" s="15"/>
      <c r="LYE38" s="15"/>
      <c r="LYF38" s="15"/>
      <c r="LYG38" s="15"/>
      <c r="LYH38" s="15"/>
      <c r="LYI38" s="15"/>
      <c r="LYJ38" s="15"/>
      <c r="LYK38" s="15"/>
      <c r="LYL38" s="15"/>
      <c r="LYM38" s="15"/>
      <c r="LYN38" s="15"/>
      <c r="LYO38" s="15"/>
      <c r="LYP38" s="15"/>
      <c r="LYQ38" s="15"/>
      <c r="LYR38" s="15"/>
      <c r="LYS38" s="15"/>
      <c r="LYT38" s="15"/>
      <c r="LYU38" s="15"/>
      <c r="LYV38" s="15"/>
      <c r="LYW38" s="15"/>
      <c r="LYX38" s="15"/>
      <c r="LYY38" s="15"/>
      <c r="LYZ38" s="15"/>
      <c r="LZA38" s="15"/>
      <c r="LZB38" s="15"/>
      <c r="LZC38" s="15"/>
      <c r="LZD38" s="15"/>
      <c r="LZE38" s="15"/>
      <c r="LZF38" s="15"/>
      <c r="LZG38" s="15"/>
      <c r="LZH38" s="15"/>
      <c r="LZI38" s="15"/>
      <c r="LZJ38" s="15"/>
      <c r="LZK38" s="15"/>
      <c r="LZL38" s="15"/>
      <c r="LZM38" s="15"/>
      <c r="LZN38" s="15"/>
      <c r="LZO38" s="15"/>
      <c r="LZP38" s="15"/>
      <c r="LZQ38" s="15"/>
      <c r="LZR38" s="15"/>
      <c r="LZS38" s="15"/>
      <c r="LZT38" s="15"/>
      <c r="LZU38" s="15"/>
      <c r="LZV38" s="15"/>
      <c r="LZW38" s="15"/>
      <c r="LZX38" s="15"/>
      <c r="LZY38" s="15"/>
      <c r="LZZ38" s="15"/>
      <c r="MAA38" s="15"/>
      <c r="MAB38" s="15"/>
      <c r="MAC38" s="15"/>
      <c r="MAD38" s="15"/>
      <c r="MAE38" s="15"/>
      <c r="MAF38" s="15"/>
      <c r="MAG38" s="15"/>
      <c r="MAH38" s="15"/>
      <c r="MAI38" s="15"/>
      <c r="MAJ38" s="15"/>
      <c r="MAK38" s="15"/>
      <c r="MAL38" s="15"/>
      <c r="MAM38" s="15"/>
      <c r="MAN38" s="15"/>
      <c r="MAO38" s="15"/>
      <c r="MAP38" s="15"/>
      <c r="MAQ38" s="15"/>
      <c r="MAR38" s="15"/>
      <c r="MAS38" s="15"/>
      <c r="MAT38" s="15"/>
      <c r="MAU38" s="15"/>
      <c r="MAV38" s="15"/>
      <c r="MAW38" s="15"/>
      <c r="MAX38" s="15"/>
      <c r="MAY38" s="15"/>
      <c r="MAZ38" s="15"/>
      <c r="MBA38" s="15"/>
      <c r="MBB38" s="15"/>
      <c r="MBC38" s="15"/>
      <c r="MBD38" s="15"/>
      <c r="MBE38" s="15"/>
      <c r="MBF38" s="15"/>
      <c r="MBG38" s="15"/>
      <c r="MBH38" s="15"/>
      <c r="MBI38" s="15"/>
      <c r="MBJ38" s="15"/>
      <c r="MBK38" s="15"/>
      <c r="MBL38" s="15"/>
      <c r="MBM38" s="15"/>
      <c r="MBN38" s="15"/>
      <c r="MBO38" s="15"/>
      <c r="MBP38" s="15"/>
      <c r="MBQ38" s="15"/>
      <c r="MBR38" s="15"/>
      <c r="MBS38" s="15"/>
      <c r="MBT38" s="15"/>
      <c r="MBU38" s="15"/>
      <c r="MBV38" s="15"/>
      <c r="MBW38" s="15"/>
      <c r="MBX38" s="15"/>
      <c r="MBY38" s="15"/>
      <c r="MBZ38" s="15"/>
      <c r="MCA38" s="15"/>
      <c r="MCB38" s="15"/>
      <c r="MCC38" s="15"/>
      <c r="MCD38" s="15"/>
      <c r="MCE38" s="15"/>
      <c r="MCF38" s="15"/>
      <c r="MCG38" s="15"/>
      <c r="MCH38" s="15"/>
      <c r="MCI38" s="15"/>
      <c r="MCJ38" s="15"/>
      <c r="MCK38" s="15"/>
      <c r="MCL38" s="15"/>
      <c r="MCM38" s="15"/>
      <c r="MCN38" s="15"/>
      <c r="MCO38" s="15"/>
      <c r="MCP38" s="15"/>
      <c r="MCQ38" s="15"/>
      <c r="MCR38" s="15"/>
      <c r="MCS38" s="15"/>
      <c r="MCT38" s="15"/>
      <c r="MCU38" s="15"/>
      <c r="MCV38" s="15"/>
      <c r="MCW38" s="15"/>
      <c r="MCX38" s="15"/>
      <c r="MCY38" s="15"/>
      <c r="MCZ38" s="15"/>
      <c r="MDA38" s="15"/>
      <c r="MDB38" s="15"/>
      <c r="MDC38" s="15"/>
      <c r="MDD38" s="15"/>
      <c r="MDE38" s="15"/>
      <c r="MDF38" s="15"/>
      <c r="MDG38" s="15"/>
      <c r="MDH38" s="15"/>
      <c r="MDI38" s="15"/>
      <c r="MDJ38" s="15"/>
      <c r="MDK38" s="15"/>
      <c r="MDL38" s="15"/>
      <c r="MDM38" s="15"/>
      <c r="MDN38" s="15"/>
      <c r="MDO38" s="15"/>
      <c r="MDP38" s="15"/>
      <c r="MDQ38" s="15"/>
      <c r="MDR38" s="15"/>
      <c r="MDS38" s="15"/>
      <c r="MDT38" s="15"/>
      <c r="MDU38" s="15"/>
      <c r="MDV38" s="15"/>
      <c r="MDW38" s="15"/>
      <c r="MDX38" s="15"/>
      <c r="MDY38" s="15"/>
      <c r="MDZ38" s="15"/>
      <c r="MEA38" s="15"/>
      <c r="MEB38" s="15"/>
      <c r="MEC38" s="15"/>
      <c r="MED38" s="15"/>
      <c r="MEE38" s="15"/>
      <c r="MEF38" s="15"/>
      <c r="MEG38" s="15"/>
      <c r="MEH38" s="15"/>
      <c r="MEI38" s="15"/>
      <c r="MEJ38" s="15"/>
      <c r="MEK38" s="15"/>
      <c r="MEL38" s="15"/>
      <c r="MEM38" s="15"/>
      <c r="MEN38" s="15"/>
      <c r="MEO38" s="15"/>
      <c r="MEP38" s="15"/>
      <c r="MEQ38" s="15"/>
      <c r="MER38" s="15"/>
      <c r="MES38" s="15"/>
      <c r="MET38" s="15"/>
      <c r="MEU38" s="15"/>
      <c r="MEV38" s="15"/>
      <c r="MEW38" s="15"/>
      <c r="MEX38" s="15"/>
      <c r="MEY38" s="15"/>
      <c r="MEZ38" s="15"/>
      <c r="MFA38" s="15"/>
      <c r="MFB38" s="15"/>
      <c r="MFC38" s="15"/>
      <c r="MFD38" s="15"/>
      <c r="MFE38" s="15"/>
      <c r="MFF38" s="15"/>
      <c r="MFG38" s="15"/>
      <c r="MFH38" s="15"/>
      <c r="MFI38" s="15"/>
      <c r="MFJ38" s="15"/>
      <c r="MFK38" s="15"/>
      <c r="MFL38" s="15"/>
      <c r="MFM38" s="15"/>
      <c r="MFN38" s="15"/>
      <c r="MFO38" s="15"/>
      <c r="MFP38" s="15"/>
      <c r="MFQ38" s="15"/>
      <c r="MFR38" s="15"/>
      <c r="MFS38" s="15"/>
      <c r="MFT38" s="15"/>
      <c r="MFU38" s="15"/>
      <c r="MFV38" s="15"/>
      <c r="MFW38" s="15"/>
      <c r="MFX38" s="15"/>
      <c r="MFY38" s="15"/>
      <c r="MFZ38" s="15"/>
      <c r="MGA38" s="15"/>
      <c r="MGB38" s="15"/>
      <c r="MGC38" s="15"/>
      <c r="MGD38" s="15"/>
      <c r="MGE38" s="15"/>
      <c r="MGF38" s="15"/>
      <c r="MGG38" s="15"/>
      <c r="MGH38" s="15"/>
      <c r="MGI38" s="15"/>
      <c r="MGJ38" s="15"/>
      <c r="MGK38" s="15"/>
      <c r="MGL38" s="15"/>
      <c r="MGM38" s="15"/>
      <c r="MGN38" s="15"/>
      <c r="MGO38" s="15"/>
      <c r="MGP38" s="15"/>
      <c r="MGQ38" s="15"/>
      <c r="MGR38" s="15"/>
      <c r="MGS38" s="15"/>
      <c r="MGT38" s="15"/>
      <c r="MGU38" s="15"/>
      <c r="MGV38" s="15"/>
      <c r="MGW38" s="15"/>
      <c r="MGX38" s="15"/>
      <c r="MGY38" s="15"/>
      <c r="MGZ38" s="15"/>
      <c r="MHA38" s="15"/>
      <c r="MHB38" s="15"/>
      <c r="MHC38" s="15"/>
      <c r="MHD38" s="15"/>
      <c r="MHE38" s="15"/>
      <c r="MHF38" s="15"/>
      <c r="MHG38" s="15"/>
      <c r="MHH38" s="15"/>
      <c r="MHI38" s="15"/>
      <c r="MHJ38" s="15"/>
      <c r="MHK38" s="15"/>
      <c r="MHL38" s="15"/>
      <c r="MHM38" s="15"/>
      <c r="MHN38" s="15"/>
      <c r="MHO38" s="15"/>
      <c r="MHP38" s="15"/>
      <c r="MHQ38" s="15"/>
      <c r="MHR38" s="15"/>
      <c r="MHS38" s="15"/>
      <c r="MHT38" s="15"/>
      <c r="MHU38" s="15"/>
      <c r="MHV38" s="15"/>
      <c r="MHW38" s="15"/>
      <c r="MHX38" s="15"/>
      <c r="MHY38" s="15"/>
      <c r="MHZ38" s="15"/>
      <c r="MIA38" s="15"/>
      <c r="MIB38" s="15"/>
      <c r="MIC38" s="15"/>
      <c r="MID38" s="15"/>
      <c r="MIE38" s="15"/>
      <c r="MIF38" s="15"/>
      <c r="MIG38" s="15"/>
      <c r="MIH38" s="15"/>
      <c r="MII38" s="15"/>
      <c r="MIJ38" s="15"/>
      <c r="MIK38" s="15"/>
      <c r="MIL38" s="15"/>
      <c r="MIM38" s="15"/>
      <c r="MIN38" s="15"/>
      <c r="MIO38" s="15"/>
      <c r="MIP38" s="15"/>
      <c r="MIQ38" s="15"/>
      <c r="MIR38" s="15"/>
      <c r="MIS38" s="15"/>
      <c r="MIT38" s="15"/>
      <c r="MIU38" s="15"/>
      <c r="MIV38" s="15"/>
      <c r="MIW38" s="15"/>
      <c r="MIX38" s="15"/>
      <c r="MIY38" s="15"/>
      <c r="MIZ38" s="15"/>
      <c r="MJA38" s="15"/>
      <c r="MJB38" s="15"/>
      <c r="MJC38" s="15"/>
      <c r="MJD38" s="15"/>
      <c r="MJE38" s="15"/>
      <c r="MJF38" s="15"/>
      <c r="MJG38" s="15"/>
      <c r="MJH38" s="15"/>
      <c r="MJI38" s="15"/>
      <c r="MJJ38" s="15"/>
      <c r="MJK38" s="15"/>
      <c r="MJL38" s="15"/>
      <c r="MJM38" s="15"/>
      <c r="MJN38" s="15"/>
      <c r="MJO38" s="15"/>
      <c r="MJP38" s="15"/>
      <c r="MJQ38" s="15"/>
      <c r="MJR38" s="15"/>
      <c r="MJS38" s="15"/>
      <c r="MJT38" s="15"/>
      <c r="MJU38" s="15"/>
      <c r="MJV38" s="15"/>
      <c r="MJW38" s="15"/>
      <c r="MJX38" s="15"/>
      <c r="MJY38" s="15"/>
      <c r="MJZ38" s="15"/>
      <c r="MKA38" s="15"/>
      <c r="MKB38" s="15"/>
      <c r="MKC38" s="15"/>
      <c r="MKD38" s="15"/>
      <c r="MKE38" s="15"/>
      <c r="MKF38" s="15"/>
      <c r="MKG38" s="15"/>
      <c r="MKH38" s="15"/>
      <c r="MKI38" s="15"/>
      <c r="MKJ38" s="15"/>
      <c r="MKK38" s="15"/>
      <c r="MKL38" s="15"/>
      <c r="MKM38" s="15"/>
      <c r="MKN38" s="15"/>
      <c r="MKO38" s="15"/>
      <c r="MKP38" s="15"/>
      <c r="MKQ38" s="15"/>
      <c r="MKR38" s="15"/>
      <c r="MKS38" s="15"/>
      <c r="MKT38" s="15"/>
      <c r="MKU38" s="15"/>
      <c r="MKV38" s="15"/>
      <c r="MKW38" s="15"/>
      <c r="MKX38" s="15"/>
      <c r="MKY38" s="15"/>
      <c r="MKZ38" s="15"/>
      <c r="MLA38" s="15"/>
      <c r="MLB38" s="15"/>
      <c r="MLC38" s="15"/>
      <c r="MLD38" s="15"/>
      <c r="MLE38" s="15"/>
      <c r="MLF38" s="15"/>
      <c r="MLG38" s="15"/>
      <c r="MLH38" s="15"/>
      <c r="MLI38" s="15"/>
      <c r="MLJ38" s="15"/>
      <c r="MLK38" s="15"/>
      <c r="MLL38" s="15"/>
      <c r="MLM38" s="15"/>
      <c r="MLN38" s="15"/>
      <c r="MLO38" s="15"/>
      <c r="MLP38" s="15"/>
      <c r="MLQ38" s="15"/>
      <c r="MLR38" s="15"/>
      <c r="MLS38" s="15"/>
      <c r="MLT38" s="15"/>
      <c r="MLU38" s="15"/>
      <c r="MLV38" s="15"/>
      <c r="MLW38" s="15"/>
      <c r="MLX38" s="15"/>
      <c r="MLY38" s="15"/>
      <c r="MLZ38" s="15"/>
      <c r="MMA38" s="15"/>
      <c r="MMB38" s="15"/>
      <c r="MMC38" s="15"/>
      <c r="MMD38" s="15"/>
      <c r="MME38" s="15"/>
      <c r="MMF38" s="15"/>
      <c r="MMG38" s="15"/>
      <c r="MMH38" s="15"/>
      <c r="MMI38" s="15"/>
      <c r="MMJ38" s="15"/>
      <c r="MMK38" s="15"/>
      <c r="MML38" s="15"/>
      <c r="MMM38" s="15"/>
      <c r="MMN38" s="15"/>
      <c r="MMO38" s="15"/>
      <c r="MMP38" s="15"/>
      <c r="MMQ38" s="15"/>
      <c r="MMR38" s="15"/>
      <c r="MMS38" s="15"/>
      <c r="MMT38" s="15"/>
      <c r="MMU38" s="15"/>
      <c r="MMV38" s="15"/>
      <c r="MMW38" s="15"/>
      <c r="MMX38" s="15"/>
      <c r="MMY38" s="15"/>
      <c r="MMZ38" s="15"/>
      <c r="MNA38" s="15"/>
      <c r="MNB38" s="15"/>
      <c r="MNC38" s="15"/>
      <c r="MND38" s="15"/>
      <c r="MNE38" s="15"/>
      <c r="MNF38" s="15"/>
      <c r="MNG38" s="15"/>
      <c r="MNH38" s="15"/>
      <c r="MNI38" s="15"/>
      <c r="MNJ38" s="15"/>
      <c r="MNK38" s="15"/>
      <c r="MNL38" s="15"/>
      <c r="MNM38" s="15"/>
      <c r="MNN38" s="15"/>
      <c r="MNO38" s="15"/>
      <c r="MNP38" s="15"/>
      <c r="MNQ38" s="15"/>
      <c r="MNR38" s="15"/>
      <c r="MNS38" s="15"/>
      <c r="MNT38" s="15"/>
      <c r="MNU38" s="15"/>
      <c r="MNV38" s="15"/>
      <c r="MNW38" s="15"/>
      <c r="MNX38" s="15"/>
      <c r="MNY38" s="15"/>
      <c r="MNZ38" s="15"/>
      <c r="MOA38" s="15"/>
      <c r="MOB38" s="15"/>
      <c r="MOC38" s="15"/>
      <c r="MOD38" s="15"/>
      <c r="MOE38" s="15"/>
      <c r="MOF38" s="15"/>
      <c r="MOG38" s="15"/>
      <c r="MOH38" s="15"/>
      <c r="MOI38" s="15"/>
      <c r="MOJ38" s="15"/>
      <c r="MOK38" s="15"/>
      <c r="MOL38" s="15"/>
      <c r="MOM38" s="15"/>
      <c r="MON38" s="15"/>
      <c r="MOO38" s="15"/>
      <c r="MOP38" s="15"/>
      <c r="MOQ38" s="15"/>
      <c r="MOR38" s="15"/>
      <c r="MOS38" s="15"/>
      <c r="MOT38" s="15"/>
      <c r="MOU38" s="15"/>
      <c r="MOV38" s="15"/>
      <c r="MOW38" s="15"/>
      <c r="MOX38" s="15"/>
      <c r="MOY38" s="15"/>
      <c r="MOZ38" s="15"/>
      <c r="MPA38" s="15"/>
      <c r="MPB38" s="15"/>
      <c r="MPC38" s="15"/>
      <c r="MPD38" s="15"/>
      <c r="MPE38" s="15"/>
      <c r="MPF38" s="15"/>
      <c r="MPG38" s="15"/>
      <c r="MPH38" s="15"/>
      <c r="MPI38" s="15"/>
      <c r="MPJ38" s="15"/>
      <c r="MPK38" s="15"/>
      <c r="MPL38" s="15"/>
      <c r="MPM38" s="15"/>
      <c r="MPN38" s="15"/>
      <c r="MPO38" s="15"/>
      <c r="MPP38" s="15"/>
      <c r="MPQ38" s="15"/>
      <c r="MPR38" s="15"/>
      <c r="MPS38" s="15"/>
      <c r="MPT38" s="15"/>
      <c r="MPU38" s="15"/>
      <c r="MPV38" s="15"/>
      <c r="MPW38" s="15"/>
      <c r="MPX38" s="15"/>
      <c r="MPY38" s="15"/>
      <c r="MPZ38" s="15"/>
      <c r="MQA38" s="15"/>
      <c r="MQB38" s="15"/>
      <c r="MQC38" s="15"/>
      <c r="MQD38" s="15"/>
      <c r="MQE38" s="15"/>
      <c r="MQF38" s="15"/>
      <c r="MQG38" s="15"/>
      <c r="MQH38" s="15"/>
      <c r="MQI38" s="15"/>
      <c r="MQJ38" s="15"/>
      <c r="MQK38" s="15"/>
      <c r="MQL38" s="15"/>
      <c r="MQM38" s="15"/>
      <c r="MQN38" s="15"/>
      <c r="MQO38" s="15"/>
      <c r="MQP38" s="15"/>
      <c r="MQQ38" s="15"/>
      <c r="MQR38" s="15"/>
      <c r="MQS38" s="15"/>
      <c r="MQT38" s="15"/>
      <c r="MQU38" s="15"/>
      <c r="MQV38" s="15"/>
      <c r="MQW38" s="15"/>
      <c r="MQX38" s="15"/>
      <c r="MQY38" s="15"/>
      <c r="MQZ38" s="15"/>
      <c r="MRA38" s="15"/>
      <c r="MRB38" s="15"/>
      <c r="MRC38" s="15"/>
      <c r="MRD38" s="15"/>
      <c r="MRE38" s="15"/>
      <c r="MRF38" s="15"/>
      <c r="MRG38" s="15"/>
      <c r="MRH38" s="15"/>
      <c r="MRI38" s="15"/>
      <c r="MRJ38" s="15"/>
      <c r="MRK38" s="15"/>
      <c r="MRL38" s="15"/>
      <c r="MRM38" s="15"/>
      <c r="MRN38" s="15"/>
      <c r="MRO38" s="15"/>
      <c r="MRP38" s="15"/>
      <c r="MRQ38" s="15"/>
      <c r="MRR38" s="15"/>
      <c r="MRS38" s="15"/>
      <c r="MRT38" s="15"/>
      <c r="MRU38" s="15"/>
      <c r="MRV38" s="15"/>
      <c r="MRW38" s="15"/>
      <c r="MRX38" s="15"/>
      <c r="MRY38" s="15"/>
      <c r="MRZ38" s="15"/>
      <c r="MSA38" s="15"/>
      <c r="MSB38" s="15"/>
      <c r="MSC38" s="15"/>
      <c r="MSD38" s="15"/>
      <c r="MSE38" s="15"/>
      <c r="MSF38" s="15"/>
      <c r="MSG38" s="15"/>
      <c r="MSH38" s="15"/>
      <c r="MSI38" s="15"/>
      <c r="MSJ38" s="15"/>
      <c r="MSK38" s="15"/>
      <c r="MSL38" s="15"/>
      <c r="MSM38" s="15"/>
      <c r="MSN38" s="15"/>
      <c r="MSO38" s="15"/>
      <c r="MSP38" s="15"/>
      <c r="MSQ38" s="15"/>
      <c r="MSR38" s="15"/>
      <c r="MSS38" s="15"/>
      <c r="MST38" s="15"/>
      <c r="MSU38" s="15"/>
      <c r="MSV38" s="15"/>
      <c r="MSW38" s="15"/>
      <c r="MSX38" s="15"/>
      <c r="MSY38" s="15"/>
      <c r="MSZ38" s="15"/>
      <c r="MTA38" s="15"/>
      <c r="MTB38" s="15"/>
      <c r="MTC38" s="15"/>
      <c r="MTD38" s="15"/>
      <c r="MTE38" s="15"/>
      <c r="MTF38" s="15"/>
      <c r="MTG38" s="15"/>
      <c r="MTH38" s="15"/>
      <c r="MTI38" s="15"/>
      <c r="MTJ38" s="15"/>
      <c r="MTK38" s="15"/>
      <c r="MTL38" s="15"/>
      <c r="MTM38" s="15"/>
      <c r="MTN38" s="15"/>
      <c r="MTO38" s="15"/>
      <c r="MTP38" s="15"/>
      <c r="MTQ38" s="15"/>
      <c r="MTR38" s="15"/>
      <c r="MTS38" s="15"/>
      <c r="MTT38" s="15"/>
      <c r="MTU38" s="15"/>
      <c r="MTV38" s="15"/>
      <c r="MTW38" s="15"/>
      <c r="MTX38" s="15"/>
      <c r="MTY38" s="15"/>
      <c r="MTZ38" s="15"/>
      <c r="MUA38" s="15"/>
      <c r="MUB38" s="15"/>
      <c r="MUC38" s="15"/>
      <c r="MUD38" s="15"/>
      <c r="MUE38" s="15"/>
      <c r="MUF38" s="15"/>
      <c r="MUG38" s="15"/>
      <c r="MUH38" s="15"/>
      <c r="MUI38" s="15"/>
      <c r="MUJ38" s="15"/>
      <c r="MUK38" s="15"/>
      <c r="MUL38" s="15"/>
      <c r="MUM38" s="15"/>
      <c r="MUN38" s="15"/>
      <c r="MUO38" s="15"/>
      <c r="MUP38" s="15"/>
      <c r="MUQ38" s="15"/>
      <c r="MUR38" s="15"/>
      <c r="MUS38" s="15"/>
      <c r="MUT38" s="15"/>
      <c r="MUU38" s="15"/>
      <c r="MUV38" s="15"/>
      <c r="MUW38" s="15"/>
      <c r="MUX38" s="15"/>
      <c r="MUY38" s="15"/>
      <c r="MUZ38" s="15"/>
      <c r="MVA38" s="15"/>
      <c r="MVB38" s="15"/>
      <c r="MVC38" s="15"/>
      <c r="MVD38" s="15"/>
      <c r="MVE38" s="15"/>
      <c r="MVF38" s="15"/>
      <c r="MVG38" s="15"/>
      <c r="MVH38" s="15"/>
      <c r="MVI38" s="15"/>
      <c r="MVJ38" s="15"/>
      <c r="MVK38" s="15"/>
      <c r="MVL38" s="15"/>
      <c r="MVM38" s="15"/>
      <c r="MVN38" s="15"/>
      <c r="MVO38" s="15"/>
      <c r="MVP38" s="15"/>
      <c r="MVQ38" s="15"/>
      <c r="MVR38" s="15"/>
      <c r="MVS38" s="15"/>
      <c r="MVT38" s="15"/>
      <c r="MVU38" s="15"/>
      <c r="MVV38" s="15"/>
      <c r="MVW38" s="15"/>
      <c r="MVX38" s="15"/>
      <c r="MVY38" s="15"/>
      <c r="MVZ38" s="15"/>
      <c r="MWA38" s="15"/>
      <c r="MWB38" s="15"/>
      <c r="MWC38" s="15"/>
      <c r="MWD38" s="15"/>
      <c r="MWE38" s="15"/>
      <c r="MWF38" s="15"/>
      <c r="MWG38" s="15"/>
      <c r="MWH38" s="15"/>
      <c r="MWI38" s="15"/>
      <c r="MWJ38" s="15"/>
      <c r="MWK38" s="15"/>
      <c r="MWL38" s="15"/>
      <c r="MWM38" s="15"/>
      <c r="MWN38" s="15"/>
      <c r="MWO38" s="15"/>
      <c r="MWP38" s="15"/>
      <c r="MWQ38" s="15"/>
      <c r="MWR38" s="15"/>
      <c r="MWS38" s="15"/>
      <c r="MWT38" s="15"/>
      <c r="MWU38" s="15"/>
      <c r="MWV38" s="15"/>
      <c r="MWW38" s="15"/>
      <c r="MWX38" s="15"/>
      <c r="MWY38" s="15"/>
      <c r="MWZ38" s="15"/>
      <c r="MXA38" s="15"/>
      <c r="MXB38" s="15"/>
      <c r="MXC38" s="15"/>
      <c r="MXD38" s="15"/>
      <c r="MXE38" s="15"/>
      <c r="MXF38" s="15"/>
      <c r="MXG38" s="15"/>
      <c r="MXH38" s="15"/>
      <c r="MXI38" s="15"/>
      <c r="MXJ38" s="15"/>
      <c r="MXK38" s="15"/>
      <c r="MXL38" s="15"/>
      <c r="MXM38" s="15"/>
      <c r="MXN38" s="15"/>
      <c r="MXO38" s="15"/>
      <c r="MXP38" s="15"/>
      <c r="MXQ38" s="15"/>
      <c r="MXR38" s="15"/>
      <c r="MXS38" s="15"/>
      <c r="MXT38" s="15"/>
      <c r="MXU38" s="15"/>
      <c r="MXV38" s="15"/>
      <c r="MXW38" s="15"/>
      <c r="MXX38" s="15"/>
      <c r="MXY38" s="15"/>
      <c r="MXZ38" s="15"/>
      <c r="MYA38" s="15"/>
      <c r="MYB38" s="15"/>
      <c r="MYC38" s="15"/>
      <c r="MYD38" s="15"/>
      <c r="MYE38" s="15"/>
      <c r="MYF38" s="15"/>
      <c r="MYG38" s="15"/>
      <c r="MYH38" s="15"/>
      <c r="MYI38" s="15"/>
      <c r="MYJ38" s="15"/>
      <c r="MYK38" s="15"/>
      <c r="MYL38" s="15"/>
      <c r="MYM38" s="15"/>
      <c r="MYN38" s="15"/>
      <c r="MYO38" s="15"/>
      <c r="MYP38" s="15"/>
      <c r="MYQ38" s="15"/>
      <c r="MYR38" s="15"/>
      <c r="MYS38" s="15"/>
      <c r="MYT38" s="15"/>
      <c r="MYU38" s="15"/>
      <c r="MYV38" s="15"/>
      <c r="MYW38" s="15"/>
      <c r="MYX38" s="15"/>
      <c r="MYY38" s="15"/>
      <c r="MYZ38" s="15"/>
      <c r="MZA38" s="15"/>
      <c r="MZB38" s="15"/>
      <c r="MZC38" s="15"/>
      <c r="MZD38" s="15"/>
      <c r="MZE38" s="15"/>
      <c r="MZF38" s="15"/>
      <c r="MZG38" s="15"/>
      <c r="MZH38" s="15"/>
      <c r="MZI38" s="15"/>
      <c r="MZJ38" s="15"/>
      <c r="MZK38" s="15"/>
      <c r="MZL38" s="15"/>
      <c r="MZM38" s="15"/>
      <c r="MZN38" s="15"/>
      <c r="MZO38" s="15"/>
      <c r="MZP38" s="15"/>
      <c r="MZQ38" s="15"/>
      <c r="MZR38" s="15"/>
      <c r="MZS38" s="15"/>
      <c r="MZT38" s="15"/>
      <c r="MZU38" s="15"/>
      <c r="MZV38" s="15"/>
      <c r="MZW38" s="15"/>
      <c r="MZX38" s="15"/>
      <c r="MZY38" s="15"/>
      <c r="MZZ38" s="15"/>
      <c r="NAA38" s="15"/>
      <c r="NAB38" s="15"/>
      <c r="NAC38" s="15"/>
      <c r="NAD38" s="15"/>
      <c r="NAE38" s="15"/>
      <c r="NAF38" s="15"/>
      <c r="NAG38" s="15"/>
      <c r="NAH38" s="15"/>
      <c r="NAI38" s="15"/>
      <c r="NAJ38" s="15"/>
      <c r="NAK38" s="15"/>
      <c r="NAL38" s="15"/>
      <c r="NAM38" s="15"/>
      <c r="NAN38" s="15"/>
      <c r="NAO38" s="15"/>
      <c r="NAP38" s="15"/>
      <c r="NAQ38" s="15"/>
      <c r="NAR38" s="15"/>
      <c r="NAS38" s="15"/>
      <c r="NAT38" s="15"/>
      <c r="NAU38" s="15"/>
      <c r="NAV38" s="15"/>
      <c r="NAW38" s="15"/>
      <c r="NAX38" s="15"/>
      <c r="NAY38" s="15"/>
      <c r="NAZ38" s="15"/>
      <c r="NBA38" s="15"/>
      <c r="NBB38" s="15"/>
      <c r="NBC38" s="15"/>
      <c r="NBD38" s="15"/>
      <c r="NBE38" s="15"/>
      <c r="NBF38" s="15"/>
      <c r="NBG38" s="15"/>
      <c r="NBH38" s="15"/>
      <c r="NBI38" s="15"/>
      <c r="NBJ38" s="15"/>
      <c r="NBK38" s="15"/>
      <c r="NBL38" s="15"/>
      <c r="NBM38" s="15"/>
      <c r="NBN38" s="15"/>
      <c r="NBO38" s="15"/>
      <c r="NBP38" s="15"/>
      <c r="NBQ38" s="15"/>
      <c r="NBR38" s="15"/>
      <c r="NBS38" s="15"/>
      <c r="NBT38" s="15"/>
      <c r="NBU38" s="15"/>
      <c r="NBV38" s="15"/>
      <c r="NBW38" s="15"/>
      <c r="NBX38" s="15"/>
      <c r="NBY38" s="15"/>
      <c r="NBZ38" s="15"/>
      <c r="NCA38" s="15"/>
      <c r="NCB38" s="15"/>
      <c r="NCC38" s="15"/>
      <c r="NCD38" s="15"/>
      <c r="NCE38" s="15"/>
      <c r="NCF38" s="15"/>
      <c r="NCG38" s="15"/>
      <c r="NCH38" s="15"/>
      <c r="NCI38" s="15"/>
      <c r="NCJ38" s="15"/>
      <c r="NCK38" s="15"/>
      <c r="NCL38" s="15"/>
      <c r="NCM38" s="15"/>
      <c r="NCN38" s="15"/>
      <c r="NCO38" s="15"/>
      <c r="NCP38" s="15"/>
      <c r="NCQ38" s="15"/>
      <c r="NCR38" s="15"/>
      <c r="NCS38" s="15"/>
      <c r="NCT38" s="15"/>
      <c r="NCU38" s="15"/>
      <c r="NCV38" s="15"/>
      <c r="NCW38" s="15"/>
      <c r="NCX38" s="15"/>
      <c r="NCY38" s="15"/>
      <c r="NCZ38" s="15"/>
      <c r="NDA38" s="15"/>
      <c r="NDB38" s="15"/>
      <c r="NDC38" s="15"/>
      <c r="NDD38" s="15"/>
      <c r="NDE38" s="15"/>
      <c r="NDF38" s="15"/>
      <c r="NDG38" s="15"/>
      <c r="NDH38" s="15"/>
      <c r="NDI38" s="15"/>
      <c r="NDJ38" s="15"/>
      <c r="NDK38" s="15"/>
      <c r="NDL38" s="15"/>
      <c r="NDM38" s="15"/>
      <c r="NDN38" s="15"/>
      <c r="NDO38" s="15"/>
      <c r="NDP38" s="15"/>
      <c r="NDQ38" s="15"/>
      <c r="NDR38" s="15"/>
      <c r="NDS38" s="15"/>
      <c r="NDT38" s="15"/>
      <c r="NDU38" s="15"/>
      <c r="NDV38" s="15"/>
      <c r="NDW38" s="15"/>
      <c r="NDX38" s="15"/>
      <c r="NDY38" s="15"/>
      <c r="NDZ38" s="15"/>
      <c r="NEA38" s="15"/>
      <c r="NEB38" s="15"/>
      <c r="NEC38" s="15"/>
      <c r="NED38" s="15"/>
      <c r="NEE38" s="15"/>
      <c r="NEF38" s="15"/>
      <c r="NEG38" s="15"/>
      <c r="NEH38" s="15"/>
      <c r="NEI38" s="15"/>
      <c r="NEJ38" s="15"/>
      <c r="NEK38" s="15"/>
      <c r="NEL38" s="15"/>
      <c r="NEM38" s="15"/>
      <c r="NEN38" s="15"/>
      <c r="NEO38" s="15"/>
      <c r="NEP38" s="15"/>
      <c r="NEQ38" s="15"/>
      <c r="NER38" s="15"/>
      <c r="NES38" s="15"/>
      <c r="NET38" s="15"/>
      <c r="NEU38" s="15"/>
      <c r="NEV38" s="15"/>
      <c r="NEW38" s="15"/>
      <c r="NEX38" s="15"/>
      <c r="NEY38" s="15"/>
      <c r="NEZ38" s="15"/>
      <c r="NFA38" s="15"/>
      <c r="NFB38" s="15"/>
      <c r="NFC38" s="15"/>
      <c r="NFD38" s="15"/>
      <c r="NFE38" s="15"/>
      <c r="NFF38" s="15"/>
      <c r="NFG38" s="15"/>
      <c r="NFH38" s="15"/>
      <c r="NFI38" s="15"/>
      <c r="NFJ38" s="15"/>
      <c r="NFK38" s="15"/>
      <c r="NFL38" s="15"/>
      <c r="NFM38" s="15"/>
      <c r="NFN38" s="15"/>
      <c r="NFO38" s="15"/>
      <c r="NFP38" s="15"/>
      <c r="NFQ38" s="15"/>
      <c r="NFR38" s="15"/>
      <c r="NFS38" s="15"/>
      <c r="NFT38" s="15"/>
      <c r="NFU38" s="15"/>
      <c r="NFV38" s="15"/>
      <c r="NFW38" s="15"/>
      <c r="NFX38" s="15"/>
      <c r="NFY38" s="15"/>
      <c r="NFZ38" s="15"/>
      <c r="NGA38" s="15"/>
      <c r="NGB38" s="15"/>
      <c r="NGC38" s="15"/>
      <c r="NGD38" s="15"/>
      <c r="NGE38" s="15"/>
      <c r="NGF38" s="15"/>
      <c r="NGG38" s="15"/>
      <c r="NGH38" s="15"/>
      <c r="NGI38" s="15"/>
      <c r="NGJ38" s="15"/>
      <c r="NGK38" s="15"/>
      <c r="NGL38" s="15"/>
      <c r="NGM38" s="15"/>
      <c r="NGN38" s="15"/>
      <c r="NGO38" s="15"/>
      <c r="NGP38" s="15"/>
      <c r="NGQ38" s="15"/>
      <c r="NGR38" s="15"/>
      <c r="NGS38" s="15"/>
      <c r="NGT38" s="15"/>
      <c r="NGU38" s="15"/>
      <c r="NGV38" s="15"/>
      <c r="NGW38" s="15"/>
      <c r="NGX38" s="15"/>
      <c r="NGY38" s="15"/>
      <c r="NGZ38" s="15"/>
      <c r="NHA38" s="15"/>
      <c r="NHB38" s="15"/>
      <c r="NHC38" s="15"/>
      <c r="NHD38" s="15"/>
      <c r="NHE38" s="15"/>
      <c r="NHF38" s="15"/>
      <c r="NHG38" s="15"/>
      <c r="NHH38" s="15"/>
      <c r="NHI38" s="15"/>
      <c r="NHJ38" s="15"/>
      <c r="NHK38" s="15"/>
      <c r="NHL38" s="15"/>
      <c r="NHM38" s="15"/>
      <c r="NHN38" s="15"/>
      <c r="NHO38" s="15"/>
      <c r="NHP38" s="15"/>
      <c r="NHQ38" s="15"/>
      <c r="NHR38" s="15"/>
      <c r="NHS38" s="15"/>
      <c r="NHT38" s="15"/>
      <c r="NHU38" s="15"/>
      <c r="NHV38" s="15"/>
      <c r="NHW38" s="15"/>
      <c r="NHX38" s="15"/>
      <c r="NHY38" s="15"/>
      <c r="NHZ38" s="15"/>
      <c r="NIA38" s="15"/>
      <c r="NIB38" s="15"/>
      <c r="NIC38" s="15"/>
      <c r="NID38" s="15"/>
      <c r="NIE38" s="15"/>
      <c r="NIF38" s="15"/>
      <c r="NIG38" s="15"/>
      <c r="NIH38" s="15"/>
      <c r="NII38" s="15"/>
      <c r="NIJ38" s="15"/>
      <c r="NIK38" s="15"/>
      <c r="NIL38" s="15"/>
      <c r="NIM38" s="15"/>
      <c r="NIN38" s="15"/>
      <c r="NIO38" s="15"/>
      <c r="NIP38" s="15"/>
      <c r="NIQ38" s="15"/>
      <c r="NIR38" s="15"/>
      <c r="NIS38" s="15"/>
      <c r="NIT38" s="15"/>
      <c r="NIU38" s="15"/>
      <c r="NIV38" s="15"/>
      <c r="NIW38" s="15"/>
      <c r="NIX38" s="15"/>
      <c r="NIY38" s="15"/>
      <c r="NIZ38" s="15"/>
      <c r="NJA38" s="15"/>
      <c r="NJB38" s="15"/>
      <c r="NJC38" s="15"/>
      <c r="NJD38" s="15"/>
      <c r="NJE38" s="15"/>
      <c r="NJF38" s="15"/>
      <c r="NJG38" s="15"/>
      <c r="NJH38" s="15"/>
      <c r="NJI38" s="15"/>
      <c r="NJJ38" s="15"/>
      <c r="NJK38" s="15"/>
      <c r="NJL38" s="15"/>
      <c r="NJM38" s="15"/>
      <c r="NJN38" s="15"/>
      <c r="NJO38" s="15"/>
      <c r="NJP38" s="15"/>
      <c r="NJQ38" s="15"/>
      <c r="NJR38" s="15"/>
      <c r="NJS38" s="15"/>
      <c r="NJT38" s="15"/>
      <c r="NJU38" s="15"/>
      <c r="NJV38" s="15"/>
      <c r="NJW38" s="15"/>
      <c r="NJX38" s="15"/>
      <c r="NJY38" s="15"/>
      <c r="NJZ38" s="15"/>
      <c r="NKA38" s="15"/>
      <c r="NKB38" s="15"/>
      <c r="NKC38" s="15"/>
      <c r="NKD38" s="15"/>
      <c r="NKE38" s="15"/>
      <c r="NKF38" s="15"/>
      <c r="NKG38" s="15"/>
      <c r="NKH38" s="15"/>
      <c r="NKI38" s="15"/>
      <c r="NKJ38" s="15"/>
      <c r="NKK38" s="15"/>
      <c r="NKL38" s="15"/>
      <c r="NKM38" s="15"/>
      <c r="NKN38" s="15"/>
      <c r="NKO38" s="15"/>
      <c r="NKP38" s="15"/>
      <c r="NKQ38" s="15"/>
      <c r="NKR38" s="15"/>
      <c r="NKS38" s="15"/>
      <c r="NKT38" s="15"/>
      <c r="NKU38" s="15"/>
      <c r="NKV38" s="15"/>
      <c r="NKW38" s="15"/>
      <c r="NKX38" s="15"/>
      <c r="NKY38" s="15"/>
      <c r="NKZ38" s="15"/>
      <c r="NLA38" s="15"/>
      <c r="NLB38" s="15"/>
      <c r="NLC38" s="15"/>
      <c r="NLD38" s="15"/>
      <c r="NLE38" s="15"/>
      <c r="NLF38" s="15"/>
      <c r="NLG38" s="15"/>
      <c r="NLH38" s="15"/>
      <c r="NLI38" s="15"/>
      <c r="NLJ38" s="15"/>
      <c r="NLK38" s="15"/>
      <c r="NLL38" s="15"/>
      <c r="NLM38" s="15"/>
      <c r="NLN38" s="15"/>
      <c r="NLO38" s="15"/>
      <c r="NLP38" s="15"/>
      <c r="NLQ38" s="15"/>
      <c r="NLR38" s="15"/>
      <c r="NLS38" s="15"/>
      <c r="NLT38" s="15"/>
      <c r="NLU38" s="15"/>
      <c r="NLV38" s="15"/>
      <c r="NLW38" s="15"/>
      <c r="NLX38" s="15"/>
      <c r="NLY38" s="15"/>
      <c r="NLZ38" s="15"/>
      <c r="NMA38" s="15"/>
      <c r="NMB38" s="15"/>
      <c r="NMC38" s="15"/>
      <c r="NMD38" s="15"/>
      <c r="NME38" s="15"/>
      <c r="NMF38" s="15"/>
      <c r="NMG38" s="15"/>
      <c r="NMH38" s="15"/>
      <c r="NMI38" s="15"/>
      <c r="NMJ38" s="15"/>
      <c r="NMK38" s="15"/>
      <c r="NML38" s="15"/>
      <c r="NMM38" s="15"/>
      <c r="NMN38" s="15"/>
      <c r="NMO38" s="15"/>
      <c r="NMP38" s="15"/>
      <c r="NMQ38" s="15"/>
      <c r="NMR38" s="15"/>
      <c r="NMS38" s="15"/>
      <c r="NMT38" s="15"/>
      <c r="NMU38" s="15"/>
      <c r="NMV38" s="15"/>
      <c r="NMW38" s="15"/>
      <c r="NMX38" s="15"/>
      <c r="NMY38" s="15"/>
      <c r="NMZ38" s="15"/>
      <c r="NNA38" s="15"/>
      <c r="NNB38" s="15"/>
      <c r="NNC38" s="15"/>
      <c r="NND38" s="15"/>
      <c r="NNE38" s="15"/>
      <c r="NNF38" s="15"/>
      <c r="NNG38" s="15"/>
      <c r="NNH38" s="15"/>
      <c r="NNI38" s="15"/>
      <c r="NNJ38" s="15"/>
      <c r="NNK38" s="15"/>
      <c r="NNL38" s="15"/>
      <c r="NNM38" s="15"/>
      <c r="NNN38" s="15"/>
      <c r="NNO38" s="15"/>
      <c r="NNP38" s="15"/>
      <c r="NNQ38" s="15"/>
      <c r="NNR38" s="15"/>
      <c r="NNS38" s="15"/>
      <c r="NNT38" s="15"/>
      <c r="NNU38" s="15"/>
      <c r="NNV38" s="15"/>
      <c r="NNW38" s="15"/>
      <c r="NNX38" s="15"/>
      <c r="NNY38" s="15"/>
      <c r="NNZ38" s="15"/>
      <c r="NOA38" s="15"/>
      <c r="NOB38" s="15"/>
      <c r="NOC38" s="15"/>
      <c r="NOD38" s="15"/>
      <c r="NOE38" s="15"/>
      <c r="NOF38" s="15"/>
      <c r="NOG38" s="15"/>
      <c r="NOH38" s="15"/>
      <c r="NOI38" s="15"/>
      <c r="NOJ38" s="15"/>
      <c r="NOK38" s="15"/>
      <c r="NOL38" s="15"/>
      <c r="NOM38" s="15"/>
      <c r="NON38" s="15"/>
      <c r="NOO38" s="15"/>
      <c r="NOP38" s="15"/>
      <c r="NOQ38" s="15"/>
      <c r="NOR38" s="15"/>
      <c r="NOS38" s="15"/>
      <c r="NOT38" s="15"/>
      <c r="NOU38" s="15"/>
      <c r="NOV38" s="15"/>
      <c r="NOW38" s="15"/>
      <c r="NOX38" s="15"/>
      <c r="NOY38" s="15"/>
      <c r="NOZ38" s="15"/>
      <c r="NPA38" s="15"/>
      <c r="NPB38" s="15"/>
      <c r="NPC38" s="15"/>
      <c r="NPD38" s="15"/>
      <c r="NPE38" s="15"/>
      <c r="NPF38" s="15"/>
      <c r="NPG38" s="15"/>
      <c r="NPH38" s="15"/>
      <c r="NPI38" s="15"/>
      <c r="NPJ38" s="15"/>
      <c r="NPK38" s="15"/>
      <c r="NPL38" s="15"/>
      <c r="NPM38" s="15"/>
      <c r="NPN38" s="15"/>
      <c r="NPO38" s="15"/>
      <c r="NPP38" s="15"/>
      <c r="NPQ38" s="15"/>
      <c r="NPR38" s="15"/>
      <c r="NPS38" s="15"/>
      <c r="NPT38" s="15"/>
      <c r="NPU38" s="15"/>
      <c r="NPV38" s="15"/>
      <c r="NPW38" s="15"/>
      <c r="NPX38" s="15"/>
      <c r="NPY38" s="15"/>
      <c r="NPZ38" s="15"/>
      <c r="NQA38" s="15"/>
      <c r="NQB38" s="15"/>
      <c r="NQC38" s="15"/>
      <c r="NQD38" s="15"/>
      <c r="NQE38" s="15"/>
      <c r="NQF38" s="15"/>
      <c r="NQG38" s="15"/>
      <c r="NQH38" s="15"/>
      <c r="NQI38" s="15"/>
      <c r="NQJ38" s="15"/>
      <c r="NQK38" s="15"/>
      <c r="NQL38" s="15"/>
      <c r="NQM38" s="15"/>
      <c r="NQN38" s="15"/>
      <c r="NQO38" s="15"/>
      <c r="NQP38" s="15"/>
      <c r="NQQ38" s="15"/>
      <c r="NQR38" s="15"/>
      <c r="NQS38" s="15"/>
      <c r="NQT38" s="15"/>
      <c r="NQU38" s="15"/>
      <c r="NQV38" s="15"/>
      <c r="NQW38" s="15"/>
      <c r="NQX38" s="15"/>
      <c r="NQY38" s="15"/>
      <c r="NQZ38" s="15"/>
      <c r="NRA38" s="15"/>
      <c r="NRB38" s="15"/>
      <c r="NRC38" s="15"/>
      <c r="NRD38" s="15"/>
      <c r="NRE38" s="15"/>
      <c r="NRF38" s="15"/>
      <c r="NRG38" s="15"/>
      <c r="NRH38" s="15"/>
      <c r="NRI38" s="15"/>
      <c r="NRJ38" s="15"/>
      <c r="NRK38" s="15"/>
      <c r="NRL38" s="15"/>
      <c r="NRM38" s="15"/>
      <c r="NRN38" s="15"/>
      <c r="NRO38" s="15"/>
      <c r="NRP38" s="15"/>
      <c r="NRQ38" s="15"/>
      <c r="NRR38" s="15"/>
      <c r="NRS38" s="15"/>
      <c r="NRT38" s="15"/>
      <c r="NRU38" s="15"/>
      <c r="NRV38" s="15"/>
      <c r="NRW38" s="15"/>
      <c r="NRX38" s="15"/>
      <c r="NRY38" s="15"/>
      <c r="NRZ38" s="15"/>
      <c r="NSA38" s="15"/>
      <c r="NSB38" s="15"/>
      <c r="NSC38" s="15"/>
      <c r="NSD38" s="15"/>
      <c r="NSE38" s="15"/>
      <c r="NSF38" s="15"/>
      <c r="NSG38" s="15"/>
      <c r="NSH38" s="15"/>
      <c r="NSI38" s="15"/>
      <c r="NSJ38" s="15"/>
      <c r="NSK38" s="15"/>
      <c r="NSL38" s="15"/>
      <c r="NSM38" s="15"/>
      <c r="NSN38" s="15"/>
      <c r="NSO38" s="15"/>
      <c r="NSP38" s="15"/>
      <c r="NSQ38" s="15"/>
      <c r="NSR38" s="15"/>
      <c r="NSS38" s="15"/>
      <c r="NST38" s="15"/>
      <c r="NSU38" s="15"/>
      <c r="NSV38" s="15"/>
      <c r="NSW38" s="15"/>
      <c r="NSX38" s="15"/>
      <c r="NSY38" s="15"/>
      <c r="NSZ38" s="15"/>
      <c r="NTA38" s="15"/>
      <c r="NTB38" s="15"/>
      <c r="NTC38" s="15"/>
      <c r="NTD38" s="15"/>
      <c r="NTE38" s="15"/>
      <c r="NTF38" s="15"/>
      <c r="NTG38" s="15"/>
      <c r="NTH38" s="15"/>
      <c r="NTI38" s="15"/>
      <c r="NTJ38" s="15"/>
      <c r="NTK38" s="15"/>
      <c r="NTL38" s="15"/>
      <c r="NTM38" s="15"/>
      <c r="NTN38" s="15"/>
      <c r="NTO38" s="15"/>
      <c r="NTP38" s="15"/>
      <c r="NTQ38" s="15"/>
      <c r="NTR38" s="15"/>
      <c r="NTS38" s="15"/>
      <c r="NTT38" s="15"/>
      <c r="NTU38" s="15"/>
      <c r="NTV38" s="15"/>
      <c r="NTW38" s="15"/>
      <c r="NTX38" s="15"/>
      <c r="NTY38" s="15"/>
      <c r="NTZ38" s="15"/>
      <c r="NUA38" s="15"/>
      <c r="NUB38" s="15"/>
      <c r="NUC38" s="15"/>
      <c r="NUD38" s="15"/>
      <c r="NUE38" s="15"/>
      <c r="NUF38" s="15"/>
      <c r="NUG38" s="15"/>
      <c r="NUH38" s="15"/>
      <c r="NUI38" s="15"/>
      <c r="NUJ38" s="15"/>
      <c r="NUK38" s="15"/>
      <c r="NUL38" s="15"/>
      <c r="NUM38" s="15"/>
      <c r="NUN38" s="15"/>
      <c r="NUO38" s="15"/>
      <c r="NUP38" s="15"/>
      <c r="NUQ38" s="15"/>
      <c r="NUR38" s="15"/>
      <c r="NUS38" s="15"/>
      <c r="NUT38" s="15"/>
      <c r="NUU38" s="15"/>
      <c r="NUV38" s="15"/>
      <c r="NUW38" s="15"/>
      <c r="NUX38" s="15"/>
      <c r="NUY38" s="15"/>
      <c r="NUZ38" s="15"/>
      <c r="NVA38" s="15"/>
      <c r="NVB38" s="15"/>
      <c r="NVC38" s="15"/>
      <c r="NVD38" s="15"/>
      <c r="NVE38" s="15"/>
      <c r="NVF38" s="15"/>
      <c r="NVG38" s="15"/>
      <c r="NVH38" s="15"/>
      <c r="NVI38" s="15"/>
      <c r="NVJ38" s="15"/>
      <c r="NVK38" s="15"/>
      <c r="NVL38" s="15"/>
      <c r="NVM38" s="15"/>
      <c r="NVN38" s="15"/>
      <c r="NVO38" s="15"/>
      <c r="NVP38" s="15"/>
      <c r="NVQ38" s="15"/>
      <c r="NVR38" s="15"/>
      <c r="NVS38" s="15"/>
      <c r="NVT38" s="15"/>
      <c r="NVU38" s="15"/>
      <c r="NVV38" s="15"/>
      <c r="NVW38" s="15"/>
      <c r="NVX38" s="15"/>
      <c r="NVY38" s="15"/>
      <c r="NVZ38" s="15"/>
      <c r="NWA38" s="15"/>
      <c r="NWB38" s="15"/>
      <c r="NWC38" s="15"/>
      <c r="NWD38" s="15"/>
      <c r="NWE38" s="15"/>
      <c r="NWF38" s="15"/>
      <c r="NWG38" s="15"/>
      <c r="NWH38" s="15"/>
      <c r="NWI38" s="15"/>
      <c r="NWJ38" s="15"/>
      <c r="NWK38" s="15"/>
      <c r="NWL38" s="15"/>
      <c r="NWM38" s="15"/>
      <c r="NWN38" s="15"/>
      <c r="NWO38" s="15"/>
      <c r="NWP38" s="15"/>
      <c r="NWQ38" s="15"/>
      <c r="NWR38" s="15"/>
      <c r="NWS38" s="15"/>
      <c r="NWT38" s="15"/>
      <c r="NWU38" s="15"/>
      <c r="NWV38" s="15"/>
      <c r="NWW38" s="15"/>
      <c r="NWX38" s="15"/>
      <c r="NWY38" s="15"/>
      <c r="NWZ38" s="15"/>
      <c r="NXA38" s="15"/>
      <c r="NXB38" s="15"/>
      <c r="NXC38" s="15"/>
      <c r="NXD38" s="15"/>
      <c r="NXE38" s="15"/>
      <c r="NXF38" s="15"/>
      <c r="NXG38" s="15"/>
      <c r="NXH38" s="15"/>
      <c r="NXI38" s="15"/>
      <c r="NXJ38" s="15"/>
      <c r="NXK38" s="15"/>
      <c r="NXL38" s="15"/>
      <c r="NXM38" s="15"/>
      <c r="NXN38" s="15"/>
      <c r="NXO38" s="15"/>
      <c r="NXP38" s="15"/>
      <c r="NXQ38" s="15"/>
      <c r="NXR38" s="15"/>
      <c r="NXS38" s="15"/>
      <c r="NXT38" s="15"/>
      <c r="NXU38" s="15"/>
      <c r="NXV38" s="15"/>
      <c r="NXW38" s="15"/>
      <c r="NXX38" s="15"/>
      <c r="NXY38" s="15"/>
      <c r="NXZ38" s="15"/>
      <c r="NYA38" s="15"/>
      <c r="NYB38" s="15"/>
      <c r="NYC38" s="15"/>
      <c r="NYD38" s="15"/>
      <c r="NYE38" s="15"/>
      <c r="NYF38" s="15"/>
      <c r="NYG38" s="15"/>
      <c r="NYH38" s="15"/>
      <c r="NYI38" s="15"/>
      <c r="NYJ38" s="15"/>
      <c r="NYK38" s="15"/>
      <c r="NYL38" s="15"/>
      <c r="NYM38" s="15"/>
      <c r="NYN38" s="15"/>
      <c r="NYO38" s="15"/>
      <c r="NYP38" s="15"/>
      <c r="NYQ38" s="15"/>
      <c r="NYR38" s="15"/>
      <c r="NYS38" s="15"/>
      <c r="NYT38" s="15"/>
      <c r="NYU38" s="15"/>
      <c r="NYV38" s="15"/>
      <c r="NYW38" s="15"/>
      <c r="NYX38" s="15"/>
      <c r="NYY38" s="15"/>
      <c r="NYZ38" s="15"/>
      <c r="NZA38" s="15"/>
      <c r="NZB38" s="15"/>
      <c r="NZC38" s="15"/>
      <c r="NZD38" s="15"/>
      <c r="NZE38" s="15"/>
      <c r="NZF38" s="15"/>
      <c r="NZG38" s="15"/>
      <c r="NZH38" s="15"/>
      <c r="NZI38" s="15"/>
      <c r="NZJ38" s="15"/>
      <c r="NZK38" s="15"/>
      <c r="NZL38" s="15"/>
      <c r="NZM38" s="15"/>
      <c r="NZN38" s="15"/>
      <c r="NZO38" s="15"/>
      <c r="NZP38" s="15"/>
      <c r="NZQ38" s="15"/>
      <c r="NZR38" s="15"/>
      <c r="NZS38" s="15"/>
      <c r="NZT38" s="15"/>
      <c r="NZU38" s="15"/>
      <c r="NZV38" s="15"/>
      <c r="NZW38" s="15"/>
      <c r="NZX38" s="15"/>
      <c r="NZY38" s="15"/>
      <c r="NZZ38" s="15"/>
      <c r="OAA38" s="15"/>
      <c r="OAB38" s="15"/>
      <c r="OAC38" s="15"/>
      <c r="OAD38" s="15"/>
      <c r="OAE38" s="15"/>
      <c r="OAF38" s="15"/>
      <c r="OAG38" s="15"/>
      <c r="OAH38" s="15"/>
      <c r="OAI38" s="15"/>
      <c r="OAJ38" s="15"/>
      <c r="OAK38" s="15"/>
      <c r="OAL38" s="15"/>
      <c r="OAM38" s="15"/>
      <c r="OAN38" s="15"/>
      <c r="OAO38" s="15"/>
      <c r="OAP38" s="15"/>
      <c r="OAQ38" s="15"/>
      <c r="OAR38" s="15"/>
      <c r="OAS38" s="15"/>
      <c r="OAT38" s="15"/>
      <c r="OAU38" s="15"/>
      <c r="OAV38" s="15"/>
      <c r="OAW38" s="15"/>
      <c r="OAX38" s="15"/>
      <c r="OAY38" s="15"/>
      <c r="OAZ38" s="15"/>
      <c r="OBA38" s="15"/>
      <c r="OBB38" s="15"/>
      <c r="OBC38" s="15"/>
      <c r="OBD38" s="15"/>
      <c r="OBE38" s="15"/>
      <c r="OBF38" s="15"/>
      <c r="OBG38" s="15"/>
      <c r="OBH38" s="15"/>
      <c r="OBI38" s="15"/>
      <c r="OBJ38" s="15"/>
      <c r="OBK38" s="15"/>
      <c r="OBL38" s="15"/>
      <c r="OBM38" s="15"/>
      <c r="OBN38" s="15"/>
      <c r="OBO38" s="15"/>
      <c r="OBP38" s="15"/>
      <c r="OBQ38" s="15"/>
      <c r="OBR38" s="15"/>
      <c r="OBS38" s="15"/>
      <c r="OBT38" s="15"/>
      <c r="OBU38" s="15"/>
      <c r="OBV38" s="15"/>
      <c r="OBW38" s="15"/>
      <c r="OBX38" s="15"/>
      <c r="OBY38" s="15"/>
      <c r="OBZ38" s="15"/>
      <c r="OCA38" s="15"/>
      <c r="OCB38" s="15"/>
      <c r="OCC38" s="15"/>
      <c r="OCD38" s="15"/>
      <c r="OCE38" s="15"/>
      <c r="OCF38" s="15"/>
      <c r="OCG38" s="15"/>
      <c r="OCH38" s="15"/>
      <c r="OCI38" s="15"/>
      <c r="OCJ38" s="15"/>
      <c r="OCK38" s="15"/>
      <c r="OCL38" s="15"/>
      <c r="OCM38" s="15"/>
      <c r="OCN38" s="15"/>
      <c r="OCO38" s="15"/>
      <c r="OCP38" s="15"/>
      <c r="OCQ38" s="15"/>
      <c r="OCR38" s="15"/>
      <c r="OCS38" s="15"/>
      <c r="OCT38" s="15"/>
      <c r="OCU38" s="15"/>
      <c r="OCV38" s="15"/>
      <c r="OCW38" s="15"/>
      <c r="OCX38" s="15"/>
      <c r="OCY38" s="15"/>
      <c r="OCZ38" s="15"/>
      <c r="ODA38" s="15"/>
      <c r="ODB38" s="15"/>
      <c r="ODC38" s="15"/>
      <c r="ODD38" s="15"/>
      <c r="ODE38" s="15"/>
      <c r="ODF38" s="15"/>
      <c r="ODG38" s="15"/>
      <c r="ODH38" s="15"/>
      <c r="ODI38" s="15"/>
      <c r="ODJ38" s="15"/>
      <c r="ODK38" s="15"/>
      <c r="ODL38" s="15"/>
      <c r="ODM38" s="15"/>
      <c r="ODN38" s="15"/>
      <c r="ODO38" s="15"/>
      <c r="ODP38" s="15"/>
      <c r="ODQ38" s="15"/>
      <c r="ODR38" s="15"/>
      <c r="ODS38" s="15"/>
      <c r="ODT38" s="15"/>
      <c r="ODU38" s="15"/>
      <c r="ODV38" s="15"/>
      <c r="ODW38" s="15"/>
      <c r="ODX38" s="15"/>
      <c r="ODY38" s="15"/>
      <c r="ODZ38" s="15"/>
      <c r="OEA38" s="15"/>
      <c r="OEB38" s="15"/>
      <c r="OEC38" s="15"/>
      <c r="OED38" s="15"/>
      <c r="OEE38" s="15"/>
      <c r="OEF38" s="15"/>
      <c r="OEG38" s="15"/>
      <c r="OEH38" s="15"/>
      <c r="OEI38" s="15"/>
      <c r="OEJ38" s="15"/>
      <c r="OEK38" s="15"/>
      <c r="OEL38" s="15"/>
      <c r="OEM38" s="15"/>
      <c r="OEN38" s="15"/>
      <c r="OEO38" s="15"/>
      <c r="OEP38" s="15"/>
      <c r="OEQ38" s="15"/>
      <c r="OER38" s="15"/>
      <c r="OES38" s="15"/>
      <c r="OET38" s="15"/>
      <c r="OEU38" s="15"/>
      <c r="OEV38" s="15"/>
      <c r="OEW38" s="15"/>
      <c r="OEX38" s="15"/>
      <c r="OEY38" s="15"/>
      <c r="OEZ38" s="15"/>
      <c r="OFA38" s="15"/>
      <c r="OFB38" s="15"/>
      <c r="OFC38" s="15"/>
      <c r="OFD38" s="15"/>
      <c r="OFE38" s="15"/>
      <c r="OFF38" s="15"/>
      <c r="OFG38" s="15"/>
      <c r="OFH38" s="15"/>
      <c r="OFI38" s="15"/>
      <c r="OFJ38" s="15"/>
      <c r="OFK38" s="15"/>
      <c r="OFL38" s="15"/>
      <c r="OFM38" s="15"/>
      <c r="OFN38" s="15"/>
      <c r="OFO38" s="15"/>
      <c r="OFP38" s="15"/>
      <c r="OFQ38" s="15"/>
      <c r="OFR38" s="15"/>
      <c r="OFS38" s="15"/>
      <c r="OFT38" s="15"/>
      <c r="OFU38" s="15"/>
      <c r="OFV38" s="15"/>
      <c r="OFW38" s="15"/>
      <c r="OFX38" s="15"/>
      <c r="OFY38" s="15"/>
      <c r="OFZ38" s="15"/>
      <c r="OGA38" s="15"/>
      <c r="OGB38" s="15"/>
      <c r="OGC38" s="15"/>
      <c r="OGD38" s="15"/>
      <c r="OGE38" s="15"/>
      <c r="OGF38" s="15"/>
      <c r="OGG38" s="15"/>
      <c r="OGH38" s="15"/>
      <c r="OGI38" s="15"/>
      <c r="OGJ38" s="15"/>
      <c r="OGK38" s="15"/>
      <c r="OGL38" s="15"/>
      <c r="OGM38" s="15"/>
      <c r="OGN38" s="15"/>
      <c r="OGO38" s="15"/>
      <c r="OGP38" s="15"/>
      <c r="OGQ38" s="15"/>
      <c r="OGR38" s="15"/>
      <c r="OGS38" s="15"/>
      <c r="OGT38" s="15"/>
      <c r="OGU38" s="15"/>
      <c r="OGV38" s="15"/>
      <c r="OGW38" s="15"/>
      <c r="OGX38" s="15"/>
      <c r="OGY38" s="15"/>
      <c r="OGZ38" s="15"/>
      <c r="OHA38" s="15"/>
      <c r="OHB38" s="15"/>
      <c r="OHC38" s="15"/>
      <c r="OHD38" s="15"/>
      <c r="OHE38" s="15"/>
      <c r="OHF38" s="15"/>
      <c r="OHG38" s="15"/>
      <c r="OHH38" s="15"/>
      <c r="OHI38" s="15"/>
      <c r="OHJ38" s="15"/>
      <c r="OHK38" s="15"/>
      <c r="OHL38" s="15"/>
      <c r="OHM38" s="15"/>
      <c r="OHN38" s="15"/>
      <c r="OHO38" s="15"/>
      <c r="OHP38" s="15"/>
      <c r="OHQ38" s="15"/>
      <c r="OHR38" s="15"/>
      <c r="OHS38" s="15"/>
      <c r="OHT38" s="15"/>
      <c r="OHU38" s="15"/>
      <c r="OHV38" s="15"/>
      <c r="OHW38" s="15"/>
      <c r="OHX38" s="15"/>
      <c r="OHY38" s="15"/>
      <c r="OHZ38" s="15"/>
      <c r="OIA38" s="15"/>
      <c r="OIB38" s="15"/>
      <c r="OIC38" s="15"/>
      <c r="OID38" s="15"/>
      <c r="OIE38" s="15"/>
      <c r="OIF38" s="15"/>
      <c r="OIG38" s="15"/>
      <c r="OIH38" s="15"/>
      <c r="OII38" s="15"/>
      <c r="OIJ38" s="15"/>
      <c r="OIK38" s="15"/>
      <c r="OIL38" s="15"/>
      <c r="OIM38" s="15"/>
      <c r="OIN38" s="15"/>
      <c r="OIO38" s="15"/>
      <c r="OIP38" s="15"/>
      <c r="OIQ38" s="15"/>
      <c r="OIR38" s="15"/>
      <c r="OIS38" s="15"/>
      <c r="OIT38" s="15"/>
      <c r="OIU38" s="15"/>
      <c r="OIV38" s="15"/>
      <c r="OIW38" s="15"/>
      <c r="OIX38" s="15"/>
      <c r="OIY38" s="15"/>
      <c r="OIZ38" s="15"/>
      <c r="OJA38" s="15"/>
      <c r="OJB38" s="15"/>
      <c r="OJC38" s="15"/>
      <c r="OJD38" s="15"/>
      <c r="OJE38" s="15"/>
      <c r="OJF38" s="15"/>
      <c r="OJG38" s="15"/>
      <c r="OJH38" s="15"/>
      <c r="OJI38" s="15"/>
      <c r="OJJ38" s="15"/>
      <c r="OJK38" s="15"/>
      <c r="OJL38" s="15"/>
      <c r="OJM38" s="15"/>
      <c r="OJN38" s="15"/>
      <c r="OJO38" s="15"/>
      <c r="OJP38" s="15"/>
      <c r="OJQ38" s="15"/>
      <c r="OJR38" s="15"/>
      <c r="OJS38" s="15"/>
      <c r="OJT38" s="15"/>
      <c r="OJU38" s="15"/>
      <c r="OJV38" s="15"/>
      <c r="OJW38" s="15"/>
      <c r="OJX38" s="15"/>
      <c r="OJY38" s="15"/>
      <c r="OJZ38" s="15"/>
      <c r="OKA38" s="15"/>
      <c r="OKB38" s="15"/>
      <c r="OKC38" s="15"/>
      <c r="OKD38" s="15"/>
      <c r="OKE38" s="15"/>
      <c r="OKF38" s="15"/>
      <c r="OKG38" s="15"/>
      <c r="OKH38" s="15"/>
      <c r="OKI38" s="15"/>
      <c r="OKJ38" s="15"/>
      <c r="OKK38" s="15"/>
      <c r="OKL38" s="15"/>
      <c r="OKM38" s="15"/>
      <c r="OKN38" s="15"/>
      <c r="OKO38" s="15"/>
      <c r="OKP38" s="15"/>
      <c r="OKQ38" s="15"/>
      <c r="OKR38" s="15"/>
      <c r="OKS38" s="15"/>
      <c r="OKT38" s="15"/>
      <c r="OKU38" s="15"/>
      <c r="OKV38" s="15"/>
      <c r="OKW38" s="15"/>
      <c r="OKX38" s="15"/>
      <c r="OKY38" s="15"/>
      <c r="OKZ38" s="15"/>
      <c r="OLA38" s="15"/>
      <c r="OLB38" s="15"/>
      <c r="OLC38" s="15"/>
      <c r="OLD38" s="15"/>
      <c r="OLE38" s="15"/>
      <c r="OLF38" s="15"/>
      <c r="OLG38" s="15"/>
      <c r="OLH38" s="15"/>
      <c r="OLI38" s="15"/>
      <c r="OLJ38" s="15"/>
      <c r="OLK38" s="15"/>
      <c r="OLL38" s="15"/>
      <c r="OLM38" s="15"/>
      <c r="OLN38" s="15"/>
      <c r="OLO38" s="15"/>
      <c r="OLP38" s="15"/>
      <c r="OLQ38" s="15"/>
      <c r="OLR38" s="15"/>
      <c r="OLS38" s="15"/>
      <c r="OLT38" s="15"/>
      <c r="OLU38" s="15"/>
      <c r="OLV38" s="15"/>
      <c r="OLW38" s="15"/>
      <c r="OLX38" s="15"/>
      <c r="OLY38" s="15"/>
      <c r="OLZ38" s="15"/>
      <c r="OMA38" s="15"/>
      <c r="OMB38" s="15"/>
      <c r="OMC38" s="15"/>
      <c r="OMD38" s="15"/>
      <c r="OME38" s="15"/>
      <c r="OMF38" s="15"/>
      <c r="OMG38" s="15"/>
      <c r="OMH38" s="15"/>
      <c r="OMI38" s="15"/>
      <c r="OMJ38" s="15"/>
      <c r="OMK38" s="15"/>
      <c r="OML38" s="15"/>
      <c r="OMM38" s="15"/>
      <c r="OMN38" s="15"/>
      <c r="OMO38" s="15"/>
      <c r="OMP38" s="15"/>
      <c r="OMQ38" s="15"/>
      <c r="OMR38" s="15"/>
      <c r="OMS38" s="15"/>
      <c r="OMT38" s="15"/>
      <c r="OMU38" s="15"/>
      <c r="OMV38" s="15"/>
      <c r="OMW38" s="15"/>
      <c r="OMX38" s="15"/>
      <c r="OMY38" s="15"/>
      <c r="OMZ38" s="15"/>
      <c r="ONA38" s="15"/>
      <c r="ONB38" s="15"/>
      <c r="ONC38" s="15"/>
      <c r="OND38" s="15"/>
      <c r="ONE38" s="15"/>
      <c r="ONF38" s="15"/>
      <c r="ONG38" s="15"/>
      <c r="ONH38" s="15"/>
      <c r="ONI38" s="15"/>
      <c r="ONJ38" s="15"/>
      <c r="ONK38" s="15"/>
      <c r="ONL38" s="15"/>
      <c r="ONM38" s="15"/>
      <c r="ONN38" s="15"/>
      <c r="ONO38" s="15"/>
      <c r="ONP38" s="15"/>
      <c r="ONQ38" s="15"/>
      <c r="ONR38" s="15"/>
      <c r="ONS38" s="15"/>
      <c r="ONT38" s="15"/>
      <c r="ONU38" s="15"/>
      <c r="ONV38" s="15"/>
      <c r="ONW38" s="15"/>
      <c r="ONX38" s="15"/>
      <c r="ONY38" s="15"/>
      <c r="ONZ38" s="15"/>
      <c r="OOA38" s="15"/>
      <c r="OOB38" s="15"/>
      <c r="OOC38" s="15"/>
      <c r="OOD38" s="15"/>
      <c r="OOE38" s="15"/>
      <c r="OOF38" s="15"/>
      <c r="OOG38" s="15"/>
      <c r="OOH38" s="15"/>
      <c r="OOI38" s="15"/>
      <c r="OOJ38" s="15"/>
      <c r="OOK38" s="15"/>
      <c r="OOL38" s="15"/>
      <c r="OOM38" s="15"/>
      <c r="OON38" s="15"/>
      <c r="OOO38" s="15"/>
      <c r="OOP38" s="15"/>
      <c r="OOQ38" s="15"/>
      <c r="OOR38" s="15"/>
      <c r="OOS38" s="15"/>
      <c r="OOT38" s="15"/>
      <c r="OOU38" s="15"/>
      <c r="OOV38" s="15"/>
      <c r="OOW38" s="15"/>
      <c r="OOX38" s="15"/>
      <c r="OOY38" s="15"/>
      <c r="OOZ38" s="15"/>
      <c r="OPA38" s="15"/>
      <c r="OPB38" s="15"/>
      <c r="OPC38" s="15"/>
      <c r="OPD38" s="15"/>
      <c r="OPE38" s="15"/>
      <c r="OPF38" s="15"/>
      <c r="OPG38" s="15"/>
      <c r="OPH38" s="15"/>
      <c r="OPI38" s="15"/>
      <c r="OPJ38" s="15"/>
      <c r="OPK38" s="15"/>
      <c r="OPL38" s="15"/>
      <c r="OPM38" s="15"/>
      <c r="OPN38" s="15"/>
      <c r="OPO38" s="15"/>
      <c r="OPP38" s="15"/>
      <c r="OPQ38" s="15"/>
      <c r="OPR38" s="15"/>
      <c r="OPS38" s="15"/>
      <c r="OPT38" s="15"/>
      <c r="OPU38" s="15"/>
      <c r="OPV38" s="15"/>
      <c r="OPW38" s="15"/>
      <c r="OPX38" s="15"/>
      <c r="OPY38" s="15"/>
      <c r="OPZ38" s="15"/>
      <c r="OQA38" s="15"/>
      <c r="OQB38" s="15"/>
      <c r="OQC38" s="15"/>
      <c r="OQD38" s="15"/>
      <c r="OQE38" s="15"/>
      <c r="OQF38" s="15"/>
      <c r="OQG38" s="15"/>
      <c r="OQH38" s="15"/>
      <c r="OQI38" s="15"/>
      <c r="OQJ38" s="15"/>
      <c r="OQK38" s="15"/>
      <c r="OQL38" s="15"/>
      <c r="OQM38" s="15"/>
      <c r="OQN38" s="15"/>
      <c r="OQO38" s="15"/>
      <c r="OQP38" s="15"/>
      <c r="OQQ38" s="15"/>
      <c r="OQR38" s="15"/>
      <c r="OQS38" s="15"/>
      <c r="OQT38" s="15"/>
      <c r="OQU38" s="15"/>
      <c r="OQV38" s="15"/>
      <c r="OQW38" s="15"/>
      <c r="OQX38" s="15"/>
      <c r="OQY38" s="15"/>
      <c r="OQZ38" s="15"/>
      <c r="ORA38" s="15"/>
      <c r="ORB38" s="15"/>
      <c r="ORC38" s="15"/>
      <c r="ORD38" s="15"/>
      <c r="ORE38" s="15"/>
      <c r="ORF38" s="15"/>
      <c r="ORG38" s="15"/>
      <c r="ORH38" s="15"/>
      <c r="ORI38" s="15"/>
      <c r="ORJ38" s="15"/>
      <c r="ORK38" s="15"/>
      <c r="ORL38" s="15"/>
      <c r="ORM38" s="15"/>
      <c r="ORN38" s="15"/>
      <c r="ORO38" s="15"/>
      <c r="ORP38" s="15"/>
      <c r="ORQ38" s="15"/>
      <c r="ORR38" s="15"/>
      <c r="ORS38" s="15"/>
      <c r="ORT38" s="15"/>
      <c r="ORU38" s="15"/>
      <c r="ORV38" s="15"/>
      <c r="ORW38" s="15"/>
      <c r="ORX38" s="15"/>
      <c r="ORY38" s="15"/>
      <c r="ORZ38" s="15"/>
      <c r="OSA38" s="15"/>
      <c r="OSB38" s="15"/>
      <c r="OSC38" s="15"/>
      <c r="OSD38" s="15"/>
      <c r="OSE38" s="15"/>
      <c r="OSF38" s="15"/>
      <c r="OSG38" s="15"/>
      <c r="OSH38" s="15"/>
      <c r="OSI38" s="15"/>
      <c r="OSJ38" s="15"/>
      <c r="OSK38" s="15"/>
      <c r="OSL38" s="15"/>
      <c r="OSM38" s="15"/>
      <c r="OSN38" s="15"/>
      <c r="OSO38" s="15"/>
      <c r="OSP38" s="15"/>
      <c r="OSQ38" s="15"/>
      <c r="OSR38" s="15"/>
      <c r="OSS38" s="15"/>
      <c r="OST38" s="15"/>
      <c r="OSU38" s="15"/>
      <c r="OSV38" s="15"/>
      <c r="OSW38" s="15"/>
      <c r="OSX38" s="15"/>
      <c r="OSY38" s="15"/>
      <c r="OSZ38" s="15"/>
      <c r="OTA38" s="15"/>
      <c r="OTB38" s="15"/>
      <c r="OTC38" s="15"/>
      <c r="OTD38" s="15"/>
      <c r="OTE38" s="15"/>
      <c r="OTF38" s="15"/>
      <c r="OTG38" s="15"/>
      <c r="OTH38" s="15"/>
      <c r="OTI38" s="15"/>
      <c r="OTJ38" s="15"/>
      <c r="OTK38" s="15"/>
      <c r="OTL38" s="15"/>
      <c r="OTM38" s="15"/>
      <c r="OTN38" s="15"/>
      <c r="OTO38" s="15"/>
      <c r="OTP38" s="15"/>
      <c r="OTQ38" s="15"/>
      <c r="OTR38" s="15"/>
      <c r="OTS38" s="15"/>
      <c r="OTT38" s="15"/>
      <c r="OTU38" s="15"/>
      <c r="OTV38" s="15"/>
      <c r="OTW38" s="15"/>
      <c r="OTX38" s="15"/>
      <c r="OTY38" s="15"/>
      <c r="OTZ38" s="15"/>
      <c r="OUA38" s="15"/>
      <c r="OUB38" s="15"/>
      <c r="OUC38" s="15"/>
      <c r="OUD38" s="15"/>
      <c r="OUE38" s="15"/>
      <c r="OUF38" s="15"/>
      <c r="OUG38" s="15"/>
      <c r="OUH38" s="15"/>
      <c r="OUI38" s="15"/>
      <c r="OUJ38" s="15"/>
      <c r="OUK38" s="15"/>
      <c r="OUL38" s="15"/>
      <c r="OUM38" s="15"/>
      <c r="OUN38" s="15"/>
      <c r="OUO38" s="15"/>
      <c r="OUP38" s="15"/>
      <c r="OUQ38" s="15"/>
      <c r="OUR38" s="15"/>
      <c r="OUS38" s="15"/>
      <c r="OUT38" s="15"/>
      <c r="OUU38" s="15"/>
      <c r="OUV38" s="15"/>
      <c r="OUW38" s="15"/>
      <c r="OUX38" s="15"/>
      <c r="OUY38" s="15"/>
      <c r="OUZ38" s="15"/>
      <c r="OVA38" s="15"/>
      <c r="OVB38" s="15"/>
      <c r="OVC38" s="15"/>
      <c r="OVD38" s="15"/>
      <c r="OVE38" s="15"/>
      <c r="OVF38" s="15"/>
      <c r="OVG38" s="15"/>
      <c r="OVH38" s="15"/>
      <c r="OVI38" s="15"/>
      <c r="OVJ38" s="15"/>
      <c r="OVK38" s="15"/>
      <c r="OVL38" s="15"/>
      <c r="OVM38" s="15"/>
      <c r="OVN38" s="15"/>
      <c r="OVO38" s="15"/>
      <c r="OVP38" s="15"/>
      <c r="OVQ38" s="15"/>
      <c r="OVR38" s="15"/>
      <c r="OVS38" s="15"/>
      <c r="OVT38" s="15"/>
      <c r="OVU38" s="15"/>
      <c r="OVV38" s="15"/>
      <c r="OVW38" s="15"/>
      <c r="OVX38" s="15"/>
      <c r="OVY38" s="15"/>
      <c r="OVZ38" s="15"/>
      <c r="OWA38" s="15"/>
      <c r="OWB38" s="15"/>
      <c r="OWC38" s="15"/>
      <c r="OWD38" s="15"/>
      <c r="OWE38" s="15"/>
      <c r="OWF38" s="15"/>
      <c r="OWG38" s="15"/>
      <c r="OWH38" s="15"/>
      <c r="OWI38" s="15"/>
      <c r="OWJ38" s="15"/>
      <c r="OWK38" s="15"/>
      <c r="OWL38" s="15"/>
      <c r="OWM38" s="15"/>
      <c r="OWN38" s="15"/>
      <c r="OWO38" s="15"/>
      <c r="OWP38" s="15"/>
      <c r="OWQ38" s="15"/>
      <c r="OWR38" s="15"/>
      <c r="OWS38" s="15"/>
      <c r="OWT38" s="15"/>
      <c r="OWU38" s="15"/>
      <c r="OWV38" s="15"/>
      <c r="OWW38" s="15"/>
      <c r="OWX38" s="15"/>
      <c r="OWY38" s="15"/>
      <c r="OWZ38" s="15"/>
      <c r="OXA38" s="15"/>
      <c r="OXB38" s="15"/>
      <c r="OXC38" s="15"/>
      <c r="OXD38" s="15"/>
      <c r="OXE38" s="15"/>
      <c r="OXF38" s="15"/>
      <c r="OXG38" s="15"/>
      <c r="OXH38" s="15"/>
      <c r="OXI38" s="15"/>
      <c r="OXJ38" s="15"/>
      <c r="OXK38" s="15"/>
      <c r="OXL38" s="15"/>
      <c r="OXM38" s="15"/>
      <c r="OXN38" s="15"/>
      <c r="OXO38" s="15"/>
      <c r="OXP38" s="15"/>
      <c r="OXQ38" s="15"/>
      <c r="OXR38" s="15"/>
      <c r="OXS38" s="15"/>
      <c r="OXT38" s="15"/>
      <c r="OXU38" s="15"/>
      <c r="OXV38" s="15"/>
      <c r="OXW38" s="15"/>
      <c r="OXX38" s="15"/>
      <c r="OXY38" s="15"/>
      <c r="OXZ38" s="15"/>
      <c r="OYA38" s="15"/>
      <c r="OYB38" s="15"/>
      <c r="OYC38" s="15"/>
      <c r="OYD38" s="15"/>
      <c r="OYE38" s="15"/>
      <c r="OYF38" s="15"/>
      <c r="OYG38" s="15"/>
      <c r="OYH38" s="15"/>
      <c r="OYI38" s="15"/>
      <c r="OYJ38" s="15"/>
      <c r="OYK38" s="15"/>
      <c r="OYL38" s="15"/>
      <c r="OYM38" s="15"/>
      <c r="OYN38" s="15"/>
      <c r="OYO38" s="15"/>
      <c r="OYP38" s="15"/>
      <c r="OYQ38" s="15"/>
      <c r="OYR38" s="15"/>
      <c r="OYS38" s="15"/>
      <c r="OYT38" s="15"/>
      <c r="OYU38" s="15"/>
      <c r="OYV38" s="15"/>
      <c r="OYW38" s="15"/>
      <c r="OYX38" s="15"/>
      <c r="OYY38" s="15"/>
      <c r="OYZ38" s="15"/>
      <c r="OZA38" s="15"/>
      <c r="OZB38" s="15"/>
      <c r="OZC38" s="15"/>
      <c r="OZD38" s="15"/>
      <c r="OZE38" s="15"/>
      <c r="OZF38" s="15"/>
      <c r="OZG38" s="15"/>
      <c r="OZH38" s="15"/>
      <c r="OZI38" s="15"/>
      <c r="OZJ38" s="15"/>
      <c r="OZK38" s="15"/>
      <c r="OZL38" s="15"/>
      <c r="OZM38" s="15"/>
      <c r="OZN38" s="15"/>
      <c r="OZO38" s="15"/>
      <c r="OZP38" s="15"/>
      <c r="OZQ38" s="15"/>
      <c r="OZR38" s="15"/>
      <c r="OZS38" s="15"/>
      <c r="OZT38" s="15"/>
      <c r="OZU38" s="15"/>
      <c r="OZV38" s="15"/>
      <c r="OZW38" s="15"/>
      <c r="OZX38" s="15"/>
      <c r="OZY38" s="15"/>
      <c r="OZZ38" s="15"/>
      <c r="PAA38" s="15"/>
      <c r="PAB38" s="15"/>
      <c r="PAC38" s="15"/>
      <c r="PAD38" s="15"/>
      <c r="PAE38" s="15"/>
      <c r="PAF38" s="15"/>
      <c r="PAG38" s="15"/>
      <c r="PAH38" s="15"/>
      <c r="PAI38" s="15"/>
      <c r="PAJ38" s="15"/>
      <c r="PAK38" s="15"/>
      <c r="PAL38" s="15"/>
      <c r="PAM38" s="15"/>
      <c r="PAN38" s="15"/>
      <c r="PAO38" s="15"/>
      <c r="PAP38" s="15"/>
      <c r="PAQ38" s="15"/>
      <c r="PAR38" s="15"/>
      <c r="PAS38" s="15"/>
      <c r="PAT38" s="15"/>
      <c r="PAU38" s="15"/>
      <c r="PAV38" s="15"/>
      <c r="PAW38" s="15"/>
      <c r="PAX38" s="15"/>
      <c r="PAY38" s="15"/>
      <c r="PAZ38" s="15"/>
      <c r="PBA38" s="15"/>
      <c r="PBB38" s="15"/>
      <c r="PBC38" s="15"/>
      <c r="PBD38" s="15"/>
      <c r="PBE38" s="15"/>
      <c r="PBF38" s="15"/>
      <c r="PBG38" s="15"/>
      <c r="PBH38" s="15"/>
      <c r="PBI38" s="15"/>
      <c r="PBJ38" s="15"/>
      <c r="PBK38" s="15"/>
      <c r="PBL38" s="15"/>
      <c r="PBM38" s="15"/>
      <c r="PBN38" s="15"/>
      <c r="PBO38" s="15"/>
      <c r="PBP38" s="15"/>
      <c r="PBQ38" s="15"/>
      <c r="PBR38" s="15"/>
      <c r="PBS38" s="15"/>
      <c r="PBT38" s="15"/>
      <c r="PBU38" s="15"/>
      <c r="PBV38" s="15"/>
      <c r="PBW38" s="15"/>
      <c r="PBX38" s="15"/>
      <c r="PBY38" s="15"/>
      <c r="PBZ38" s="15"/>
      <c r="PCA38" s="15"/>
      <c r="PCB38" s="15"/>
      <c r="PCC38" s="15"/>
      <c r="PCD38" s="15"/>
      <c r="PCE38" s="15"/>
      <c r="PCF38" s="15"/>
      <c r="PCG38" s="15"/>
      <c r="PCH38" s="15"/>
      <c r="PCI38" s="15"/>
      <c r="PCJ38" s="15"/>
      <c r="PCK38" s="15"/>
      <c r="PCL38" s="15"/>
      <c r="PCM38" s="15"/>
      <c r="PCN38" s="15"/>
      <c r="PCO38" s="15"/>
      <c r="PCP38" s="15"/>
      <c r="PCQ38" s="15"/>
      <c r="PCR38" s="15"/>
      <c r="PCS38" s="15"/>
      <c r="PCT38" s="15"/>
      <c r="PCU38" s="15"/>
      <c r="PCV38" s="15"/>
      <c r="PCW38" s="15"/>
      <c r="PCX38" s="15"/>
      <c r="PCY38" s="15"/>
      <c r="PCZ38" s="15"/>
      <c r="PDA38" s="15"/>
      <c r="PDB38" s="15"/>
      <c r="PDC38" s="15"/>
      <c r="PDD38" s="15"/>
      <c r="PDE38" s="15"/>
      <c r="PDF38" s="15"/>
      <c r="PDG38" s="15"/>
      <c r="PDH38" s="15"/>
      <c r="PDI38" s="15"/>
      <c r="PDJ38" s="15"/>
      <c r="PDK38" s="15"/>
      <c r="PDL38" s="15"/>
      <c r="PDM38" s="15"/>
      <c r="PDN38" s="15"/>
      <c r="PDO38" s="15"/>
      <c r="PDP38" s="15"/>
      <c r="PDQ38" s="15"/>
      <c r="PDR38" s="15"/>
      <c r="PDS38" s="15"/>
      <c r="PDT38" s="15"/>
      <c r="PDU38" s="15"/>
      <c r="PDV38" s="15"/>
      <c r="PDW38" s="15"/>
      <c r="PDX38" s="15"/>
      <c r="PDY38" s="15"/>
      <c r="PDZ38" s="15"/>
      <c r="PEA38" s="15"/>
      <c r="PEB38" s="15"/>
      <c r="PEC38" s="15"/>
      <c r="PED38" s="15"/>
      <c r="PEE38" s="15"/>
      <c r="PEF38" s="15"/>
      <c r="PEG38" s="15"/>
      <c r="PEH38" s="15"/>
      <c r="PEI38" s="15"/>
      <c r="PEJ38" s="15"/>
      <c r="PEK38" s="15"/>
      <c r="PEL38" s="15"/>
      <c r="PEM38" s="15"/>
      <c r="PEN38" s="15"/>
      <c r="PEO38" s="15"/>
      <c r="PEP38" s="15"/>
      <c r="PEQ38" s="15"/>
      <c r="PER38" s="15"/>
      <c r="PES38" s="15"/>
      <c r="PET38" s="15"/>
      <c r="PEU38" s="15"/>
      <c r="PEV38" s="15"/>
      <c r="PEW38" s="15"/>
      <c r="PEX38" s="15"/>
      <c r="PEY38" s="15"/>
      <c r="PEZ38" s="15"/>
      <c r="PFA38" s="15"/>
      <c r="PFB38" s="15"/>
      <c r="PFC38" s="15"/>
      <c r="PFD38" s="15"/>
      <c r="PFE38" s="15"/>
      <c r="PFF38" s="15"/>
      <c r="PFG38" s="15"/>
      <c r="PFH38" s="15"/>
      <c r="PFI38" s="15"/>
      <c r="PFJ38" s="15"/>
      <c r="PFK38" s="15"/>
      <c r="PFL38" s="15"/>
      <c r="PFM38" s="15"/>
      <c r="PFN38" s="15"/>
      <c r="PFO38" s="15"/>
      <c r="PFP38" s="15"/>
      <c r="PFQ38" s="15"/>
      <c r="PFR38" s="15"/>
      <c r="PFS38" s="15"/>
      <c r="PFT38" s="15"/>
      <c r="PFU38" s="15"/>
      <c r="PFV38" s="15"/>
      <c r="PFW38" s="15"/>
      <c r="PFX38" s="15"/>
      <c r="PFY38" s="15"/>
      <c r="PFZ38" s="15"/>
      <c r="PGA38" s="15"/>
      <c r="PGB38" s="15"/>
      <c r="PGC38" s="15"/>
      <c r="PGD38" s="15"/>
      <c r="PGE38" s="15"/>
      <c r="PGF38" s="15"/>
      <c r="PGG38" s="15"/>
      <c r="PGH38" s="15"/>
      <c r="PGI38" s="15"/>
      <c r="PGJ38" s="15"/>
      <c r="PGK38" s="15"/>
      <c r="PGL38" s="15"/>
      <c r="PGM38" s="15"/>
      <c r="PGN38" s="15"/>
      <c r="PGO38" s="15"/>
      <c r="PGP38" s="15"/>
      <c r="PGQ38" s="15"/>
      <c r="PGR38" s="15"/>
      <c r="PGS38" s="15"/>
      <c r="PGT38" s="15"/>
      <c r="PGU38" s="15"/>
      <c r="PGV38" s="15"/>
      <c r="PGW38" s="15"/>
      <c r="PGX38" s="15"/>
      <c r="PGY38" s="15"/>
      <c r="PGZ38" s="15"/>
      <c r="PHA38" s="15"/>
      <c r="PHB38" s="15"/>
      <c r="PHC38" s="15"/>
      <c r="PHD38" s="15"/>
      <c r="PHE38" s="15"/>
      <c r="PHF38" s="15"/>
      <c r="PHG38" s="15"/>
      <c r="PHH38" s="15"/>
      <c r="PHI38" s="15"/>
      <c r="PHJ38" s="15"/>
      <c r="PHK38" s="15"/>
      <c r="PHL38" s="15"/>
      <c r="PHM38" s="15"/>
      <c r="PHN38" s="15"/>
      <c r="PHO38" s="15"/>
      <c r="PHP38" s="15"/>
      <c r="PHQ38" s="15"/>
      <c r="PHR38" s="15"/>
      <c r="PHS38" s="15"/>
      <c r="PHT38" s="15"/>
      <c r="PHU38" s="15"/>
      <c r="PHV38" s="15"/>
      <c r="PHW38" s="15"/>
      <c r="PHX38" s="15"/>
      <c r="PHY38" s="15"/>
      <c r="PHZ38" s="15"/>
      <c r="PIA38" s="15"/>
      <c r="PIB38" s="15"/>
      <c r="PIC38" s="15"/>
      <c r="PID38" s="15"/>
      <c r="PIE38" s="15"/>
      <c r="PIF38" s="15"/>
      <c r="PIG38" s="15"/>
      <c r="PIH38" s="15"/>
      <c r="PII38" s="15"/>
      <c r="PIJ38" s="15"/>
      <c r="PIK38" s="15"/>
      <c r="PIL38" s="15"/>
      <c r="PIM38" s="15"/>
      <c r="PIN38" s="15"/>
      <c r="PIO38" s="15"/>
      <c r="PIP38" s="15"/>
      <c r="PIQ38" s="15"/>
      <c r="PIR38" s="15"/>
      <c r="PIS38" s="15"/>
      <c r="PIT38" s="15"/>
      <c r="PIU38" s="15"/>
      <c r="PIV38" s="15"/>
      <c r="PIW38" s="15"/>
      <c r="PIX38" s="15"/>
      <c r="PIY38" s="15"/>
      <c r="PIZ38" s="15"/>
      <c r="PJA38" s="15"/>
      <c r="PJB38" s="15"/>
      <c r="PJC38" s="15"/>
      <c r="PJD38" s="15"/>
      <c r="PJE38" s="15"/>
      <c r="PJF38" s="15"/>
      <c r="PJG38" s="15"/>
      <c r="PJH38" s="15"/>
      <c r="PJI38" s="15"/>
      <c r="PJJ38" s="15"/>
      <c r="PJK38" s="15"/>
      <c r="PJL38" s="15"/>
      <c r="PJM38" s="15"/>
      <c r="PJN38" s="15"/>
      <c r="PJO38" s="15"/>
      <c r="PJP38" s="15"/>
      <c r="PJQ38" s="15"/>
      <c r="PJR38" s="15"/>
      <c r="PJS38" s="15"/>
      <c r="PJT38" s="15"/>
      <c r="PJU38" s="15"/>
      <c r="PJV38" s="15"/>
      <c r="PJW38" s="15"/>
      <c r="PJX38" s="15"/>
      <c r="PJY38" s="15"/>
      <c r="PJZ38" s="15"/>
      <c r="PKA38" s="15"/>
      <c r="PKB38" s="15"/>
      <c r="PKC38" s="15"/>
      <c r="PKD38" s="15"/>
      <c r="PKE38" s="15"/>
      <c r="PKF38" s="15"/>
      <c r="PKG38" s="15"/>
      <c r="PKH38" s="15"/>
      <c r="PKI38" s="15"/>
      <c r="PKJ38" s="15"/>
      <c r="PKK38" s="15"/>
      <c r="PKL38" s="15"/>
      <c r="PKM38" s="15"/>
      <c r="PKN38" s="15"/>
      <c r="PKO38" s="15"/>
      <c r="PKP38" s="15"/>
      <c r="PKQ38" s="15"/>
      <c r="PKR38" s="15"/>
      <c r="PKS38" s="15"/>
      <c r="PKT38" s="15"/>
      <c r="PKU38" s="15"/>
      <c r="PKV38" s="15"/>
      <c r="PKW38" s="15"/>
      <c r="PKX38" s="15"/>
      <c r="PKY38" s="15"/>
      <c r="PKZ38" s="15"/>
      <c r="PLA38" s="15"/>
      <c r="PLB38" s="15"/>
      <c r="PLC38" s="15"/>
      <c r="PLD38" s="15"/>
      <c r="PLE38" s="15"/>
      <c r="PLF38" s="15"/>
      <c r="PLG38" s="15"/>
      <c r="PLH38" s="15"/>
      <c r="PLI38" s="15"/>
      <c r="PLJ38" s="15"/>
      <c r="PLK38" s="15"/>
      <c r="PLL38" s="15"/>
      <c r="PLM38" s="15"/>
      <c r="PLN38" s="15"/>
      <c r="PLO38" s="15"/>
      <c r="PLP38" s="15"/>
      <c r="PLQ38" s="15"/>
      <c r="PLR38" s="15"/>
      <c r="PLS38" s="15"/>
      <c r="PLT38" s="15"/>
      <c r="PLU38" s="15"/>
      <c r="PLV38" s="15"/>
      <c r="PLW38" s="15"/>
      <c r="PLX38" s="15"/>
      <c r="PLY38" s="15"/>
      <c r="PLZ38" s="15"/>
      <c r="PMA38" s="15"/>
      <c r="PMB38" s="15"/>
      <c r="PMC38" s="15"/>
      <c r="PMD38" s="15"/>
      <c r="PME38" s="15"/>
      <c r="PMF38" s="15"/>
      <c r="PMG38" s="15"/>
      <c r="PMH38" s="15"/>
      <c r="PMI38" s="15"/>
      <c r="PMJ38" s="15"/>
      <c r="PMK38" s="15"/>
      <c r="PML38" s="15"/>
      <c r="PMM38" s="15"/>
      <c r="PMN38" s="15"/>
      <c r="PMO38" s="15"/>
      <c r="PMP38" s="15"/>
      <c r="PMQ38" s="15"/>
      <c r="PMR38" s="15"/>
      <c r="PMS38" s="15"/>
      <c r="PMT38" s="15"/>
      <c r="PMU38" s="15"/>
      <c r="PMV38" s="15"/>
      <c r="PMW38" s="15"/>
      <c r="PMX38" s="15"/>
      <c r="PMY38" s="15"/>
      <c r="PMZ38" s="15"/>
      <c r="PNA38" s="15"/>
      <c r="PNB38" s="15"/>
      <c r="PNC38" s="15"/>
      <c r="PND38" s="15"/>
      <c r="PNE38" s="15"/>
      <c r="PNF38" s="15"/>
      <c r="PNG38" s="15"/>
      <c r="PNH38" s="15"/>
      <c r="PNI38" s="15"/>
      <c r="PNJ38" s="15"/>
      <c r="PNK38" s="15"/>
      <c r="PNL38" s="15"/>
      <c r="PNM38" s="15"/>
      <c r="PNN38" s="15"/>
      <c r="PNO38" s="15"/>
      <c r="PNP38" s="15"/>
      <c r="PNQ38" s="15"/>
      <c r="PNR38" s="15"/>
      <c r="PNS38" s="15"/>
      <c r="PNT38" s="15"/>
      <c r="PNU38" s="15"/>
      <c r="PNV38" s="15"/>
      <c r="PNW38" s="15"/>
      <c r="PNX38" s="15"/>
      <c r="PNY38" s="15"/>
      <c r="PNZ38" s="15"/>
      <c r="POA38" s="15"/>
      <c r="POB38" s="15"/>
      <c r="POC38" s="15"/>
      <c r="POD38" s="15"/>
      <c r="POE38" s="15"/>
      <c r="POF38" s="15"/>
      <c r="POG38" s="15"/>
      <c r="POH38" s="15"/>
      <c r="POI38" s="15"/>
      <c r="POJ38" s="15"/>
      <c r="POK38" s="15"/>
      <c r="POL38" s="15"/>
      <c r="POM38" s="15"/>
      <c r="PON38" s="15"/>
      <c r="POO38" s="15"/>
      <c r="POP38" s="15"/>
      <c r="POQ38" s="15"/>
      <c r="POR38" s="15"/>
      <c r="POS38" s="15"/>
      <c r="POT38" s="15"/>
      <c r="POU38" s="15"/>
      <c r="POV38" s="15"/>
      <c r="POW38" s="15"/>
      <c r="POX38" s="15"/>
      <c r="POY38" s="15"/>
      <c r="POZ38" s="15"/>
      <c r="PPA38" s="15"/>
      <c r="PPB38" s="15"/>
      <c r="PPC38" s="15"/>
      <c r="PPD38" s="15"/>
      <c r="PPE38" s="15"/>
      <c r="PPF38" s="15"/>
      <c r="PPG38" s="15"/>
      <c r="PPH38" s="15"/>
      <c r="PPI38" s="15"/>
      <c r="PPJ38" s="15"/>
      <c r="PPK38" s="15"/>
      <c r="PPL38" s="15"/>
      <c r="PPM38" s="15"/>
      <c r="PPN38" s="15"/>
      <c r="PPO38" s="15"/>
      <c r="PPP38" s="15"/>
      <c r="PPQ38" s="15"/>
      <c r="PPR38" s="15"/>
      <c r="PPS38" s="15"/>
      <c r="PPT38" s="15"/>
      <c r="PPU38" s="15"/>
      <c r="PPV38" s="15"/>
      <c r="PPW38" s="15"/>
      <c r="PPX38" s="15"/>
      <c r="PPY38" s="15"/>
      <c r="PPZ38" s="15"/>
      <c r="PQA38" s="15"/>
      <c r="PQB38" s="15"/>
      <c r="PQC38" s="15"/>
      <c r="PQD38" s="15"/>
      <c r="PQE38" s="15"/>
      <c r="PQF38" s="15"/>
      <c r="PQG38" s="15"/>
      <c r="PQH38" s="15"/>
      <c r="PQI38" s="15"/>
      <c r="PQJ38" s="15"/>
      <c r="PQK38" s="15"/>
      <c r="PQL38" s="15"/>
      <c r="PQM38" s="15"/>
      <c r="PQN38" s="15"/>
      <c r="PQO38" s="15"/>
      <c r="PQP38" s="15"/>
      <c r="PQQ38" s="15"/>
      <c r="PQR38" s="15"/>
      <c r="PQS38" s="15"/>
      <c r="PQT38" s="15"/>
      <c r="PQU38" s="15"/>
      <c r="PQV38" s="15"/>
      <c r="PQW38" s="15"/>
      <c r="PQX38" s="15"/>
      <c r="PQY38" s="15"/>
      <c r="PQZ38" s="15"/>
      <c r="PRA38" s="15"/>
      <c r="PRB38" s="15"/>
      <c r="PRC38" s="15"/>
      <c r="PRD38" s="15"/>
      <c r="PRE38" s="15"/>
      <c r="PRF38" s="15"/>
      <c r="PRG38" s="15"/>
      <c r="PRH38" s="15"/>
      <c r="PRI38" s="15"/>
      <c r="PRJ38" s="15"/>
      <c r="PRK38" s="15"/>
      <c r="PRL38" s="15"/>
      <c r="PRM38" s="15"/>
      <c r="PRN38" s="15"/>
      <c r="PRO38" s="15"/>
      <c r="PRP38" s="15"/>
      <c r="PRQ38" s="15"/>
      <c r="PRR38" s="15"/>
      <c r="PRS38" s="15"/>
      <c r="PRT38" s="15"/>
      <c r="PRU38" s="15"/>
      <c r="PRV38" s="15"/>
      <c r="PRW38" s="15"/>
      <c r="PRX38" s="15"/>
      <c r="PRY38" s="15"/>
      <c r="PRZ38" s="15"/>
      <c r="PSA38" s="15"/>
      <c r="PSB38" s="15"/>
      <c r="PSC38" s="15"/>
      <c r="PSD38" s="15"/>
      <c r="PSE38" s="15"/>
      <c r="PSF38" s="15"/>
      <c r="PSG38" s="15"/>
      <c r="PSH38" s="15"/>
      <c r="PSI38" s="15"/>
      <c r="PSJ38" s="15"/>
      <c r="PSK38" s="15"/>
      <c r="PSL38" s="15"/>
      <c r="PSM38" s="15"/>
      <c r="PSN38" s="15"/>
      <c r="PSO38" s="15"/>
      <c r="PSP38" s="15"/>
      <c r="PSQ38" s="15"/>
      <c r="PSR38" s="15"/>
      <c r="PSS38" s="15"/>
      <c r="PST38" s="15"/>
      <c r="PSU38" s="15"/>
      <c r="PSV38" s="15"/>
      <c r="PSW38" s="15"/>
      <c r="PSX38" s="15"/>
      <c r="PSY38" s="15"/>
      <c r="PSZ38" s="15"/>
      <c r="PTA38" s="15"/>
      <c r="PTB38" s="15"/>
      <c r="PTC38" s="15"/>
      <c r="PTD38" s="15"/>
      <c r="PTE38" s="15"/>
      <c r="PTF38" s="15"/>
      <c r="PTG38" s="15"/>
      <c r="PTH38" s="15"/>
      <c r="PTI38" s="15"/>
      <c r="PTJ38" s="15"/>
      <c r="PTK38" s="15"/>
      <c r="PTL38" s="15"/>
      <c r="PTM38" s="15"/>
      <c r="PTN38" s="15"/>
      <c r="PTO38" s="15"/>
      <c r="PTP38" s="15"/>
      <c r="PTQ38" s="15"/>
      <c r="PTR38" s="15"/>
      <c r="PTS38" s="15"/>
      <c r="PTT38" s="15"/>
      <c r="PTU38" s="15"/>
      <c r="PTV38" s="15"/>
      <c r="PTW38" s="15"/>
      <c r="PTX38" s="15"/>
      <c r="PTY38" s="15"/>
      <c r="PTZ38" s="15"/>
      <c r="PUA38" s="15"/>
      <c r="PUB38" s="15"/>
      <c r="PUC38" s="15"/>
      <c r="PUD38" s="15"/>
      <c r="PUE38" s="15"/>
      <c r="PUF38" s="15"/>
      <c r="PUG38" s="15"/>
      <c r="PUH38" s="15"/>
      <c r="PUI38" s="15"/>
      <c r="PUJ38" s="15"/>
      <c r="PUK38" s="15"/>
      <c r="PUL38" s="15"/>
      <c r="PUM38" s="15"/>
      <c r="PUN38" s="15"/>
      <c r="PUO38" s="15"/>
      <c r="PUP38" s="15"/>
      <c r="PUQ38" s="15"/>
      <c r="PUR38" s="15"/>
      <c r="PUS38" s="15"/>
      <c r="PUT38" s="15"/>
      <c r="PUU38" s="15"/>
      <c r="PUV38" s="15"/>
      <c r="PUW38" s="15"/>
      <c r="PUX38" s="15"/>
      <c r="PUY38" s="15"/>
      <c r="PUZ38" s="15"/>
      <c r="PVA38" s="15"/>
      <c r="PVB38" s="15"/>
      <c r="PVC38" s="15"/>
      <c r="PVD38" s="15"/>
      <c r="PVE38" s="15"/>
      <c r="PVF38" s="15"/>
      <c r="PVG38" s="15"/>
      <c r="PVH38" s="15"/>
      <c r="PVI38" s="15"/>
      <c r="PVJ38" s="15"/>
      <c r="PVK38" s="15"/>
      <c r="PVL38" s="15"/>
      <c r="PVM38" s="15"/>
      <c r="PVN38" s="15"/>
      <c r="PVO38" s="15"/>
      <c r="PVP38" s="15"/>
      <c r="PVQ38" s="15"/>
      <c r="PVR38" s="15"/>
      <c r="PVS38" s="15"/>
      <c r="PVT38" s="15"/>
      <c r="PVU38" s="15"/>
      <c r="PVV38" s="15"/>
      <c r="PVW38" s="15"/>
      <c r="PVX38" s="15"/>
      <c r="PVY38" s="15"/>
      <c r="PVZ38" s="15"/>
      <c r="PWA38" s="15"/>
      <c r="PWB38" s="15"/>
      <c r="PWC38" s="15"/>
      <c r="PWD38" s="15"/>
      <c r="PWE38" s="15"/>
      <c r="PWF38" s="15"/>
      <c r="PWG38" s="15"/>
      <c r="PWH38" s="15"/>
      <c r="PWI38" s="15"/>
      <c r="PWJ38" s="15"/>
      <c r="PWK38" s="15"/>
      <c r="PWL38" s="15"/>
      <c r="PWM38" s="15"/>
      <c r="PWN38" s="15"/>
      <c r="PWO38" s="15"/>
      <c r="PWP38" s="15"/>
      <c r="PWQ38" s="15"/>
      <c r="PWR38" s="15"/>
      <c r="PWS38" s="15"/>
      <c r="PWT38" s="15"/>
      <c r="PWU38" s="15"/>
      <c r="PWV38" s="15"/>
      <c r="PWW38" s="15"/>
      <c r="PWX38" s="15"/>
      <c r="PWY38" s="15"/>
      <c r="PWZ38" s="15"/>
      <c r="PXA38" s="15"/>
      <c r="PXB38" s="15"/>
      <c r="PXC38" s="15"/>
      <c r="PXD38" s="15"/>
      <c r="PXE38" s="15"/>
      <c r="PXF38" s="15"/>
      <c r="PXG38" s="15"/>
      <c r="PXH38" s="15"/>
      <c r="PXI38" s="15"/>
      <c r="PXJ38" s="15"/>
      <c r="PXK38" s="15"/>
      <c r="PXL38" s="15"/>
      <c r="PXM38" s="15"/>
      <c r="PXN38" s="15"/>
      <c r="PXO38" s="15"/>
      <c r="PXP38" s="15"/>
      <c r="PXQ38" s="15"/>
      <c r="PXR38" s="15"/>
      <c r="PXS38" s="15"/>
      <c r="PXT38" s="15"/>
      <c r="PXU38" s="15"/>
      <c r="PXV38" s="15"/>
      <c r="PXW38" s="15"/>
      <c r="PXX38" s="15"/>
      <c r="PXY38" s="15"/>
      <c r="PXZ38" s="15"/>
      <c r="PYA38" s="15"/>
      <c r="PYB38" s="15"/>
      <c r="PYC38" s="15"/>
      <c r="PYD38" s="15"/>
      <c r="PYE38" s="15"/>
      <c r="PYF38" s="15"/>
      <c r="PYG38" s="15"/>
      <c r="PYH38" s="15"/>
      <c r="PYI38" s="15"/>
      <c r="PYJ38" s="15"/>
      <c r="PYK38" s="15"/>
      <c r="PYL38" s="15"/>
      <c r="PYM38" s="15"/>
      <c r="PYN38" s="15"/>
      <c r="PYO38" s="15"/>
      <c r="PYP38" s="15"/>
      <c r="PYQ38" s="15"/>
      <c r="PYR38" s="15"/>
      <c r="PYS38" s="15"/>
      <c r="PYT38" s="15"/>
      <c r="PYU38" s="15"/>
      <c r="PYV38" s="15"/>
      <c r="PYW38" s="15"/>
      <c r="PYX38" s="15"/>
      <c r="PYY38" s="15"/>
      <c r="PYZ38" s="15"/>
      <c r="PZA38" s="15"/>
      <c r="PZB38" s="15"/>
      <c r="PZC38" s="15"/>
      <c r="PZD38" s="15"/>
      <c r="PZE38" s="15"/>
      <c r="PZF38" s="15"/>
      <c r="PZG38" s="15"/>
      <c r="PZH38" s="15"/>
      <c r="PZI38" s="15"/>
      <c r="PZJ38" s="15"/>
      <c r="PZK38" s="15"/>
      <c r="PZL38" s="15"/>
      <c r="PZM38" s="15"/>
      <c r="PZN38" s="15"/>
      <c r="PZO38" s="15"/>
      <c r="PZP38" s="15"/>
      <c r="PZQ38" s="15"/>
      <c r="PZR38" s="15"/>
      <c r="PZS38" s="15"/>
      <c r="PZT38" s="15"/>
      <c r="PZU38" s="15"/>
      <c r="PZV38" s="15"/>
      <c r="PZW38" s="15"/>
      <c r="PZX38" s="15"/>
      <c r="PZY38" s="15"/>
      <c r="PZZ38" s="15"/>
      <c r="QAA38" s="15"/>
      <c r="QAB38" s="15"/>
      <c r="QAC38" s="15"/>
      <c r="QAD38" s="15"/>
      <c r="QAE38" s="15"/>
      <c r="QAF38" s="15"/>
      <c r="QAG38" s="15"/>
      <c r="QAH38" s="15"/>
      <c r="QAI38" s="15"/>
      <c r="QAJ38" s="15"/>
      <c r="QAK38" s="15"/>
      <c r="QAL38" s="15"/>
      <c r="QAM38" s="15"/>
      <c r="QAN38" s="15"/>
      <c r="QAO38" s="15"/>
      <c r="QAP38" s="15"/>
      <c r="QAQ38" s="15"/>
      <c r="QAR38" s="15"/>
      <c r="QAS38" s="15"/>
      <c r="QAT38" s="15"/>
      <c r="QAU38" s="15"/>
      <c r="QAV38" s="15"/>
      <c r="QAW38" s="15"/>
      <c r="QAX38" s="15"/>
      <c r="QAY38" s="15"/>
      <c r="QAZ38" s="15"/>
      <c r="QBA38" s="15"/>
      <c r="QBB38" s="15"/>
      <c r="QBC38" s="15"/>
      <c r="QBD38" s="15"/>
      <c r="QBE38" s="15"/>
      <c r="QBF38" s="15"/>
      <c r="QBG38" s="15"/>
      <c r="QBH38" s="15"/>
      <c r="QBI38" s="15"/>
      <c r="QBJ38" s="15"/>
      <c r="QBK38" s="15"/>
      <c r="QBL38" s="15"/>
      <c r="QBM38" s="15"/>
      <c r="QBN38" s="15"/>
      <c r="QBO38" s="15"/>
      <c r="QBP38" s="15"/>
      <c r="QBQ38" s="15"/>
      <c r="QBR38" s="15"/>
      <c r="QBS38" s="15"/>
      <c r="QBT38" s="15"/>
      <c r="QBU38" s="15"/>
      <c r="QBV38" s="15"/>
      <c r="QBW38" s="15"/>
      <c r="QBX38" s="15"/>
      <c r="QBY38" s="15"/>
      <c r="QBZ38" s="15"/>
      <c r="QCA38" s="15"/>
      <c r="QCB38" s="15"/>
      <c r="QCC38" s="15"/>
      <c r="QCD38" s="15"/>
      <c r="QCE38" s="15"/>
      <c r="QCF38" s="15"/>
      <c r="QCG38" s="15"/>
      <c r="QCH38" s="15"/>
      <c r="QCI38" s="15"/>
      <c r="QCJ38" s="15"/>
      <c r="QCK38" s="15"/>
      <c r="QCL38" s="15"/>
      <c r="QCM38" s="15"/>
      <c r="QCN38" s="15"/>
      <c r="QCO38" s="15"/>
      <c r="QCP38" s="15"/>
      <c r="QCQ38" s="15"/>
      <c r="QCR38" s="15"/>
      <c r="QCS38" s="15"/>
      <c r="QCT38" s="15"/>
      <c r="QCU38" s="15"/>
      <c r="QCV38" s="15"/>
      <c r="QCW38" s="15"/>
      <c r="QCX38" s="15"/>
      <c r="QCY38" s="15"/>
      <c r="QCZ38" s="15"/>
      <c r="QDA38" s="15"/>
      <c r="QDB38" s="15"/>
      <c r="QDC38" s="15"/>
      <c r="QDD38" s="15"/>
      <c r="QDE38" s="15"/>
      <c r="QDF38" s="15"/>
      <c r="QDG38" s="15"/>
      <c r="QDH38" s="15"/>
      <c r="QDI38" s="15"/>
      <c r="QDJ38" s="15"/>
      <c r="QDK38" s="15"/>
      <c r="QDL38" s="15"/>
      <c r="QDM38" s="15"/>
      <c r="QDN38" s="15"/>
      <c r="QDO38" s="15"/>
      <c r="QDP38" s="15"/>
      <c r="QDQ38" s="15"/>
      <c r="QDR38" s="15"/>
      <c r="QDS38" s="15"/>
      <c r="QDT38" s="15"/>
      <c r="QDU38" s="15"/>
      <c r="QDV38" s="15"/>
      <c r="QDW38" s="15"/>
      <c r="QDX38" s="15"/>
      <c r="QDY38" s="15"/>
      <c r="QDZ38" s="15"/>
      <c r="QEA38" s="15"/>
      <c r="QEB38" s="15"/>
      <c r="QEC38" s="15"/>
      <c r="QED38" s="15"/>
      <c r="QEE38" s="15"/>
      <c r="QEF38" s="15"/>
      <c r="QEG38" s="15"/>
      <c r="QEH38" s="15"/>
      <c r="QEI38" s="15"/>
      <c r="QEJ38" s="15"/>
      <c r="QEK38" s="15"/>
      <c r="QEL38" s="15"/>
      <c r="QEM38" s="15"/>
      <c r="QEN38" s="15"/>
      <c r="QEO38" s="15"/>
      <c r="QEP38" s="15"/>
      <c r="QEQ38" s="15"/>
      <c r="QER38" s="15"/>
      <c r="QES38" s="15"/>
      <c r="QET38" s="15"/>
      <c r="QEU38" s="15"/>
      <c r="QEV38" s="15"/>
      <c r="QEW38" s="15"/>
      <c r="QEX38" s="15"/>
      <c r="QEY38" s="15"/>
      <c r="QEZ38" s="15"/>
      <c r="QFA38" s="15"/>
      <c r="QFB38" s="15"/>
      <c r="QFC38" s="15"/>
      <c r="QFD38" s="15"/>
      <c r="QFE38" s="15"/>
      <c r="QFF38" s="15"/>
      <c r="QFG38" s="15"/>
      <c r="QFH38" s="15"/>
      <c r="QFI38" s="15"/>
      <c r="QFJ38" s="15"/>
      <c r="QFK38" s="15"/>
      <c r="QFL38" s="15"/>
      <c r="QFM38" s="15"/>
      <c r="QFN38" s="15"/>
      <c r="QFO38" s="15"/>
      <c r="QFP38" s="15"/>
      <c r="QFQ38" s="15"/>
      <c r="QFR38" s="15"/>
      <c r="QFS38" s="15"/>
      <c r="QFT38" s="15"/>
      <c r="QFU38" s="15"/>
      <c r="QFV38" s="15"/>
      <c r="QFW38" s="15"/>
      <c r="QFX38" s="15"/>
      <c r="QFY38" s="15"/>
      <c r="QFZ38" s="15"/>
      <c r="QGA38" s="15"/>
      <c r="QGB38" s="15"/>
      <c r="QGC38" s="15"/>
      <c r="QGD38" s="15"/>
      <c r="QGE38" s="15"/>
      <c r="QGF38" s="15"/>
      <c r="QGG38" s="15"/>
      <c r="QGH38" s="15"/>
      <c r="QGI38" s="15"/>
      <c r="QGJ38" s="15"/>
      <c r="QGK38" s="15"/>
      <c r="QGL38" s="15"/>
      <c r="QGM38" s="15"/>
      <c r="QGN38" s="15"/>
      <c r="QGO38" s="15"/>
      <c r="QGP38" s="15"/>
      <c r="QGQ38" s="15"/>
      <c r="QGR38" s="15"/>
      <c r="QGS38" s="15"/>
      <c r="QGT38" s="15"/>
      <c r="QGU38" s="15"/>
      <c r="QGV38" s="15"/>
      <c r="QGW38" s="15"/>
      <c r="QGX38" s="15"/>
      <c r="QGY38" s="15"/>
      <c r="QGZ38" s="15"/>
      <c r="QHA38" s="15"/>
      <c r="QHB38" s="15"/>
      <c r="QHC38" s="15"/>
      <c r="QHD38" s="15"/>
      <c r="QHE38" s="15"/>
      <c r="QHF38" s="15"/>
      <c r="QHG38" s="15"/>
      <c r="QHH38" s="15"/>
      <c r="QHI38" s="15"/>
      <c r="QHJ38" s="15"/>
      <c r="QHK38" s="15"/>
      <c r="QHL38" s="15"/>
      <c r="QHM38" s="15"/>
      <c r="QHN38" s="15"/>
      <c r="QHO38" s="15"/>
      <c r="QHP38" s="15"/>
      <c r="QHQ38" s="15"/>
      <c r="QHR38" s="15"/>
      <c r="QHS38" s="15"/>
      <c r="QHT38" s="15"/>
      <c r="QHU38" s="15"/>
      <c r="QHV38" s="15"/>
      <c r="QHW38" s="15"/>
      <c r="QHX38" s="15"/>
      <c r="QHY38" s="15"/>
      <c r="QHZ38" s="15"/>
      <c r="QIA38" s="15"/>
      <c r="QIB38" s="15"/>
      <c r="QIC38" s="15"/>
      <c r="QID38" s="15"/>
      <c r="QIE38" s="15"/>
      <c r="QIF38" s="15"/>
      <c r="QIG38" s="15"/>
      <c r="QIH38" s="15"/>
      <c r="QII38" s="15"/>
      <c r="QIJ38" s="15"/>
      <c r="QIK38" s="15"/>
      <c r="QIL38" s="15"/>
      <c r="QIM38" s="15"/>
      <c r="QIN38" s="15"/>
      <c r="QIO38" s="15"/>
      <c r="QIP38" s="15"/>
      <c r="QIQ38" s="15"/>
      <c r="QIR38" s="15"/>
      <c r="QIS38" s="15"/>
      <c r="QIT38" s="15"/>
      <c r="QIU38" s="15"/>
      <c r="QIV38" s="15"/>
      <c r="QIW38" s="15"/>
      <c r="QIX38" s="15"/>
      <c r="QIY38" s="15"/>
      <c r="QIZ38" s="15"/>
      <c r="QJA38" s="15"/>
      <c r="QJB38" s="15"/>
      <c r="QJC38" s="15"/>
      <c r="QJD38" s="15"/>
      <c r="QJE38" s="15"/>
      <c r="QJF38" s="15"/>
      <c r="QJG38" s="15"/>
      <c r="QJH38" s="15"/>
      <c r="QJI38" s="15"/>
      <c r="QJJ38" s="15"/>
      <c r="QJK38" s="15"/>
      <c r="QJL38" s="15"/>
      <c r="QJM38" s="15"/>
      <c r="QJN38" s="15"/>
      <c r="QJO38" s="15"/>
      <c r="QJP38" s="15"/>
      <c r="QJQ38" s="15"/>
      <c r="QJR38" s="15"/>
      <c r="QJS38" s="15"/>
      <c r="QJT38" s="15"/>
      <c r="QJU38" s="15"/>
      <c r="QJV38" s="15"/>
      <c r="QJW38" s="15"/>
      <c r="QJX38" s="15"/>
      <c r="QJY38" s="15"/>
      <c r="QJZ38" s="15"/>
      <c r="QKA38" s="15"/>
      <c r="QKB38" s="15"/>
      <c r="QKC38" s="15"/>
      <c r="QKD38" s="15"/>
      <c r="QKE38" s="15"/>
      <c r="QKF38" s="15"/>
      <c r="QKG38" s="15"/>
      <c r="QKH38" s="15"/>
      <c r="QKI38" s="15"/>
      <c r="QKJ38" s="15"/>
      <c r="QKK38" s="15"/>
      <c r="QKL38" s="15"/>
      <c r="QKM38" s="15"/>
      <c r="QKN38" s="15"/>
      <c r="QKO38" s="15"/>
      <c r="QKP38" s="15"/>
      <c r="QKQ38" s="15"/>
      <c r="QKR38" s="15"/>
      <c r="QKS38" s="15"/>
      <c r="QKT38" s="15"/>
      <c r="QKU38" s="15"/>
      <c r="QKV38" s="15"/>
      <c r="QKW38" s="15"/>
      <c r="QKX38" s="15"/>
      <c r="QKY38" s="15"/>
      <c r="QKZ38" s="15"/>
      <c r="QLA38" s="15"/>
      <c r="QLB38" s="15"/>
      <c r="QLC38" s="15"/>
      <c r="QLD38" s="15"/>
      <c r="QLE38" s="15"/>
      <c r="QLF38" s="15"/>
      <c r="QLG38" s="15"/>
      <c r="QLH38" s="15"/>
      <c r="QLI38" s="15"/>
      <c r="QLJ38" s="15"/>
      <c r="QLK38" s="15"/>
      <c r="QLL38" s="15"/>
      <c r="QLM38" s="15"/>
      <c r="QLN38" s="15"/>
      <c r="QLO38" s="15"/>
      <c r="QLP38" s="15"/>
      <c r="QLQ38" s="15"/>
      <c r="QLR38" s="15"/>
      <c r="QLS38" s="15"/>
      <c r="QLT38" s="15"/>
      <c r="QLU38" s="15"/>
      <c r="QLV38" s="15"/>
      <c r="QLW38" s="15"/>
      <c r="QLX38" s="15"/>
      <c r="QLY38" s="15"/>
      <c r="QLZ38" s="15"/>
      <c r="QMA38" s="15"/>
      <c r="QMB38" s="15"/>
      <c r="QMC38" s="15"/>
      <c r="QMD38" s="15"/>
      <c r="QME38" s="15"/>
      <c r="QMF38" s="15"/>
      <c r="QMG38" s="15"/>
      <c r="QMH38" s="15"/>
      <c r="QMI38" s="15"/>
      <c r="QMJ38" s="15"/>
      <c r="QMK38" s="15"/>
      <c r="QML38" s="15"/>
      <c r="QMM38" s="15"/>
      <c r="QMN38" s="15"/>
      <c r="QMO38" s="15"/>
      <c r="QMP38" s="15"/>
      <c r="QMQ38" s="15"/>
      <c r="QMR38" s="15"/>
      <c r="QMS38" s="15"/>
      <c r="QMT38" s="15"/>
      <c r="QMU38" s="15"/>
      <c r="QMV38" s="15"/>
      <c r="QMW38" s="15"/>
      <c r="QMX38" s="15"/>
      <c r="QMY38" s="15"/>
      <c r="QMZ38" s="15"/>
      <c r="QNA38" s="15"/>
      <c r="QNB38" s="15"/>
      <c r="QNC38" s="15"/>
      <c r="QND38" s="15"/>
      <c r="QNE38" s="15"/>
      <c r="QNF38" s="15"/>
      <c r="QNG38" s="15"/>
      <c r="QNH38" s="15"/>
      <c r="QNI38" s="15"/>
      <c r="QNJ38" s="15"/>
      <c r="QNK38" s="15"/>
      <c r="QNL38" s="15"/>
      <c r="QNM38" s="15"/>
      <c r="QNN38" s="15"/>
      <c r="QNO38" s="15"/>
      <c r="QNP38" s="15"/>
      <c r="QNQ38" s="15"/>
      <c r="QNR38" s="15"/>
      <c r="QNS38" s="15"/>
      <c r="QNT38" s="15"/>
      <c r="QNU38" s="15"/>
      <c r="QNV38" s="15"/>
      <c r="QNW38" s="15"/>
      <c r="QNX38" s="15"/>
      <c r="QNY38" s="15"/>
      <c r="QNZ38" s="15"/>
      <c r="QOA38" s="15"/>
      <c r="QOB38" s="15"/>
      <c r="QOC38" s="15"/>
      <c r="QOD38" s="15"/>
      <c r="QOE38" s="15"/>
      <c r="QOF38" s="15"/>
      <c r="QOG38" s="15"/>
      <c r="QOH38" s="15"/>
      <c r="QOI38" s="15"/>
      <c r="QOJ38" s="15"/>
      <c r="QOK38" s="15"/>
      <c r="QOL38" s="15"/>
      <c r="QOM38" s="15"/>
      <c r="QON38" s="15"/>
      <c r="QOO38" s="15"/>
      <c r="QOP38" s="15"/>
      <c r="QOQ38" s="15"/>
      <c r="QOR38" s="15"/>
      <c r="QOS38" s="15"/>
      <c r="QOT38" s="15"/>
      <c r="QOU38" s="15"/>
      <c r="QOV38" s="15"/>
      <c r="QOW38" s="15"/>
      <c r="QOX38" s="15"/>
      <c r="QOY38" s="15"/>
      <c r="QOZ38" s="15"/>
      <c r="QPA38" s="15"/>
      <c r="QPB38" s="15"/>
      <c r="QPC38" s="15"/>
      <c r="QPD38" s="15"/>
      <c r="QPE38" s="15"/>
      <c r="QPF38" s="15"/>
      <c r="QPG38" s="15"/>
      <c r="QPH38" s="15"/>
      <c r="QPI38" s="15"/>
      <c r="QPJ38" s="15"/>
      <c r="QPK38" s="15"/>
      <c r="QPL38" s="15"/>
      <c r="QPM38" s="15"/>
      <c r="QPN38" s="15"/>
      <c r="QPO38" s="15"/>
      <c r="QPP38" s="15"/>
      <c r="QPQ38" s="15"/>
      <c r="QPR38" s="15"/>
      <c r="QPS38" s="15"/>
      <c r="QPT38" s="15"/>
      <c r="QPU38" s="15"/>
      <c r="QPV38" s="15"/>
      <c r="QPW38" s="15"/>
      <c r="QPX38" s="15"/>
      <c r="QPY38" s="15"/>
      <c r="QPZ38" s="15"/>
      <c r="QQA38" s="15"/>
      <c r="QQB38" s="15"/>
      <c r="QQC38" s="15"/>
      <c r="QQD38" s="15"/>
      <c r="QQE38" s="15"/>
      <c r="QQF38" s="15"/>
      <c r="QQG38" s="15"/>
      <c r="QQH38" s="15"/>
      <c r="QQI38" s="15"/>
      <c r="QQJ38" s="15"/>
      <c r="QQK38" s="15"/>
      <c r="QQL38" s="15"/>
      <c r="QQM38" s="15"/>
      <c r="QQN38" s="15"/>
      <c r="QQO38" s="15"/>
      <c r="QQP38" s="15"/>
      <c r="QQQ38" s="15"/>
      <c r="QQR38" s="15"/>
      <c r="QQS38" s="15"/>
      <c r="QQT38" s="15"/>
      <c r="QQU38" s="15"/>
      <c r="QQV38" s="15"/>
      <c r="QQW38" s="15"/>
      <c r="QQX38" s="15"/>
      <c r="QQY38" s="15"/>
      <c r="QQZ38" s="15"/>
      <c r="QRA38" s="15"/>
      <c r="QRB38" s="15"/>
      <c r="QRC38" s="15"/>
      <c r="QRD38" s="15"/>
      <c r="QRE38" s="15"/>
      <c r="QRF38" s="15"/>
      <c r="QRG38" s="15"/>
      <c r="QRH38" s="15"/>
      <c r="QRI38" s="15"/>
      <c r="QRJ38" s="15"/>
      <c r="QRK38" s="15"/>
      <c r="QRL38" s="15"/>
      <c r="QRM38" s="15"/>
      <c r="QRN38" s="15"/>
      <c r="QRO38" s="15"/>
      <c r="QRP38" s="15"/>
      <c r="QRQ38" s="15"/>
      <c r="QRR38" s="15"/>
      <c r="QRS38" s="15"/>
      <c r="QRT38" s="15"/>
      <c r="QRU38" s="15"/>
      <c r="QRV38" s="15"/>
      <c r="QRW38" s="15"/>
      <c r="QRX38" s="15"/>
      <c r="QRY38" s="15"/>
      <c r="QRZ38" s="15"/>
      <c r="QSA38" s="15"/>
      <c r="QSB38" s="15"/>
      <c r="QSC38" s="15"/>
      <c r="QSD38" s="15"/>
      <c r="QSE38" s="15"/>
      <c r="QSF38" s="15"/>
      <c r="QSG38" s="15"/>
      <c r="QSH38" s="15"/>
      <c r="QSI38" s="15"/>
      <c r="QSJ38" s="15"/>
      <c r="QSK38" s="15"/>
      <c r="QSL38" s="15"/>
      <c r="QSM38" s="15"/>
      <c r="QSN38" s="15"/>
      <c r="QSO38" s="15"/>
      <c r="QSP38" s="15"/>
      <c r="QSQ38" s="15"/>
      <c r="QSR38" s="15"/>
      <c r="QSS38" s="15"/>
      <c r="QST38" s="15"/>
      <c r="QSU38" s="15"/>
      <c r="QSV38" s="15"/>
      <c r="QSW38" s="15"/>
      <c r="QSX38" s="15"/>
      <c r="QSY38" s="15"/>
      <c r="QSZ38" s="15"/>
      <c r="QTA38" s="15"/>
      <c r="QTB38" s="15"/>
      <c r="QTC38" s="15"/>
      <c r="QTD38" s="15"/>
      <c r="QTE38" s="15"/>
      <c r="QTF38" s="15"/>
      <c r="QTG38" s="15"/>
      <c r="QTH38" s="15"/>
      <c r="QTI38" s="15"/>
      <c r="QTJ38" s="15"/>
      <c r="QTK38" s="15"/>
      <c r="QTL38" s="15"/>
      <c r="QTM38" s="15"/>
      <c r="QTN38" s="15"/>
      <c r="QTO38" s="15"/>
      <c r="QTP38" s="15"/>
      <c r="QTQ38" s="15"/>
      <c r="QTR38" s="15"/>
      <c r="QTS38" s="15"/>
      <c r="QTT38" s="15"/>
      <c r="QTU38" s="15"/>
      <c r="QTV38" s="15"/>
      <c r="QTW38" s="15"/>
      <c r="QTX38" s="15"/>
      <c r="QTY38" s="15"/>
      <c r="QTZ38" s="15"/>
      <c r="QUA38" s="15"/>
      <c r="QUB38" s="15"/>
      <c r="QUC38" s="15"/>
      <c r="QUD38" s="15"/>
      <c r="QUE38" s="15"/>
      <c r="QUF38" s="15"/>
      <c r="QUG38" s="15"/>
      <c r="QUH38" s="15"/>
      <c r="QUI38" s="15"/>
      <c r="QUJ38" s="15"/>
      <c r="QUK38" s="15"/>
      <c r="QUL38" s="15"/>
      <c r="QUM38" s="15"/>
      <c r="QUN38" s="15"/>
      <c r="QUO38" s="15"/>
      <c r="QUP38" s="15"/>
      <c r="QUQ38" s="15"/>
      <c r="QUR38" s="15"/>
      <c r="QUS38" s="15"/>
      <c r="QUT38" s="15"/>
      <c r="QUU38" s="15"/>
      <c r="QUV38" s="15"/>
      <c r="QUW38" s="15"/>
      <c r="QUX38" s="15"/>
      <c r="QUY38" s="15"/>
      <c r="QUZ38" s="15"/>
      <c r="QVA38" s="15"/>
      <c r="QVB38" s="15"/>
      <c r="QVC38" s="15"/>
      <c r="QVD38" s="15"/>
      <c r="QVE38" s="15"/>
      <c r="QVF38" s="15"/>
      <c r="QVG38" s="15"/>
      <c r="QVH38" s="15"/>
      <c r="QVI38" s="15"/>
      <c r="QVJ38" s="15"/>
      <c r="QVK38" s="15"/>
      <c r="QVL38" s="15"/>
      <c r="QVM38" s="15"/>
      <c r="QVN38" s="15"/>
      <c r="QVO38" s="15"/>
      <c r="QVP38" s="15"/>
      <c r="QVQ38" s="15"/>
      <c r="QVR38" s="15"/>
      <c r="QVS38" s="15"/>
      <c r="QVT38" s="15"/>
      <c r="QVU38" s="15"/>
      <c r="QVV38" s="15"/>
      <c r="QVW38" s="15"/>
      <c r="QVX38" s="15"/>
      <c r="QVY38" s="15"/>
      <c r="QVZ38" s="15"/>
      <c r="QWA38" s="15"/>
      <c r="QWB38" s="15"/>
      <c r="QWC38" s="15"/>
      <c r="QWD38" s="15"/>
      <c r="QWE38" s="15"/>
      <c r="QWF38" s="15"/>
      <c r="QWG38" s="15"/>
      <c r="QWH38" s="15"/>
      <c r="QWI38" s="15"/>
      <c r="QWJ38" s="15"/>
      <c r="QWK38" s="15"/>
      <c r="QWL38" s="15"/>
      <c r="QWM38" s="15"/>
      <c r="QWN38" s="15"/>
      <c r="QWO38" s="15"/>
      <c r="QWP38" s="15"/>
      <c r="QWQ38" s="15"/>
      <c r="QWR38" s="15"/>
      <c r="QWS38" s="15"/>
      <c r="QWT38" s="15"/>
      <c r="QWU38" s="15"/>
      <c r="QWV38" s="15"/>
      <c r="QWW38" s="15"/>
      <c r="QWX38" s="15"/>
      <c r="QWY38" s="15"/>
      <c r="QWZ38" s="15"/>
      <c r="QXA38" s="15"/>
      <c r="QXB38" s="15"/>
      <c r="QXC38" s="15"/>
      <c r="QXD38" s="15"/>
      <c r="QXE38" s="15"/>
      <c r="QXF38" s="15"/>
      <c r="QXG38" s="15"/>
      <c r="QXH38" s="15"/>
      <c r="QXI38" s="15"/>
      <c r="QXJ38" s="15"/>
      <c r="QXK38" s="15"/>
      <c r="QXL38" s="15"/>
      <c r="QXM38" s="15"/>
      <c r="QXN38" s="15"/>
      <c r="QXO38" s="15"/>
      <c r="QXP38" s="15"/>
      <c r="QXQ38" s="15"/>
      <c r="QXR38" s="15"/>
      <c r="QXS38" s="15"/>
      <c r="QXT38" s="15"/>
      <c r="QXU38" s="15"/>
      <c r="QXV38" s="15"/>
      <c r="QXW38" s="15"/>
      <c r="QXX38" s="15"/>
      <c r="QXY38" s="15"/>
      <c r="QXZ38" s="15"/>
      <c r="QYA38" s="15"/>
      <c r="QYB38" s="15"/>
      <c r="QYC38" s="15"/>
      <c r="QYD38" s="15"/>
      <c r="QYE38" s="15"/>
      <c r="QYF38" s="15"/>
      <c r="QYG38" s="15"/>
      <c r="QYH38" s="15"/>
      <c r="QYI38" s="15"/>
      <c r="QYJ38" s="15"/>
      <c r="QYK38" s="15"/>
      <c r="QYL38" s="15"/>
      <c r="QYM38" s="15"/>
      <c r="QYN38" s="15"/>
      <c r="QYO38" s="15"/>
      <c r="QYP38" s="15"/>
      <c r="QYQ38" s="15"/>
      <c r="QYR38" s="15"/>
      <c r="QYS38" s="15"/>
      <c r="QYT38" s="15"/>
      <c r="QYU38" s="15"/>
      <c r="QYV38" s="15"/>
      <c r="QYW38" s="15"/>
      <c r="QYX38" s="15"/>
      <c r="QYY38" s="15"/>
      <c r="QYZ38" s="15"/>
      <c r="QZA38" s="15"/>
      <c r="QZB38" s="15"/>
      <c r="QZC38" s="15"/>
      <c r="QZD38" s="15"/>
      <c r="QZE38" s="15"/>
      <c r="QZF38" s="15"/>
      <c r="QZG38" s="15"/>
      <c r="QZH38" s="15"/>
      <c r="QZI38" s="15"/>
      <c r="QZJ38" s="15"/>
      <c r="QZK38" s="15"/>
      <c r="QZL38" s="15"/>
      <c r="QZM38" s="15"/>
      <c r="QZN38" s="15"/>
      <c r="QZO38" s="15"/>
      <c r="QZP38" s="15"/>
      <c r="QZQ38" s="15"/>
      <c r="QZR38" s="15"/>
      <c r="QZS38" s="15"/>
      <c r="QZT38" s="15"/>
      <c r="QZU38" s="15"/>
      <c r="QZV38" s="15"/>
      <c r="QZW38" s="15"/>
      <c r="QZX38" s="15"/>
      <c r="QZY38" s="15"/>
      <c r="QZZ38" s="15"/>
      <c r="RAA38" s="15"/>
      <c r="RAB38" s="15"/>
      <c r="RAC38" s="15"/>
      <c r="RAD38" s="15"/>
      <c r="RAE38" s="15"/>
      <c r="RAF38" s="15"/>
      <c r="RAG38" s="15"/>
      <c r="RAH38" s="15"/>
      <c r="RAI38" s="15"/>
      <c r="RAJ38" s="15"/>
      <c r="RAK38" s="15"/>
      <c r="RAL38" s="15"/>
      <c r="RAM38" s="15"/>
      <c r="RAN38" s="15"/>
      <c r="RAO38" s="15"/>
      <c r="RAP38" s="15"/>
      <c r="RAQ38" s="15"/>
      <c r="RAR38" s="15"/>
      <c r="RAS38" s="15"/>
      <c r="RAT38" s="15"/>
      <c r="RAU38" s="15"/>
      <c r="RAV38" s="15"/>
      <c r="RAW38" s="15"/>
      <c r="RAX38" s="15"/>
      <c r="RAY38" s="15"/>
      <c r="RAZ38" s="15"/>
      <c r="RBA38" s="15"/>
      <c r="RBB38" s="15"/>
      <c r="RBC38" s="15"/>
      <c r="RBD38" s="15"/>
      <c r="RBE38" s="15"/>
      <c r="RBF38" s="15"/>
      <c r="RBG38" s="15"/>
      <c r="RBH38" s="15"/>
      <c r="RBI38" s="15"/>
      <c r="RBJ38" s="15"/>
      <c r="RBK38" s="15"/>
      <c r="RBL38" s="15"/>
      <c r="RBM38" s="15"/>
      <c r="RBN38" s="15"/>
      <c r="RBO38" s="15"/>
      <c r="RBP38" s="15"/>
      <c r="RBQ38" s="15"/>
      <c r="RBR38" s="15"/>
      <c r="RBS38" s="15"/>
      <c r="RBT38" s="15"/>
      <c r="RBU38" s="15"/>
      <c r="RBV38" s="15"/>
      <c r="RBW38" s="15"/>
      <c r="RBX38" s="15"/>
      <c r="RBY38" s="15"/>
      <c r="RBZ38" s="15"/>
      <c r="RCA38" s="15"/>
      <c r="RCB38" s="15"/>
      <c r="RCC38" s="15"/>
      <c r="RCD38" s="15"/>
      <c r="RCE38" s="15"/>
      <c r="RCF38" s="15"/>
      <c r="RCG38" s="15"/>
      <c r="RCH38" s="15"/>
      <c r="RCI38" s="15"/>
      <c r="RCJ38" s="15"/>
      <c r="RCK38" s="15"/>
      <c r="RCL38" s="15"/>
      <c r="RCM38" s="15"/>
      <c r="RCN38" s="15"/>
      <c r="RCO38" s="15"/>
      <c r="RCP38" s="15"/>
      <c r="RCQ38" s="15"/>
      <c r="RCR38" s="15"/>
      <c r="RCS38" s="15"/>
      <c r="RCT38" s="15"/>
      <c r="RCU38" s="15"/>
      <c r="RCV38" s="15"/>
      <c r="RCW38" s="15"/>
      <c r="RCX38" s="15"/>
      <c r="RCY38" s="15"/>
      <c r="RCZ38" s="15"/>
      <c r="RDA38" s="15"/>
      <c r="RDB38" s="15"/>
      <c r="RDC38" s="15"/>
      <c r="RDD38" s="15"/>
      <c r="RDE38" s="15"/>
      <c r="RDF38" s="15"/>
      <c r="RDG38" s="15"/>
      <c r="RDH38" s="15"/>
      <c r="RDI38" s="15"/>
      <c r="RDJ38" s="15"/>
      <c r="RDK38" s="15"/>
      <c r="RDL38" s="15"/>
      <c r="RDM38" s="15"/>
      <c r="RDN38" s="15"/>
      <c r="RDO38" s="15"/>
      <c r="RDP38" s="15"/>
      <c r="RDQ38" s="15"/>
      <c r="RDR38" s="15"/>
      <c r="RDS38" s="15"/>
      <c r="RDT38" s="15"/>
      <c r="RDU38" s="15"/>
      <c r="RDV38" s="15"/>
      <c r="RDW38" s="15"/>
      <c r="RDX38" s="15"/>
      <c r="RDY38" s="15"/>
      <c r="RDZ38" s="15"/>
      <c r="REA38" s="15"/>
      <c r="REB38" s="15"/>
      <c r="REC38" s="15"/>
      <c r="RED38" s="15"/>
      <c r="REE38" s="15"/>
      <c r="REF38" s="15"/>
      <c r="REG38" s="15"/>
      <c r="REH38" s="15"/>
      <c r="REI38" s="15"/>
      <c r="REJ38" s="15"/>
      <c r="REK38" s="15"/>
      <c r="REL38" s="15"/>
      <c r="REM38" s="15"/>
      <c r="REN38" s="15"/>
      <c r="REO38" s="15"/>
      <c r="REP38" s="15"/>
      <c r="REQ38" s="15"/>
      <c r="RER38" s="15"/>
      <c r="RES38" s="15"/>
      <c r="RET38" s="15"/>
      <c r="REU38" s="15"/>
      <c r="REV38" s="15"/>
      <c r="REW38" s="15"/>
      <c r="REX38" s="15"/>
      <c r="REY38" s="15"/>
      <c r="REZ38" s="15"/>
      <c r="RFA38" s="15"/>
      <c r="RFB38" s="15"/>
      <c r="RFC38" s="15"/>
      <c r="RFD38" s="15"/>
      <c r="RFE38" s="15"/>
      <c r="RFF38" s="15"/>
      <c r="RFG38" s="15"/>
      <c r="RFH38" s="15"/>
      <c r="RFI38" s="15"/>
      <c r="RFJ38" s="15"/>
      <c r="RFK38" s="15"/>
      <c r="RFL38" s="15"/>
      <c r="RFM38" s="15"/>
      <c r="RFN38" s="15"/>
      <c r="RFO38" s="15"/>
      <c r="RFP38" s="15"/>
      <c r="RFQ38" s="15"/>
      <c r="RFR38" s="15"/>
      <c r="RFS38" s="15"/>
      <c r="RFT38" s="15"/>
      <c r="RFU38" s="15"/>
      <c r="RFV38" s="15"/>
      <c r="RFW38" s="15"/>
      <c r="RFX38" s="15"/>
      <c r="RFY38" s="15"/>
      <c r="RFZ38" s="15"/>
      <c r="RGA38" s="15"/>
      <c r="RGB38" s="15"/>
      <c r="RGC38" s="15"/>
      <c r="RGD38" s="15"/>
      <c r="RGE38" s="15"/>
      <c r="RGF38" s="15"/>
      <c r="RGG38" s="15"/>
      <c r="RGH38" s="15"/>
      <c r="RGI38" s="15"/>
      <c r="RGJ38" s="15"/>
      <c r="RGK38" s="15"/>
      <c r="RGL38" s="15"/>
      <c r="RGM38" s="15"/>
      <c r="RGN38" s="15"/>
      <c r="RGO38" s="15"/>
      <c r="RGP38" s="15"/>
      <c r="RGQ38" s="15"/>
      <c r="RGR38" s="15"/>
      <c r="RGS38" s="15"/>
      <c r="RGT38" s="15"/>
      <c r="RGU38" s="15"/>
      <c r="RGV38" s="15"/>
      <c r="RGW38" s="15"/>
      <c r="RGX38" s="15"/>
      <c r="RGY38" s="15"/>
      <c r="RGZ38" s="15"/>
      <c r="RHA38" s="15"/>
      <c r="RHB38" s="15"/>
      <c r="RHC38" s="15"/>
      <c r="RHD38" s="15"/>
      <c r="RHE38" s="15"/>
      <c r="RHF38" s="15"/>
      <c r="RHG38" s="15"/>
      <c r="RHH38" s="15"/>
      <c r="RHI38" s="15"/>
      <c r="RHJ38" s="15"/>
      <c r="RHK38" s="15"/>
      <c r="RHL38" s="15"/>
      <c r="RHM38" s="15"/>
      <c r="RHN38" s="15"/>
      <c r="RHO38" s="15"/>
      <c r="RHP38" s="15"/>
      <c r="RHQ38" s="15"/>
      <c r="RHR38" s="15"/>
      <c r="RHS38" s="15"/>
      <c r="RHT38" s="15"/>
      <c r="RHU38" s="15"/>
      <c r="RHV38" s="15"/>
      <c r="RHW38" s="15"/>
      <c r="RHX38" s="15"/>
      <c r="RHY38" s="15"/>
      <c r="RHZ38" s="15"/>
      <c r="RIA38" s="15"/>
      <c r="RIB38" s="15"/>
      <c r="RIC38" s="15"/>
      <c r="RID38" s="15"/>
      <c r="RIE38" s="15"/>
      <c r="RIF38" s="15"/>
      <c r="RIG38" s="15"/>
      <c r="RIH38" s="15"/>
      <c r="RII38" s="15"/>
      <c r="RIJ38" s="15"/>
      <c r="RIK38" s="15"/>
      <c r="RIL38" s="15"/>
      <c r="RIM38" s="15"/>
      <c r="RIN38" s="15"/>
      <c r="RIO38" s="15"/>
      <c r="RIP38" s="15"/>
      <c r="RIQ38" s="15"/>
      <c r="RIR38" s="15"/>
      <c r="RIS38" s="15"/>
      <c r="RIT38" s="15"/>
      <c r="RIU38" s="15"/>
      <c r="RIV38" s="15"/>
      <c r="RIW38" s="15"/>
      <c r="RIX38" s="15"/>
      <c r="RIY38" s="15"/>
      <c r="RIZ38" s="15"/>
      <c r="RJA38" s="15"/>
      <c r="RJB38" s="15"/>
      <c r="RJC38" s="15"/>
      <c r="RJD38" s="15"/>
      <c r="RJE38" s="15"/>
      <c r="RJF38" s="15"/>
      <c r="RJG38" s="15"/>
      <c r="RJH38" s="15"/>
      <c r="RJI38" s="15"/>
      <c r="RJJ38" s="15"/>
      <c r="RJK38" s="15"/>
      <c r="RJL38" s="15"/>
      <c r="RJM38" s="15"/>
      <c r="RJN38" s="15"/>
      <c r="RJO38" s="15"/>
      <c r="RJP38" s="15"/>
      <c r="RJQ38" s="15"/>
      <c r="RJR38" s="15"/>
      <c r="RJS38" s="15"/>
      <c r="RJT38" s="15"/>
      <c r="RJU38" s="15"/>
      <c r="RJV38" s="15"/>
      <c r="RJW38" s="15"/>
      <c r="RJX38" s="15"/>
      <c r="RJY38" s="15"/>
      <c r="RJZ38" s="15"/>
      <c r="RKA38" s="15"/>
      <c r="RKB38" s="15"/>
      <c r="RKC38" s="15"/>
      <c r="RKD38" s="15"/>
      <c r="RKE38" s="15"/>
      <c r="RKF38" s="15"/>
      <c r="RKG38" s="15"/>
      <c r="RKH38" s="15"/>
      <c r="RKI38" s="15"/>
      <c r="RKJ38" s="15"/>
      <c r="RKK38" s="15"/>
      <c r="RKL38" s="15"/>
      <c r="RKM38" s="15"/>
      <c r="RKN38" s="15"/>
      <c r="RKO38" s="15"/>
      <c r="RKP38" s="15"/>
      <c r="RKQ38" s="15"/>
      <c r="RKR38" s="15"/>
      <c r="RKS38" s="15"/>
      <c r="RKT38" s="15"/>
      <c r="RKU38" s="15"/>
      <c r="RKV38" s="15"/>
      <c r="RKW38" s="15"/>
      <c r="RKX38" s="15"/>
      <c r="RKY38" s="15"/>
      <c r="RKZ38" s="15"/>
      <c r="RLA38" s="15"/>
      <c r="RLB38" s="15"/>
      <c r="RLC38" s="15"/>
      <c r="RLD38" s="15"/>
      <c r="RLE38" s="15"/>
      <c r="RLF38" s="15"/>
      <c r="RLG38" s="15"/>
      <c r="RLH38" s="15"/>
      <c r="RLI38" s="15"/>
      <c r="RLJ38" s="15"/>
      <c r="RLK38" s="15"/>
      <c r="RLL38" s="15"/>
      <c r="RLM38" s="15"/>
      <c r="RLN38" s="15"/>
      <c r="RLO38" s="15"/>
      <c r="RLP38" s="15"/>
      <c r="RLQ38" s="15"/>
      <c r="RLR38" s="15"/>
      <c r="RLS38" s="15"/>
      <c r="RLT38" s="15"/>
      <c r="RLU38" s="15"/>
      <c r="RLV38" s="15"/>
      <c r="RLW38" s="15"/>
      <c r="RLX38" s="15"/>
      <c r="RLY38" s="15"/>
      <c r="RLZ38" s="15"/>
      <c r="RMA38" s="15"/>
      <c r="RMB38" s="15"/>
      <c r="RMC38" s="15"/>
      <c r="RMD38" s="15"/>
      <c r="RME38" s="15"/>
      <c r="RMF38" s="15"/>
      <c r="RMG38" s="15"/>
      <c r="RMH38" s="15"/>
      <c r="RMI38" s="15"/>
      <c r="RMJ38" s="15"/>
      <c r="RMK38" s="15"/>
      <c r="RML38" s="15"/>
      <c r="RMM38" s="15"/>
      <c r="RMN38" s="15"/>
      <c r="RMO38" s="15"/>
      <c r="RMP38" s="15"/>
      <c r="RMQ38" s="15"/>
      <c r="RMR38" s="15"/>
      <c r="RMS38" s="15"/>
      <c r="RMT38" s="15"/>
      <c r="RMU38" s="15"/>
      <c r="RMV38" s="15"/>
      <c r="RMW38" s="15"/>
      <c r="RMX38" s="15"/>
      <c r="RMY38" s="15"/>
      <c r="RMZ38" s="15"/>
      <c r="RNA38" s="15"/>
      <c r="RNB38" s="15"/>
      <c r="RNC38" s="15"/>
      <c r="RND38" s="15"/>
      <c r="RNE38" s="15"/>
      <c r="RNF38" s="15"/>
      <c r="RNG38" s="15"/>
      <c r="RNH38" s="15"/>
      <c r="RNI38" s="15"/>
      <c r="RNJ38" s="15"/>
      <c r="RNK38" s="15"/>
      <c r="RNL38" s="15"/>
      <c r="RNM38" s="15"/>
      <c r="RNN38" s="15"/>
      <c r="RNO38" s="15"/>
      <c r="RNP38" s="15"/>
      <c r="RNQ38" s="15"/>
      <c r="RNR38" s="15"/>
      <c r="RNS38" s="15"/>
      <c r="RNT38" s="15"/>
      <c r="RNU38" s="15"/>
      <c r="RNV38" s="15"/>
      <c r="RNW38" s="15"/>
      <c r="RNX38" s="15"/>
      <c r="RNY38" s="15"/>
      <c r="RNZ38" s="15"/>
      <c r="ROA38" s="15"/>
      <c r="ROB38" s="15"/>
      <c r="ROC38" s="15"/>
      <c r="ROD38" s="15"/>
      <c r="ROE38" s="15"/>
      <c r="ROF38" s="15"/>
      <c r="ROG38" s="15"/>
      <c r="ROH38" s="15"/>
      <c r="ROI38" s="15"/>
      <c r="ROJ38" s="15"/>
      <c r="ROK38" s="15"/>
      <c r="ROL38" s="15"/>
      <c r="ROM38" s="15"/>
      <c r="RON38" s="15"/>
      <c r="ROO38" s="15"/>
      <c r="ROP38" s="15"/>
      <c r="ROQ38" s="15"/>
      <c r="ROR38" s="15"/>
      <c r="ROS38" s="15"/>
      <c r="ROT38" s="15"/>
      <c r="ROU38" s="15"/>
      <c r="ROV38" s="15"/>
      <c r="ROW38" s="15"/>
      <c r="ROX38" s="15"/>
      <c r="ROY38" s="15"/>
      <c r="ROZ38" s="15"/>
      <c r="RPA38" s="15"/>
      <c r="RPB38" s="15"/>
      <c r="RPC38" s="15"/>
      <c r="RPD38" s="15"/>
      <c r="RPE38" s="15"/>
      <c r="RPF38" s="15"/>
      <c r="RPG38" s="15"/>
      <c r="RPH38" s="15"/>
      <c r="RPI38" s="15"/>
      <c r="RPJ38" s="15"/>
      <c r="RPK38" s="15"/>
      <c r="RPL38" s="15"/>
      <c r="RPM38" s="15"/>
      <c r="RPN38" s="15"/>
      <c r="RPO38" s="15"/>
      <c r="RPP38" s="15"/>
      <c r="RPQ38" s="15"/>
      <c r="RPR38" s="15"/>
      <c r="RPS38" s="15"/>
      <c r="RPT38" s="15"/>
      <c r="RPU38" s="15"/>
      <c r="RPV38" s="15"/>
      <c r="RPW38" s="15"/>
      <c r="RPX38" s="15"/>
      <c r="RPY38" s="15"/>
      <c r="RPZ38" s="15"/>
      <c r="RQA38" s="15"/>
      <c r="RQB38" s="15"/>
      <c r="RQC38" s="15"/>
      <c r="RQD38" s="15"/>
      <c r="RQE38" s="15"/>
      <c r="RQF38" s="15"/>
      <c r="RQG38" s="15"/>
      <c r="RQH38" s="15"/>
      <c r="RQI38" s="15"/>
      <c r="RQJ38" s="15"/>
      <c r="RQK38" s="15"/>
      <c r="RQL38" s="15"/>
      <c r="RQM38" s="15"/>
      <c r="RQN38" s="15"/>
      <c r="RQO38" s="15"/>
      <c r="RQP38" s="15"/>
      <c r="RQQ38" s="15"/>
      <c r="RQR38" s="15"/>
      <c r="RQS38" s="15"/>
      <c r="RQT38" s="15"/>
      <c r="RQU38" s="15"/>
      <c r="RQV38" s="15"/>
      <c r="RQW38" s="15"/>
      <c r="RQX38" s="15"/>
      <c r="RQY38" s="15"/>
      <c r="RQZ38" s="15"/>
      <c r="RRA38" s="15"/>
      <c r="RRB38" s="15"/>
      <c r="RRC38" s="15"/>
      <c r="RRD38" s="15"/>
      <c r="RRE38" s="15"/>
      <c r="RRF38" s="15"/>
      <c r="RRG38" s="15"/>
      <c r="RRH38" s="15"/>
      <c r="RRI38" s="15"/>
      <c r="RRJ38" s="15"/>
      <c r="RRK38" s="15"/>
      <c r="RRL38" s="15"/>
      <c r="RRM38" s="15"/>
      <c r="RRN38" s="15"/>
      <c r="RRO38" s="15"/>
      <c r="RRP38" s="15"/>
      <c r="RRQ38" s="15"/>
      <c r="RRR38" s="15"/>
      <c r="RRS38" s="15"/>
      <c r="RRT38" s="15"/>
      <c r="RRU38" s="15"/>
      <c r="RRV38" s="15"/>
      <c r="RRW38" s="15"/>
      <c r="RRX38" s="15"/>
      <c r="RRY38" s="15"/>
      <c r="RRZ38" s="15"/>
      <c r="RSA38" s="15"/>
      <c r="RSB38" s="15"/>
      <c r="RSC38" s="15"/>
      <c r="RSD38" s="15"/>
      <c r="RSE38" s="15"/>
      <c r="RSF38" s="15"/>
      <c r="RSG38" s="15"/>
      <c r="RSH38" s="15"/>
      <c r="RSI38" s="15"/>
      <c r="RSJ38" s="15"/>
      <c r="RSK38" s="15"/>
      <c r="RSL38" s="15"/>
      <c r="RSM38" s="15"/>
      <c r="RSN38" s="15"/>
      <c r="RSO38" s="15"/>
      <c r="RSP38" s="15"/>
      <c r="RSQ38" s="15"/>
      <c r="RSR38" s="15"/>
      <c r="RSS38" s="15"/>
      <c r="RST38" s="15"/>
      <c r="RSU38" s="15"/>
      <c r="RSV38" s="15"/>
      <c r="RSW38" s="15"/>
      <c r="RSX38" s="15"/>
      <c r="RSY38" s="15"/>
      <c r="RSZ38" s="15"/>
      <c r="RTA38" s="15"/>
      <c r="RTB38" s="15"/>
      <c r="RTC38" s="15"/>
      <c r="RTD38" s="15"/>
      <c r="RTE38" s="15"/>
      <c r="RTF38" s="15"/>
      <c r="RTG38" s="15"/>
      <c r="RTH38" s="15"/>
      <c r="RTI38" s="15"/>
      <c r="RTJ38" s="15"/>
      <c r="RTK38" s="15"/>
      <c r="RTL38" s="15"/>
      <c r="RTM38" s="15"/>
      <c r="RTN38" s="15"/>
      <c r="RTO38" s="15"/>
      <c r="RTP38" s="15"/>
      <c r="RTQ38" s="15"/>
      <c r="RTR38" s="15"/>
      <c r="RTS38" s="15"/>
      <c r="RTT38" s="15"/>
      <c r="RTU38" s="15"/>
      <c r="RTV38" s="15"/>
      <c r="RTW38" s="15"/>
      <c r="RTX38" s="15"/>
      <c r="RTY38" s="15"/>
      <c r="RTZ38" s="15"/>
      <c r="RUA38" s="15"/>
      <c r="RUB38" s="15"/>
      <c r="RUC38" s="15"/>
      <c r="RUD38" s="15"/>
      <c r="RUE38" s="15"/>
      <c r="RUF38" s="15"/>
      <c r="RUG38" s="15"/>
      <c r="RUH38" s="15"/>
      <c r="RUI38" s="15"/>
      <c r="RUJ38" s="15"/>
      <c r="RUK38" s="15"/>
      <c r="RUL38" s="15"/>
      <c r="RUM38" s="15"/>
      <c r="RUN38" s="15"/>
      <c r="RUO38" s="15"/>
      <c r="RUP38" s="15"/>
      <c r="RUQ38" s="15"/>
      <c r="RUR38" s="15"/>
      <c r="RUS38" s="15"/>
      <c r="RUT38" s="15"/>
      <c r="RUU38" s="15"/>
      <c r="RUV38" s="15"/>
      <c r="RUW38" s="15"/>
      <c r="RUX38" s="15"/>
      <c r="RUY38" s="15"/>
      <c r="RUZ38" s="15"/>
      <c r="RVA38" s="15"/>
      <c r="RVB38" s="15"/>
      <c r="RVC38" s="15"/>
      <c r="RVD38" s="15"/>
      <c r="RVE38" s="15"/>
      <c r="RVF38" s="15"/>
      <c r="RVG38" s="15"/>
      <c r="RVH38" s="15"/>
      <c r="RVI38" s="15"/>
      <c r="RVJ38" s="15"/>
      <c r="RVK38" s="15"/>
      <c r="RVL38" s="15"/>
      <c r="RVM38" s="15"/>
      <c r="RVN38" s="15"/>
      <c r="RVO38" s="15"/>
      <c r="RVP38" s="15"/>
      <c r="RVQ38" s="15"/>
      <c r="RVR38" s="15"/>
      <c r="RVS38" s="15"/>
      <c r="RVT38" s="15"/>
      <c r="RVU38" s="15"/>
      <c r="RVV38" s="15"/>
      <c r="RVW38" s="15"/>
      <c r="RVX38" s="15"/>
      <c r="RVY38" s="15"/>
      <c r="RVZ38" s="15"/>
      <c r="RWA38" s="15"/>
      <c r="RWB38" s="15"/>
      <c r="RWC38" s="15"/>
      <c r="RWD38" s="15"/>
      <c r="RWE38" s="15"/>
      <c r="RWF38" s="15"/>
      <c r="RWG38" s="15"/>
      <c r="RWH38" s="15"/>
      <c r="RWI38" s="15"/>
      <c r="RWJ38" s="15"/>
      <c r="RWK38" s="15"/>
      <c r="RWL38" s="15"/>
      <c r="RWM38" s="15"/>
      <c r="RWN38" s="15"/>
      <c r="RWO38" s="15"/>
      <c r="RWP38" s="15"/>
      <c r="RWQ38" s="15"/>
      <c r="RWR38" s="15"/>
      <c r="RWS38" s="15"/>
      <c r="RWT38" s="15"/>
      <c r="RWU38" s="15"/>
      <c r="RWV38" s="15"/>
      <c r="RWW38" s="15"/>
      <c r="RWX38" s="15"/>
      <c r="RWY38" s="15"/>
      <c r="RWZ38" s="15"/>
      <c r="RXA38" s="15"/>
      <c r="RXB38" s="15"/>
      <c r="RXC38" s="15"/>
      <c r="RXD38" s="15"/>
      <c r="RXE38" s="15"/>
      <c r="RXF38" s="15"/>
      <c r="RXG38" s="15"/>
      <c r="RXH38" s="15"/>
      <c r="RXI38" s="15"/>
      <c r="RXJ38" s="15"/>
      <c r="RXK38" s="15"/>
      <c r="RXL38" s="15"/>
      <c r="RXM38" s="15"/>
      <c r="RXN38" s="15"/>
      <c r="RXO38" s="15"/>
      <c r="RXP38" s="15"/>
      <c r="RXQ38" s="15"/>
      <c r="RXR38" s="15"/>
      <c r="RXS38" s="15"/>
      <c r="RXT38" s="15"/>
      <c r="RXU38" s="15"/>
      <c r="RXV38" s="15"/>
      <c r="RXW38" s="15"/>
      <c r="RXX38" s="15"/>
      <c r="RXY38" s="15"/>
      <c r="RXZ38" s="15"/>
      <c r="RYA38" s="15"/>
      <c r="RYB38" s="15"/>
      <c r="RYC38" s="15"/>
      <c r="RYD38" s="15"/>
      <c r="RYE38" s="15"/>
      <c r="RYF38" s="15"/>
      <c r="RYG38" s="15"/>
      <c r="RYH38" s="15"/>
      <c r="RYI38" s="15"/>
      <c r="RYJ38" s="15"/>
      <c r="RYK38" s="15"/>
      <c r="RYL38" s="15"/>
      <c r="RYM38" s="15"/>
      <c r="RYN38" s="15"/>
      <c r="RYO38" s="15"/>
      <c r="RYP38" s="15"/>
      <c r="RYQ38" s="15"/>
      <c r="RYR38" s="15"/>
      <c r="RYS38" s="15"/>
      <c r="RYT38" s="15"/>
      <c r="RYU38" s="15"/>
      <c r="RYV38" s="15"/>
      <c r="RYW38" s="15"/>
      <c r="RYX38" s="15"/>
      <c r="RYY38" s="15"/>
      <c r="RYZ38" s="15"/>
      <c r="RZA38" s="15"/>
      <c r="RZB38" s="15"/>
      <c r="RZC38" s="15"/>
      <c r="RZD38" s="15"/>
      <c r="RZE38" s="15"/>
      <c r="RZF38" s="15"/>
      <c r="RZG38" s="15"/>
      <c r="RZH38" s="15"/>
      <c r="RZI38" s="15"/>
      <c r="RZJ38" s="15"/>
      <c r="RZK38" s="15"/>
      <c r="RZL38" s="15"/>
      <c r="RZM38" s="15"/>
      <c r="RZN38" s="15"/>
      <c r="RZO38" s="15"/>
      <c r="RZP38" s="15"/>
      <c r="RZQ38" s="15"/>
      <c r="RZR38" s="15"/>
      <c r="RZS38" s="15"/>
      <c r="RZT38" s="15"/>
      <c r="RZU38" s="15"/>
      <c r="RZV38" s="15"/>
      <c r="RZW38" s="15"/>
      <c r="RZX38" s="15"/>
      <c r="RZY38" s="15"/>
      <c r="RZZ38" s="15"/>
      <c r="SAA38" s="15"/>
      <c r="SAB38" s="15"/>
      <c r="SAC38" s="15"/>
      <c r="SAD38" s="15"/>
      <c r="SAE38" s="15"/>
      <c r="SAF38" s="15"/>
      <c r="SAG38" s="15"/>
      <c r="SAH38" s="15"/>
      <c r="SAI38" s="15"/>
      <c r="SAJ38" s="15"/>
      <c r="SAK38" s="15"/>
      <c r="SAL38" s="15"/>
      <c r="SAM38" s="15"/>
      <c r="SAN38" s="15"/>
      <c r="SAO38" s="15"/>
      <c r="SAP38" s="15"/>
      <c r="SAQ38" s="15"/>
      <c r="SAR38" s="15"/>
      <c r="SAS38" s="15"/>
      <c r="SAT38" s="15"/>
      <c r="SAU38" s="15"/>
      <c r="SAV38" s="15"/>
      <c r="SAW38" s="15"/>
      <c r="SAX38" s="15"/>
      <c r="SAY38" s="15"/>
      <c r="SAZ38" s="15"/>
      <c r="SBA38" s="15"/>
      <c r="SBB38" s="15"/>
      <c r="SBC38" s="15"/>
      <c r="SBD38" s="15"/>
      <c r="SBE38" s="15"/>
      <c r="SBF38" s="15"/>
      <c r="SBG38" s="15"/>
      <c r="SBH38" s="15"/>
      <c r="SBI38" s="15"/>
      <c r="SBJ38" s="15"/>
      <c r="SBK38" s="15"/>
      <c r="SBL38" s="15"/>
      <c r="SBM38" s="15"/>
      <c r="SBN38" s="15"/>
      <c r="SBO38" s="15"/>
      <c r="SBP38" s="15"/>
      <c r="SBQ38" s="15"/>
      <c r="SBR38" s="15"/>
      <c r="SBS38" s="15"/>
      <c r="SBT38" s="15"/>
      <c r="SBU38" s="15"/>
      <c r="SBV38" s="15"/>
      <c r="SBW38" s="15"/>
      <c r="SBX38" s="15"/>
      <c r="SBY38" s="15"/>
      <c r="SBZ38" s="15"/>
      <c r="SCA38" s="15"/>
      <c r="SCB38" s="15"/>
      <c r="SCC38" s="15"/>
      <c r="SCD38" s="15"/>
      <c r="SCE38" s="15"/>
      <c r="SCF38" s="15"/>
      <c r="SCG38" s="15"/>
      <c r="SCH38" s="15"/>
      <c r="SCI38" s="15"/>
      <c r="SCJ38" s="15"/>
      <c r="SCK38" s="15"/>
      <c r="SCL38" s="15"/>
      <c r="SCM38" s="15"/>
      <c r="SCN38" s="15"/>
      <c r="SCO38" s="15"/>
      <c r="SCP38" s="15"/>
      <c r="SCQ38" s="15"/>
      <c r="SCR38" s="15"/>
      <c r="SCS38" s="15"/>
      <c r="SCT38" s="15"/>
      <c r="SCU38" s="15"/>
      <c r="SCV38" s="15"/>
      <c r="SCW38" s="15"/>
      <c r="SCX38" s="15"/>
      <c r="SCY38" s="15"/>
      <c r="SCZ38" s="15"/>
      <c r="SDA38" s="15"/>
      <c r="SDB38" s="15"/>
      <c r="SDC38" s="15"/>
      <c r="SDD38" s="15"/>
      <c r="SDE38" s="15"/>
      <c r="SDF38" s="15"/>
      <c r="SDG38" s="15"/>
      <c r="SDH38" s="15"/>
      <c r="SDI38" s="15"/>
      <c r="SDJ38" s="15"/>
      <c r="SDK38" s="15"/>
      <c r="SDL38" s="15"/>
      <c r="SDM38" s="15"/>
      <c r="SDN38" s="15"/>
      <c r="SDO38" s="15"/>
      <c r="SDP38" s="15"/>
      <c r="SDQ38" s="15"/>
      <c r="SDR38" s="15"/>
      <c r="SDS38" s="15"/>
      <c r="SDT38" s="15"/>
      <c r="SDU38" s="15"/>
      <c r="SDV38" s="15"/>
      <c r="SDW38" s="15"/>
      <c r="SDX38" s="15"/>
      <c r="SDY38" s="15"/>
      <c r="SDZ38" s="15"/>
      <c r="SEA38" s="15"/>
      <c r="SEB38" s="15"/>
      <c r="SEC38" s="15"/>
      <c r="SED38" s="15"/>
      <c r="SEE38" s="15"/>
      <c r="SEF38" s="15"/>
      <c r="SEG38" s="15"/>
      <c r="SEH38" s="15"/>
      <c r="SEI38" s="15"/>
      <c r="SEJ38" s="15"/>
      <c r="SEK38" s="15"/>
      <c r="SEL38" s="15"/>
      <c r="SEM38" s="15"/>
      <c r="SEN38" s="15"/>
      <c r="SEO38" s="15"/>
      <c r="SEP38" s="15"/>
      <c r="SEQ38" s="15"/>
      <c r="SER38" s="15"/>
      <c r="SES38" s="15"/>
      <c r="SET38" s="15"/>
      <c r="SEU38" s="15"/>
      <c r="SEV38" s="15"/>
      <c r="SEW38" s="15"/>
      <c r="SEX38" s="15"/>
      <c r="SEY38" s="15"/>
      <c r="SEZ38" s="15"/>
      <c r="SFA38" s="15"/>
      <c r="SFB38" s="15"/>
      <c r="SFC38" s="15"/>
      <c r="SFD38" s="15"/>
      <c r="SFE38" s="15"/>
      <c r="SFF38" s="15"/>
      <c r="SFG38" s="15"/>
      <c r="SFH38" s="15"/>
      <c r="SFI38" s="15"/>
      <c r="SFJ38" s="15"/>
      <c r="SFK38" s="15"/>
      <c r="SFL38" s="15"/>
      <c r="SFM38" s="15"/>
      <c r="SFN38" s="15"/>
      <c r="SFO38" s="15"/>
      <c r="SFP38" s="15"/>
      <c r="SFQ38" s="15"/>
      <c r="SFR38" s="15"/>
      <c r="SFS38" s="15"/>
      <c r="SFT38" s="15"/>
      <c r="SFU38" s="15"/>
      <c r="SFV38" s="15"/>
      <c r="SFW38" s="15"/>
      <c r="SFX38" s="15"/>
      <c r="SFY38" s="15"/>
      <c r="SFZ38" s="15"/>
      <c r="SGA38" s="15"/>
      <c r="SGB38" s="15"/>
      <c r="SGC38" s="15"/>
      <c r="SGD38" s="15"/>
      <c r="SGE38" s="15"/>
      <c r="SGF38" s="15"/>
      <c r="SGG38" s="15"/>
      <c r="SGH38" s="15"/>
      <c r="SGI38" s="15"/>
      <c r="SGJ38" s="15"/>
      <c r="SGK38" s="15"/>
      <c r="SGL38" s="15"/>
      <c r="SGM38" s="15"/>
      <c r="SGN38" s="15"/>
      <c r="SGO38" s="15"/>
      <c r="SGP38" s="15"/>
      <c r="SGQ38" s="15"/>
      <c r="SGR38" s="15"/>
      <c r="SGS38" s="15"/>
      <c r="SGT38" s="15"/>
      <c r="SGU38" s="15"/>
      <c r="SGV38" s="15"/>
      <c r="SGW38" s="15"/>
      <c r="SGX38" s="15"/>
      <c r="SGY38" s="15"/>
      <c r="SGZ38" s="15"/>
      <c r="SHA38" s="15"/>
      <c r="SHB38" s="15"/>
      <c r="SHC38" s="15"/>
      <c r="SHD38" s="15"/>
      <c r="SHE38" s="15"/>
      <c r="SHF38" s="15"/>
      <c r="SHG38" s="15"/>
      <c r="SHH38" s="15"/>
      <c r="SHI38" s="15"/>
      <c r="SHJ38" s="15"/>
      <c r="SHK38" s="15"/>
      <c r="SHL38" s="15"/>
      <c r="SHM38" s="15"/>
      <c r="SHN38" s="15"/>
      <c r="SHO38" s="15"/>
      <c r="SHP38" s="15"/>
      <c r="SHQ38" s="15"/>
      <c r="SHR38" s="15"/>
      <c r="SHS38" s="15"/>
      <c r="SHT38" s="15"/>
      <c r="SHU38" s="15"/>
      <c r="SHV38" s="15"/>
      <c r="SHW38" s="15"/>
      <c r="SHX38" s="15"/>
      <c r="SHY38" s="15"/>
      <c r="SHZ38" s="15"/>
      <c r="SIA38" s="15"/>
      <c r="SIB38" s="15"/>
      <c r="SIC38" s="15"/>
      <c r="SID38" s="15"/>
      <c r="SIE38" s="15"/>
      <c r="SIF38" s="15"/>
      <c r="SIG38" s="15"/>
      <c r="SIH38" s="15"/>
      <c r="SII38" s="15"/>
      <c r="SIJ38" s="15"/>
      <c r="SIK38" s="15"/>
      <c r="SIL38" s="15"/>
      <c r="SIM38" s="15"/>
      <c r="SIN38" s="15"/>
      <c r="SIO38" s="15"/>
      <c r="SIP38" s="15"/>
      <c r="SIQ38" s="15"/>
      <c r="SIR38" s="15"/>
      <c r="SIS38" s="15"/>
      <c r="SIT38" s="15"/>
      <c r="SIU38" s="15"/>
      <c r="SIV38" s="15"/>
      <c r="SIW38" s="15"/>
      <c r="SIX38" s="15"/>
      <c r="SIY38" s="15"/>
      <c r="SIZ38" s="15"/>
      <c r="SJA38" s="15"/>
      <c r="SJB38" s="15"/>
      <c r="SJC38" s="15"/>
      <c r="SJD38" s="15"/>
      <c r="SJE38" s="15"/>
      <c r="SJF38" s="15"/>
      <c r="SJG38" s="15"/>
      <c r="SJH38" s="15"/>
      <c r="SJI38" s="15"/>
      <c r="SJJ38" s="15"/>
      <c r="SJK38" s="15"/>
      <c r="SJL38" s="15"/>
      <c r="SJM38" s="15"/>
      <c r="SJN38" s="15"/>
      <c r="SJO38" s="15"/>
      <c r="SJP38" s="15"/>
      <c r="SJQ38" s="15"/>
      <c r="SJR38" s="15"/>
      <c r="SJS38" s="15"/>
      <c r="SJT38" s="15"/>
      <c r="SJU38" s="15"/>
      <c r="SJV38" s="15"/>
      <c r="SJW38" s="15"/>
      <c r="SJX38" s="15"/>
      <c r="SJY38" s="15"/>
      <c r="SJZ38" s="15"/>
      <c r="SKA38" s="15"/>
      <c r="SKB38" s="15"/>
      <c r="SKC38" s="15"/>
      <c r="SKD38" s="15"/>
      <c r="SKE38" s="15"/>
      <c r="SKF38" s="15"/>
      <c r="SKG38" s="15"/>
      <c r="SKH38" s="15"/>
      <c r="SKI38" s="15"/>
      <c r="SKJ38" s="15"/>
      <c r="SKK38" s="15"/>
      <c r="SKL38" s="15"/>
      <c r="SKM38" s="15"/>
      <c r="SKN38" s="15"/>
      <c r="SKO38" s="15"/>
      <c r="SKP38" s="15"/>
      <c r="SKQ38" s="15"/>
      <c r="SKR38" s="15"/>
      <c r="SKS38" s="15"/>
      <c r="SKT38" s="15"/>
      <c r="SKU38" s="15"/>
      <c r="SKV38" s="15"/>
      <c r="SKW38" s="15"/>
      <c r="SKX38" s="15"/>
      <c r="SKY38" s="15"/>
      <c r="SKZ38" s="15"/>
      <c r="SLA38" s="15"/>
      <c r="SLB38" s="15"/>
      <c r="SLC38" s="15"/>
      <c r="SLD38" s="15"/>
      <c r="SLE38" s="15"/>
      <c r="SLF38" s="15"/>
      <c r="SLG38" s="15"/>
      <c r="SLH38" s="15"/>
      <c r="SLI38" s="15"/>
      <c r="SLJ38" s="15"/>
      <c r="SLK38" s="15"/>
      <c r="SLL38" s="15"/>
      <c r="SLM38" s="15"/>
      <c r="SLN38" s="15"/>
      <c r="SLO38" s="15"/>
      <c r="SLP38" s="15"/>
      <c r="SLQ38" s="15"/>
      <c r="SLR38" s="15"/>
      <c r="SLS38" s="15"/>
      <c r="SLT38" s="15"/>
      <c r="SLU38" s="15"/>
      <c r="SLV38" s="15"/>
      <c r="SLW38" s="15"/>
      <c r="SLX38" s="15"/>
      <c r="SLY38" s="15"/>
      <c r="SLZ38" s="15"/>
      <c r="SMA38" s="15"/>
      <c r="SMB38" s="15"/>
      <c r="SMC38" s="15"/>
      <c r="SMD38" s="15"/>
      <c r="SME38" s="15"/>
      <c r="SMF38" s="15"/>
      <c r="SMG38" s="15"/>
      <c r="SMH38" s="15"/>
      <c r="SMI38" s="15"/>
      <c r="SMJ38" s="15"/>
      <c r="SMK38" s="15"/>
      <c r="SML38" s="15"/>
      <c r="SMM38" s="15"/>
      <c r="SMN38" s="15"/>
      <c r="SMO38" s="15"/>
      <c r="SMP38" s="15"/>
      <c r="SMQ38" s="15"/>
      <c r="SMR38" s="15"/>
      <c r="SMS38" s="15"/>
      <c r="SMT38" s="15"/>
      <c r="SMU38" s="15"/>
      <c r="SMV38" s="15"/>
      <c r="SMW38" s="15"/>
      <c r="SMX38" s="15"/>
      <c r="SMY38" s="15"/>
      <c r="SMZ38" s="15"/>
      <c r="SNA38" s="15"/>
      <c r="SNB38" s="15"/>
      <c r="SNC38" s="15"/>
      <c r="SND38" s="15"/>
      <c r="SNE38" s="15"/>
      <c r="SNF38" s="15"/>
      <c r="SNG38" s="15"/>
      <c r="SNH38" s="15"/>
      <c r="SNI38" s="15"/>
      <c r="SNJ38" s="15"/>
      <c r="SNK38" s="15"/>
      <c r="SNL38" s="15"/>
      <c r="SNM38" s="15"/>
      <c r="SNN38" s="15"/>
      <c r="SNO38" s="15"/>
      <c r="SNP38" s="15"/>
      <c r="SNQ38" s="15"/>
      <c r="SNR38" s="15"/>
      <c r="SNS38" s="15"/>
      <c r="SNT38" s="15"/>
      <c r="SNU38" s="15"/>
      <c r="SNV38" s="15"/>
      <c r="SNW38" s="15"/>
      <c r="SNX38" s="15"/>
      <c r="SNY38" s="15"/>
      <c r="SNZ38" s="15"/>
      <c r="SOA38" s="15"/>
      <c r="SOB38" s="15"/>
      <c r="SOC38" s="15"/>
      <c r="SOD38" s="15"/>
      <c r="SOE38" s="15"/>
      <c r="SOF38" s="15"/>
      <c r="SOG38" s="15"/>
      <c r="SOH38" s="15"/>
      <c r="SOI38" s="15"/>
      <c r="SOJ38" s="15"/>
      <c r="SOK38" s="15"/>
      <c r="SOL38" s="15"/>
      <c r="SOM38" s="15"/>
      <c r="SON38" s="15"/>
      <c r="SOO38" s="15"/>
      <c r="SOP38" s="15"/>
      <c r="SOQ38" s="15"/>
      <c r="SOR38" s="15"/>
      <c r="SOS38" s="15"/>
      <c r="SOT38" s="15"/>
      <c r="SOU38" s="15"/>
      <c r="SOV38" s="15"/>
      <c r="SOW38" s="15"/>
      <c r="SOX38" s="15"/>
      <c r="SOY38" s="15"/>
      <c r="SOZ38" s="15"/>
      <c r="SPA38" s="15"/>
      <c r="SPB38" s="15"/>
      <c r="SPC38" s="15"/>
      <c r="SPD38" s="15"/>
      <c r="SPE38" s="15"/>
      <c r="SPF38" s="15"/>
      <c r="SPG38" s="15"/>
      <c r="SPH38" s="15"/>
      <c r="SPI38" s="15"/>
      <c r="SPJ38" s="15"/>
      <c r="SPK38" s="15"/>
      <c r="SPL38" s="15"/>
      <c r="SPM38" s="15"/>
      <c r="SPN38" s="15"/>
      <c r="SPO38" s="15"/>
      <c r="SPP38" s="15"/>
      <c r="SPQ38" s="15"/>
      <c r="SPR38" s="15"/>
      <c r="SPS38" s="15"/>
      <c r="SPT38" s="15"/>
      <c r="SPU38" s="15"/>
      <c r="SPV38" s="15"/>
      <c r="SPW38" s="15"/>
      <c r="SPX38" s="15"/>
      <c r="SPY38" s="15"/>
      <c r="SPZ38" s="15"/>
      <c r="SQA38" s="15"/>
      <c r="SQB38" s="15"/>
      <c r="SQC38" s="15"/>
      <c r="SQD38" s="15"/>
      <c r="SQE38" s="15"/>
      <c r="SQF38" s="15"/>
      <c r="SQG38" s="15"/>
      <c r="SQH38" s="15"/>
      <c r="SQI38" s="15"/>
      <c r="SQJ38" s="15"/>
      <c r="SQK38" s="15"/>
      <c r="SQL38" s="15"/>
      <c r="SQM38" s="15"/>
      <c r="SQN38" s="15"/>
      <c r="SQO38" s="15"/>
      <c r="SQP38" s="15"/>
      <c r="SQQ38" s="15"/>
      <c r="SQR38" s="15"/>
      <c r="SQS38" s="15"/>
      <c r="SQT38" s="15"/>
      <c r="SQU38" s="15"/>
      <c r="SQV38" s="15"/>
      <c r="SQW38" s="15"/>
      <c r="SQX38" s="15"/>
      <c r="SQY38" s="15"/>
      <c r="SQZ38" s="15"/>
      <c r="SRA38" s="15"/>
      <c r="SRB38" s="15"/>
      <c r="SRC38" s="15"/>
      <c r="SRD38" s="15"/>
      <c r="SRE38" s="15"/>
      <c r="SRF38" s="15"/>
      <c r="SRG38" s="15"/>
      <c r="SRH38" s="15"/>
      <c r="SRI38" s="15"/>
      <c r="SRJ38" s="15"/>
      <c r="SRK38" s="15"/>
      <c r="SRL38" s="15"/>
      <c r="SRM38" s="15"/>
      <c r="SRN38" s="15"/>
      <c r="SRO38" s="15"/>
      <c r="SRP38" s="15"/>
      <c r="SRQ38" s="15"/>
      <c r="SRR38" s="15"/>
      <c r="SRS38" s="15"/>
      <c r="SRT38" s="15"/>
      <c r="SRU38" s="15"/>
      <c r="SRV38" s="15"/>
      <c r="SRW38" s="15"/>
      <c r="SRX38" s="15"/>
      <c r="SRY38" s="15"/>
      <c r="SRZ38" s="15"/>
      <c r="SSA38" s="15"/>
      <c r="SSB38" s="15"/>
      <c r="SSC38" s="15"/>
      <c r="SSD38" s="15"/>
      <c r="SSE38" s="15"/>
      <c r="SSF38" s="15"/>
      <c r="SSG38" s="15"/>
      <c r="SSH38" s="15"/>
      <c r="SSI38" s="15"/>
      <c r="SSJ38" s="15"/>
      <c r="SSK38" s="15"/>
      <c r="SSL38" s="15"/>
      <c r="SSM38" s="15"/>
      <c r="SSN38" s="15"/>
      <c r="SSO38" s="15"/>
      <c r="SSP38" s="15"/>
      <c r="SSQ38" s="15"/>
      <c r="SSR38" s="15"/>
      <c r="SSS38" s="15"/>
      <c r="SST38" s="15"/>
      <c r="SSU38" s="15"/>
      <c r="SSV38" s="15"/>
      <c r="SSW38" s="15"/>
      <c r="SSX38" s="15"/>
      <c r="SSY38" s="15"/>
      <c r="SSZ38" s="15"/>
      <c r="STA38" s="15"/>
      <c r="STB38" s="15"/>
      <c r="STC38" s="15"/>
      <c r="STD38" s="15"/>
      <c r="STE38" s="15"/>
      <c r="STF38" s="15"/>
      <c r="STG38" s="15"/>
      <c r="STH38" s="15"/>
      <c r="STI38" s="15"/>
      <c r="STJ38" s="15"/>
      <c r="STK38" s="15"/>
      <c r="STL38" s="15"/>
      <c r="STM38" s="15"/>
      <c r="STN38" s="15"/>
      <c r="STO38" s="15"/>
      <c r="STP38" s="15"/>
      <c r="STQ38" s="15"/>
      <c r="STR38" s="15"/>
      <c r="STS38" s="15"/>
      <c r="STT38" s="15"/>
      <c r="STU38" s="15"/>
      <c r="STV38" s="15"/>
      <c r="STW38" s="15"/>
      <c r="STX38" s="15"/>
      <c r="STY38" s="15"/>
      <c r="STZ38" s="15"/>
      <c r="SUA38" s="15"/>
      <c r="SUB38" s="15"/>
      <c r="SUC38" s="15"/>
      <c r="SUD38" s="15"/>
      <c r="SUE38" s="15"/>
      <c r="SUF38" s="15"/>
      <c r="SUG38" s="15"/>
      <c r="SUH38" s="15"/>
      <c r="SUI38" s="15"/>
      <c r="SUJ38" s="15"/>
      <c r="SUK38" s="15"/>
      <c r="SUL38" s="15"/>
      <c r="SUM38" s="15"/>
      <c r="SUN38" s="15"/>
      <c r="SUO38" s="15"/>
      <c r="SUP38" s="15"/>
      <c r="SUQ38" s="15"/>
      <c r="SUR38" s="15"/>
      <c r="SUS38" s="15"/>
      <c r="SUT38" s="15"/>
      <c r="SUU38" s="15"/>
      <c r="SUV38" s="15"/>
      <c r="SUW38" s="15"/>
      <c r="SUX38" s="15"/>
      <c r="SUY38" s="15"/>
      <c r="SUZ38" s="15"/>
      <c r="SVA38" s="15"/>
      <c r="SVB38" s="15"/>
      <c r="SVC38" s="15"/>
      <c r="SVD38" s="15"/>
      <c r="SVE38" s="15"/>
      <c r="SVF38" s="15"/>
      <c r="SVG38" s="15"/>
      <c r="SVH38" s="15"/>
      <c r="SVI38" s="15"/>
      <c r="SVJ38" s="15"/>
      <c r="SVK38" s="15"/>
      <c r="SVL38" s="15"/>
      <c r="SVM38" s="15"/>
      <c r="SVN38" s="15"/>
      <c r="SVO38" s="15"/>
      <c r="SVP38" s="15"/>
      <c r="SVQ38" s="15"/>
      <c r="SVR38" s="15"/>
      <c r="SVS38" s="15"/>
      <c r="SVT38" s="15"/>
      <c r="SVU38" s="15"/>
      <c r="SVV38" s="15"/>
      <c r="SVW38" s="15"/>
      <c r="SVX38" s="15"/>
      <c r="SVY38" s="15"/>
      <c r="SVZ38" s="15"/>
      <c r="SWA38" s="15"/>
      <c r="SWB38" s="15"/>
      <c r="SWC38" s="15"/>
      <c r="SWD38" s="15"/>
      <c r="SWE38" s="15"/>
      <c r="SWF38" s="15"/>
      <c r="SWG38" s="15"/>
      <c r="SWH38" s="15"/>
      <c r="SWI38" s="15"/>
      <c r="SWJ38" s="15"/>
      <c r="SWK38" s="15"/>
      <c r="SWL38" s="15"/>
      <c r="SWM38" s="15"/>
      <c r="SWN38" s="15"/>
      <c r="SWO38" s="15"/>
      <c r="SWP38" s="15"/>
      <c r="SWQ38" s="15"/>
      <c r="SWR38" s="15"/>
      <c r="SWS38" s="15"/>
      <c r="SWT38" s="15"/>
      <c r="SWU38" s="15"/>
      <c r="SWV38" s="15"/>
      <c r="SWW38" s="15"/>
      <c r="SWX38" s="15"/>
      <c r="SWY38" s="15"/>
      <c r="SWZ38" s="15"/>
      <c r="SXA38" s="15"/>
      <c r="SXB38" s="15"/>
      <c r="SXC38" s="15"/>
      <c r="SXD38" s="15"/>
      <c r="SXE38" s="15"/>
      <c r="SXF38" s="15"/>
      <c r="SXG38" s="15"/>
      <c r="SXH38" s="15"/>
      <c r="SXI38" s="15"/>
      <c r="SXJ38" s="15"/>
      <c r="SXK38" s="15"/>
      <c r="SXL38" s="15"/>
      <c r="SXM38" s="15"/>
      <c r="SXN38" s="15"/>
      <c r="SXO38" s="15"/>
      <c r="SXP38" s="15"/>
      <c r="SXQ38" s="15"/>
      <c r="SXR38" s="15"/>
      <c r="SXS38" s="15"/>
      <c r="SXT38" s="15"/>
      <c r="SXU38" s="15"/>
      <c r="SXV38" s="15"/>
      <c r="SXW38" s="15"/>
      <c r="SXX38" s="15"/>
      <c r="SXY38" s="15"/>
      <c r="SXZ38" s="15"/>
      <c r="SYA38" s="15"/>
      <c r="SYB38" s="15"/>
      <c r="SYC38" s="15"/>
      <c r="SYD38" s="15"/>
      <c r="SYE38" s="15"/>
      <c r="SYF38" s="15"/>
      <c r="SYG38" s="15"/>
      <c r="SYH38" s="15"/>
      <c r="SYI38" s="15"/>
      <c r="SYJ38" s="15"/>
      <c r="SYK38" s="15"/>
      <c r="SYL38" s="15"/>
      <c r="SYM38" s="15"/>
      <c r="SYN38" s="15"/>
      <c r="SYO38" s="15"/>
      <c r="SYP38" s="15"/>
      <c r="SYQ38" s="15"/>
      <c r="SYR38" s="15"/>
      <c r="SYS38" s="15"/>
      <c r="SYT38" s="15"/>
      <c r="SYU38" s="15"/>
      <c r="SYV38" s="15"/>
      <c r="SYW38" s="15"/>
      <c r="SYX38" s="15"/>
      <c r="SYY38" s="15"/>
      <c r="SYZ38" s="15"/>
      <c r="SZA38" s="15"/>
      <c r="SZB38" s="15"/>
      <c r="SZC38" s="15"/>
      <c r="SZD38" s="15"/>
      <c r="SZE38" s="15"/>
      <c r="SZF38" s="15"/>
      <c r="SZG38" s="15"/>
      <c r="SZH38" s="15"/>
      <c r="SZI38" s="15"/>
      <c r="SZJ38" s="15"/>
      <c r="SZK38" s="15"/>
      <c r="SZL38" s="15"/>
      <c r="SZM38" s="15"/>
      <c r="SZN38" s="15"/>
      <c r="SZO38" s="15"/>
      <c r="SZP38" s="15"/>
      <c r="SZQ38" s="15"/>
      <c r="SZR38" s="15"/>
      <c r="SZS38" s="15"/>
      <c r="SZT38" s="15"/>
      <c r="SZU38" s="15"/>
      <c r="SZV38" s="15"/>
      <c r="SZW38" s="15"/>
      <c r="SZX38" s="15"/>
      <c r="SZY38" s="15"/>
      <c r="SZZ38" s="15"/>
      <c r="TAA38" s="15"/>
      <c r="TAB38" s="15"/>
      <c r="TAC38" s="15"/>
      <c r="TAD38" s="15"/>
      <c r="TAE38" s="15"/>
      <c r="TAF38" s="15"/>
      <c r="TAG38" s="15"/>
      <c r="TAH38" s="15"/>
      <c r="TAI38" s="15"/>
      <c r="TAJ38" s="15"/>
      <c r="TAK38" s="15"/>
      <c r="TAL38" s="15"/>
      <c r="TAM38" s="15"/>
      <c r="TAN38" s="15"/>
      <c r="TAO38" s="15"/>
      <c r="TAP38" s="15"/>
      <c r="TAQ38" s="15"/>
      <c r="TAR38" s="15"/>
      <c r="TAS38" s="15"/>
      <c r="TAT38" s="15"/>
      <c r="TAU38" s="15"/>
      <c r="TAV38" s="15"/>
      <c r="TAW38" s="15"/>
      <c r="TAX38" s="15"/>
      <c r="TAY38" s="15"/>
      <c r="TAZ38" s="15"/>
      <c r="TBA38" s="15"/>
      <c r="TBB38" s="15"/>
      <c r="TBC38" s="15"/>
      <c r="TBD38" s="15"/>
      <c r="TBE38" s="15"/>
      <c r="TBF38" s="15"/>
      <c r="TBG38" s="15"/>
      <c r="TBH38" s="15"/>
      <c r="TBI38" s="15"/>
      <c r="TBJ38" s="15"/>
      <c r="TBK38" s="15"/>
      <c r="TBL38" s="15"/>
      <c r="TBM38" s="15"/>
      <c r="TBN38" s="15"/>
      <c r="TBO38" s="15"/>
      <c r="TBP38" s="15"/>
      <c r="TBQ38" s="15"/>
      <c r="TBR38" s="15"/>
      <c r="TBS38" s="15"/>
      <c r="TBT38" s="15"/>
      <c r="TBU38" s="15"/>
      <c r="TBV38" s="15"/>
      <c r="TBW38" s="15"/>
      <c r="TBX38" s="15"/>
      <c r="TBY38" s="15"/>
      <c r="TBZ38" s="15"/>
      <c r="TCA38" s="15"/>
      <c r="TCB38" s="15"/>
      <c r="TCC38" s="15"/>
      <c r="TCD38" s="15"/>
      <c r="TCE38" s="15"/>
      <c r="TCF38" s="15"/>
      <c r="TCG38" s="15"/>
      <c r="TCH38" s="15"/>
      <c r="TCI38" s="15"/>
      <c r="TCJ38" s="15"/>
      <c r="TCK38" s="15"/>
      <c r="TCL38" s="15"/>
      <c r="TCM38" s="15"/>
      <c r="TCN38" s="15"/>
      <c r="TCO38" s="15"/>
      <c r="TCP38" s="15"/>
      <c r="TCQ38" s="15"/>
      <c r="TCR38" s="15"/>
      <c r="TCS38" s="15"/>
      <c r="TCT38" s="15"/>
      <c r="TCU38" s="15"/>
      <c r="TCV38" s="15"/>
      <c r="TCW38" s="15"/>
      <c r="TCX38" s="15"/>
      <c r="TCY38" s="15"/>
      <c r="TCZ38" s="15"/>
      <c r="TDA38" s="15"/>
      <c r="TDB38" s="15"/>
      <c r="TDC38" s="15"/>
      <c r="TDD38" s="15"/>
      <c r="TDE38" s="15"/>
      <c r="TDF38" s="15"/>
      <c r="TDG38" s="15"/>
      <c r="TDH38" s="15"/>
      <c r="TDI38" s="15"/>
      <c r="TDJ38" s="15"/>
      <c r="TDK38" s="15"/>
      <c r="TDL38" s="15"/>
      <c r="TDM38" s="15"/>
      <c r="TDN38" s="15"/>
      <c r="TDO38" s="15"/>
      <c r="TDP38" s="15"/>
      <c r="TDQ38" s="15"/>
      <c r="TDR38" s="15"/>
      <c r="TDS38" s="15"/>
      <c r="TDT38" s="15"/>
      <c r="TDU38" s="15"/>
      <c r="TDV38" s="15"/>
      <c r="TDW38" s="15"/>
      <c r="TDX38" s="15"/>
      <c r="TDY38" s="15"/>
      <c r="TDZ38" s="15"/>
      <c r="TEA38" s="15"/>
      <c r="TEB38" s="15"/>
      <c r="TEC38" s="15"/>
      <c r="TED38" s="15"/>
      <c r="TEE38" s="15"/>
      <c r="TEF38" s="15"/>
      <c r="TEG38" s="15"/>
      <c r="TEH38" s="15"/>
      <c r="TEI38" s="15"/>
      <c r="TEJ38" s="15"/>
      <c r="TEK38" s="15"/>
      <c r="TEL38" s="15"/>
      <c r="TEM38" s="15"/>
      <c r="TEN38" s="15"/>
      <c r="TEO38" s="15"/>
      <c r="TEP38" s="15"/>
      <c r="TEQ38" s="15"/>
      <c r="TER38" s="15"/>
      <c r="TES38" s="15"/>
      <c r="TET38" s="15"/>
      <c r="TEU38" s="15"/>
      <c r="TEV38" s="15"/>
      <c r="TEW38" s="15"/>
      <c r="TEX38" s="15"/>
      <c r="TEY38" s="15"/>
      <c r="TEZ38" s="15"/>
      <c r="TFA38" s="15"/>
      <c r="TFB38" s="15"/>
      <c r="TFC38" s="15"/>
      <c r="TFD38" s="15"/>
      <c r="TFE38" s="15"/>
      <c r="TFF38" s="15"/>
      <c r="TFG38" s="15"/>
      <c r="TFH38" s="15"/>
      <c r="TFI38" s="15"/>
      <c r="TFJ38" s="15"/>
      <c r="TFK38" s="15"/>
      <c r="TFL38" s="15"/>
      <c r="TFM38" s="15"/>
      <c r="TFN38" s="15"/>
      <c r="TFO38" s="15"/>
      <c r="TFP38" s="15"/>
      <c r="TFQ38" s="15"/>
      <c r="TFR38" s="15"/>
      <c r="TFS38" s="15"/>
      <c r="TFT38" s="15"/>
      <c r="TFU38" s="15"/>
      <c r="TFV38" s="15"/>
      <c r="TFW38" s="15"/>
      <c r="TFX38" s="15"/>
      <c r="TFY38" s="15"/>
      <c r="TFZ38" s="15"/>
      <c r="TGA38" s="15"/>
      <c r="TGB38" s="15"/>
      <c r="TGC38" s="15"/>
      <c r="TGD38" s="15"/>
      <c r="TGE38" s="15"/>
      <c r="TGF38" s="15"/>
      <c r="TGG38" s="15"/>
      <c r="TGH38" s="15"/>
      <c r="TGI38" s="15"/>
      <c r="TGJ38" s="15"/>
      <c r="TGK38" s="15"/>
      <c r="TGL38" s="15"/>
      <c r="TGM38" s="15"/>
      <c r="TGN38" s="15"/>
      <c r="TGO38" s="15"/>
      <c r="TGP38" s="15"/>
      <c r="TGQ38" s="15"/>
      <c r="TGR38" s="15"/>
      <c r="TGS38" s="15"/>
      <c r="TGT38" s="15"/>
      <c r="TGU38" s="15"/>
      <c r="TGV38" s="15"/>
      <c r="TGW38" s="15"/>
      <c r="TGX38" s="15"/>
      <c r="TGY38" s="15"/>
      <c r="TGZ38" s="15"/>
      <c r="THA38" s="15"/>
      <c r="THB38" s="15"/>
      <c r="THC38" s="15"/>
      <c r="THD38" s="15"/>
      <c r="THE38" s="15"/>
      <c r="THF38" s="15"/>
      <c r="THG38" s="15"/>
      <c r="THH38" s="15"/>
      <c r="THI38" s="15"/>
      <c r="THJ38" s="15"/>
      <c r="THK38" s="15"/>
      <c r="THL38" s="15"/>
      <c r="THM38" s="15"/>
      <c r="THN38" s="15"/>
      <c r="THO38" s="15"/>
      <c r="THP38" s="15"/>
      <c r="THQ38" s="15"/>
      <c r="THR38" s="15"/>
      <c r="THS38" s="15"/>
      <c r="THT38" s="15"/>
      <c r="THU38" s="15"/>
      <c r="THV38" s="15"/>
      <c r="THW38" s="15"/>
      <c r="THX38" s="15"/>
      <c r="THY38" s="15"/>
      <c r="THZ38" s="15"/>
      <c r="TIA38" s="15"/>
      <c r="TIB38" s="15"/>
      <c r="TIC38" s="15"/>
      <c r="TID38" s="15"/>
      <c r="TIE38" s="15"/>
      <c r="TIF38" s="15"/>
      <c r="TIG38" s="15"/>
      <c r="TIH38" s="15"/>
      <c r="TII38" s="15"/>
      <c r="TIJ38" s="15"/>
      <c r="TIK38" s="15"/>
      <c r="TIL38" s="15"/>
      <c r="TIM38" s="15"/>
      <c r="TIN38" s="15"/>
      <c r="TIO38" s="15"/>
      <c r="TIP38" s="15"/>
      <c r="TIQ38" s="15"/>
      <c r="TIR38" s="15"/>
      <c r="TIS38" s="15"/>
      <c r="TIT38" s="15"/>
      <c r="TIU38" s="15"/>
      <c r="TIV38" s="15"/>
      <c r="TIW38" s="15"/>
      <c r="TIX38" s="15"/>
      <c r="TIY38" s="15"/>
      <c r="TIZ38" s="15"/>
      <c r="TJA38" s="15"/>
      <c r="TJB38" s="15"/>
      <c r="TJC38" s="15"/>
      <c r="TJD38" s="15"/>
      <c r="TJE38" s="15"/>
      <c r="TJF38" s="15"/>
      <c r="TJG38" s="15"/>
      <c r="TJH38" s="15"/>
      <c r="TJI38" s="15"/>
      <c r="TJJ38" s="15"/>
      <c r="TJK38" s="15"/>
      <c r="TJL38" s="15"/>
      <c r="TJM38" s="15"/>
      <c r="TJN38" s="15"/>
      <c r="TJO38" s="15"/>
      <c r="TJP38" s="15"/>
      <c r="TJQ38" s="15"/>
      <c r="TJR38" s="15"/>
      <c r="TJS38" s="15"/>
      <c r="TJT38" s="15"/>
      <c r="TJU38" s="15"/>
      <c r="TJV38" s="15"/>
      <c r="TJW38" s="15"/>
      <c r="TJX38" s="15"/>
      <c r="TJY38" s="15"/>
      <c r="TJZ38" s="15"/>
      <c r="TKA38" s="15"/>
      <c r="TKB38" s="15"/>
      <c r="TKC38" s="15"/>
      <c r="TKD38" s="15"/>
      <c r="TKE38" s="15"/>
      <c r="TKF38" s="15"/>
      <c r="TKG38" s="15"/>
      <c r="TKH38" s="15"/>
      <c r="TKI38" s="15"/>
      <c r="TKJ38" s="15"/>
      <c r="TKK38" s="15"/>
      <c r="TKL38" s="15"/>
      <c r="TKM38" s="15"/>
      <c r="TKN38" s="15"/>
      <c r="TKO38" s="15"/>
      <c r="TKP38" s="15"/>
      <c r="TKQ38" s="15"/>
      <c r="TKR38" s="15"/>
      <c r="TKS38" s="15"/>
      <c r="TKT38" s="15"/>
      <c r="TKU38" s="15"/>
      <c r="TKV38" s="15"/>
      <c r="TKW38" s="15"/>
      <c r="TKX38" s="15"/>
      <c r="TKY38" s="15"/>
      <c r="TKZ38" s="15"/>
      <c r="TLA38" s="15"/>
      <c r="TLB38" s="15"/>
      <c r="TLC38" s="15"/>
      <c r="TLD38" s="15"/>
      <c r="TLE38" s="15"/>
      <c r="TLF38" s="15"/>
      <c r="TLG38" s="15"/>
      <c r="TLH38" s="15"/>
      <c r="TLI38" s="15"/>
      <c r="TLJ38" s="15"/>
      <c r="TLK38" s="15"/>
      <c r="TLL38" s="15"/>
      <c r="TLM38" s="15"/>
      <c r="TLN38" s="15"/>
      <c r="TLO38" s="15"/>
      <c r="TLP38" s="15"/>
      <c r="TLQ38" s="15"/>
      <c r="TLR38" s="15"/>
      <c r="TLS38" s="15"/>
      <c r="TLT38" s="15"/>
      <c r="TLU38" s="15"/>
      <c r="TLV38" s="15"/>
      <c r="TLW38" s="15"/>
      <c r="TLX38" s="15"/>
      <c r="TLY38" s="15"/>
      <c r="TLZ38" s="15"/>
      <c r="TMA38" s="15"/>
      <c r="TMB38" s="15"/>
      <c r="TMC38" s="15"/>
      <c r="TMD38" s="15"/>
      <c r="TME38" s="15"/>
      <c r="TMF38" s="15"/>
      <c r="TMG38" s="15"/>
      <c r="TMH38" s="15"/>
      <c r="TMI38" s="15"/>
      <c r="TMJ38" s="15"/>
      <c r="TMK38" s="15"/>
      <c r="TML38" s="15"/>
      <c r="TMM38" s="15"/>
      <c r="TMN38" s="15"/>
      <c r="TMO38" s="15"/>
      <c r="TMP38" s="15"/>
      <c r="TMQ38" s="15"/>
      <c r="TMR38" s="15"/>
      <c r="TMS38" s="15"/>
      <c r="TMT38" s="15"/>
      <c r="TMU38" s="15"/>
      <c r="TMV38" s="15"/>
      <c r="TMW38" s="15"/>
      <c r="TMX38" s="15"/>
      <c r="TMY38" s="15"/>
      <c r="TMZ38" s="15"/>
      <c r="TNA38" s="15"/>
      <c r="TNB38" s="15"/>
      <c r="TNC38" s="15"/>
      <c r="TND38" s="15"/>
      <c r="TNE38" s="15"/>
      <c r="TNF38" s="15"/>
      <c r="TNG38" s="15"/>
      <c r="TNH38" s="15"/>
      <c r="TNI38" s="15"/>
      <c r="TNJ38" s="15"/>
      <c r="TNK38" s="15"/>
      <c r="TNL38" s="15"/>
      <c r="TNM38" s="15"/>
      <c r="TNN38" s="15"/>
      <c r="TNO38" s="15"/>
      <c r="TNP38" s="15"/>
      <c r="TNQ38" s="15"/>
      <c r="TNR38" s="15"/>
      <c r="TNS38" s="15"/>
      <c r="TNT38" s="15"/>
      <c r="TNU38" s="15"/>
      <c r="TNV38" s="15"/>
      <c r="TNW38" s="15"/>
      <c r="TNX38" s="15"/>
      <c r="TNY38" s="15"/>
      <c r="TNZ38" s="15"/>
      <c r="TOA38" s="15"/>
      <c r="TOB38" s="15"/>
      <c r="TOC38" s="15"/>
      <c r="TOD38" s="15"/>
      <c r="TOE38" s="15"/>
      <c r="TOF38" s="15"/>
      <c r="TOG38" s="15"/>
      <c r="TOH38" s="15"/>
      <c r="TOI38" s="15"/>
      <c r="TOJ38" s="15"/>
      <c r="TOK38" s="15"/>
      <c r="TOL38" s="15"/>
      <c r="TOM38" s="15"/>
      <c r="TON38" s="15"/>
      <c r="TOO38" s="15"/>
      <c r="TOP38" s="15"/>
      <c r="TOQ38" s="15"/>
      <c r="TOR38" s="15"/>
      <c r="TOS38" s="15"/>
      <c r="TOT38" s="15"/>
      <c r="TOU38" s="15"/>
      <c r="TOV38" s="15"/>
      <c r="TOW38" s="15"/>
      <c r="TOX38" s="15"/>
      <c r="TOY38" s="15"/>
      <c r="TOZ38" s="15"/>
      <c r="TPA38" s="15"/>
      <c r="TPB38" s="15"/>
      <c r="TPC38" s="15"/>
      <c r="TPD38" s="15"/>
      <c r="TPE38" s="15"/>
      <c r="TPF38" s="15"/>
      <c r="TPG38" s="15"/>
      <c r="TPH38" s="15"/>
      <c r="TPI38" s="15"/>
      <c r="TPJ38" s="15"/>
      <c r="TPK38" s="15"/>
      <c r="TPL38" s="15"/>
      <c r="TPM38" s="15"/>
      <c r="TPN38" s="15"/>
      <c r="TPO38" s="15"/>
      <c r="TPP38" s="15"/>
      <c r="TPQ38" s="15"/>
      <c r="TPR38" s="15"/>
      <c r="TPS38" s="15"/>
      <c r="TPT38" s="15"/>
      <c r="TPU38" s="15"/>
      <c r="TPV38" s="15"/>
      <c r="TPW38" s="15"/>
      <c r="TPX38" s="15"/>
      <c r="TPY38" s="15"/>
      <c r="TPZ38" s="15"/>
      <c r="TQA38" s="15"/>
      <c r="TQB38" s="15"/>
      <c r="TQC38" s="15"/>
      <c r="TQD38" s="15"/>
      <c r="TQE38" s="15"/>
      <c r="TQF38" s="15"/>
      <c r="TQG38" s="15"/>
      <c r="TQH38" s="15"/>
      <c r="TQI38" s="15"/>
      <c r="TQJ38" s="15"/>
      <c r="TQK38" s="15"/>
      <c r="TQL38" s="15"/>
      <c r="TQM38" s="15"/>
      <c r="TQN38" s="15"/>
      <c r="TQO38" s="15"/>
      <c r="TQP38" s="15"/>
      <c r="TQQ38" s="15"/>
      <c r="TQR38" s="15"/>
      <c r="TQS38" s="15"/>
      <c r="TQT38" s="15"/>
      <c r="TQU38" s="15"/>
      <c r="TQV38" s="15"/>
      <c r="TQW38" s="15"/>
      <c r="TQX38" s="15"/>
      <c r="TQY38" s="15"/>
      <c r="TQZ38" s="15"/>
      <c r="TRA38" s="15"/>
      <c r="TRB38" s="15"/>
      <c r="TRC38" s="15"/>
      <c r="TRD38" s="15"/>
      <c r="TRE38" s="15"/>
      <c r="TRF38" s="15"/>
      <c r="TRG38" s="15"/>
      <c r="TRH38" s="15"/>
      <c r="TRI38" s="15"/>
      <c r="TRJ38" s="15"/>
      <c r="TRK38" s="15"/>
      <c r="TRL38" s="15"/>
      <c r="TRM38" s="15"/>
      <c r="TRN38" s="15"/>
      <c r="TRO38" s="15"/>
      <c r="TRP38" s="15"/>
      <c r="TRQ38" s="15"/>
      <c r="TRR38" s="15"/>
      <c r="TRS38" s="15"/>
      <c r="TRT38" s="15"/>
      <c r="TRU38" s="15"/>
      <c r="TRV38" s="15"/>
      <c r="TRW38" s="15"/>
      <c r="TRX38" s="15"/>
      <c r="TRY38" s="15"/>
      <c r="TRZ38" s="15"/>
      <c r="TSA38" s="15"/>
      <c r="TSB38" s="15"/>
      <c r="TSC38" s="15"/>
      <c r="TSD38" s="15"/>
      <c r="TSE38" s="15"/>
      <c r="TSF38" s="15"/>
      <c r="TSG38" s="15"/>
      <c r="TSH38" s="15"/>
      <c r="TSI38" s="15"/>
      <c r="TSJ38" s="15"/>
      <c r="TSK38" s="15"/>
      <c r="TSL38" s="15"/>
      <c r="TSM38" s="15"/>
      <c r="TSN38" s="15"/>
      <c r="TSO38" s="15"/>
      <c r="TSP38" s="15"/>
      <c r="TSQ38" s="15"/>
      <c r="TSR38" s="15"/>
      <c r="TSS38" s="15"/>
      <c r="TST38" s="15"/>
      <c r="TSU38" s="15"/>
      <c r="TSV38" s="15"/>
      <c r="TSW38" s="15"/>
      <c r="TSX38" s="15"/>
      <c r="TSY38" s="15"/>
      <c r="TSZ38" s="15"/>
      <c r="TTA38" s="15"/>
      <c r="TTB38" s="15"/>
      <c r="TTC38" s="15"/>
      <c r="TTD38" s="15"/>
      <c r="TTE38" s="15"/>
      <c r="TTF38" s="15"/>
      <c r="TTG38" s="15"/>
      <c r="TTH38" s="15"/>
      <c r="TTI38" s="15"/>
      <c r="TTJ38" s="15"/>
      <c r="TTK38" s="15"/>
      <c r="TTL38" s="15"/>
      <c r="TTM38" s="15"/>
      <c r="TTN38" s="15"/>
      <c r="TTO38" s="15"/>
      <c r="TTP38" s="15"/>
      <c r="TTQ38" s="15"/>
      <c r="TTR38" s="15"/>
      <c r="TTS38" s="15"/>
      <c r="TTT38" s="15"/>
      <c r="TTU38" s="15"/>
      <c r="TTV38" s="15"/>
      <c r="TTW38" s="15"/>
      <c r="TTX38" s="15"/>
      <c r="TTY38" s="15"/>
      <c r="TTZ38" s="15"/>
      <c r="TUA38" s="15"/>
      <c r="TUB38" s="15"/>
      <c r="TUC38" s="15"/>
      <c r="TUD38" s="15"/>
      <c r="TUE38" s="15"/>
      <c r="TUF38" s="15"/>
      <c r="TUG38" s="15"/>
      <c r="TUH38" s="15"/>
      <c r="TUI38" s="15"/>
      <c r="TUJ38" s="15"/>
      <c r="TUK38" s="15"/>
      <c r="TUL38" s="15"/>
      <c r="TUM38" s="15"/>
      <c r="TUN38" s="15"/>
      <c r="TUO38" s="15"/>
      <c r="TUP38" s="15"/>
      <c r="TUQ38" s="15"/>
      <c r="TUR38" s="15"/>
      <c r="TUS38" s="15"/>
      <c r="TUT38" s="15"/>
      <c r="TUU38" s="15"/>
      <c r="TUV38" s="15"/>
      <c r="TUW38" s="15"/>
      <c r="TUX38" s="15"/>
      <c r="TUY38" s="15"/>
      <c r="TUZ38" s="15"/>
      <c r="TVA38" s="15"/>
      <c r="TVB38" s="15"/>
      <c r="TVC38" s="15"/>
      <c r="TVD38" s="15"/>
      <c r="TVE38" s="15"/>
      <c r="TVF38" s="15"/>
      <c r="TVG38" s="15"/>
      <c r="TVH38" s="15"/>
      <c r="TVI38" s="15"/>
      <c r="TVJ38" s="15"/>
      <c r="TVK38" s="15"/>
      <c r="TVL38" s="15"/>
      <c r="TVM38" s="15"/>
      <c r="TVN38" s="15"/>
      <c r="TVO38" s="15"/>
      <c r="TVP38" s="15"/>
      <c r="TVQ38" s="15"/>
      <c r="TVR38" s="15"/>
      <c r="TVS38" s="15"/>
      <c r="TVT38" s="15"/>
      <c r="TVU38" s="15"/>
      <c r="TVV38" s="15"/>
      <c r="TVW38" s="15"/>
      <c r="TVX38" s="15"/>
      <c r="TVY38" s="15"/>
      <c r="TVZ38" s="15"/>
      <c r="TWA38" s="15"/>
      <c r="TWB38" s="15"/>
      <c r="TWC38" s="15"/>
      <c r="TWD38" s="15"/>
      <c r="TWE38" s="15"/>
      <c r="TWF38" s="15"/>
      <c r="TWG38" s="15"/>
      <c r="TWH38" s="15"/>
      <c r="TWI38" s="15"/>
      <c r="TWJ38" s="15"/>
      <c r="TWK38" s="15"/>
      <c r="TWL38" s="15"/>
      <c r="TWM38" s="15"/>
      <c r="TWN38" s="15"/>
      <c r="TWO38" s="15"/>
      <c r="TWP38" s="15"/>
      <c r="TWQ38" s="15"/>
      <c r="TWR38" s="15"/>
      <c r="TWS38" s="15"/>
      <c r="TWT38" s="15"/>
      <c r="TWU38" s="15"/>
      <c r="TWV38" s="15"/>
      <c r="TWW38" s="15"/>
      <c r="TWX38" s="15"/>
      <c r="TWY38" s="15"/>
      <c r="TWZ38" s="15"/>
      <c r="TXA38" s="15"/>
      <c r="TXB38" s="15"/>
      <c r="TXC38" s="15"/>
      <c r="TXD38" s="15"/>
      <c r="TXE38" s="15"/>
      <c r="TXF38" s="15"/>
      <c r="TXG38" s="15"/>
      <c r="TXH38" s="15"/>
      <c r="TXI38" s="15"/>
      <c r="TXJ38" s="15"/>
      <c r="TXK38" s="15"/>
      <c r="TXL38" s="15"/>
      <c r="TXM38" s="15"/>
      <c r="TXN38" s="15"/>
      <c r="TXO38" s="15"/>
      <c r="TXP38" s="15"/>
      <c r="TXQ38" s="15"/>
      <c r="TXR38" s="15"/>
      <c r="TXS38" s="15"/>
      <c r="TXT38" s="15"/>
      <c r="TXU38" s="15"/>
      <c r="TXV38" s="15"/>
      <c r="TXW38" s="15"/>
      <c r="TXX38" s="15"/>
      <c r="TXY38" s="15"/>
      <c r="TXZ38" s="15"/>
      <c r="TYA38" s="15"/>
      <c r="TYB38" s="15"/>
      <c r="TYC38" s="15"/>
      <c r="TYD38" s="15"/>
      <c r="TYE38" s="15"/>
      <c r="TYF38" s="15"/>
      <c r="TYG38" s="15"/>
      <c r="TYH38" s="15"/>
      <c r="TYI38" s="15"/>
      <c r="TYJ38" s="15"/>
      <c r="TYK38" s="15"/>
      <c r="TYL38" s="15"/>
      <c r="TYM38" s="15"/>
      <c r="TYN38" s="15"/>
      <c r="TYO38" s="15"/>
      <c r="TYP38" s="15"/>
      <c r="TYQ38" s="15"/>
      <c r="TYR38" s="15"/>
      <c r="TYS38" s="15"/>
      <c r="TYT38" s="15"/>
      <c r="TYU38" s="15"/>
      <c r="TYV38" s="15"/>
      <c r="TYW38" s="15"/>
      <c r="TYX38" s="15"/>
      <c r="TYY38" s="15"/>
      <c r="TYZ38" s="15"/>
      <c r="TZA38" s="15"/>
      <c r="TZB38" s="15"/>
      <c r="TZC38" s="15"/>
      <c r="TZD38" s="15"/>
      <c r="TZE38" s="15"/>
      <c r="TZF38" s="15"/>
      <c r="TZG38" s="15"/>
      <c r="TZH38" s="15"/>
      <c r="TZI38" s="15"/>
      <c r="TZJ38" s="15"/>
      <c r="TZK38" s="15"/>
      <c r="TZL38" s="15"/>
      <c r="TZM38" s="15"/>
      <c r="TZN38" s="15"/>
      <c r="TZO38" s="15"/>
      <c r="TZP38" s="15"/>
      <c r="TZQ38" s="15"/>
      <c r="TZR38" s="15"/>
      <c r="TZS38" s="15"/>
      <c r="TZT38" s="15"/>
      <c r="TZU38" s="15"/>
      <c r="TZV38" s="15"/>
      <c r="TZW38" s="15"/>
      <c r="TZX38" s="15"/>
      <c r="TZY38" s="15"/>
      <c r="TZZ38" s="15"/>
      <c r="UAA38" s="15"/>
      <c r="UAB38" s="15"/>
      <c r="UAC38" s="15"/>
      <c r="UAD38" s="15"/>
      <c r="UAE38" s="15"/>
      <c r="UAF38" s="15"/>
      <c r="UAG38" s="15"/>
      <c r="UAH38" s="15"/>
      <c r="UAI38" s="15"/>
      <c r="UAJ38" s="15"/>
      <c r="UAK38" s="15"/>
      <c r="UAL38" s="15"/>
      <c r="UAM38" s="15"/>
      <c r="UAN38" s="15"/>
      <c r="UAO38" s="15"/>
      <c r="UAP38" s="15"/>
      <c r="UAQ38" s="15"/>
      <c r="UAR38" s="15"/>
      <c r="UAS38" s="15"/>
      <c r="UAT38" s="15"/>
      <c r="UAU38" s="15"/>
      <c r="UAV38" s="15"/>
      <c r="UAW38" s="15"/>
      <c r="UAX38" s="15"/>
      <c r="UAY38" s="15"/>
      <c r="UAZ38" s="15"/>
      <c r="UBA38" s="15"/>
      <c r="UBB38" s="15"/>
      <c r="UBC38" s="15"/>
      <c r="UBD38" s="15"/>
      <c r="UBE38" s="15"/>
      <c r="UBF38" s="15"/>
      <c r="UBG38" s="15"/>
      <c r="UBH38" s="15"/>
      <c r="UBI38" s="15"/>
      <c r="UBJ38" s="15"/>
      <c r="UBK38" s="15"/>
      <c r="UBL38" s="15"/>
      <c r="UBM38" s="15"/>
      <c r="UBN38" s="15"/>
      <c r="UBO38" s="15"/>
      <c r="UBP38" s="15"/>
      <c r="UBQ38" s="15"/>
      <c r="UBR38" s="15"/>
      <c r="UBS38" s="15"/>
      <c r="UBT38" s="15"/>
      <c r="UBU38" s="15"/>
      <c r="UBV38" s="15"/>
      <c r="UBW38" s="15"/>
      <c r="UBX38" s="15"/>
      <c r="UBY38" s="15"/>
      <c r="UBZ38" s="15"/>
      <c r="UCA38" s="15"/>
      <c r="UCB38" s="15"/>
      <c r="UCC38" s="15"/>
      <c r="UCD38" s="15"/>
      <c r="UCE38" s="15"/>
      <c r="UCF38" s="15"/>
      <c r="UCG38" s="15"/>
      <c r="UCH38" s="15"/>
      <c r="UCI38" s="15"/>
      <c r="UCJ38" s="15"/>
      <c r="UCK38" s="15"/>
      <c r="UCL38" s="15"/>
      <c r="UCM38" s="15"/>
      <c r="UCN38" s="15"/>
      <c r="UCO38" s="15"/>
      <c r="UCP38" s="15"/>
      <c r="UCQ38" s="15"/>
      <c r="UCR38" s="15"/>
      <c r="UCS38" s="15"/>
      <c r="UCT38" s="15"/>
      <c r="UCU38" s="15"/>
      <c r="UCV38" s="15"/>
      <c r="UCW38" s="15"/>
      <c r="UCX38" s="15"/>
      <c r="UCY38" s="15"/>
      <c r="UCZ38" s="15"/>
      <c r="UDA38" s="15"/>
      <c r="UDB38" s="15"/>
      <c r="UDC38" s="15"/>
      <c r="UDD38" s="15"/>
      <c r="UDE38" s="15"/>
      <c r="UDF38" s="15"/>
      <c r="UDG38" s="15"/>
      <c r="UDH38" s="15"/>
      <c r="UDI38" s="15"/>
      <c r="UDJ38" s="15"/>
      <c r="UDK38" s="15"/>
      <c r="UDL38" s="15"/>
      <c r="UDM38" s="15"/>
      <c r="UDN38" s="15"/>
      <c r="UDO38" s="15"/>
      <c r="UDP38" s="15"/>
      <c r="UDQ38" s="15"/>
      <c r="UDR38" s="15"/>
      <c r="UDS38" s="15"/>
      <c r="UDT38" s="15"/>
      <c r="UDU38" s="15"/>
      <c r="UDV38" s="15"/>
      <c r="UDW38" s="15"/>
      <c r="UDX38" s="15"/>
      <c r="UDY38" s="15"/>
      <c r="UDZ38" s="15"/>
      <c r="UEA38" s="15"/>
      <c r="UEB38" s="15"/>
      <c r="UEC38" s="15"/>
      <c r="UED38" s="15"/>
      <c r="UEE38" s="15"/>
      <c r="UEF38" s="15"/>
      <c r="UEG38" s="15"/>
      <c r="UEH38" s="15"/>
      <c r="UEI38" s="15"/>
      <c r="UEJ38" s="15"/>
      <c r="UEK38" s="15"/>
      <c r="UEL38" s="15"/>
      <c r="UEM38" s="15"/>
      <c r="UEN38" s="15"/>
      <c r="UEO38" s="15"/>
      <c r="UEP38" s="15"/>
      <c r="UEQ38" s="15"/>
      <c r="UER38" s="15"/>
      <c r="UES38" s="15"/>
      <c r="UET38" s="15"/>
      <c r="UEU38" s="15"/>
      <c r="UEV38" s="15"/>
      <c r="UEW38" s="15"/>
      <c r="UEX38" s="15"/>
      <c r="UEY38" s="15"/>
      <c r="UEZ38" s="15"/>
      <c r="UFA38" s="15"/>
      <c r="UFB38" s="15"/>
      <c r="UFC38" s="15"/>
      <c r="UFD38" s="15"/>
      <c r="UFE38" s="15"/>
      <c r="UFF38" s="15"/>
      <c r="UFG38" s="15"/>
      <c r="UFH38" s="15"/>
      <c r="UFI38" s="15"/>
      <c r="UFJ38" s="15"/>
      <c r="UFK38" s="15"/>
      <c r="UFL38" s="15"/>
      <c r="UFM38" s="15"/>
      <c r="UFN38" s="15"/>
      <c r="UFO38" s="15"/>
      <c r="UFP38" s="15"/>
      <c r="UFQ38" s="15"/>
      <c r="UFR38" s="15"/>
      <c r="UFS38" s="15"/>
      <c r="UFT38" s="15"/>
      <c r="UFU38" s="15"/>
      <c r="UFV38" s="15"/>
      <c r="UFW38" s="15"/>
      <c r="UFX38" s="15"/>
      <c r="UFY38" s="15"/>
      <c r="UFZ38" s="15"/>
      <c r="UGA38" s="15"/>
      <c r="UGB38" s="15"/>
      <c r="UGC38" s="15"/>
      <c r="UGD38" s="15"/>
      <c r="UGE38" s="15"/>
      <c r="UGF38" s="15"/>
      <c r="UGG38" s="15"/>
      <c r="UGH38" s="15"/>
      <c r="UGI38" s="15"/>
      <c r="UGJ38" s="15"/>
      <c r="UGK38" s="15"/>
      <c r="UGL38" s="15"/>
      <c r="UGM38" s="15"/>
      <c r="UGN38" s="15"/>
      <c r="UGO38" s="15"/>
      <c r="UGP38" s="15"/>
      <c r="UGQ38" s="15"/>
      <c r="UGR38" s="15"/>
      <c r="UGS38" s="15"/>
      <c r="UGT38" s="15"/>
      <c r="UGU38" s="15"/>
      <c r="UGV38" s="15"/>
      <c r="UGW38" s="15"/>
      <c r="UGX38" s="15"/>
      <c r="UGY38" s="15"/>
      <c r="UGZ38" s="15"/>
      <c r="UHA38" s="15"/>
      <c r="UHB38" s="15"/>
      <c r="UHC38" s="15"/>
      <c r="UHD38" s="15"/>
      <c r="UHE38" s="15"/>
      <c r="UHF38" s="15"/>
      <c r="UHG38" s="15"/>
      <c r="UHH38" s="15"/>
      <c r="UHI38" s="15"/>
      <c r="UHJ38" s="15"/>
      <c r="UHK38" s="15"/>
      <c r="UHL38" s="15"/>
      <c r="UHM38" s="15"/>
      <c r="UHN38" s="15"/>
      <c r="UHO38" s="15"/>
      <c r="UHP38" s="15"/>
      <c r="UHQ38" s="15"/>
      <c r="UHR38" s="15"/>
      <c r="UHS38" s="15"/>
      <c r="UHT38" s="15"/>
      <c r="UHU38" s="15"/>
      <c r="UHV38" s="15"/>
      <c r="UHW38" s="15"/>
      <c r="UHX38" s="15"/>
      <c r="UHY38" s="15"/>
      <c r="UHZ38" s="15"/>
      <c r="UIA38" s="15"/>
      <c r="UIB38" s="15"/>
      <c r="UIC38" s="15"/>
      <c r="UID38" s="15"/>
      <c r="UIE38" s="15"/>
      <c r="UIF38" s="15"/>
      <c r="UIG38" s="15"/>
      <c r="UIH38" s="15"/>
      <c r="UII38" s="15"/>
      <c r="UIJ38" s="15"/>
      <c r="UIK38" s="15"/>
      <c r="UIL38" s="15"/>
      <c r="UIM38" s="15"/>
      <c r="UIN38" s="15"/>
      <c r="UIO38" s="15"/>
      <c r="UIP38" s="15"/>
      <c r="UIQ38" s="15"/>
      <c r="UIR38" s="15"/>
      <c r="UIS38" s="15"/>
      <c r="UIT38" s="15"/>
      <c r="UIU38" s="15"/>
      <c r="UIV38" s="15"/>
      <c r="UIW38" s="15"/>
      <c r="UIX38" s="15"/>
      <c r="UIY38" s="15"/>
      <c r="UIZ38" s="15"/>
      <c r="UJA38" s="15"/>
      <c r="UJB38" s="15"/>
      <c r="UJC38" s="15"/>
      <c r="UJD38" s="15"/>
      <c r="UJE38" s="15"/>
      <c r="UJF38" s="15"/>
      <c r="UJG38" s="15"/>
      <c r="UJH38" s="15"/>
      <c r="UJI38" s="15"/>
      <c r="UJJ38" s="15"/>
      <c r="UJK38" s="15"/>
      <c r="UJL38" s="15"/>
      <c r="UJM38" s="15"/>
      <c r="UJN38" s="15"/>
      <c r="UJO38" s="15"/>
      <c r="UJP38" s="15"/>
      <c r="UJQ38" s="15"/>
      <c r="UJR38" s="15"/>
      <c r="UJS38" s="15"/>
      <c r="UJT38" s="15"/>
      <c r="UJU38" s="15"/>
      <c r="UJV38" s="15"/>
      <c r="UJW38" s="15"/>
      <c r="UJX38" s="15"/>
      <c r="UJY38" s="15"/>
      <c r="UJZ38" s="15"/>
      <c r="UKA38" s="15"/>
      <c r="UKB38" s="15"/>
      <c r="UKC38" s="15"/>
      <c r="UKD38" s="15"/>
      <c r="UKE38" s="15"/>
      <c r="UKF38" s="15"/>
      <c r="UKG38" s="15"/>
      <c r="UKH38" s="15"/>
      <c r="UKI38" s="15"/>
      <c r="UKJ38" s="15"/>
      <c r="UKK38" s="15"/>
      <c r="UKL38" s="15"/>
      <c r="UKM38" s="15"/>
      <c r="UKN38" s="15"/>
      <c r="UKO38" s="15"/>
      <c r="UKP38" s="15"/>
      <c r="UKQ38" s="15"/>
      <c r="UKR38" s="15"/>
      <c r="UKS38" s="15"/>
      <c r="UKT38" s="15"/>
      <c r="UKU38" s="15"/>
      <c r="UKV38" s="15"/>
      <c r="UKW38" s="15"/>
      <c r="UKX38" s="15"/>
      <c r="UKY38" s="15"/>
      <c r="UKZ38" s="15"/>
      <c r="ULA38" s="15"/>
      <c r="ULB38" s="15"/>
      <c r="ULC38" s="15"/>
      <c r="ULD38" s="15"/>
      <c r="ULE38" s="15"/>
      <c r="ULF38" s="15"/>
      <c r="ULG38" s="15"/>
      <c r="ULH38" s="15"/>
      <c r="ULI38" s="15"/>
      <c r="ULJ38" s="15"/>
      <c r="ULK38" s="15"/>
      <c r="ULL38" s="15"/>
      <c r="ULM38" s="15"/>
      <c r="ULN38" s="15"/>
      <c r="ULO38" s="15"/>
      <c r="ULP38" s="15"/>
      <c r="ULQ38" s="15"/>
      <c r="ULR38" s="15"/>
      <c r="ULS38" s="15"/>
      <c r="ULT38" s="15"/>
      <c r="ULU38" s="15"/>
      <c r="ULV38" s="15"/>
      <c r="ULW38" s="15"/>
      <c r="ULX38" s="15"/>
      <c r="ULY38" s="15"/>
      <c r="ULZ38" s="15"/>
      <c r="UMA38" s="15"/>
      <c r="UMB38" s="15"/>
      <c r="UMC38" s="15"/>
      <c r="UMD38" s="15"/>
      <c r="UME38" s="15"/>
      <c r="UMF38" s="15"/>
      <c r="UMG38" s="15"/>
      <c r="UMH38" s="15"/>
      <c r="UMI38" s="15"/>
      <c r="UMJ38" s="15"/>
      <c r="UMK38" s="15"/>
      <c r="UML38" s="15"/>
      <c r="UMM38" s="15"/>
      <c r="UMN38" s="15"/>
      <c r="UMO38" s="15"/>
      <c r="UMP38" s="15"/>
      <c r="UMQ38" s="15"/>
      <c r="UMR38" s="15"/>
      <c r="UMS38" s="15"/>
      <c r="UMT38" s="15"/>
      <c r="UMU38" s="15"/>
      <c r="UMV38" s="15"/>
      <c r="UMW38" s="15"/>
      <c r="UMX38" s="15"/>
      <c r="UMY38" s="15"/>
      <c r="UMZ38" s="15"/>
      <c r="UNA38" s="15"/>
      <c r="UNB38" s="15"/>
      <c r="UNC38" s="15"/>
      <c r="UND38" s="15"/>
      <c r="UNE38" s="15"/>
      <c r="UNF38" s="15"/>
      <c r="UNG38" s="15"/>
      <c r="UNH38" s="15"/>
      <c r="UNI38" s="15"/>
      <c r="UNJ38" s="15"/>
      <c r="UNK38" s="15"/>
      <c r="UNL38" s="15"/>
      <c r="UNM38" s="15"/>
      <c r="UNN38" s="15"/>
      <c r="UNO38" s="15"/>
      <c r="UNP38" s="15"/>
      <c r="UNQ38" s="15"/>
      <c r="UNR38" s="15"/>
      <c r="UNS38" s="15"/>
      <c r="UNT38" s="15"/>
      <c r="UNU38" s="15"/>
      <c r="UNV38" s="15"/>
      <c r="UNW38" s="15"/>
      <c r="UNX38" s="15"/>
      <c r="UNY38" s="15"/>
      <c r="UNZ38" s="15"/>
      <c r="UOA38" s="15"/>
      <c r="UOB38" s="15"/>
      <c r="UOC38" s="15"/>
      <c r="UOD38" s="15"/>
      <c r="UOE38" s="15"/>
      <c r="UOF38" s="15"/>
      <c r="UOG38" s="15"/>
      <c r="UOH38" s="15"/>
      <c r="UOI38" s="15"/>
      <c r="UOJ38" s="15"/>
      <c r="UOK38" s="15"/>
      <c r="UOL38" s="15"/>
      <c r="UOM38" s="15"/>
      <c r="UON38" s="15"/>
      <c r="UOO38" s="15"/>
      <c r="UOP38" s="15"/>
      <c r="UOQ38" s="15"/>
      <c r="UOR38" s="15"/>
      <c r="UOS38" s="15"/>
      <c r="UOT38" s="15"/>
      <c r="UOU38" s="15"/>
      <c r="UOV38" s="15"/>
      <c r="UOW38" s="15"/>
      <c r="UOX38" s="15"/>
      <c r="UOY38" s="15"/>
      <c r="UOZ38" s="15"/>
      <c r="UPA38" s="15"/>
      <c r="UPB38" s="15"/>
      <c r="UPC38" s="15"/>
      <c r="UPD38" s="15"/>
      <c r="UPE38" s="15"/>
      <c r="UPF38" s="15"/>
      <c r="UPG38" s="15"/>
      <c r="UPH38" s="15"/>
      <c r="UPI38" s="15"/>
      <c r="UPJ38" s="15"/>
      <c r="UPK38" s="15"/>
      <c r="UPL38" s="15"/>
      <c r="UPM38" s="15"/>
      <c r="UPN38" s="15"/>
      <c r="UPO38" s="15"/>
      <c r="UPP38" s="15"/>
      <c r="UPQ38" s="15"/>
      <c r="UPR38" s="15"/>
      <c r="UPS38" s="15"/>
      <c r="UPT38" s="15"/>
      <c r="UPU38" s="15"/>
      <c r="UPV38" s="15"/>
      <c r="UPW38" s="15"/>
      <c r="UPX38" s="15"/>
      <c r="UPY38" s="15"/>
      <c r="UPZ38" s="15"/>
      <c r="UQA38" s="15"/>
      <c r="UQB38" s="15"/>
      <c r="UQC38" s="15"/>
      <c r="UQD38" s="15"/>
      <c r="UQE38" s="15"/>
      <c r="UQF38" s="15"/>
      <c r="UQG38" s="15"/>
      <c r="UQH38" s="15"/>
      <c r="UQI38" s="15"/>
      <c r="UQJ38" s="15"/>
      <c r="UQK38" s="15"/>
      <c r="UQL38" s="15"/>
      <c r="UQM38" s="15"/>
      <c r="UQN38" s="15"/>
      <c r="UQO38" s="15"/>
      <c r="UQP38" s="15"/>
      <c r="UQQ38" s="15"/>
      <c r="UQR38" s="15"/>
      <c r="UQS38" s="15"/>
      <c r="UQT38" s="15"/>
      <c r="UQU38" s="15"/>
      <c r="UQV38" s="15"/>
      <c r="UQW38" s="15"/>
      <c r="UQX38" s="15"/>
      <c r="UQY38" s="15"/>
      <c r="UQZ38" s="15"/>
      <c r="URA38" s="15"/>
      <c r="URB38" s="15"/>
      <c r="URC38" s="15"/>
      <c r="URD38" s="15"/>
      <c r="URE38" s="15"/>
      <c r="URF38" s="15"/>
      <c r="URG38" s="15"/>
      <c r="URH38" s="15"/>
      <c r="URI38" s="15"/>
      <c r="URJ38" s="15"/>
      <c r="URK38" s="15"/>
      <c r="URL38" s="15"/>
      <c r="URM38" s="15"/>
      <c r="URN38" s="15"/>
      <c r="URO38" s="15"/>
      <c r="URP38" s="15"/>
      <c r="URQ38" s="15"/>
      <c r="URR38" s="15"/>
      <c r="URS38" s="15"/>
      <c r="URT38" s="15"/>
      <c r="URU38" s="15"/>
      <c r="URV38" s="15"/>
      <c r="URW38" s="15"/>
      <c r="URX38" s="15"/>
      <c r="URY38" s="15"/>
      <c r="URZ38" s="15"/>
      <c r="USA38" s="15"/>
      <c r="USB38" s="15"/>
      <c r="USC38" s="15"/>
      <c r="USD38" s="15"/>
      <c r="USE38" s="15"/>
      <c r="USF38" s="15"/>
      <c r="USG38" s="15"/>
      <c r="USH38" s="15"/>
      <c r="USI38" s="15"/>
      <c r="USJ38" s="15"/>
      <c r="USK38" s="15"/>
      <c r="USL38" s="15"/>
      <c r="USM38" s="15"/>
      <c r="USN38" s="15"/>
      <c r="USO38" s="15"/>
      <c r="USP38" s="15"/>
      <c r="USQ38" s="15"/>
      <c r="USR38" s="15"/>
      <c r="USS38" s="15"/>
      <c r="UST38" s="15"/>
      <c r="USU38" s="15"/>
      <c r="USV38" s="15"/>
      <c r="USW38" s="15"/>
      <c r="USX38" s="15"/>
      <c r="USY38" s="15"/>
      <c r="USZ38" s="15"/>
      <c r="UTA38" s="15"/>
      <c r="UTB38" s="15"/>
      <c r="UTC38" s="15"/>
      <c r="UTD38" s="15"/>
      <c r="UTE38" s="15"/>
      <c r="UTF38" s="15"/>
      <c r="UTG38" s="15"/>
      <c r="UTH38" s="15"/>
      <c r="UTI38" s="15"/>
      <c r="UTJ38" s="15"/>
      <c r="UTK38" s="15"/>
      <c r="UTL38" s="15"/>
      <c r="UTM38" s="15"/>
      <c r="UTN38" s="15"/>
      <c r="UTO38" s="15"/>
      <c r="UTP38" s="15"/>
      <c r="UTQ38" s="15"/>
      <c r="UTR38" s="15"/>
      <c r="UTS38" s="15"/>
      <c r="UTT38" s="15"/>
      <c r="UTU38" s="15"/>
      <c r="UTV38" s="15"/>
      <c r="UTW38" s="15"/>
      <c r="UTX38" s="15"/>
      <c r="UTY38" s="15"/>
      <c r="UTZ38" s="15"/>
      <c r="UUA38" s="15"/>
      <c r="UUB38" s="15"/>
      <c r="UUC38" s="15"/>
      <c r="UUD38" s="15"/>
      <c r="UUE38" s="15"/>
      <c r="UUF38" s="15"/>
      <c r="UUG38" s="15"/>
      <c r="UUH38" s="15"/>
      <c r="UUI38" s="15"/>
      <c r="UUJ38" s="15"/>
      <c r="UUK38" s="15"/>
      <c r="UUL38" s="15"/>
      <c r="UUM38" s="15"/>
      <c r="UUN38" s="15"/>
      <c r="UUO38" s="15"/>
      <c r="UUP38" s="15"/>
      <c r="UUQ38" s="15"/>
      <c r="UUR38" s="15"/>
      <c r="UUS38" s="15"/>
      <c r="UUT38" s="15"/>
      <c r="UUU38" s="15"/>
      <c r="UUV38" s="15"/>
      <c r="UUW38" s="15"/>
      <c r="UUX38" s="15"/>
      <c r="UUY38" s="15"/>
      <c r="UUZ38" s="15"/>
      <c r="UVA38" s="15"/>
      <c r="UVB38" s="15"/>
      <c r="UVC38" s="15"/>
      <c r="UVD38" s="15"/>
      <c r="UVE38" s="15"/>
      <c r="UVF38" s="15"/>
      <c r="UVG38" s="15"/>
      <c r="UVH38" s="15"/>
      <c r="UVI38" s="15"/>
      <c r="UVJ38" s="15"/>
      <c r="UVK38" s="15"/>
      <c r="UVL38" s="15"/>
      <c r="UVM38" s="15"/>
      <c r="UVN38" s="15"/>
      <c r="UVO38" s="15"/>
      <c r="UVP38" s="15"/>
      <c r="UVQ38" s="15"/>
      <c r="UVR38" s="15"/>
      <c r="UVS38" s="15"/>
      <c r="UVT38" s="15"/>
      <c r="UVU38" s="15"/>
      <c r="UVV38" s="15"/>
      <c r="UVW38" s="15"/>
      <c r="UVX38" s="15"/>
      <c r="UVY38" s="15"/>
      <c r="UVZ38" s="15"/>
      <c r="UWA38" s="15"/>
      <c r="UWB38" s="15"/>
      <c r="UWC38" s="15"/>
      <c r="UWD38" s="15"/>
      <c r="UWE38" s="15"/>
      <c r="UWF38" s="15"/>
      <c r="UWG38" s="15"/>
      <c r="UWH38" s="15"/>
      <c r="UWI38" s="15"/>
      <c r="UWJ38" s="15"/>
      <c r="UWK38" s="15"/>
      <c r="UWL38" s="15"/>
      <c r="UWM38" s="15"/>
      <c r="UWN38" s="15"/>
      <c r="UWO38" s="15"/>
      <c r="UWP38" s="15"/>
      <c r="UWQ38" s="15"/>
      <c r="UWR38" s="15"/>
      <c r="UWS38" s="15"/>
      <c r="UWT38" s="15"/>
      <c r="UWU38" s="15"/>
      <c r="UWV38" s="15"/>
      <c r="UWW38" s="15"/>
      <c r="UWX38" s="15"/>
      <c r="UWY38" s="15"/>
      <c r="UWZ38" s="15"/>
      <c r="UXA38" s="15"/>
      <c r="UXB38" s="15"/>
      <c r="UXC38" s="15"/>
      <c r="UXD38" s="15"/>
      <c r="UXE38" s="15"/>
      <c r="UXF38" s="15"/>
      <c r="UXG38" s="15"/>
      <c r="UXH38" s="15"/>
      <c r="UXI38" s="15"/>
      <c r="UXJ38" s="15"/>
      <c r="UXK38" s="15"/>
      <c r="UXL38" s="15"/>
      <c r="UXM38" s="15"/>
      <c r="UXN38" s="15"/>
      <c r="UXO38" s="15"/>
      <c r="UXP38" s="15"/>
      <c r="UXQ38" s="15"/>
      <c r="UXR38" s="15"/>
      <c r="UXS38" s="15"/>
      <c r="UXT38" s="15"/>
      <c r="UXU38" s="15"/>
      <c r="UXV38" s="15"/>
      <c r="UXW38" s="15"/>
      <c r="UXX38" s="15"/>
      <c r="UXY38" s="15"/>
      <c r="UXZ38" s="15"/>
      <c r="UYA38" s="15"/>
      <c r="UYB38" s="15"/>
      <c r="UYC38" s="15"/>
      <c r="UYD38" s="15"/>
      <c r="UYE38" s="15"/>
      <c r="UYF38" s="15"/>
      <c r="UYG38" s="15"/>
      <c r="UYH38" s="15"/>
      <c r="UYI38" s="15"/>
      <c r="UYJ38" s="15"/>
      <c r="UYK38" s="15"/>
      <c r="UYL38" s="15"/>
      <c r="UYM38" s="15"/>
      <c r="UYN38" s="15"/>
      <c r="UYO38" s="15"/>
      <c r="UYP38" s="15"/>
      <c r="UYQ38" s="15"/>
      <c r="UYR38" s="15"/>
      <c r="UYS38" s="15"/>
      <c r="UYT38" s="15"/>
      <c r="UYU38" s="15"/>
      <c r="UYV38" s="15"/>
      <c r="UYW38" s="15"/>
      <c r="UYX38" s="15"/>
      <c r="UYY38" s="15"/>
      <c r="UYZ38" s="15"/>
      <c r="UZA38" s="15"/>
      <c r="UZB38" s="15"/>
      <c r="UZC38" s="15"/>
      <c r="UZD38" s="15"/>
      <c r="UZE38" s="15"/>
      <c r="UZF38" s="15"/>
      <c r="UZG38" s="15"/>
      <c r="UZH38" s="15"/>
      <c r="UZI38" s="15"/>
      <c r="UZJ38" s="15"/>
      <c r="UZK38" s="15"/>
      <c r="UZL38" s="15"/>
      <c r="UZM38" s="15"/>
      <c r="UZN38" s="15"/>
      <c r="UZO38" s="15"/>
      <c r="UZP38" s="15"/>
      <c r="UZQ38" s="15"/>
      <c r="UZR38" s="15"/>
      <c r="UZS38" s="15"/>
      <c r="UZT38" s="15"/>
      <c r="UZU38" s="15"/>
      <c r="UZV38" s="15"/>
      <c r="UZW38" s="15"/>
      <c r="UZX38" s="15"/>
      <c r="UZY38" s="15"/>
      <c r="UZZ38" s="15"/>
      <c r="VAA38" s="15"/>
      <c r="VAB38" s="15"/>
      <c r="VAC38" s="15"/>
      <c r="VAD38" s="15"/>
      <c r="VAE38" s="15"/>
      <c r="VAF38" s="15"/>
      <c r="VAG38" s="15"/>
      <c r="VAH38" s="15"/>
      <c r="VAI38" s="15"/>
      <c r="VAJ38" s="15"/>
      <c r="VAK38" s="15"/>
      <c r="VAL38" s="15"/>
      <c r="VAM38" s="15"/>
      <c r="VAN38" s="15"/>
      <c r="VAO38" s="15"/>
      <c r="VAP38" s="15"/>
      <c r="VAQ38" s="15"/>
      <c r="VAR38" s="15"/>
      <c r="VAS38" s="15"/>
      <c r="VAT38" s="15"/>
      <c r="VAU38" s="15"/>
      <c r="VAV38" s="15"/>
      <c r="VAW38" s="15"/>
      <c r="VAX38" s="15"/>
      <c r="VAY38" s="15"/>
      <c r="VAZ38" s="15"/>
      <c r="VBA38" s="15"/>
      <c r="VBB38" s="15"/>
      <c r="VBC38" s="15"/>
      <c r="VBD38" s="15"/>
      <c r="VBE38" s="15"/>
      <c r="VBF38" s="15"/>
      <c r="VBG38" s="15"/>
      <c r="VBH38" s="15"/>
      <c r="VBI38" s="15"/>
      <c r="VBJ38" s="15"/>
      <c r="VBK38" s="15"/>
      <c r="VBL38" s="15"/>
      <c r="VBM38" s="15"/>
      <c r="VBN38" s="15"/>
      <c r="VBO38" s="15"/>
      <c r="VBP38" s="15"/>
      <c r="VBQ38" s="15"/>
      <c r="VBR38" s="15"/>
      <c r="VBS38" s="15"/>
      <c r="VBT38" s="15"/>
      <c r="VBU38" s="15"/>
      <c r="VBV38" s="15"/>
      <c r="VBW38" s="15"/>
      <c r="VBX38" s="15"/>
      <c r="VBY38" s="15"/>
      <c r="VBZ38" s="15"/>
      <c r="VCA38" s="15"/>
      <c r="VCB38" s="15"/>
      <c r="VCC38" s="15"/>
      <c r="VCD38" s="15"/>
      <c r="VCE38" s="15"/>
      <c r="VCF38" s="15"/>
      <c r="VCG38" s="15"/>
      <c r="VCH38" s="15"/>
      <c r="VCI38" s="15"/>
      <c r="VCJ38" s="15"/>
      <c r="VCK38" s="15"/>
      <c r="VCL38" s="15"/>
      <c r="VCM38" s="15"/>
      <c r="VCN38" s="15"/>
      <c r="VCO38" s="15"/>
      <c r="VCP38" s="15"/>
      <c r="VCQ38" s="15"/>
      <c r="VCR38" s="15"/>
      <c r="VCS38" s="15"/>
      <c r="VCT38" s="15"/>
      <c r="VCU38" s="15"/>
      <c r="VCV38" s="15"/>
      <c r="VCW38" s="15"/>
      <c r="VCX38" s="15"/>
      <c r="VCY38" s="15"/>
      <c r="VCZ38" s="15"/>
      <c r="VDA38" s="15"/>
      <c r="VDB38" s="15"/>
      <c r="VDC38" s="15"/>
      <c r="VDD38" s="15"/>
      <c r="VDE38" s="15"/>
      <c r="VDF38" s="15"/>
      <c r="VDG38" s="15"/>
      <c r="VDH38" s="15"/>
      <c r="VDI38" s="15"/>
      <c r="VDJ38" s="15"/>
      <c r="VDK38" s="15"/>
      <c r="VDL38" s="15"/>
      <c r="VDM38" s="15"/>
      <c r="VDN38" s="15"/>
      <c r="VDO38" s="15"/>
      <c r="VDP38" s="15"/>
      <c r="VDQ38" s="15"/>
      <c r="VDR38" s="15"/>
      <c r="VDS38" s="15"/>
      <c r="VDT38" s="15"/>
      <c r="VDU38" s="15"/>
      <c r="VDV38" s="15"/>
      <c r="VDW38" s="15"/>
      <c r="VDX38" s="15"/>
      <c r="VDY38" s="15"/>
      <c r="VDZ38" s="15"/>
      <c r="VEA38" s="15"/>
      <c r="VEB38" s="15"/>
      <c r="VEC38" s="15"/>
      <c r="VED38" s="15"/>
      <c r="VEE38" s="15"/>
      <c r="VEF38" s="15"/>
      <c r="VEG38" s="15"/>
      <c r="VEH38" s="15"/>
      <c r="VEI38" s="15"/>
      <c r="VEJ38" s="15"/>
      <c r="VEK38" s="15"/>
      <c r="VEL38" s="15"/>
      <c r="VEM38" s="15"/>
      <c r="VEN38" s="15"/>
      <c r="VEO38" s="15"/>
      <c r="VEP38" s="15"/>
      <c r="VEQ38" s="15"/>
      <c r="VER38" s="15"/>
      <c r="VES38" s="15"/>
      <c r="VET38" s="15"/>
      <c r="VEU38" s="15"/>
      <c r="VEV38" s="15"/>
      <c r="VEW38" s="15"/>
      <c r="VEX38" s="15"/>
      <c r="VEY38" s="15"/>
      <c r="VEZ38" s="15"/>
      <c r="VFA38" s="15"/>
      <c r="VFB38" s="15"/>
      <c r="VFC38" s="15"/>
      <c r="VFD38" s="15"/>
      <c r="VFE38" s="15"/>
      <c r="VFF38" s="15"/>
      <c r="VFG38" s="15"/>
      <c r="VFH38" s="15"/>
      <c r="VFI38" s="15"/>
      <c r="VFJ38" s="15"/>
      <c r="VFK38" s="15"/>
      <c r="VFL38" s="15"/>
      <c r="VFM38" s="15"/>
      <c r="VFN38" s="15"/>
      <c r="VFO38" s="15"/>
      <c r="VFP38" s="15"/>
      <c r="VFQ38" s="15"/>
      <c r="VFR38" s="15"/>
      <c r="VFS38" s="15"/>
      <c r="VFT38" s="15"/>
      <c r="VFU38" s="15"/>
      <c r="VFV38" s="15"/>
      <c r="VFW38" s="15"/>
      <c r="VFX38" s="15"/>
      <c r="VFY38" s="15"/>
      <c r="VFZ38" s="15"/>
      <c r="VGA38" s="15"/>
      <c r="VGB38" s="15"/>
      <c r="VGC38" s="15"/>
      <c r="VGD38" s="15"/>
      <c r="VGE38" s="15"/>
      <c r="VGF38" s="15"/>
      <c r="VGG38" s="15"/>
      <c r="VGH38" s="15"/>
      <c r="VGI38" s="15"/>
      <c r="VGJ38" s="15"/>
      <c r="VGK38" s="15"/>
      <c r="VGL38" s="15"/>
      <c r="VGM38" s="15"/>
      <c r="VGN38" s="15"/>
      <c r="VGO38" s="15"/>
      <c r="VGP38" s="15"/>
      <c r="VGQ38" s="15"/>
      <c r="VGR38" s="15"/>
      <c r="VGS38" s="15"/>
      <c r="VGT38" s="15"/>
      <c r="VGU38" s="15"/>
      <c r="VGV38" s="15"/>
      <c r="VGW38" s="15"/>
      <c r="VGX38" s="15"/>
      <c r="VGY38" s="15"/>
      <c r="VGZ38" s="15"/>
      <c r="VHA38" s="15"/>
      <c r="VHB38" s="15"/>
      <c r="VHC38" s="15"/>
      <c r="VHD38" s="15"/>
      <c r="VHE38" s="15"/>
      <c r="VHF38" s="15"/>
      <c r="VHG38" s="15"/>
      <c r="VHH38" s="15"/>
      <c r="VHI38" s="15"/>
      <c r="VHJ38" s="15"/>
      <c r="VHK38" s="15"/>
      <c r="VHL38" s="15"/>
      <c r="VHM38" s="15"/>
      <c r="VHN38" s="15"/>
      <c r="VHO38" s="15"/>
      <c r="VHP38" s="15"/>
      <c r="VHQ38" s="15"/>
      <c r="VHR38" s="15"/>
      <c r="VHS38" s="15"/>
      <c r="VHT38" s="15"/>
      <c r="VHU38" s="15"/>
      <c r="VHV38" s="15"/>
      <c r="VHW38" s="15"/>
      <c r="VHX38" s="15"/>
      <c r="VHY38" s="15"/>
      <c r="VHZ38" s="15"/>
      <c r="VIA38" s="15"/>
      <c r="VIB38" s="15"/>
      <c r="VIC38" s="15"/>
      <c r="VID38" s="15"/>
      <c r="VIE38" s="15"/>
      <c r="VIF38" s="15"/>
      <c r="VIG38" s="15"/>
      <c r="VIH38" s="15"/>
      <c r="VII38" s="15"/>
      <c r="VIJ38" s="15"/>
      <c r="VIK38" s="15"/>
      <c r="VIL38" s="15"/>
      <c r="VIM38" s="15"/>
      <c r="VIN38" s="15"/>
      <c r="VIO38" s="15"/>
      <c r="VIP38" s="15"/>
      <c r="VIQ38" s="15"/>
      <c r="VIR38" s="15"/>
      <c r="VIS38" s="15"/>
      <c r="VIT38" s="15"/>
      <c r="VIU38" s="15"/>
      <c r="VIV38" s="15"/>
      <c r="VIW38" s="15"/>
      <c r="VIX38" s="15"/>
      <c r="VIY38" s="15"/>
      <c r="VIZ38" s="15"/>
      <c r="VJA38" s="15"/>
      <c r="VJB38" s="15"/>
      <c r="VJC38" s="15"/>
      <c r="VJD38" s="15"/>
      <c r="VJE38" s="15"/>
      <c r="VJF38" s="15"/>
      <c r="VJG38" s="15"/>
      <c r="VJH38" s="15"/>
      <c r="VJI38" s="15"/>
      <c r="VJJ38" s="15"/>
      <c r="VJK38" s="15"/>
      <c r="VJL38" s="15"/>
      <c r="VJM38" s="15"/>
      <c r="VJN38" s="15"/>
      <c r="VJO38" s="15"/>
      <c r="VJP38" s="15"/>
      <c r="VJQ38" s="15"/>
      <c r="VJR38" s="15"/>
      <c r="VJS38" s="15"/>
      <c r="VJT38" s="15"/>
      <c r="VJU38" s="15"/>
      <c r="VJV38" s="15"/>
      <c r="VJW38" s="15"/>
      <c r="VJX38" s="15"/>
      <c r="VJY38" s="15"/>
      <c r="VJZ38" s="15"/>
      <c r="VKA38" s="15"/>
      <c r="VKB38" s="15"/>
      <c r="VKC38" s="15"/>
      <c r="VKD38" s="15"/>
      <c r="VKE38" s="15"/>
      <c r="VKF38" s="15"/>
      <c r="VKG38" s="15"/>
      <c r="VKH38" s="15"/>
      <c r="VKI38" s="15"/>
      <c r="VKJ38" s="15"/>
      <c r="VKK38" s="15"/>
      <c r="VKL38" s="15"/>
      <c r="VKM38" s="15"/>
      <c r="VKN38" s="15"/>
      <c r="VKO38" s="15"/>
      <c r="VKP38" s="15"/>
      <c r="VKQ38" s="15"/>
      <c r="VKR38" s="15"/>
      <c r="VKS38" s="15"/>
      <c r="VKT38" s="15"/>
      <c r="VKU38" s="15"/>
      <c r="VKV38" s="15"/>
      <c r="VKW38" s="15"/>
      <c r="VKX38" s="15"/>
      <c r="VKY38" s="15"/>
      <c r="VKZ38" s="15"/>
      <c r="VLA38" s="15"/>
      <c r="VLB38" s="15"/>
      <c r="VLC38" s="15"/>
      <c r="VLD38" s="15"/>
      <c r="VLE38" s="15"/>
      <c r="VLF38" s="15"/>
      <c r="VLG38" s="15"/>
      <c r="VLH38" s="15"/>
      <c r="VLI38" s="15"/>
      <c r="VLJ38" s="15"/>
      <c r="VLK38" s="15"/>
      <c r="VLL38" s="15"/>
      <c r="VLM38" s="15"/>
      <c r="VLN38" s="15"/>
      <c r="VLO38" s="15"/>
      <c r="VLP38" s="15"/>
      <c r="VLQ38" s="15"/>
      <c r="VLR38" s="15"/>
      <c r="VLS38" s="15"/>
      <c r="VLT38" s="15"/>
      <c r="VLU38" s="15"/>
      <c r="VLV38" s="15"/>
      <c r="VLW38" s="15"/>
      <c r="VLX38" s="15"/>
      <c r="VLY38" s="15"/>
      <c r="VLZ38" s="15"/>
      <c r="VMA38" s="15"/>
      <c r="VMB38" s="15"/>
      <c r="VMC38" s="15"/>
      <c r="VMD38" s="15"/>
      <c r="VME38" s="15"/>
      <c r="VMF38" s="15"/>
      <c r="VMG38" s="15"/>
      <c r="VMH38" s="15"/>
      <c r="VMI38" s="15"/>
      <c r="VMJ38" s="15"/>
      <c r="VMK38" s="15"/>
      <c r="VML38" s="15"/>
      <c r="VMM38" s="15"/>
      <c r="VMN38" s="15"/>
      <c r="VMO38" s="15"/>
      <c r="VMP38" s="15"/>
      <c r="VMQ38" s="15"/>
      <c r="VMR38" s="15"/>
      <c r="VMS38" s="15"/>
      <c r="VMT38" s="15"/>
      <c r="VMU38" s="15"/>
      <c r="VMV38" s="15"/>
      <c r="VMW38" s="15"/>
      <c r="VMX38" s="15"/>
      <c r="VMY38" s="15"/>
      <c r="VMZ38" s="15"/>
      <c r="VNA38" s="15"/>
      <c r="VNB38" s="15"/>
      <c r="VNC38" s="15"/>
      <c r="VND38" s="15"/>
      <c r="VNE38" s="15"/>
      <c r="VNF38" s="15"/>
      <c r="VNG38" s="15"/>
      <c r="VNH38" s="15"/>
      <c r="VNI38" s="15"/>
      <c r="VNJ38" s="15"/>
      <c r="VNK38" s="15"/>
      <c r="VNL38" s="15"/>
      <c r="VNM38" s="15"/>
      <c r="VNN38" s="15"/>
      <c r="VNO38" s="15"/>
      <c r="VNP38" s="15"/>
      <c r="VNQ38" s="15"/>
      <c r="VNR38" s="15"/>
      <c r="VNS38" s="15"/>
      <c r="VNT38" s="15"/>
      <c r="VNU38" s="15"/>
      <c r="VNV38" s="15"/>
      <c r="VNW38" s="15"/>
      <c r="VNX38" s="15"/>
      <c r="VNY38" s="15"/>
      <c r="VNZ38" s="15"/>
      <c r="VOA38" s="15"/>
      <c r="VOB38" s="15"/>
      <c r="VOC38" s="15"/>
      <c r="VOD38" s="15"/>
      <c r="VOE38" s="15"/>
      <c r="VOF38" s="15"/>
      <c r="VOG38" s="15"/>
      <c r="VOH38" s="15"/>
      <c r="VOI38" s="15"/>
      <c r="VOJ38" s="15"/>
      <c r="VOK38" s="15"/>
      <c r="VOL38" s="15"/>
      <c r="VOM38" s="15"/>
      <c r="VON38" s="15"/>
      <c r="VOO38" s="15"/>
      <c r="VOP38" s="15"/>
      <c r="VOQ38" s="15"/>
      <c r="VOR38" s="15"/>
      <c r="VOS38" s="15"/>
      <c r="VOT38" s="15"/>
      <c r="VOU38" s="15"/>
      <c r="VOV38" s="15"/>
      <c r="VOW38" s="15"/>
      <c r="VOX38" s="15"/>
      <c r="VOY38" s="15"/>
      <c r="VOZ38" s="15"/>
      <c r="VPA38" s="15"/>
      <c r="VPB38" s="15"/>
      <c r="VPC38" s="15"/>
      <c r="VPD38" s="15"/>
      <c r="VPE38" s="15"/>
      <c r="VPF38" s="15"/>
      <c r="VPG38" s="15"/>
      <c r="VPH38" s="15"/>
      <c r="VPI38" s="15"/>
      <c r="VPJ38" s="15"/>
      <c r="VPK38" s="15"/>
      <c r="VPL38" s="15"/>
      <c r="VPM38" s="15"/>
      <c r="VPN38" s="15"/>
      <c r="VPO38" s="15"/>
      <c r="VPP38" s="15"/>
      <c r="VPQ38" s="15"/>
      <c r="VPR38" s="15"/>
      <c r="VPS38" s="15"/>
      <c r="VPT38" s="15"/>
      <c r="VPU38" s="15"/>
      <c r="VPV38" s="15"/>
      <c r="VPW38" s="15"/>
      <c r="VPX38" s="15"/>
      <c r="VPY38" s="15"/>
      <c r="VPZ38" s="15"/>
      <c r="VQA38" s="15"/>
      <c r="VQB38" s="15"/>
      <c r="VQC38" s="15"/>
      <c r="VQD38" s="15"/>
      <c r="VQE38" s="15"/>
      <c r="VQF38" s="15"/>
      <c r="VQG38" s="15"/>
      <c r="VQH38" s="15"/>
      <c r="VQI38" s="15"/>
      <c r="VQJ38" s="15"/>
      <c r="VQK38" s="15"/>
      <c r="VQL38" s="15"/>
      <c r="VQM38" s="15"/>
      <c r="VQN38" s="15"/>
      <c r="VQO38" s="15"/>
      <c r="VQP38" s="15"/>
      <c r="VQQ38" s="15"/>
      <c r="VQR38" s="15"/>
      <c r="VQS38" s="15"/>
      <c r="VQT38" s="15"/>
      <c r="VQU38" s="15"/>
      <c r="VQV38" s="15"/>
      <c r="VQW38" s="15"/>
      <c r="VQX38" s="15"/>
      <c r="VQY38" s="15"/>
      <c r="VQZ38" s="15"/>
      <c r="VRA38" s="15"/>
      <c r="VRB38" s="15"/>
      <c r="VRC38" s="15"/>
      <c r="VRD38" s="15"/>
      <c r="VRE38" s="15"/>
      <c r="VRF38" s="15"/>
      <c r="VRG38" s="15"/>
      <c r="VRH38" s="15"/>
      <c r="VRI38" s="15"/>
      <c r="VRJ38" s="15"/>
      <c r="VRK38" s="15"/>
      <c r="VRL38" s="15"/>
      <c r="VRM38" s="15"/>
      <c r="VRN38" s="15"/>
      <c r="VRO38" s="15"/>
      <c r="VRP38" s="15"/>
      <c r="VRQ38" s="15"/>
      <c r="VRR38" s="15"/>
      <c r="VRS38" s="15"/>
      <c r="VRT38" s="15"/>
      <c r="VRU38" s="15"/>
      <c r="VRV38" s="15"/>
      <c r="VRW38" s="15"/>
      <c r="VRX38" s="15"/>
      <c r="VRY38" s="15"/>
      <c r="VRZ38" s="15"/>
      <c r="VSA38" s="15"/>
      <c r="VSB38" s="15"/>
      <c r="VSC38" s="15"/>
      <c r="VSD38" s="15"/>
      <c r="VSE38" s="15"/>
      <c r="VSF38" s="15"/>
      <c r="VSG38" s="15"/>
      <c r="VSH38" s="15"/>
      <c r="VSI38" s="15"/>
      <c r="VSJ38" s="15"/>
      <c r="VSK38" s="15"/>
      <c r="VSL38" s="15"/>
      <c r="VSM38" s="15"/>
      <c r="VSN38" s="15"/>
      <c r="VSO38" s="15"/>
      <c r="VSP38" s="15"/>
      <c r="VSQ38" s="15"/>
      <c r="VSR38" s="15"/>
      <c r="VSS38" s="15"/>
      <c r="VST38" s="15"/>
      <c r="VSU38" s="15"/>
      <c r="VSV38" s="15"/>
      <c r="VSW38" s="15"/>
      <c r="VSX38" s="15"/>
      <c r="VSY38" s="15"/>
      <c r="VSZ38" s="15"/>
      <c r="VTA38" s="15"/>
      <c r="VTB38" s="15"/>
      <c r="VTC38" s="15"/>
      <c r="VTD38" s="15"/>
      <c r="VTE38" s="15"/>
      <c r="VTF38" s="15"/>
      <c r="VTG38" s="15"/>
      <c r="VTH38" s="15"/>
      <c r="VTI38" s="15"/>
      <c r="VTJ38" s="15"/>
      <c r="VTK38" s="15"/>
      <c r="VTL38" s="15"/>
      <c r="VTM38" s="15"/>
      <c r="VTN38" s="15"/>
      <c r="VTO38" s="15"/>
      <c r="VTP38" s="15"/>
      <c r="VTQ38" s="15"/>
      <c r="VTR38" s="15"/>
      <c r="VTS38" s="15"/>
      <c r="VTT38" s="15"/>
      <c r="VTU38" s="15"/>
      <c r="VTV38" s="15"/>
      <c r="VTW38" s="15"/>
      <c r="VTX38" s="15"/>
      <c r="VTY38" s="15"/>
      <c r="VTZ38" s="15"/>
      <c r="VUA38" s="15"/>
      <c r="VUB38" s="15"/>
      <c r="VUC38" s="15"/>
      <c r="VUD38" s="15"/>
      <c r="VUE38" s="15"/>
      <c r="VUF38" s="15"/>
      <c r="VUG38" s="15"/>
      <c r="VUH38" s="15"/>
      <c r="VUI38" s="15"/>
      <c r="VUJ38" s="15"/>
      <c r="VUK38" s="15"/>
      <c r="VUL38" s="15"/>
      <c r="VUM38" s="15"/>
      <c r="VUN38" s="15"/>
      <c r="VUO38" s="15"/>
      <c r="VUP38" s="15"/>
      <c r="VUQ38" s="15"/>
      <c r="VUR38" s="15"/>
      <c r="VUS38" s="15"/>
      <c r="VUT38" s="15"/>
      <c r="VUU38" s="15"/>
      <c r="VUV38" s="15"/>
      <c r="VUW38" s="15"/>
      <c r="VUX38" s="15"/>
      <c r="VUY38" s="15"/>
      <c r="VUZ38" s="15"/>
      <c r="VVA38" s="15"/>
      <c r="VVB38" s="15"/>
      <c r="VVC38" s="15"/>
      <c r="VVD38" s="15"/>
      <c r="VVE38" s="15"/>
      <c r="VVF38" s="15"/>
      <c r="VVG38" s="15"/>
      <c r="VVH38" s="15"/>
      <c r="VVI38" s="15"/>
      <c r="VVJ38" s="15"/>
      <c r="VVK38" s="15"/>
      <c r="VVL38" s="15"/>
      <c r="VVM38" s="15"/>
      <c r="VVN38" s="15"/>
      <c r="VVO38" s="15"/>
      <c r="VVP38" s="15"/>
      <c r="VVQ38" s="15"/>
      <c r="VVR38" s="15"/>
      <c r="VVS38" s="15"/>
      <c r="VVT38" s="15"/>
      <c r="VVU38" s="15"/>
      <c r="VVV38" s="15"/>
      <c r="VVW38" s="15"/>
      <c r="VVX38" s="15"/>
      <c r="VVY38" s="15"/>
      <c r="VVZ38" s="15"/>
      <c r="VWA38" s="15"/>
      <c r="VWB38" s="15"/>
      <c r="VWC38" s="15"/>
      <c r="VWD38" s="15"/>
      <c r="VWE38" s="15"/>
      <c r="VWF38" s="15"/>
      <c r="VWG38" s="15"/>
      <c r="VWH38" s="15"/>
      <c r="VWI38" s="15"/>
      <c r="VWJ38" s="15"/>
      <c r="VWK38" s="15"/>
      <c r="VWL38" s="15"/>
      <c r="VWM38" s="15"/>
      <c r="VWN38" s="15"/>
      <c r="VWO38" s="15"/>
      <c r="VWP38" s="15"/>
      <c r="VWQ38" s="15"/>
      <c r="VWR38" s="15"/>
      <c r="VWS38" s="15"/>
      <c r="VWT38" s="15"/>
      <c r="VWU38" s="15"/>
      <c r="VWV38" s="15"/>
      <c r="VWW38" s="15"/>
      <c r="VWX38" s="15"/>
      <c r="VWY38" s="15"/>
      <c r="VWZ38" s="15"/>
      <c r="VXA38" s="15"/>
      <c r="VXB38" s="15"/>
      <c r="VXC38" s="15"/>
      <c r="VXD38" s="15"/>
      <c r="VXE38" s="15"/>
      <c r="VXF38" s="15"/>
      <c r="VXG38" s="15"/>
      <c r="VXH38" s="15"/>
      <c r="VXI38" s="15"/>
      <c r="VXJ38" s="15"/>
      <c r="VXK38" s="15"/>
      <c r="VXL38" s="15"/>
      <c r="VXM38" s="15"/>
      <c r="VXN38" s="15"/>
      <c r="VXO38" s="15"/>
      <c r="VXP38" s="15"/>
      <c r="VXQ38" s="15"/>
      <c r="VXR38" s="15"/>
      <c r="VXS38" s="15"/>
      <c r="VXT38" s="15"/>
      <c r="VXU38" s="15"/>
      <c r="VXV38" s="15"/>
      <c r="VXW38" s="15"/>
      <c r="VXX38" s="15"/>
      <c r="VXY38" s="15"/>
      <c r="VXZ38" s="15"/>
      <c r="VYA38" s="15"/>
      <c r="VYB38" s="15"/>
      <c r="VYC38" s="15"/>
      <c r="VYD38" s="15"/>
      <c r="VYE38" s="15"/>
      <c r="VYF38" s="15"/>
      <c r="VYG38" s="15"/>
      <c r="VYH38" s="15"/>
      <c r="VYI38" s="15"/>
      <c r="VYJ38" s="15"/>
      <c r="VYK38" s="15"/>
      <c r="VYL38" s="15"/>
      <c r="VYM38" s="15"/>
      <c r="VYN38" s="15"/>
      <c r="VYO38" s="15"/>
      <c r="VYP38" s="15"/>
      <c r="VYQ38" s="15"/>
      <c r="VYR38" s="15"/>
      <c r="VYS38" s="15"/>
      <c r="VYT38" s="15"/>
      <c r="VYU38" s="15"/>
      <c r="VYV38" s="15"/>
      <c r="VYW38" s="15"/>
      <c r="VYX38" s="15"/>
      <c r="VYY38" s="15"/>
      <c r="VYZ38" s="15"/>
      <c r="VZA38" s="15"/>
      <c r="VZB38" s="15"/>
      <c r="VZC38" s="15"/>
      <c r="VZD38" s="15"/>
      <c r="VZE38" s="15"/>
      <c r="VZF38" s="15"/>
      <c r="VZG38" s="15"/>
      <c r="VZH38" s="15"/>
      <c r="VZI38" s="15"/>
      <c r="VZJ38" s="15"/>
      <c r="VZK38" s="15"/>
      <c r="VZL38" s="15"/>
      <c r="VZM38" s="15"/>
      <c r="VZN38" s="15"/>
      <c r="VZO38" s="15"/>
      <c r="VZP38" s="15"/>
      <c r="VZQ38" s="15"/>
      <c r="VZR38" s="15"/>
      <c r="VZS38" s="15"/>
      <c r="VZT38" s="15"/>
      <c r="VZU38" s="15"/>
      <c r="VZV38" s="15"/>
      <c r="VZW38" s="15"/>
      <c r="VZX38" s="15"/>
      <c r="VZY38" s="15"/>
      <c r="VZZ38" s="15"/>
      <c r="WAA38" s="15"/>
      <c r="WAB38" s="15"/>
      <c r="WAC38" s="15"/>
      <c r="WAD38" s="15"/>
      <c r="WAE38" s="15"/>
      <c r="WAF38" s="15"/>
      <c r="WAG38" s="15"/>
      <c r="WAH38" s="15"/>
      <c r="WAI38" s="15"/>
      <c r="WAJ38" s="15"/>
      <c r="WAK38" s="15"/>
      <c r="WAL38" s="15"/>
      <c r="WAM38" s="15"/>
      <c r="WAN38" s="15"/>
      <c r="WAO38" s="15"/>
      <c r="WAP38" s="15"/>
      <c r="WAQ38" s="15"/>
      <c r="WAR38" s="15"/>
      <c r="WAS38" s="15"/>
      <c r="WAT38" s="15"/>
      <c r="WAU38" s="15"/>
      <c r="WAV38" s="15"/>
      <c r="WAW38" s="15"/>
      <c r="WAX38" s="15"/>
      <c r="WAY38" s="15"/>
      <c r="WAZ38" s="15"/>
      <c r="WBA38" s="15"/>
      <c r="WBB38" s="15"/>
      <c r="WBC38" s="15"/>
      <c r="WBD38" s="15"/>
      <c r="WBE38" s="15"/>
      <c r="WBF38" s="15"/>
      <c r="WBG38" s="15"/>
      <c r="WBH38" s="15"/>
      <c r="WBI38" s="15"/>
      <c r="WBJ38" s="15"/>
      <c r="WBK38" s="15"/>
      <c r="WBL38" s="15"/>
      <c r="WBM38" s="15"/>
      <c r="WBN38" s="15"/>
      <c r="WBO38" s="15"/>
      <c r="WBP38" s="15"/>
      <c r="WBQ38" s="15"/>
      <c r="WBR38" s="15"/>
      <c r="WBS38" s="15"/>
      <c r="WBT38" s="15"/>
      <c r="WBU38" s="15"/>
      <c r="WBV38" s="15"/>
      <c r="WBW38" s="15"/>
      <c r="WBX38" s="15"/>
      <c r="WBY38" s="15"/>
      <c r="WBZ38" s="15"/>
      <c r="WCA38" s="15"/>
      <c r="WCB38" s="15"/>
      <c r="WCC38" s="15"/>
      <c r="WCD38" s="15"/>
      <c r="WCE38" s="15"/>
      <c r="WCF38" s="15"/>
      <c r="WCG38" s="15"/>
      <c r="WCH38" s="15"/>
      <c r="WCI38" s="15"/>
      <c r="WCJ38" s="15"/>
      <c r="WCK38" s="15"/>
      <c r="WCL38" s="15"/>
      <c r="WCM38" s="15"/>
      <c r="WCN38" s="15"/>
      <c r="WCO38" s="15"/>
      <c r="WCP38" s="15"/>
      <c r="WCQ38" s="15"/>
      <c r="WCR38" s="15"/>
      <c r="WCS38" s="15"/>
      <c r="WCT38" s="15"/>
      <c r="WCU38" s="15"/>
      <c r="WCV38" s="15"/>
      <c r="WCW38" s="15"/>
      <c r="WCX38" s="15"/>
      <c r="WCY38" s="15"/>
      <c r="WCZ38" s="15"/>
      <c r="WDA38" s="15"/>
      <c r="WDB38" s="15"/>
      <c r="WDC38" s="15"/>
      <c r="WDD38" s="15"/>
      <c r="WDE38" s="15"/>
      <c r="WDF38" s="15"/>
      <c r="WDG38" s="15"/>
      <c r="WDH38" s="15"/>
      <c r="WDI38" s="15"/>
      <c r="WDJ38" s="15"/>
      <c r="WDK38" s="15"/>
      <c r="WDL38" s="15"/>
      <c r="WDM38" s="15"/>
      <c r="WDN38" s="15"/>
      <c r="WDO38" s="15"/>
      <c r="WDP38" s="15"/>
      <c r="WDQ38" s="15"/>
      <c r="WDR38" s="15"/>
      <c r="WDS38" s="15"/>
      <c r="WDT38" s="15"/>
      <c r="WDU38" s="15"/>
      <c r="WDV38" s="15"/>
      <c r="WDW38" s="15"/>
      <c r="WDX38" s="15"/>
      <c r="WDY38" s="15"/>
      <c r="WDZ38" s="15"/>
      <c r="WEA38" s="15"/>
      <c r="WEB38" s="15"/>
      <c r="WEC38" s="15"/>
      <c r="WED38" s="15"/>
      <c r="WEE38" s="15"/>
      <c r="WEF38" s="15"/>
      <c r="WEG38" s="15"/>
      <c r="WEH38" s="15"/>
      <c r="WEI38" s="15"/>
      <c r="WEJ38" s="15"/>
      <c r="WEK38" s="15"/>
      <c r="WEL38" s="15"/>
      <c r="WEM38" s="15"/>
      <c r="WEN38" s="15"/>
      <c r="WEO38" s="15"/>
      <c r="WEP38" s="15"/>
      <c r="WEQ38" s="15"/>
      <c r="WER38" s="15"/>
      <c r="WES38" s="15"/>
      <c r="WET38" s="15"/>
      <c r="WEU38" s="15"/>
      <c r="WEV38" s="15"/>
      <c r="WEW38" s="15"/>
      <c r="WEX38" s="15"/>
      <c r="WEY38" s="15"/>
      <c r="WEZ38" s="15"/>
      <c r="WFA38" s="15"/>
      <c r="WFB38" s="15"/>
      <c r="WFC38" s="15"/>
      <c r="WFD38" s="15"/>
      <c r="WFE38" s="15"/>
      <c r="WFF38" s="15"/>
      <c r="WFG38" s="15"/>
      <c r="WFH38" s="15"/>
      <c r="WFI38" s="15"/>
      <c r="WFJ38" s="15"/>
      <c r="WFK38" s="15"/>
      <c r="WFL38" s="15"/>
      <c r="WFM38" s="15"/>
      <c r="WFN38" s="15"/>
      <c r="WFO38" s="15"/>
      <c r="WFP38" s="15"/>
      <c r="WFQ38" s="15"/>
      <c r="WFR38" s="15"/>
      <c r="WFS38" s="15"/>
      <c r="WFT38" s="15"/>
      <c r="WFU38" s="15"/>
      <c r="WFV38" s="15"/>
      <c r="WFW38" s="15"/>
      <c r="WFX38" s="15"/>
      <c r="WFY38" s="15"/>
      <c r="WFZ38" s="15"/>
      <c r="WGA38" s="15"/>
      <c r="WGB38" s="15"/>
      <c r="WGC38" s="15"/>
      <c r="WGD38" s="15"/>
      <c r="WGE38" s="15"/>
      <c r="WGF38" s="15"/>
      <c r="WGG38" s="15"/>
      <c r="WGH38" s="15"/>
      <c r="WGI38" s="15"/>
      <c r="WGJ38" s="15"/>
      <c r="WGK38" s="15"/>
      <c r="WGL38" s="15"/>
      <c r="WGM38" s="15"/>
      <c r="WGN38" s="15"/>
      <c r="WGO38" s="15"/>
      <c r="WGP38" s="15"/>
      <c r="WGQ38" s="15"/>
      <c r="WGR38" s="15"/>
      <c r="WGS38" s="15"/>
      <c r="WGT38" s="15"/>
      <c r="WGU38" s="15"/>
      <c r="WGV38" s="15"/>
      <c r="WGW38" s="15"/>
      <c r="WGX38" s="15"/>
      <c r="WGY38" s="15"/>
      <c r="WGZ38" s="15"/>
      <c r="WHA38" s="15"/>
      <c r="WHB38" s="15"/>
      <c r="WHC38" s="15"/>
      <c r="WHD38" s="15"/>
      <c r="WHE38" s="15"/>
      <c r="WHF38" s="15"/>
      <c r="WHG38" s="15"/>
      <c r="WHH38" s="15"/>
      <c r="WHI38" s="15"/>
      <c r="WHJ38" s="15"/>
      <c r="WHK38" s="15"/>
      <c r="WHL38" s="15"/>
      <c r="WHM38" s="15"/>
      <c r="WHN38" s="15"/>
      <c r="WHO38" s="15"/>
      <c r="WHP38" s="15"/>
      <c r="WHQ38" s="15"/>
      <c r="WHR38" s="15"/>
      <c r="WHS38" s="15"/>
      <c r="WHT38" s="15"/>
      <c r="WHU38" s="15"/>
      <c r="WHV38" s="15"/>
      <c r="WHW38" s="15"/>
      <c r="WHX38" s="15"/>
      <c r="WHY38" s="15"/>
      <c r="WHZ38" s="15"/>
      <c r="WIA38" s="15"/>
      <c r="WIB38" s="15"/>
      <c r="WIC38" s="15"/>
      <c r="WID38" s="15"/>
      <c r="WIE38" s="15"/>
      <c r="WIF38" s="15"/>
      <c r="WIG38" s="15"/>
      <c r="WIH38" s="15"/>
      <c r="WII38" s="15"/>
      <c r="WIJ38" s="15"/>
      <c r="WIK38" s="15"/>
      <c r="WIL38" s="15"/>
      <c r="WIM38" s="15"/>
      <c r="WIN38" s="15"/>
      <c r="WIO38" s="15"/>
      <c r="WIP38" s="15"/>
      <c r="WIQ38" s="15"/>
      <c r="WIR38" s="15"/>
      <c r="WIS38" s="15"/>
      <c r="WIT38" s="15"/>
      <c r="WIU38" s="15"/>
      <c r="WIV38" s="15"/>
      <c r="WIW38" s="15"/>
      <c r="WIX38" s="15"/>
      <c r="WIY38" s="15"/>
      <c r="WIZ38" s="15"/>
      <c r="WJA38" s="15"/>
      <c r="WJB38" s="15"/>
      <c r="WJC38" s="15"/>
      <c r="WJD38" s="15"/>
      <c r="WJE38" s="15"/>
      <c r="WJF38" s="15"/>
      <c r="WJG38" s="15"/>
      <c r="WJH38" s="15"/>
      <c r="WJI38" s="15"/>
      <c r="WJJ38" s="15"/>
      <c r="WJK38" s="15"/>
      <c r="WJL38" s="15"/>
      <c r="WJM38" s="15"/>
      <c r="WJN38" s="15"/>
      <c r="WJO38" s="15"/>
      <c r="WJP38" s="15"/>
      <c r="WJQ38" s="15"/>
      <c r="WJR38" s="15"/>
      <c r="WJS38" s="15"/>
      <c r="WJT38" s="15"/>
      <c r="WJU38" s="15"/>
      <c r="WJV38" s="15"/>
      <c r="WJW38" s="15"/>
      <c r="WJX38" s="15"/>
      <c r="WJY38" s="15"/>
      <c r="WJZ38" s="15"/>
      <c r="WKA38" s="15"/>
      <c r="WKB38" s="15"/>
      <c r="WKC38" s="15"/>
      <c r="WKD38" s="15"/>
      <c r="WKE38" s="15"/>
      <c r="WKF38" s="15"/>
      <c r="WKG38" s="15"/>
      <c r="WKH38" s="15"/>
      <c r="WKI38" s="15"/>
      <c r="WKJ38" s="15"/>
      <c r="WKK38" s="15"/>
      <c r="WKL38" s="15"/>
      <c r="WKM38" s="15"/>
      <c r="WKN38" s="15"/>
      <c r="WKO38" s="15"/>
      <c r="WKP38" s="15"/>
      <c r="WKQ38" s="15"/>
      <c r="WKR38" s="15"/>
      <c r="WKS38" s="15"/>
      <c r="WKT38" s="15"/>
      <c r="WKU38" s="15"/>
      <c r="WKV38" s="15"/>
      <c r="WKW38" s="15"/>
      <c r="WKX38" s="15"/>
      <c r="WKY38" s="15"/>
      <c r="WKZ38" s="15"/>
      <c r="WLA38" s="15"/>
      <c r="WLB38" s="15"/>
      <c r="WLC38" s="15"/>
      <c r="WLD38" s="15"/>
      <c r="WLE38" s="15"/>
      <c r="WLF38" s="15"/>
      <c r="WLG38" s="15"/>
      <c r="WLH38" s="15"/>
      <c r="WLI38" s="15"/>
      <c r="WLJ38" s="15"/>
      <c r="WLK38" s="15"/>
      <c r="WLL38" s="15"/>
      <c r="WLM38" s="15"/>
      <c r="WLN38" s="15"/>
      <c r="WLO38" s="15"/>
      <c r="WLP38" s="15"/>
      <c r="WLQ38" s="15"/>
      <c r="WLR38" s="15"/>
      <c r="WLS38" s="15"/>
      <c r="WLT38" s="15"/>
      <c r="WLU38" s="15"/>
      <c r="WLV38" s="15"/>
      <c r="WLW38" s="15"/>
      <c r="WLX38" s="15"/>
      <c r="WLY38" s="15"/>
      <c r="WLZ38" s="15"/>
      <c r="WMA38" s="15"/>
      <c r="WMB38" s="15"/>
      <c r="WMC38" s="15"/>
      <c r="WMD38" s="15"/>
      <c r="WME38" s="15"/>
      <c r="WMF38" s="15"/>
      <c r="WMG38" s="15"/>
      <c r="WMH38" s="15"/>
      <c r="WMI38" s="15"/>
      <c r="WMJ38" s="15"/>
      <c r="WMK38" s="15"/>
      <c r="WML38" s="15"/>
      <c r="WMM38" s="15"/>
      <c r="WMN38" s="15"/>
      <c r="WMO38" s="15"/>
      <c r="WMP38" s="15"/>
      <c r="WMQ38" s="15"/>
      <c r="WMR38" s="15"/>
      <c r="WMS38" s="15"/>
      <c r="WMT38" s="15"/>
      <c r="WMU38" s="15"/>
      <c r="WMV38" s="15"/>
      <c r="WMW38" s="15"/>
      <c r="WMX38" s="15"/>
      <c r="WMY38" s="15"/>
      <c r="WMZ38" s="15"/>
      <c r="WNA38" s="15"/>
      <c r="WNB38" s="15"/>
      <c r="WNC38" s="15"/>
      <c r="WND38" s="15"/>
      <c r="WNE38" s="15"/>
      <c r="WNF38" s="15"/>
      <c r="WNG38" s="15"/>
      <c r="WNH38" s="15"/>
      <c r="WNI38" s="15"/>
      <c r="WNJ38" s="15"/>
      <c r="WNK38" s="15"/>
      <c r="WNL38" s="15"/>
      <c r="WNM38" s="15"/>
      <c r="WNN38" s="15"/>
      <c r="WNO38" s="15"/>
      <c r="WNP38" s="15"/>
      <c r="WNQ38" s="15"/>
      <c r="WNR38" s="15"/>
      <c r="WNS38" s="15"/>
      <c r="WNT38" s="15"/>
      <c r="WNU38" s="15"/>
      <c r="WNV38" s="15"/>
      <c r="WNW38" s="15"/>
      <c r="WNX38" s="15"/>
      <c r="WNY38" s="15"/>
      <c r="WNZ38" s="15"/>
      <c r="WOA38" s="15"/>
      <c r="WOB38" s="15"/>
      <c r="WOC38" s="15"/>
      <c r="WOD38" s="15"/>
      <c r="WOE38" s="15"/>
      <c r="WOF38" s="15"/>
      <c r="WOG38" s="15"/>
      <c r="WOH38" s="15"/>
      <c r="WOI38" s="15"/>
      <c r="WOJ38" s="15"/>
      <c r="WOK38" s="15"/>
      <c r="WOL38" s="15"/>
      <c r="WOM38" s="15"/>
      <c r="WON38" s="15"/>
      <c r="WOO38" s="15"/>
      <c r="WOP38" s="15"/>
      <c r="WOQ38" s="15"/>
      <c r="WOR38" s="15"/>
      <c r="WOS38" s="15"/>
      <c r="WOT38" s="15"/>
      <c r="WOU38" s="15"/>
      <c r="WOV38" s="15"/>
      <c r="WOW38" s="15"/>
      <c r="WOX38" s="15"/>
      <c r="WOY38" s="15"/>
      <c r="WOZ38" s="15"/>
      <c r="WPA38" s="15"/>
      <c r="WPB38" s="15"/>
      <c r="WPC38" s="15"/>
      <c r="WPD38" s="15"/>
      <c r="WPE38" s="15"/>
      <c r="WPF38" s="15"/>
      <c r="WPG38" s="15"/>
      <c r="WPH38" s="15"/>
      <c r="WPI38" s="15"/>
      <c r="WPJ38" s="15"/>
      <c r="WPK38" s="15"/>
      <c r="WPL38" s="15"/>
      <c r="WPM38" s="15"/>
      <c r="WPN38" s="15"/>
      <c r="WPO38" s="15"/>
      <c r="WPP38" s="15"/>
      <c r="WPQ38" s="15"/>
      <c r="WPR38" s="15"/>
      <c r="WPS38" s="15"/>
      <c r="WPT38" s="15"/>
      <c r="WPU38" s="15"/>
      <c r="WPV38" s="15"/>
      <c r="WPW38" s="15"/>
      <c r="WPX38" s="15"/>
      <c r="WPY38" s="15"/>
      <c r="WPZ38" s="15"/>
      <c r="WQA38" s="15"/>
      <c r="WQB38" s="15"/>
      <c r="WQC38" s="15"/>
      <c r="WQD38" s="15"/>
      <c r="WQE38" s="15"/>
      <c r="WQF38" s="15"/>
      <c r="WQG38" s="15"/>
      <c r="WQH38" s="15"/>
      <c r="WQI38" s="15"/>
      <c r="WQJ38" s="15"/>
      <c r="WQK38" s="15"/>
      <c r="WQL38" s="15"/>
      <c r="WQM38" s="15"/>
      <c r="WQN38" s="15"/>
      <c r="WQO38" s="15"/>
      <c r="WQP38" s="15"/>
      <c r="WQQ38" s="15"/>
      <c r="WQR38" s="15"/>
      <c r="WQS38" s="15"/>
      <c r="WQT38" s="15"/>
      <c r="WQU38" s="15"/>
      <c r="WQV38" s="15"/>
      <c r="WQW38" s="15"/>
      <c r="WQX38" s="15"/>
      <c r="WQY38" s="15"/>
      <c r="WQZ38" s="15"/>
      <c r="WRA38" s="15"/>
      <c r="WRB38" s="15"/>
      <c r="WRC38" s="15"/>
      <c r="WRD38" s="15"/>
      <c r="WRE38" s="15"/>
      <c r="WRF38" s="15"/>
      <c r="WRG38" s="15"/>
      <c r="WRH38" s="15"/>
      <c r="WRI38" s="15"/>
      <c r="WRJ38" s="15"/>
      <c r="WRK38" s="15"/>
      <c r="WRL38" s="15"/>
      <c r="WRM38" s="15"/>
      <c r="WRN38" s="15"/>
      <c r="WRO38" s="15"/>
      <c r="WRP38" s="15"/>
      <c r="WRQ38" s="15"/>
      <c r="WRR38" s="15"/>
      <c r="WRS38" s="15"/>
      <c r="WRT38" s="15"/>
      <c r="WRU38" s="15"/>
      <c r="WRV38" s="15"/>
      <c r="WRW38" s="15"/>
      <c r="WRX38" s="15"/>
      <c r="WRY38" s="15"/>
      <c r="WRZ38" s="15"/>
      <c r="WSA38" s="15"/>
      <c r="WSB38" s="15"/>
      <c r="WSC38" s="15"/>
      <c r="WSD38" s="15"/>
      <c r="WSE38" s="15"/>
      <c r="WSF38" s="15"/>
      <c r="WSG38" s="15"/>
      <c r="WSH38" s="15"/>
      <c r="WSI38" s="15"/>
      <c r="WSJ38" s="15"/>
      <c r="WSK38" s="15"/>
      <c r="WSL38" s="15"/>
      <c r="WSM38" s="15"/>
      <c r="WSN38" s="15"/>
      <c r="WSO38" s="15"/>
      <c r="WSP38" s="15"/>
      <c r="WSQ38" s="15"/>
      <c r="WSR38" s="15"/>
      <c r="WSS38" s="15"/>
      <c r="WST38" s="15"/>
      <c r="WSU38" s="15"/>
      <c r="WSV38" s="15"/>
      <c r="WSW38" s="15"/>
      <c r="WSX38" s="15"/>
      <c r="WSY38" s="15"/>
      <c r="WSZ38" s="15"/>
      <c r="WTA38" s="15"/>
      <c r="WTB38" s="15"/>
      <c r="WTC38" s="15"/>
      <c r="WTD38" s="15"/>
      <c r="WTE38" s="15"/>
      <c r="WTF38" s="15"/>
      <c r="WTG38" s="15"/>
      <c r="WTH38" s="15"/>
      <c r="WTI38" s="15"/>
      <c r="WTJ38" s="15"/>
      <c r="WTK38" s="15"/>
      <c r="WTL38" s="15"/>
      <c r="WTM38" s="15"/>
      <c r="WTN38" s="15"/>
      <c r="WTO38" s="15"/>
      <c r="WTP38" s="15"/>
      <c r="WTQ38" s="15"/>
      <c r="WTR38" s="15"/>
      <c r="WTS38" s="15"/>
      <c r="WTT38" s="15"/>
      <c r="WTU38" s="15"/>
      <c r="WTV38" s="15"/>
      <c r="WTW38" s="15"/>
      <c r="WTX38" s="15"/>
      <c r="WTY38" s="15"/>
      <c r="WTZ38" s="15"/>
      <c r="WUA38" s="15"/>
      <c r="WUB38" s="15"/>
      <c r="WUC38" s="15"/>
      <c r="WUD38" s="15"/>
      <c r="WUE38" s="15"/>
      <c r="WUF38" s="15"/>
      <c r="WUG38" s="15"/>
      <c r="WUH38" s="15"/>
      <c r="WUI38" s="15"/>
      <c r="WUJ38" s="15"/>
      <c r="WUK38" s="15"/>
      <c r="WUL38" s="15"/>
      <c r="WUM38" s="15"/>
      <c r="WUN38" s="15"/>
      <c r="WUO38" s="15"/>
      <c r="WUP38" s="15"/>
      <c r="WUQ38" s="15"/>
      <c r="WUR38" s="15"/>
      <c r="WUS38" s="15"/>
      <c r="WUT38" s="15"/>
      <c r="WUU38" s="15"/>
      <c r="WUV38" s="15"/>
      <c r="WUW38" s="15"/>
      <c r="WUX38" s="15"/>
      <c r="WUY38" s="15"/>
      <c r="WUZ38" s="15"/>
      <c r="WVA38" s="15"/>
      <c r="WVB38" s="15"/>
      <c r="WVC38" s="15"/>
      <c r="WVD38" s="15"/>
      <c r="WVE38" s="15"/>
      <c r="WVF38" s="15"/>
      <c r="WVG38" s="15"/>
      <c r="WVH38" s="15"/>
      <c r="WVI38" s="15"/>
      <c r="WVJ38" s="15"/>
      <c r="WVK38" s="15"/>
      <c r="WVL38" s="15"/>
      <c r="WVM38" s="15"/>
      <c r="WVN38" s="15"/>
      <c r="WVO38" s="15"/>
      <c r="WVP38" s="15"/>
      <c r="WVQ38" s="15"/>
      <c r="WVR38" s="15"/>
      <c r="WVS38" s="15"/>
      <c r="WVT38" s="15"/>
      <c r="WVU38" s="15"/>
      <c r="WVV38" s="15"/>
      <c r="WVW38" s="15"/>
      <c r="WVX38" s="15"/>
      <c r="WVY38" s="15"/>
      <c r="WVZ38" s="15"/>
      <c r="WWA38" s="15"/>
      <c r="WWB38" s="15"/>
      <c r="WWC38" s="15"/>
      <c r="WWD38" s="15"/>
      <c r="WWE38" s="15"/>
      <c r="WWF38" s="15"/>
      <c r="WWG38" s="15"/>
      <c r="WWH38" s="15"/>
      <c r="WWI38" s="15"/>
      <c r="WWJ38" s="15"/>
      <c r="WWK38" s="15"/>
      <c r="WWL38" s="15"/>
      <c r="WWM38" s="15"/>
      <c r="WWN38" s="15"/>
      <c r="WWO38" s="15"/>
      <c r="WWP38" s="15"/>
      <c r="WWQ38" s="15"/>
      <c r="WWR38" s="15"/>
      <c r="WWS38" s="15"/>
      <c r="WWT38" s="15"/>
      <c r="WWU38" s="15"/>
      <c r="WWV38" s="15"/>
      <c r="WWW38" s="15"/>
      <c r="WWX38" s="15"/>
      <c r="WWY38" s="15"/>
      <c r="WWZ38" s="15"/>
      <c r="WXA38" s="15"/>
      <c r="WXB38" s="15"/>
      <c r="WXC38" s="15"/>
      <c r="WXD38" s="15"/>
      <c r="WXE38" s="15"/>
      <c r="WXF38" s="15"/>
      <c r="WXG38" s="15"/>
      <c r="WXH38" s="15"/>
      <c r="WXI38" s="15"/>
      <c r="WXJ38" s="15"/>
      <c r="WXK38" s="15"/>
      <c r="WXL38" s="15"/>
      <c r="WXM38" s="15"/>
      <c r="WXN38" s="15"/>
      <c r="WXO38" s="15"/>
      <c r="WXP38" s="15"/>
      <c r="WXQ38" s="15"/>
      <c r="WXR38" s="15"/>
      <c r="WXS38" s="15"/>
      <c r="WXT38" s="15"/>
      <c r="WXU38" s="15"/>
      <c r="WXV38" s="15"/>
      <c r="WXW38" s="15"/>
      <c r="WXX38" s="15"/>
      <c r="WXY38" s="15"/>
      <c r="WXZ38" s="15"/>
      <c r="WYA38" s="15"/>
      <c r="WYB38" s="15"/>
      <c r="WYC38" s="15"/>
      <c r="WYD38" s="15"/>
      <c r="WYE38" s="15"/>
      <c r="WYF38" s="15"/>
      <c r="WYG38" s="15"/>
      <c r="WYH38" s="15"/>
      <c r="WYI38" s="15"/>
      <c r="WYJ38" s="15"/>
      <c r="WYK38" s="15"/>
      <c r="WYL38" s="15"/>
      <c r="WYM38" s="15"/>
      <c r="WYN38" s="15"/>
      <c r="WYO38" s="15"/>
      <c r="WYP38" s="15"/>
      <c r="WYQ38" s="15"/>
      <c r="WYR38" s="15"/>
      <c r="WYS38" s="15"/>
      <c r="WYT38" s="15"/>
      <c r="WYU38" s="15"/>
      <c r="WYV38" s="15"/>
      <c r="WYW38" s="15"/>
      <c r="WYX38" s="15"/>
      <c r="WYY38" s="15"/>
      <c r="WYZ38" s="15"/>
      <c r="WZA38" s="15"/>
      <c r="WZB38" s="15"/>
      <c r="WZC38" s="15"/>
      <c r="WZD38" s="15"/>
      <c r="WZE38" s="15"/>
      <c r="WZF38" s="15"/>
      <c r="WZG38" s="15"/>
      <c r="WZH38" s="15"/>
      <c r="WZI38" s="15"/>
      <c r="WZJ38" s="15"/>
      <c r="WZK38" s="15"/>
      <c r="WZL38" s="15"/>
      <c r="WZM38" s="15"/>
      <c r="WZN38" s="15"/>
      <c r="WZO38" s="15"/>
      <c r="WZP38" s="15"/>
      <c r="WZQ38" s="15"/>
      <c r="WZR38" s="15"/>
      <c r="WZS38" s="15"/>
      <c r="WZT38" s="15"/>
      <c r="WZU38" s="15"/>
      <c r="WZV38" s="15"/>
      <c r="WZW38" s="15"/>
      <c r="WZX38" s="15"/>
      <c r="WZY38" s="15"/>
      <c r="WZZ38" s="15"/>
      <c r="XAA38" s="15"/>
      <c r="XAB38" s="15"/>
      <c r="XAC38" s="15"/>
      <c r="XAD38" s="15"/>
      <c r="XAE38" s="15"/>
      <c r="XAF38" s="15"/>
      <c r="XAG38" s="15"/>
      <c r="XAH38" s="15"/>
      <c r="XAI38" s="15"/>
      <c r="XAJ38" s="15"/>
      <c r="XAK38" s="15"/>
      <c r="XAL38" s="15"/>
      <c r="XAM38" s="15"/>
      <c r="XAN38" s="15"/>
      <c r="XAO38" s="15"/>
      <c r="XAP38" s="15"/>
      <c r="XAQ38" s="15"/>
      <c r="XAR38" s="15"/>
      <c r="XAS38" s="15"/>
      <c r="XAT38" s="15"/>
      <c r="XAU38" s="15"/>
      <c r="XAV38" s="15"/>
      <c r="XAW38" s="15"/>
      <c r="XAX38" s="15"/>
      <c r="XAY38" s="15"/>
      <c r="XAZ38" s="15"/>
      <c r="XBA38" s="15"/>
      <c r="XBB38" s="15"/>
      <c r="XBC38" s="15"/>
      <c r="XBD38" s="15"/>
      <c r="XBE38" s="15"/>
      <c r="XBF38" s="15"/>
      <c r="XBG38" s="15"/>
      <c r="XBH38" s="15"/>
      <c r="XBI38" s="15"/>
      <c r="XBJ38" s="15"/>
      <c r="XBK38" s="15"/>
      <c r="XBL38" s="15"/>
      <c r="XBM38" s="15"/>
      <c r="XBN38" s="15"/>
      <c r="XBO38" s="15"/>
      <c r="XBP38" s="15"/>
      <c r="XBQ38" s="15"/>
      <c r="XBR38" s="15"/>
      <c r="XBS38" s="15"/>
      <c r="XBT38" s="15"/>
      <c r="XBU38" s="15"/>
      <c r="XBV38" s="15"/>
      <c r="XBW38" s="15"/>
      <c r="XBX38" s="15"/>
      <c r="XBY38" s="15"/>
      <c r="XBZ38" s="15"/>
      <c r="XCA38" s="15"/>
      <c r="XCB38" s="15"/>
      <c r="XCC38" s="15"/>
      <c r="XCD38" s="15"/>
      <c r="XCE38" s="15"/>
      <c r="XCF38" s="15"/>
      <c r="XCG38" s="15"/>
      <c r="XCH38" s="15"/>
      <c r="XCI38" s="15"/>
      <c r="XCJ38" s="15"/>
      <c r="XCK38" s="15"/>
      <c r="XCL38" s="15"/>
      <c r="XCM38" s="15"/>
      <c r="XCN38" s="15"/>
      <c r="XCO38" s="15"/>
      <c r="XCP38" s="15"/>
      <c r="XCQ38" s="15"/>
      <c r="XCR38" s="15"/>
      <c r="XCS38" s="15"/>
      <c r="XCT38" s="15"/>
      <c r="XCU38" s="15"/>
      <c r="XCV38" s="15"/>
      <c r="XCW38" s="15"/>
      <c r="XCX38" s="15"/>
      <c r="XCY38" s="15"/>
      <c r="XCZ38" s="15"/>
      <c r="XDA38" s="15"/>
      <c r="XDB38" s="15"/>
      <c r="XDC38" s="15"/>
      <c r="XDD38" s="15"/>
      <c r="XDE38" s="15"/>
      <c r="XDF38" s="15"/>
      <c r="XDG38" s="15"/>
      <c r="XDH38" s="15"/>
      <c r="XDI38" s="15"/>
      <c r="XDJ38" s="15"/>
      <c r="XDK38" s="15"/>
      <c r="XDL38" s="15"/>
      <c r="XDM38" s="15"/>
      <c r="XDN38" s="15"/>
      <c r="XDO38" s="15"/>
      <c r="XDP38" s="15"/>
      <c r="XDQ38" s="15"/>
      <c r="XDR38" s="15"/>
      <c r="XDS38" s="15"/>
      <c r="XDT38" s="15"/>
      <c r="XDU38" s="15"/>
      <c r="XDV38" s="15"/>
      <c r="XDW38" s="15"/>
      <c r="XDX38" s="15"/>
      <c r="XDY38" s="15"/>
      <c r="XDZ38" s="15"/>
      <c r="XEA38" s="15"/>
      <c r="XEB38" s="15"/>
      <c r="XEC38" s="15"/>
      <c r="XED38" s="15"/>
      <c r="XEE38" s="15"/>
      <c r="XEF38" s="15"/>
      <c r="XEG38" s="15"/>
      <c r="XEH38" s="15"/>
      <c r="XEI38" s="15"/>
      <c r="XEJ38" s="15"/>
      <c r="XEK38" s="15"/>
      <c r="XEL38" s="15"/>
      <c r="XEM38" s="15"/>
      <c r="XEN38" s="15"/>
      <c r="XEO38" s="15"/>
      <c r="XEP38" s="15"/>
      <c r="XEQ38" s="15"/>
      <c r="XER38" s="15"/>
      <c r="XES38" s="15"/>
      <c r="XET38" s="15"/>
      <c r="XEU38" s="15"/>
      <c r="XEV38" s="15"/>
      <c r="XEW38" s="15"/>
      <c r="XEX38" s="15"/>
      <c r="XEY38" s="15"/>
      <c r="XEZ38" s="15"/>
      <c r="XFA38" s="15"/>
      <c r="XFB38" s="15"/>
      <c r="XFC38" s="15"/>
    </row>
    <row r="40" spans="1:16383" x14ac:dyDescent="0.3">
      <c r="A40" s="5" t="s">
        <v>108</v>
      </c>
      <c r="B40" s="93" t="s">
        <v>139</v>
      </c>
      <c r="C40"/>
      <c r="D40"/>
      <c r="E40"/>
      <c r="F40"/>
      <c r="G40"/>
      <c r="H40"/>
      <c r="I40"/>
    </row>
    <row r="41" spans="1:16383" x14ac:dyDescent="0.3">
      <c r="A41"/>
      <c r="B41" t="s">
        <v>16</v>
      </c>
      <c r="C41"/>
      <c r="D41"/>
      <c r="E41" t="s">
        <v>42</v>
      </c>
      <c r="F41"/>
      <c r="G41" t="s">
        <v>96</v>
      </c>
      <c r="H41"/>
      <c r="I41"/>
    </row>
    <row r="42" spans="1:16383" x14ac:dyDescent="0.3">
      <c r="A42" s="5" t="s">
        <v>91</v>
      </c>
      <c r="B42" t="s">
        <v>37</v>
      </c>
      <c r="C42" t="s">
        <v>32</v>
      </c>
      <c r="D42" t="s">
        <v>17</v>
      </c>
      <c r="E42" t="s">
        <v>37</v>
      </c>
      <c r="F42" t="s">
        <v>32</v>
      </c>
      <c r="G42"/>
      <c r="H42"/>
      <c r="I42"/>
    </row>
    <row r="43" spans="1:16383" x14ac:dyDescent="0.3">
      <c r="A43" s="6">
        <v>1997</v>
      </c>
      <c r="B43" s="86">
        <v>0.13591777978641492</v>
      </c>
      <c r="C43" s="86">
        <v>0.32620267148739579</v>
      </c>
      <c r="D43" s="86">
        <v>0.2636336245857186</v>
      </c>
      <c r="E43" s="86">
        <v>3.4816377088145695E-2</v>
      </c>
      <c r="F43" s="86">
        <v>0.239429547052325</v>
      </c>
      <c r="G43" s="86">
        <v>1</v>
      </c>
      <c r="H43"/>
      <c r="I43"/>
    </row>
    <row r="44" spans="1:16383" x14ac:dyDescent="0.3">
      <c r="A44" s="6">
        <v>1998</v>
      </c>
      <c r="B44" s="86">
        <v>0.28169780025559454</v>
      </c>
      <c r="C44" s="86">
        <v>0.30434782608695654</v>
      </c>
      <c r="D44" s="86">
        <v>0.18500693368137694</v>
      </c>
      <c r="E44" s="86">
        <v>5.2206542132310955E-2</v>
      </c>
      <c r="F44" s="86">
        <v>0.17674089784376104</v>
      </c>
      <c r="G44" s="86">
        <v>1</v>
      </c>
      <c r="H44"/>
      <c r="I44"/>
    </row>
    <row r="45" spans="1:16383" x14ac:dyDescent="0.3">
      <c r="A45" s="6">
        <v>1999</v>
      </c>
      <c r="B45" s="86">
        <v>0.19128979922936523</v>
      </c>
      <c r="C45" s="86">
        <v>0.39003244777935508</v>
      </c>
      <c r="D45" s="86">
        <v>0.16396268505374165</v>
      </c>
      <c r="E45" s="86">
        <v>6.023119042790509E-2</v>
      </c>
      <c r="F45" s="86">
        <v>0.19448387750963295</v>
      </c>
      <c r="G45" s="86">
        <v>1</v>
      </c>
      <c r="H45"/>
      <c r="I45"/>
    </row>
    <row r="46" spans="1:16383" x14ac:dyDescent="0.3">
      <c r="A46"/>
      <c r="B46"/>
      <c r="C46"/>
      <c r="D46"/>
      <c r="E46"/>
      <c r="F46"/>
      <c r="G46"/>
      <c r="H46"/>
      <c r="I46"/>
    </row>
  </sheetData>
  <conditionalFormatting sqref="B32:F34">
    <cfRule type="colorScale" priority="7">
      <colorScale>
        <cfvo type="min"/>
        <cfvo type="max"/>
        <color rgb="FFFCFCFF"/>
        <color rgb="FF63BE7B"/>
      </colorScale>
    </cfRule>
  </conditionalFormatting>
  <conditionalFormatting sqref="B22:F24">
    <cfRule type="colorScale" priority="6">
      <colorScale>
        <cfvo type="min"/>
        <cfvo type="max"/>
        <color rgb="FFFCFCFF"/>
        <color rgb="FF63BE7B"/>
      </colorScale>
    </cfRule>
  </conditionalFormatting>
  <conditionalFormatting pivot="1" sqref="B43:F45">
    <cfRule type="colorScale" priority="3">
      <colorScale>
        <cfvo type="min"/>
        <cfvo type="max"/>
        <color rgb="FFFCFCFF"/>
        <color rgb="FF63BE7B"/>
      </colorScale>
    </cfRule>
  </conditionalFormatting>
  <conditionalFormatting sqref="B5:B7 D5:D7">
    <cfRule type="colorScale" priority="2">
      <colorScale>
        <cfvo type="min"/>
        <cfvo type="max"/>
        <color rgb="FFFCFCFF"/>
        <color rgb="FF63BE7B"/>
      </colorScale>
    </cfRule>
  </conditionalFormatting>
  <conditionalFormatting sqref="D13:D15 B13:B15">
    <cfRule type="colorScale" priority="1">
      <colorScale>
        <cfvo type="min"/>
        <cfvo type="max"/>
        <color rgb="FFFCFCFF"/>
        <color rgb="FF63BE7B"/>
      </colorScale>
    </cfRule>
  </conditionalFormatting>
  <pageMargins left="0.7" right="0.7" top="0.75" bottom="0.75" header="0.3" footer="0.3"/>
  <pageSetup orientation="portrait" r:id="rId2"/>
  <tableParts count="2">
    <tablePart r:id="rId3"/>
    <tablePart r:id="rId4"/>
  </tableParts>
  <extLst>
    <ext xmlns:x14="http://schemas.microsoft.com/office/spreadsheetml/2009/9/main" uri="{05C60535-1F16-4fd2-B633-F4F36F0B64E0}">
      <x14:sparklineGroups xmlns:xm="http://schemas.microsoft.com/office/excel/2006/main">
        <x14:sparklineGroup displayEmptyCellsAs="gap" last="1" xr2:uid="{A9D5ABDE-0522-499B-88B7-9A8A6A33D104}">
          <x14:colorSeries rgb="FF376092"/>
          <x14:colorNegative rgb="FFD00000"/>
          <x14:colorAxis rgb="FF000000"/>
          <x14:colorMarkers rgb="FFD00000"/>
          <x14:colorFirst rgb="FFD00000"/>
          <x14:colorLast rgb="FFD00000"/>
          <x14:colorHigh rgb="FFD00000"/>
          <x14:colorLow rgb="FFD00000"/>
          <x14:sparklines>
            <x14:sparkline>
              <xm:f>tickets!B32:B34</xm:f>
              <xm:sqref>B35</xm:sqref>
            </x14:sparkline>
            <x14:sparkline>
              <xm:f>tickets!C32:C34</xm:f>
              <xm:sqref>C35</xm:sqref>
            </x14:sparkline>
            <x14:sparkline>
              <xm:f>tickets!D32:D34</xm:f>
              <xm:sqref>D35</xm:sqref>
            </x14:sparkline>
            <x14:sparkline>
              <xm:f>tickets!E32:E34</xm:f>
              <xm:sqref>E35</xm:sqref>
            </x14:sparkline>
            <x14:sparkline>
              <xm:f>tickets!F32:F34</xm:f>
              <xm:sqref>F35</xm:sqref>
            </x14:sparkline>
          </x14:sparklines>
        </x14:sparklineGroup>
        <x14:sparklineGroup displayEmptyCellsAs="gap" last="1" xr2:uid="{76EF58B5-82A0-457F-A2DF-4E1741783006}">
          <x14:colorSeries rgb="FF376092"/>
          <x14:colorNegative rgb="FFD00000"/>
          <x14:colorAxis rgb="FF000000"/>
          <x14:colorMarkers rgb="FFD00000"/>
          <x14:colorFirst rgb="FFD00000"/>
          <x14:colorLast rgb="FFD00000"/>
          <x14:colorHigh rgb="FFD00000"/>
          <x14:colorLow rgb="FFD00000"/>
          <x14:sparklines>
            <x14:sparkline>
              <xm:f>tickets!B22:B24</xm:f>
              <xm:sqref>B25</xm:sqref>
            </x14:sparkline>
            <x14:sparkline>
              <xm:f>tickets!C22:C24</xm:f>
              <xm:sqref>C25</xm:sqref>
            </x14:sparkline>
            <x14:sparkline>
              <xm:f>tickets!D22:D24</xm:f>
              <xm:sqref>D25</xm:sqref>
            </x14:sparkline>
            <x14:sparkline>
              <xm:f>tickets!E22:E24</xm:f>
              <xm:sqref>E25</xm:sqref>
            </x14:sparkline>
            <x14:sparkline>
              <xm:f>tickets!F22:F24</xm:f>
              <xm:sqref>F25</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D8E-3A46-4588-9A04-01D733B6A552}">
  <dimension ref="A2:J22"/>
  <sheetViews>
    <sheetView workbookViewId="0"/>
  </sheetViews>
  <sheetFormatPr defaultColWidth="13.3984375" defaultRowHeight="15.6" x14ac:dyDescent="0.3"/>
  <cols>
    <col min="1" max="1" width="10.796875" bestFit="1" customWidth="1"/>
    <col min="2" max="2" width="13.3984375" bestFit="1" customWidth="1"/>
    <col min="3" max="4" width="4.8984375" bestFit="1" customWidth="1"/>
    <col min="5" max="5" width="8.796875" bestFit="1" customWidth="1"/>
    <col min="6" max="6" width="10.19921875" customWidth="1"/>
    <col min="7" max="7" width="17.796875" bestFit="1" customWidth="1"/>
    <col min="8" max="8" width="21.59765625" bestFit="1" customWidth="1"/>
    <col min="9" max="9" width="10.69921875" customWidth="1"/>
    <col min="10" max="10" width="7.8984375" bestFit="1" customWidth="1"/>
    <col min="11" max="11" width="10.8984375" bestFit="1" customWidth="1"/>
    <col min="12" max="12" width="6.796875" customWidth="1"/>
    <col min="13" max="13" width="9.69921875" bestFit="1" customWidth="1"/>
    <col min="14" max="14" width="10.8984375" bestFit="1" customWidth="1"/>
  </cols>
  <sheetData>
    <row r="2" spans="1:10" x14ac:dyDescent="0.3">
      <c r="A2" s="13" t="s">
        <v>130</v>
      </c>
    </row>
    <row r="3" spans="1:10" x14ac:dyDescent="0.3">
      <c r="A3" s="13" t="s">
        <v>133</v>
      </c>
    </row>
    <row r="5" spans="1:10" x14ac:dyDescent="0.3">
      <c r="A5" s="67" t="s">
        <v>123</v>
      </c>
      <c r="B5" s="57" t="s">
        <v>91</v>
      </c>
      <c r="C5" s="57"/>
      <c r="D5" s="57"/>
      <c r="E5" s="57"/>
      <c r="J5" s="11"/>
    </row>
    <row r="6" spans="1:10" x14ac:dyDescent="0.3">
      <c r="A6" s="57" t="s">
        <v>93</v>
      </c>
      <c r="B6" s="57">
        <v>1997</v>
      </c>
      <c r="C6" s="57">
        <v>1998</v>
      </c>
      <c r="D6" s="57">
        <v>1999</v>
      </c>
      <c r="E6" s="68" t="s">
        <v>119</v>
      </c>
      <c r="F6" s="27" t="s">
        <v>124</v>
      </c>
      <c r="J6" s="70"/>
    </row>
    <row r="7" spans="1:10" x14ac:dyDescent="0.3">
      <c r="A7" s="6" t="s">
        <v>19</v>
      </c>
      <c r="B7" s="43">
        <v>0.35</v>
      </c>
      <c r="C7" s="43">
        <v>0.14000000000000001</v>
      </c>
      <c r="D7" s="43">
        <v>0.16500000000000001</v>
      </c>
      <c r="E7" s="52">
        <v>0.21833333333333332</v>
      </c>
      <c r="F7" s="71"/>
      <c r="J7" s="32"/>
    </row>
    <row r="8" spans="1:10" x14ac:dyDescent="0.3">
      <c r="A8" s="6" t="s">
        <v>24</v>
      </c>
      <c r="B8" s="43">
        <v>0.155</v>
      </c>
      <c r="C8" s="43">
        <v>0.255</v>
      </c>
      <c r="D8" s="43">
        <v>0.28999999999999998</v>
      </c>
      <c r="E8" s="52">
        <v>0.23333333333333334</v>
      </c>
      <c r="J8" s="11"/>
    </row>
    <row r="9" spans="1:10" x14ac:dyDescent="0.3">
      <c r="A9" s="6" t="s">
        <v>26</v>
      </c>
      <c r="B9" s="43">
        <v>0.14000000000000001</v>
      </c>
      <c r="C9" s="43">
        <v>0.33500000000000002</v>
      </c>
      <c r="D9" s="43">
        <v>0.32</v>
      </c>
      <c r="E9" s="52">
        <v>0.26500000000000001</v>
      </c>
      <c r="J9" s="32"/>
    </row>
    <row r="10" spans="1:10" x14ac:dyDescent="0.3">
      <c r="A10" s="6" t="s">
        <v>22</v>
      </c>
      <c r="B10" s="43">
        <v>0.255</v>
      </c>
      <c r="C10" s="43">
        <v>0.15</v>
      </c>
      <c r="D10" s="43">
        <v>0.115</v>
      </c>
      <c r="E10" s="52">
        <v>0.17333333333333334</v>
      </c>
      <c r="F10" s="71"/>
      <c r="J10" s="11"/>
    </row>
    <row r="11" spans="1:10" x14ac:dyDescent="0.3">
      <c r="A11" s="6" t="s">
        <v>52</v>
      </c>
      <c r="B11" s="43">
        <v>5.0000000000000001E-3</v>
      </c>
      <c r="C11" s="43">
        <v>2.5000000000000001E-2</v>
      </c>
      <c r="D11" s="43">
        <v>1.4999999999999999E-2</v>
      </c>
      <c r="E11" s="52">
        <v>1.4999999999999999E-2</v>
      </c>
      <c r="J11" s="11"/>
    </row>
    <row r="12" spans="1:10" x14ac:dyDescent="0.3">
      <c r="A12" s="6" t="s">
        <v>30</v>
      </c>
      <c r="B12" s="43">
        <v>0.03</v>
      </c>
      <c r="C12" s="43">
        <v>5.0000000000000001E-3</v>
      </c>
      <c r="D12" s="43">
        <v>5.0000000000000001E-3</v>
      </c>
      <c r="E12" s="52">
        <v>1.3333333333333334E-2</v>
      </c>
      <c r="J12" s="11"/>
    </row>
    <row r="13" spans="1:10" x14ac:dyDescent="0.3">
      <c r="A13" s="6" t="s">
        <v>88</v>
      </c>
      <c r="B13" s="43">
        <v>0</v>
      </c>
      <c r="C13" s="43">
        <v>0</v>
      </c>
      <c r="D13" s="43">
        <v>0.01</v>
      </c>
      <c r="E13" s="52">
        <v>3.3333333333333335E-3</v>
      </c>
      <c r="J13" s="11"/>
    </row>
    <row r="14" spans="1:10" x14ac:dyDescent="0.3">
      <c r="A14" s="6" t="s">
        <v>27</v>
      </c>
      <c r="B14" s="43">
        <v>6.5000000000000002E-2</v>
      </c>
      <c r="C14" s="43">
        <v>0.09</v>
      </c>
      <c r="D14" s="43">
        <v>0.08</v>
      </c>
      <c r="E14" s="52">
        <v>7.8333333333333338E-2</v>
      </c>
      <c r="J14" s="11"/>
    </row>
    <row r="15" spans="1:10" x14ac:dyDescent="0.3">
      <c r="J15" s="8"/>
    </row>
    <row r="16" spans="1:10" x14ac:dyDescent="0.3">
      <c r="J16" s="8"/>
    </row>
    <row r="17" spans="1:10" x14ac:dyDescent="0.3">
      <c r="J17" s="8"/>
    </row>
    <row r="22" spans="1:10" x14ac:dyDescent="0.3">
      <c r="A22" s="6"/>
      <c r="B22" s="9"/>
      <c r="C22" s="9"/>
      <c r="D22" s="9"/>
      <c r="E22" s="9"/>
      <c r="F22" s="9"/>
      <c r="G22" s="9"/>
      <c r="H22" s="9"/>
      <c r="I22" s="9"/>
    </row>
  </sheetData>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type="column" displayEmptyCellsAs="gap" high="1" xr2:uid="{68A127B1-EE3C-460B-AC9A-D0392A237E11}">
          <x14:colorSeries rgb="FF323232"/>
          <x14:colorNegative rgb="FFD00000"/>
          <x14:colorAxis rgb="FF000000"/>
          <x14:colorMarkers rgb="FFD00000"/>
          <x14:colorFirst rgb="FFD00000"/>
          <x14:colorLast rgb="FFD00000"/>
          <x14:colorHigh theme="9"/>
          <x14:colorLow rgb="FFD00000"/>
          <x14:sparklines>
            <x14:sparkline>
              <xm:f>age_dist!B7:D7</xm:f>
              <xm:sqref>F7</xm:sqref>
            </x14:sparkline>
            <x14:sparkline>
              <xm:f>age_dist!B8:D8</xm:f>
              <xm:sqref>F8</xm:sqref>
            </x14:sparkline>
            <x14:sparkline>
              <xm:f>age_dist!B9:D9</xm:f>
              <xm:sqref>F9</xm:sqref>
            </x14:sparkline>
            <x14:sparkline>
              <xm:f>age_dist!B10:D10</xm:f>
              <xm:sqref>F10</xm:sqref>
            </x14:sparkline>
            <x14:sparkline>
              <xm:f>age_dist!B11:D11</xm:f>
              <xm:sqref>F11</xm:sqref>
            </x14:sparkline>
            <x14:sparkline>
              <xm:f>age_dist!B12:D12</xm:f>
              <xm:sqref>F12</xm:sqref>
            </x14:sparkline>
            <x14:sparkline>
              <xm:f>age_dist!B13:D13</xm:f>
              <xm:sqref>F13</xm:sqref>
            </x14:sparkline>
            <x14:sparkline>
              <xm:f>age_dist!B14:D14</xm:f>
              <xm:sqref>F14</xm:sqref>
            </x14:sparkline>
          </x14:sparklines>
        </x14:sparklineGroup>
      </x14:sparklineGroups>
    </ex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3CBF4-2C85-4C0A-8570-03FA275E9293}">
  <dimension ref="A2:K15"/>
  <sheetViews>
    <sheetView workbookViewId="0"/>
  </sheetViews>
  <sheetFormatPr defaultRowHeight="15.6" x14ac:dyDescent="0.3"/>
  <cols>
    <col min="1" max="1" width="19.09765625" bestFit="1" customWidth="1"/>
    <col min="2" max="2" width="13.3984375" bestFit="1" customWidth="1"/>
    <col min="3" max="4" width="4.8984375" bestFit="1" customWidth="1"/>
    <col min="5" max="5" width="8.09765625" bestFit="1" customWidth="1"/>
    <col min="6" max="6" width="8.296875" customWidth="1"/>
    <col min="7" max="7" width="4.296875" bestFit="1" customWidth="1"/>
    <col min="8" max="8" width="3.8984375" bestFit="1" customWidth="1"/>
    <col min="9" max="9" width="4.09765625" bestFit="1" customWidth="1"/>
    <col min="10" max="10" width="3.8984375" bestFit="1" customWidth="1"/>
    <col min="11" max="11" width="9.69921875" customWidth="1"/>
    <col min="12" max="12" width="20.296875" bestFit="1" customWidth="1"/>
    <col min="13" max="13" width="11.19921875" bestFit="1" customWidth="1"/>
    <col min="14" max="15" width="7.8984375" bestFit="1" customWidth="1"/>
    <col min="16" max="16" width="10.8984375" bestFit="1" customWidth="1"/>
    <col min="17" max="17" width="6.796875" bestFit="1" customWidth="1"/>
    <col min="18" max="19" width="6.5" bestFit="1" customWidth="1"/>
    <col min="20" max="20" width="9.3984375" bestFit="1" customWidth="1"/>
    <col min="21" max="23" width="6.5" bestFit="1" customWidth="1"/>
    <col min="24" max="24" width="9.3984375" bestFit="1" customWidth="1"/>
    <col min="25" max="25" width="9.69921875" bestFit="1" customWidth="1"/>
    <col min="26" max="28" width="6.796875" bestFit="1" customWidth="1"/>
    <col min="29" max="29" width="9.3984375" bestFit="1" customWidth="1"/>
    <col min="30" max="32" width="6.5" bestFit="1" customWidth="1"/>
    <col min="33" max="33" width="9.3984375" bestFit="1" customWidth="1"/>
    <col min="34" max="36" width="6.5" bestFit="1" customWidth="1"/>
    <col min="37" max="37" width="9.3984375" bestFit="1" customWidth="1"/>
    <col min="38" max="38" width="9.69921875" bestFit="1" customWidth="1"/>
    <col min="39" max="39" width="10.8984375" bestFit="1" customWidth="1"/>
    <col min="40" max="126" width="15.19921875" bestFit="1" customWidth="1"/>
    <col min="127" max="127" width="10.8984375" bestFit="1" customWidth="1"/>
  </cols>
  <sheetData>
    <row r="2" spans="1:11" x14ac:dyDescent="0.3">
      <c r="A2" s="15" t="s">
        <v>132</v>
      </c>
    </row>
    <row r="4" spans="1:11" x14ac:dyDescent="0.3">
      <c r="A4" s="57" t="s">
        <v>131</v>
      </c>
      <c r="B4" s="57" t="s">
        <v>91</v>
      </c>
      <c r="C4" s="57"/>
      <c r="D4" s="57"/>
    </row>
    <row r="5" spans="1:11" x14ac:dyDescent="0.3">
      <c r="A5" s="57" t="s">
        <v>106</v>
      </c>
      <c r="B5" s="57">
        <v>1997</v>
      </c>
      <c r="C5" s="57">
        <v>1998</v>
      </c>
      <c r="D5" s="57">
        <v>1999</v>
      </c>
      <c r="F5" s="90" t="s">
        <v>138</v>
      </c>
    </row>
    <row r="6" spans="1:11" x14ac:dyDescent="0.3">
      <c r="A6" s="28" t="s">
        <v>97</v>
      </c>
      <c r="B6" s="26">
        <v>222</v>
      </c>
      <c r="C6" s="26">
        <v>247</v>
      </c>
      <c r="D6" s="26">
        <v>191</v>
      </c>
      <c r="F6" s="72">
        <f>GETPIVOTDATA("ticket_qty",$A$4,"Order Month",1,"Festival Year",1999)/GETPIVOTDATA("ticket_qty",$A$4,"Festival Year",1999)</f>
        <v>0.42729306487695751</v>
      </c>
    </row>
    <row r="7" spans="1:11" x14ac:dyDescent="0.3">
      <c r="A7" s="28" t="s">
        <v>98</v>
      </c>
      <c r="B7" s="26">
        <v>7</v>
      </c>
      <c r="C7" s="26">
        <v>11</v>
      </c>
      <c r="D7" s="26">
        <v>17</v>
      </c>
      <c r="F7" s="72">
        <f>GETPIVOTDATA("ticket_qty",$A$4,"Order Month",2,"Festival Year",1999)/GETPIVOTDATA("ticket_qty",$A$4,"Festival Year",1999)</f>
        <v>3.803131991051454E-2</v>
      </c>
      <c r="K7" s="11"/>
    </row>
    <row r="8" spans="1:11" x14ac:dyDescent="0.3">
      <c r="A8" s="28" t="s">
        <v>99</v>
      </c>
      <c r="B8" s="26">
        <v>13</v>
      </c>
      <c r="C8" s="26">
        <v>17</v>
      </c>
      <c r="D8" s="26">
        <v>8</v>
      </c>
      <c r="F8" s="72">
        <f>GETPIVOTDATA("ticket_qty",$A$4,"Order Month",3,"Festival Year",1999)/GETPIVOTDATA("ticket_qty",$A$4,"Festival Year",1999)</f>
        <v>1.7897091722595078E-2</v>
      </c>
      <c r="K8" s="11"/>
    </row>
    <row r="9" spans="1:11" x14ac:dyDescent="0.3">
      <c r="A9" s="28" t="s">
        <v>105</v>
      </c>
      <c r="B9" s="26">
        <v>0</v>
      </c>
      <c r="C9" s="26">
        <v>2</v>
      </c>
      <c r="D9" s="26">
        <v>6</v>
      </c>
      <c r="F9" s="72">
        <f>GETPIVOTDATA("ticket_qty",$A$4,"Order Month",4,"Festival Year",1999)/GETPIVOTDATA("ticket_qty",$A$4,"Festival Year",1999)</f>
        <v>1.3422818791946308E-2</v>
      </c>
    </row>
    <row r="10" spans="1:11" x14ac:dyDescent="0.3">
      <c r="A10" s="28" t="s">
        <v>100</v>
      </c>
      <c r="B10" s="26">
        <v>9</v>
      </c>
      <c r="C10" s="26">
        <v>8</v>
      </c>
      <c r="D10" s="26">
        <v>8</v>
      </c>
      <c r="F10" s="72">
        <f>GETPIVOTDATA("ticket_qty",$A$4,"Order Month",5,"Festival Year",1999)/GETPIVOTDATA("ticket_qty",$A$4,"Festival Year",1999)</f>
        <v>1.7897091722595078E-2</v>
      </c>
    </row>
    <row r="11" spans="1:11" x14ac:dyDescent="0.3">
      <c r="A11" s="28" t="s">
        <v>101</v>
      </c>
      <c r="B11" s="26">
        <v>7</v>
      </c>
      <c r="C11" s="26">
        <v>33</v>
      </c>
      <c r="D11" s="26">
        <v>43</v>
      </c>
      <c r="F11" s="72">
        <f>GETPIVOTDATA("ticket_qty",$A$4,"Order Month",6,"Festival Year",1999)/GETPIVOTDATA("ticket_qty",$A$4,"Festival Year",1999)</f>
        <v>9.6196868008948541E-2</v>
      </c>
    </row>
    <row r="12" spans="1:11" x14ac:dyDescent="0.3">
      <c r="A12" s="28" t="s">
        <v>102</v>
      </c>
      <c r="B12" s="26">
        <v>56</v>
      </c>
      <c r="C12" s="26">
        <v>38</v>
      </c>
      <c r="D12" s="26">
        <v>52</v>
      </c>
      <c r="F12" s="72">
        <f>GETPIVOTDATA("ticket_qty",$A$4,"Order Month",7,"Festival Year",1999)/GETPIVOTDATA("ticket_qty",$A$4,"Festival Year",1999)</f>
        <v>0.116331096196868</v>
      </c>
    </row>
    <row r="13" spans="1:11" x14ac:dyDescent="0.3">
      <c r="A13" s="28" t="s">
        <v>103</v>
      </c>
      <c r="B13" s="26">
        <v>9</v>
      </c>
      <c r="C13" s="26">
        <v>30</v>
      </c>
      <c r="D13" s="26">
        <v>55</v>
      </c>
      <c r="F13" s="72">
        <f>GETPIVOTDATA("ticket_qty",$A$4,"Order Month",8,"Festival Year",1999)/GETPIVOTDATA("ticket_qty",$A$4,"Festival Year",1999)</f>
        <v>0.12304250559284116</v>
      </c>
    </row>
    <row r="14" spans="1:11" x14ac:dyDescent="0.3">
      <c r="A14" s="28" t="s">
        <v>104</v>
      </c>
      <c r="B14" s="26">
        <v>109</v>
      </c>
      <c r="C14" s="26">
        <v>68</v>
      </c>
      <c r="D14" s="26">
        <v>67</v>
      </c>
      <c r="F14" s="72">
        <f>GETPIVOTDATA("ticket_qty",$A$4,"Order Month",9,"Festival Year",1999)/GETPIVOTDATA("ticket_qty",$A$4,"Festival Year",1999)</f>
        <v>0.14988814317673377</v>
      </c>
    </row>
    <row r="15" spans="1:11" x14ac:dyDescent="0.3">
      <c r="A15" s="28" t="s">
        <v>119</v>
      </c>
      <c r="B15" s="26">
        <v>432</v>
      </c>
      <c r="C15" s="26">
        <v>454</v>
      </c>
      <c r="D15" s="26">
        <v>447</v>
      </c>
      <c r="F15" s="31"/>
    </row>
  </sheetData>
  <conditionalFormatting pivot="1" sqref="B6:D14">
    <cfRule type="colorScale" priority="2">
      <colorScale>
        <cfvo type="min"/>
        <cfvo type="max"/>
        <color rgb="FFFCFCFF"/>
        <color rgb="FF63BE7B"/>
      </colorScale>
    </cfRule>
  </conditionalFormatting>
  <conditionalFormatting sqref="F6:F14">
    <cfRule type="colorScale" priority="1">
      <colorScale>
        <cfvo type="min"/>
        <cfvo type="max"/>
        <color rgb="FFFCFCFF"/>
        <color rgb="FF63BE7B"/>
      </colorScale>
    </cfRule>
  </conditionalFormatting>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8DE43CA7-EFB7-4EB4-9DD7-863DD34E1AEF}">
  <ds:schemaRefs/>
</ds:datastoreItem>
</file>

<file path=customXml/itemProps2.xml><?xml version="1.0" encoding="utf-8"?>
<ds:datastoreItem xmlns:ds="http://schemas.openxmlformats.org/officeDocument/2006/customXml" ds:itemID="{C11DDBF8-3DCB-4D29-99AF-E5C519DF7A52}">
  <ds:schemaRefs/>
</ds:datastoreItem>
</file>

<file path=customXml/itemProps3.xml><?xml version="1.0" encoding="utf-8"?>
<ds:datastoreItem xmlns:ds="http://schemas.openxmlformats.org/officeDocument/2006/customXml" ds:itemID="{0544860C-DEC8-4AD0-8565-7EDF81F8284D}">
  <ds:schemaRefs/>
</ds:datastoreItem>
</file>

<file path=customXml/itemProps4.xml><?xml version="1.0" encoding="utf-8"?>
<ds:datastoreItem xmlns:ds="http://schemas.openxmlformats.org/officeDocument/2006/customXml" ds:itemID="{9A11846F-A25C-49C9-8D3C-E5577D61AFA6}">
  <ds:schemaRefs/>
</ds:datastoreItem>
</file>

<file path=customXml/itemProps5.xml><?xml version="1.0" encoding="utf-8"?>
<ds:datastoreItem xmlns:ds="http://schemas.openxmlformats.org/officeDocument/2006/customXml" ds:itemID="{1060E526-6F53-4A15-8144-1B69011AFCD6}">
  <ds:schemaRefs/>
</ds:datastoreItem>
</file>

<file path=customXml/itemProps6.xml><?xml version="1.0" encoding="utf-8"?>
<ds:datastoreItem xmlns:ds="http://schemas.openxmlformats.org/officeDocument/2006/customXml" ds:itemID="{3A48D0EF-5A74-42E5-A2C1-40C5BFD2F5C7}">
  <ds:schemaRefs/>
</ds:datastoreItem>
</file>

<file path=customXml/itemProps7.xml><?xml version="1.0" encoding="utf-8"?>
<ds:datastoreItem xmlns:ds="http://schemas.openxmlformats.org/officeDocument/2006/customXml" ds:itemID="{95623A2E-E484-4746-AA69-48410C82C545}">
  <ds:schemaRefs/>
</ds:datastoreItem>
</file>

<file path=customXml/itemProps8.xml><?xml version="1.0" encoding="utf-8"?>
<ds:datastoreItem xmlns:ds="http://schemas.openxmlformats.org/officeDocument/2006/customXml" ds:itemID="{03821968-CB73-45D1-A556-68C3DEA01367}">
  <ds:schemaRefs/>
</ds:datastoreItem>
</file>

<file path=customXml/itemProps9.xml><?xml version="1.0" encoding="utf-8"?>
<ds:datastoreItem xmlns:ds="http://schemas.openxmlformats.org/officeDocument/2006/customXml" ds:itemID="{5595ECF5-AB7D-43D1-BBD6-C1C2FAB1E991}">
  <ds:schemaRefs/>
</ds:datastoreItem>
</file>

<file path=customXml/itemProps10.xml><?xml version="1.0" encoding="utf-8"?>
<ds:datastoreItem xmlns:ds="http://schemas.openxmlformats.org/officeDocument/2006/customXml" ds:itemID="{31BFE87F-B3EA-4937-A968-6F0B2FBD57B3}">
  <ds:schemaRefs/>
</ds:datastoreItem>
</file>

<file path=customXml/itemProps11.xml><?xml version="1.0" encoding="utf-8"?>
<ds:datastoreItem xmlns:ds="http://schemas.openxmlformats.org/officeDocument/2006/customXml" ds:itemID="{F94F9B1A-6ADE-44BC-A76E-427FF4BD2793}">
  <ds:schemaRefs/>
</ds:datastoreItem>
</file>

<file path=customXml/itemProps12.xml><?xml version="1.0" encoding="utf-8"?>
<ds:datastoreItem xmlns:ds="http://schemas.openxmlformats.org/officeDocument/2006/customXml" ds:itemID="{ACCEC50E-63F2-4AC2-BAD2-FCEDD5AE01AE}">
  <ds:schemaRefs/>
</ds:datastoreItem>
</file>

<file path=customXml/itemProps13.xml><?xml version="1.0" encoding="utf-8"?>
<ds:datastoreItem xmlns:ds="http://schemas.openxmlformats.org/officeDocument/2006/customXml" ds:itemID="{5091BC5A-EE92-49AE-B6E2-4A34FED7C9A5}">
  <ds:schemaRefs/>
</ds:datastoreItem>
</file>

<file path=customXml/itemProps14.xml><?xml version="1.0" encoding="utf-8"?>
<ds:datastoreItem xmlns:ds="http://schemas.openxmlformats.org/officeDocument/2006/customXml" ds:itemID="{B2EE4279-89A5-459C-9473-AA220E4B695D}">
  <ds:schemaRefs/>
</ds:datastoreItem>
</file>

<file path=customXml/itemProps15.xml><?xml version="1.0" encoding="utf-8"?>
<ds:datastoreItem xmlns:ds="http://schemas.openxmlformats.org/officeDocument/2006/customXml" ds:itemID="{5EAEEEC4-DF18-44AF-B80F-3D8BC509CB22}">
  <ds:schemaRefs/>
</ds:datastoreItem>
</file>

<file path=customXml/itemProps16.xml><?xml version="1.0" encoding="utf-8"?>
<ds:datastoreItem xmlns:ds="http://schemas.openxmlformats.org/officeDocument/2006/customXml" ds:itemID="{D5F9BBD3-F56E-4441-88B4-DABF4F88C02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raw_data</vt:lpstr>
      <vt:lpstr>data</vt:lpstr>
      <vt:lpstr>F1_previous_purchase</vt:lpstr>
      <vt:lpstr>F2_repeat_purchase</vt:lpstr>
      <vt:lpstr>F3_age</vt:lpstr>
      <vt:lpstr>general</vt:lpstr>
      <vt:lpstr>tickets</vt:lpstr>
      <vt:lpstr>age_dist</vt:lpstr>
      <vt:lpstr>sales_per_month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Duygu Unaldi</dc:creator>
  <cp:lastModifiedBy>admin</cp:lastModifiedBy>
  <dcterms:created xsi:type="dcterms:W3CDTF">2021-02-07T12:52:59Z</dcterms:created>
  <dcterms:modified xsi:type="dcterms:W3CDTF">2021-02-10T10:10:15Z</dcterms:modified>
</cp:coreProperties>
</file>