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C:\Users\Joan\Documents\MOSStudyGuides\MOS2019_XC\PracticeFiles\Objective1\"/>
    </mc:Choice>
  </mc:AlternateContent>
  <xr:revisionPtr revIDLastSave="0" documentId="13_ncr:1_{C1F30364-8295-4968-BB81-96EF2EA3F0B7}" xr6:coauthVersionLast="41" xr6:coauthVersionMax="41" xr10:uidLastSave="{00000000-0000-0000-0000-000000000000}"/>
  <bookViews>
    <workbookView xWindow="9525" yWindow="1440" windowWidth="14250" windowHeight="10590" tabRatio="578" xr2:uid="{00000000-000D-0000-FFFF-FFFF00000000}"/>
  </bookViews>
  <sheets>
    <sheet name="Book" sheetId="8" r:id="rId1"/>
    <sheet name="Data" sheetId="2" r:id="rId2"/>
    <sheet name="Post-Handoff components" sheetId="10" state="hidden" r:id="rId3"/>
    <sheet name="SalesFmt" sheetId="12" r:id="rId4"/>
  </sheets>
  <externalReferences>
    <externalReference r:id="rId5"/>
  </externalReferences>
  <definedNames>
    <definedName name="Bonus_2016">[1]!ToyBonus[#All]</definedName>
    <definedName name="castgfx">Data!$G$3</definedName>
    <definedName name="castpg">Data!$G$2</definedName>
    <definedName name="holidays">Data!$B$4:$B$13</definedName>
    <definedName name="Next">"Arrow: Right 8"</definedName>
    <definedName name="Previous">"Arrow: Left 9"</definedName>
    <definedName name="_xlnm.Print_Area" localSheetId="3">Sales_2018[#All]</definedName>
    <definedName name="start_date">Data!$B$1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8" l="1"/>
  <c r="N29" i="12"/>
  <c r="M29" i="12"/>
  <c r="L29" i="12"/>
  <c r="K29" i="12"/>
  <c r="J29" i="12"/>
  <c r="I29" i="12"/>
  <c r="H29" i="12"/>
  <c r="G29" i="12"/>
  <c r="F29" i="12"/>
  <c r="E29" i="12"/>
  <c r="D29" i="12"/>
  <c r="C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M18" i="8" l="1"/>
  <c r="N18" i="8" s="1"/>
  <c r="O18" i="8" s="1"/>
  <c r="P18" i="8" s="1"/>
  <c r="Q18" i="8" s="1"/>
  <c r="M6" i="8"/>
  <c r="N6" i="8" s="1"/>
  <c r="O6" i="8" s="1"/>
  <c r="M7" i="8"/>
  <c r="N7" i="8" s="1"/>
  <c r="O7" i="8" s="1"/>
  <c r="M5" i="8"/>
  <c r="N5" i="8" s="1"/>
  <c r="O5" i="8" s="1"/>
  <c r="M17" i="8"/>
  <c r="G11" i="8"/>
  <c r="I11" i="8"/>
  <c r="J11" i="8"/>
  <c r="K11" i="8" s="1"/>
  <c r="L11" i="8" s="1"/>
  <c r="M11" i="8" s="1"/>
  <c r="N11" i="8" s="1"/>
  <c r="O11" i="8" s="1"/>
  <c r="P11" i="8" s="1"/>
  <c r="Q11" i="8" s="1"/>
  <c r="F12" i="8"/>
  <c r="G12" i="8" s="1"/>
  <c r="H12" i="8" s="1"/>
  <c r="F13" i="8"/>
  <c r="G13" i="8" s="1"/>
  <c r="H13" i="8" s="1"/>
  <c r="F14" i="8"/>
  <c r="G14" i="8" s="1"/>
  <c r="H14" i="8" s="1"/>
  <c r="F15" i="8"/>
  <c r="G15" i="8" s="1"/>
  <c r="H15" i="8" s="1"/>
  <c r="D7" i="8"/>
  <c r="D8" i="8"/>
  <c r="D9" i="8"/>
  <c r="D10" i="8"/>
  <c r="D16" i="8" s="1"/>
  <c r="D11" i="8"/>
  <c r="D12" i="8"/>
  <c r="D13" i="8"/>
  <c r="D14" i="8"/>
  <c r="D15" i="8"/>
  <c r="D6" i="8"/>
  <c r="D5" i="8"/>
  <c r="I13" i="8" l="1"/>
  <c r="J13" i="8"/>
  <c r="K13" i="8" s="1"/>
  <c r="L13" i="8" s="1"/>
  <c r="M13" i="8" s="1"/>
  <c r="N13" i="8" s="1"/>
  <c r="O13" i="8" s="1"/>
  <c r="P13" i="8" s="1"/>
  <c r="Q13" i="8" s="1"/>
  <c r="L9" i="8"/>
  <c r="M9" i="8" s="1"/>
  <c r="N9" i="8" s="1"/>
  <c r="O9" i="8" s="1"/>
  <c r="P9" i="8" s="1"/>
  <c r="Q9" i="8" s="1"/>
  <c r="I12" i="8"/>
  <c r="J12" i="8"/>
  <c r="K12" i="8" s="1"/>
  <c r="L12" i="8" s="1"/>
  <c r="M12" i="8" s="1"/>
  <c r="N12" i="8" s="1"/>
  <c r="O12" i="8" s="1"/>
  <c r="P12" i="8" s="1"/>
  <c r="Q12" i="8" s="1"/>
  <c r="L8" i="8"/>
  <c r="M8" i="8" s="1"/>
  <c r="I15" i="8"/>
  <c r="J15" i="8"/>
  <c r="K15" i="8" s="1"/>
  <c r="L15" i="8" s="1"/>
  <c r="M15" i="8" s="1"/>
  <c r="N15" i="8" s="1"/>
  <c r="O15" i="8" s="1"/>
  <c r="P15" i="8" s="1"/>
  <c r="Q15" i="8" s="1"/>
  <c r="I14" i="8"/>
  <c r="J14" i="8"/>
  <c r="K14" i="8" s="1"/>
  <c r="L14" i="8" s="1"/>
  <c r="M14" i="8" s="1"/>
  <c r="N14" i="8" s="1"/>
  <c r="O14" i="8" s="1"/>
  <c r="P14" i="8" s="1"/>
  <c r="Q14" i="8" s="1"/>
  <c r="L10" i="8"/>
  <c r="M10" i="8" s="1"/>
  <c r="N10" i="8" s="1"/>
  <c r="O10" i="8" s="1"/>
  <c r="P10" i="8" s="1"/>
  <c r="Q10" i="8" s="1"/>
  <c r="N8" i="8" l="1"/>
  <c r="O8" i="8" s="1"/>
  <c r="P8" i="8" s="1"/>
  <c r="Q8" i="8" s="1"/>
  <c r="D19" i="8"/>
  <c r="C19" i="8" l="1"/>
  <c r="N17" i="8" l="1"/>
  <c r="O17" i="8" s="1"/>
  <c r="P17" i="8" s="1"/>
  <c r="Q5" i="8"/>
  <c r="P5" i="8"/>
  <c r="Q6" i="8" l="1"/>
  <c r="Q7" i="8" s="1"/>
  <c r="Q17" i="8"/>
  <c r="P6" i="8"/>
  <c r="P7" i="8" s="1"/>
  <c r="P16" i="8" l="1"/>
  <c r="Q16" i="8" s="1"/>
  <c r="R5" i="8"/>
  <c r="S5" i="8" s="1"/>
  <c r="T5" i="8" s="1"/>
  <c r="U5" i="8" s="1"/>
  <c r="V5" i="8" s="1"/>
  <c r="W5" i="8" s="1"/>
  <c r="B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tc={B159196B-71CE-4596-955E-1D31260B77F2}</author>
  </authors>
  <commentList>
    <comment ref="B2" authorId="0" shapeId="0" xr:uid="{B159196B-71CE-4596-955E-1D31260B77F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 comment</t>
      </text>
    </comment>
  </commentList>
</comments>
</file>

<file path=xl/sharedStrings.xml><?xml version="1.0" encoding="utf-8"?>
<sst xmlns="http://schemas.openxmlformats.org/spreadsheetml/2006/main" count="150" uniqueCount="131">
  <si>
    <t>Original content</t>
  </si>
  <si>
    <t>Index</t>
  </si>
  <si>
    <t>Gfx Cx as reqd</t>
  </si>
  <si>
    <t>Final Layout</t>
  </si>
  <si>
    <t>Gfx</t>
  </si>
  <si>
    <t>Title</t>
  </si>
  <si>
    <t>a02</t>
  </si>
  <si>
    <t>a05</t>
  </si>
  <si>
    <t>Total</t>
  </si>
  <si>
    <t>New Year's Day</t>
  </si>
  <si>
    <t>Memorial Day</t>
  </si>
  <si>
    <t>Independence Day</t>
  </si>
  <si>
    <t>Labor Day</t>
  </si>
  <si>
    <t>Christmas Day</t>
  </si>
  <si>
    <t>Series Variables</t>
  </si>
  <si>
    <t>Chapter</t>
  </si>
  <si>
    <t>Word</t>
  </si>
  <si>
    <t>Variance</t>
  </si>
  <si>
    <t>z02</t>
  </si>
  <si>
    <t>Complete</t>
  </si>
  <si>
    <t>In Progress</t>
  </si>
  <si>
    <t>Estimated</t>
  </si>
  <si>
    <t>Legend</t>
  </si>
  <si>
    <t>Author</t>
  </si>
  <si>
    <t>Resource Key</t>
  </si>
  <si>
    <t>Per-Word page</t>
  </si>
  <si>
    <t>Per-graphic</t>
  </si>
  <si>
    <t>Not Required</t>
  </si>
  <si>
    <t>Kathy</t>
  </si>
  <si>
    <t>Proof 1/Cold Read</t>
  </si>
  <si>
    <t>Proof2</t>
  </si>
  <si>
    <t>Electronic delivery</t>
  </si>
  <si>
    <t>Scheduling Conflict</t>
  </si>
  <si>
    <t>Proof Cx/Page Turning</t>
  </si>
  <si>
    <t>LoC/copyright</t>
  </si>
  <si>
    <t>Page Turn TBD</t>
  </si>
  <si>
    <t>Vacations</t>
  </si>
  <si>
    <t>Actual</t>
  </si>
  <si>
    <t>Projected</t>
  </si>
  <si>
    <t>TR</t>
  </si>
  <si>
    <t>CE</t>
  </si>
  <si>
    <t>Prod</t>
  </si>
  <si>
    <t>Graphix</t>
  </si>
  <si>
    <t>Proof</t>
  </si>
  <si>
    <t>eBook</t>
  </si>
  <si>
    <t>Companion CD</t>
  </si>
  <si>
    <t>Sample Chapters</t>
  </si>
  <si>
    <t>Post-Handoff deliverables</t>
  </si>
  <si>
    <t>Jeanne</t>
  </si>
  <si>
    <t>Thanksgiving</t>
  </si>
  <si>
    <t>Introduction</t>
  </si>
  <si>
    <t>a01</t>
  </si>
  <si>
    <t>Max</t>
  </si>
  <si>
    <t>Min</t>
  </si>
  <si>
    <t>Doc Pages</t>
  </si>
  <si>
    <t>PDF Pages</t>
  </si>
  <si>
    <t>Over/under target:</t>
  </si>
  <si>
    <t>Target</t>
  </si>
  <si>
    <t>a03</t>
  </si>
  <si>
    <t>Jaime</t>
  </si>
  <si>
    <t>z03</t>
  </si>
  <si>
    <t>Start date</t>
  </si>
  <si>
    <t>Thanksgiving Friday</t>
  </si>
  <si>
    <t>Boxing Day</t>
  </si>
  <si>
    <t>Christmas Eve</t>
  </si>
  <si>
    <t>OTSI Non-Working Days</t>
  </si>
  <si>
    <t>AU Doc Review</t>
  </si>
  <si>
    <t>CE2</t>
  </si>
  <si>
    <t>Process Gfx</t>
  </si>
  <si>
    <t>Layout 1</t>
  </si>
  <si>
    <t>Layout2</t>
  </si>
  <si>
    <t>TBD</t>
  </si>
  <si>
    <t>Susie</t>
  </si>
  <si>
    <t>Sigs:</t>
  </si>
  <si>
    <t>Final Index Pass</t>
  </si>
  <si>
    <t>Final PDFs/eBook</t>
  </si>
  <si>
    <t>Styled Word docs</t>
  </si>
  <si>
    <t>Contents</t>
  </si>
  <si>
    <t>About the author</t>
  </si>
  <si>
    <t>Survey page</t>
  </si>
  <si>
    <t>AU PDF Review</t>
  </si>
  <si>
    <t>PM/CE1/Keystroke</t>
  </si>
  <si>
    <t>Joan</t>
  </si>
  <si>
    <t>a04</t>
  </si>
  <si>
    <t>Taking a Microsoft Office Specialist Exam</t>
  </si>
  <si>
    <t>MOS 2016 Study Guide for Microsoft Excel</t>
  </si>
  <si>
    <t>Exam 77-727 Microsoft Excel 2016</t>
  </si>
  <si>
    <t>Create and manage worksheets and workbooks</t>
  </si>
  <si>
    <t>Manage data cells and ranges</t>
  </si>
  <si>
    <t>Create and manage tables</t>
  </si>
  <si>
    <t>Perform operations with formulas and functions</t>
  </si>
  <si>
    <t>z01</t>
  </si>
  <si>
    <t>Create charts and objects</t>
  </si>
  <si>
    <r>
      <t xml:space="preserve">Working Days Budgeted </t>
    </r>
    <r>
      <rPr>
        <sz val="11"/>
        <rFont val="Wingdings 3"/>
        <family val="1"/>
        <charset val="2"/>
      </rPr>
      <t>Æ</t>
    </r>
  </si>
  <si>
    <t>Person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</si>
  <si>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</si>
  <si>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</si>
  <si>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</si>
  <si>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</si>
  <si>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</si>
  <si>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</si>
  <si>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</si>
  <si>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</si>
  <si>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</si>
  <si>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</si>
  <si>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</si>
  <si>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</si>
  <si>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</si>
  <si>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Allen</t>
  </si>
  <si>
    <t>Brock</t>
  </si>
  <si>
    <t>Charles</t>
  </si>
  <si>
    <t>David</t>
  </si>
  <si>
    <t>Emma</t>
  </si>
  <si>
    <t>Frank</t>
  </si>
  <si>
    <t>Grace</t>
  </si>
  <si>
    <t>Heather</t>
  </si>
  <si>
    <t>Irma</t>
  </si>
  <si>
    <t>Kay</t>
  </si>
  <si>
    <t>Linda</t>
  </si>
  <si>
    <t>Nancy</t>
  </si>
  <si>
    <t>Olivia</t>
  </si>
  <si>
    <t>Paul</t>
  </si>
  <si>
    <t>Quentin</t>
  </si>
  <si>
    <t>Raina</t>
  </si>
  <si>
    <t>Steve</t>
  </si>
  <si>
    <t>Trinity</t>
  </si>
  <si>
    <t>Ulrike</t>
  </si>
  <si>
    <t>Victor</t>
  </si>
  <si>
    <t>William</t>
  </si>
  <si>
    <t>Average</t>
  </si>
  <si>
    <r>
      <rPr>
        <b/>
        <sz val="11"/>
        <rFont val="Candara"/>
        <family val="2"/>
        <scheme val="minor"/>
      </rPr>
      <t xml:space="preserve">                                                             Currently tracking  </t>
    </r>
    <r>
      <rPr>
        <b/>
        <sz val="11"/>
        <rFont val="Wingdings 3"/>
        <family val="1"/>
        <charset val="2"/>
      </rPr>
      <t>È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</si>
</sst>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-F800]dddd\,\ mmmm\ dd\,\ yyyy"/>
    <numFmt numFmtId="165" formatCode="[$-409]d\-mmm;@"/>
    <numFmt numFmtId="166" formatCode="0.000"/>
    <numFmt numFmtId="167" formatCode="0;[Red]0"/>
    <numFmt numFmtId="168" formatCode="_(&quot;$&quot;* #,##0_);_(&quot;$&quot;* \(#,##0\);_(&quot;$&quot;* &quot;-&quot;??_);_(@_)"/>
  </numFmts>
  <fonts count="44" x14ac:knownFonts="1">
    <font>
      <sz val="8"/>
      <name val="Arial"/>
    </font>
    <font>
      <sz val="11"/>
      <color theme="1"/>
      <name val="Candara"/>
      <family val="2"/>
      <scheme val="minor"/>
    </font>
    <font>
      <sz val="8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9"/>
      <name val="Calibri"/>
      <family val="2"/>
    </font>
    <font>
      <b/>
      <sz val="8"/>
      <name val="Arial"/>
      <family val="2"/>
    </font>
    <font>
      <b/>
      <sz val="10"/>
      <color indexed="10"/>
      <name val="Calibri"/>
      <family val="2"/>
    </font>
    <font>
      <b/>
      <sz val="10"/>
      <color indexed="16"/>
      <name val="Calibri"/>
      <family val="2"/>
    </font>
    <font>
      <b/>
      <sz val="10"/>
      <color indexed="14"/>
      <name val="Calibri"/>
      <family val="2"/>
    </font>
    <font>
      <b/>
      <sz val="10"/>
      <color indexed="19"/>
      <name val="Calibri"/>
      <family val="2"/>
    </font>
    <font>
      <b/>
      <sz val="10"/>
      <color indexed="36"/>
      <name val="Calibri"/>
      <family val="2"/>
    </font>
    <font>
      <b/>
      <sz val="10"/>
      <color indexed="40"/>
      <name val="Calibri"/>
      <family val="2"/>
    </font>
    <font>
      <b/>
      <sz val="10"/>
      <color indexed="30"/>
      <name val="Calibri"/>
      <family val="2"/>
    </font>
    <font>
      <b/>
      <sz val="10"/>
      <color indexed="51"/>
      <name val="Calibri"/>
      <family val="2"/>
    </font>
    <font>
      <b/>
      <sz val="10"/>
      <color indexed="17"/>
      <name val="Calibri"/>
      <family val="2"/>
    </font>
    <font>
      <b/>
      <sz val="10"/>
      <color indexed="25"/>
      <name val="Calibri"/>
      <family val="2"/>
    </font>
    <font>
      <sz val="8"/>
      <color indexed="16"/>
      <name val="Arial"/>
      <family val="2"/>
    </font>
    <font>
      <sz val="12"/>
      <name val="Calibri"/>
      <family val="2"/>
    </font>
    <font>
      <sz val="8"/>
      <name val="Arial"/>
      <family val="2"/>
    </font>
    <font>
      <b/>
      <sz val="10"/>
      <color rgb="FF00B0F0"/>
      <name val="Calibri"/>
      <family val="2"/>
    </font>
    <font>
      <b/>
      <sz val="10"/>
      <color theme="3" tint="-0.499984740745262"/>
      <name val="Calibri"/>
      <family val="2"/>
    </font>
    <font>
      <b/>
      <sz val="11"/>
      <color theme="0"/>
      <name val="Candara"/>
      <family val="2"/>
      <scheme val="minor"/>
    </font>
    <font>
      <sz val="11"/>
      <color theme="0"/>
      <name val="Candara"/>
      <family val="2"/>
      <scheme val="minor"/>
    </font>
    <font>
      <b/>
      <sz val="11"/>
      <name val="Wingdings 3"/>
      <family val="1"/>
      <charset val="2"/>
    </font>
    <font>
      <sz val="11"/>
      <name val="Wingdings 3"/>
      <family val="1"/>
      <charset val="2"/>
    </font>
    <font>
      <sz val="11"/>
      <color indexed="30"/>
      <name val="Candara"/>
      <family val="2"/>
      <scheme val="minor"/>
    </font>
    <font>
      <sz val="11"/>
      <color indexed="25"/>
      <name val="Candara"/>
      <family val="2"/>
      <scheme val="minor"/>
    </font>
    <font>
      <sz val="11"/>
      <name val="Candara"/>
      <family val="2"/>
      <scheme val="minor"/>
    </font>
    <font>
      <sz val="11"/>
      <color indexed="45"/>
      <name val="Candara"/>
      <family val="2"/>
      <scheme val="minor"/>
    </font>
    <font>
      <b/>
      <sz val="11"/>
      <name val="Candara"/>
      <family val="2"/>
      <scheme val="minor"/>
    </font>
    <font>
      <sz val="11"/>
      <color rgb="FF7030A0"/>
      <name val="Candara"/>
      <family val="2"/>
      <scheme val="minor"/>
    </font>
    <font>
      <sz val="11"/>
      <color rgb="FF33CC33"/>
      <name val="Candara"/>
      <family val="2"/>
      <scheme val="minor"/>
    </font>
    <font>
      <sz val="11"/>
      <color theme="9" tint="-0.249977111117893"/>
      <name val="Candara"/>
      <family val="2"/>
      <scheme val="minor"/>
    </font>
    <font>
      <sz val="11"/>
      <color rgb="FFFA7466"/>
      <name val="Candara"/>
      <family val="2"/>
      <scheme val="minor"/>
    </font>
    <font>
      <sz val="11"/>
      <color rgb="FF0070C0"/>
      <name val="Candara"/>
      <family val="2"/>
      <scheme val="minor"/>
    </font>
    <font>
      <b/>
      <sz val="11"/>
      <color theme="4"/>
      <name val="Candara"/>
      <family val="2"/>
      <scheme val="minor"/>
    </font>
    <font>
      <b/>
      <sz val="11"/>
      <color theme="9" tint="-0.249977111117893"/>
      <name val="Candara"/>
      <family val="2"/>
      <scheme val="minor"/>
    </font>
    <font>
      <sz val="11"/>
      <color rgb="FFFF6161"/>
      <name val="Candara"/>
      <family val="2"/>
      <scheme val="minor"/>
    </font>
    <font>
      <sz val="11"/>
      <color theme="4"/>
      <name val="Candara"/>
      <family val="2"/>
      <scheme val="minor"/>
    </font>
    <font>
      <sz val="11"/>
      <color rgb="FF00B050"/>
      <name val="Candara"/>
      <family val="2"/>
      <scheme val="minor"/>
    </font>
    <font>
      <sz val="10"/>
      <name val="Candara"/>
      <family val="2"/>
      <scheme val="minor"/>
    </font>
    <font>
      <sz val="8"/>
      <color theme="1"/>
      <name val="Candara"/>
      <family val="2"/>
      <scheme val="minor"/>
    </font>
    <font>
      <sz val="9"/>
      <color theme="1"/>
      <name val="Candar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164" fontId="0" fillId="0" borderId="0"/>
    <xf numFmtId="164" fontId="2" fillId="0" borderId="0"/>
    <xf numFmtId="9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182">
    <xf numFmtId="164" fontId="0" fillId="0" borderId="0" xfId="0"/>
    <xf numFmtId="164" fontId="0" fillId="0" borderId="0" xfId="0" applyAlignment="1">
      <alignment horizontal="center"/>
    </xf>
    <xf numFmtId="9" fontId="0" fillId="0" borderId="0" xfId="2" applyFont="1"/>
    <xf numFmtId="164" fontId="4" fillId="0" borderId="2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10" fillId="0" borderId="3" xfId="0" applyFont="1" applyBorder="1" applyAlignment="1">
      <alignment horizontal="center"/>
    </xf>
    <xf numFmtId="164" fontId="11" fillId="0" borderId="3" xfId="0" applyNumberFormat="1" applyFont="1" applyBorder="1" applyAlignment="1">
      <alignment horizontal="center" vertical="center"/>
    </xf>
    <xf numFmtId="164" fontId="12" fillId="0" borderId="3" xfId="0" applyFont="1" applyBorder="1" applyAlignment="1">
      <alignment horizontal="center"/>
    </xf>
    <xf numFmtId="164" fontId="13" fillId="0" borderId="3" xfId="0" applyFont="1" applyBorder="1" applyAlignment="1">
      <alignment horizontal="center"/>
    </xf>
    <xf numFmtId="164" fontId="14" fillId="0" borderId="3" xfId="0" applyFont="1" applyBorder="1" applyAlignment="1">
      <alignment horizontal="center"/>
    </xf>
    <xf numFmtId="164" fontId="15" fillId="0" borderId="3" xfId="0" applyFont="1" applyBorder="1" applyAlignment="1">
      <alignment horizontal="center"/>
    </xf>
    <xf numFmtId="164" fontId="16" fillId="0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" fontId="6" fillId="0" borderId="11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0" fillId="0" borderId="0" xfId="0" applyNumberFormat="1"/>
    <xf numFmtId="1" fontId="0" fillId="0" borderId="5" xfId="0" applyNumberFormat="1" applyBorder="1"/>
    <xf numFmtId="1" fontId="0" fillId="0" borderId="13" xfId="0" applyNumberFormat="1" applyBorder="1"/>
    <xf numFmtId="1" fontId="6" fillId="0" borderId="14" xfId="0" applyNumberFormat="1" applyFont="1" applyBorder="1" applyAlignment="1">
      <alignment horizontal="center"/>
    </xf>
    <xf numFmtId="1" fontId="3" fillId="0" borderId="5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6" xfId="2" applyNumberFormat="1" applyFont="1" applyBorder="1" applyAlignment="1">
      <alignment horizontal="center"/>
    </xf>
    <xf numFmtId="1" fontId="3" fillId="0" borderId="15" xfId="0" applyNumberFormat="1" applyFont="1" applyFill="1" applyBorder="1" applyAlignment="1">
      <alignment horizontal="center" vertical="center"/>
    </xf>
    <xf numFmtId="164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6" xfId="0" applyNumberFormat="1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2" fontId="0" fillId="0" borderId="6" xfId="0" applyNumberFormat="1" applyBorder="1"/>
    <xf numFmtId="2" fontId="0" fillId="0" borderId="19" xfId="0" applyNumberFormat="1" applyBorder="1"/>
    <xf numFmtId="164" fontId="4" fillId="0" borderId="3" xfId="0" applyNumberFormat="1" applyFon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164" fontId="2" fillId="0" borderId="0" xfId="0" applyFont="1" applyBorder="1"/>
    <xf numFmtId="164" fontId="0" fillId="0" borderId="0" xfId="0" applyBorder="1"/>
    <xf numFmtId="164" fontId="0" fillId="0" borderId="0" xfId="0" applyNumberFormat="1" applyBorder="1"/>
    <xf numFmtId="1" fontId="5" fillId="0" borderId="7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/>
    </xf>
    <xf numFmtId="1" fontId="0" fillId="0" borderId="20" xfId="2" applyNumberFormat="1" applyFont="1" applyBorder="1" applyAlignment="1">
      <alignment horizontal="center"/>
    </xf>
    <xf numFmtId="1" fontId="3" fillId="0" borderId="13" xfId="0" applyNumberFormat="1" applyFont="1" applyFill="1" applyBorder="1" applyAlignment="1">
      <alignment horizontal="center" vertical="center"/>
    </xf>
    <xf numFmtId="1" fontId="5" fillId="0" borderId="21" xfId="0" applyNumberFormat="1" applyFont="1" applyFill="1" applyBorder="1" applyAlignment="1">
      <alignment horizontal="center" vertical="center"/>
    </xf>
    <xf numFmtId="164" fontId="15" fillId="0" borderId="3" xfId="0" applyNumberFormat="1" applyFont="1" applyBorder="1" applyAlignment="1">
      <alignment horizontal="center" vertical="center" wrapText="1"/>
    </xf>
    <xf numFmtId="164" fontId="18" fillId="0" borderId="0" xfId="0" applyFont="1"/>
    <xf numFmtId="164" fontId="20" fillId="0" borderId="3" xfId="0" applyNumberFormat="1" applyFont="1" applyBorder="1" applyAlignment="1">
      <alignment horizontal="center" vertical="center"/>
    </xf>
    <xf numFmtId="164" fontId="21" fillId="0" borderId="3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right" vertical="center" wrapText="1"/>
    </xf>
    <xf numFmtId="164" fontId="0" fillId="0" borderId="1" xfId="0" applyBorder="1"/>
    <xf numFmtId="1" fontId="2" fillId="0" borderId="0" xfId="0" applyNumberFormat="1" applyFont="1"/>
    <xf numFmtId="14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2" fillId="0" borderId="1" xfId="0" applyFont="1" applyBorder="1"/>
    <xf numFmtId="164" fontId="17" fillId="0" borderId="1" xfId="0" applyNumberFormat="1" applyFont="1" applyBorder="1" applyAlignment="1">
      <alignment horizontal="center" vertical="center" wrapText="1"/>
    </xf>
    <xf numFmtId="164" fontId="0" fillId="0" borderId="1" xfId="0" applyBorder="1" applyAlignment="1">
      <alignment horizontal="center" vertical="center"/>
    </xf>
    <xf numFmtId="164" fontId="26" fillId="0" borderId="0" xfId="0" applyFont="1" applyFill="1" applyAlignment="1">
      <alignment horizontal="center" vertical="center"/>
    </xf>
    <xf numFmtId="164" fontId="27" fillId="0" borderId="0" xfId="0" applyFont="1" applyFill="1" applyAlignment="1">
      <alignment horizontal="center" vertical="center"/>
    </xf>
    <xf numFmtId="164" fontId="28" fillId="0" borderId="0" xfId="0" applyFont="1" applyFill="1" applyAlignment="1">
      <alignment horizontal="center" vertical="center"/>
    </xf>
    <xf numFmtId="164" fontId="29" fillId="0" borderId="0" xfId="0" applyFont="1" applyFill="1" applyAlignment="1">
      <alignment horizontal="center" vertical="center"/>
    </xf>
    <xf numFmtId="164" fontId="28" fillId="0" borderId="0" xfId="0" applyFont="1" applyFill="1" applyAlignment="1">
      <alignment vertical="center"/>
    </xf>
    <xf numFmtId="164" fontId="28" fillId="0" borderId="0" xfId="0" applyFont="1" applyAlignment="1">
      <alignment vertical="center"/>
    </xf>
    <xf numFmtId="164" fontId="30" fillId="0" borderId="22" xfId="0" applyFont="1" applyBorder="1" applyAlignment="1">
      <alignment horizontal="left" vertical="center" wrapText="1"/>
    </xf>
    <xf numFmtId="16" fontId="30" fillId="0" borderId="0" xfId="0" applyNumberFormat="1" applyFont="1" applyAlignment="1">
      <alignment horizontal="center" vertical="center"/>
    </xf>
    <xf numFmtId="164" fontId="30" fillId="0" borderId="7" xfId="0" applyNumberFormat="1" applyFont="1" applyBorder="1" applyAlignment="1">
      <alignment horizontal="center" textRotation="90"/>
    </xf>
    <xf numFmtId="164" fontId="30" fillId="0" borderId="7" xfId="0" applyNumberFormat="1" applyFont="1" applyFill="1" applyBorder="1" applyAlignment="1">
      <alignment horizontal="center" textRotation="90"/>
    </xf>
    <xf numFmtId="164" fontId="30" fillId="0" borderId="7" xfId="0" applyNumberFormat="1" applyFont="1" applyBorder="1" applyAlignment="1">
      <alignment horizontal="center" textRotation="90" wrapText="1"/>
    </xf>
    <xf numFmtId="164" fontId="30" fillId="0" borderId="8" xfId="0" applyNumberFormat="1" applyFont="1" applyBorder="1" applyAlignment="1">
      <alignment horizontal="center" textRotation="90" wrapText="1"/>
    </xf>
    <xf numFmtId="164" fontId="30" fillId="0" borderId="1" xfId="0" applyFont="1" applyBorder="1" applyAlignment="1">
      <alignment horizontal="center" textRotation="90" wrapText="1"/>
    </xf>
    <xf numFmtId="164" fontId="30" fillId="0" borderId="1" xfId="0" applyNumberFormat="1" applyFont="1" applyBorder="1" applyAlignment="1">
      <alignment horizontal="center" textRotation="90"/>
    </xf>
    <xf numFmtId="164" fontId="30" fillId="0" borderId="7" xfId="0" applyNumberFormat="1" applyFont="1" applyFill="1" applyBorder="1" applyAlignment="1">
      <alignment horizontal="center" textRotation="90" wrapText="1"/>
    </xf>
    <xf numFmtId="164" fontId="30" fillId="0" borderId="1" xfId="0" applyFont="1" applyBorder="1" applyAlignment="1">
      <alignment horizontal="center" textRotation="90"/>
    </xf>
    <xf numFmtId="164" fontId="30" fillId="0" borderId="0" xfId="0" applyFont="1" applyAlignment="1">
      <alignment horizontal="center" textRotation="90"/>
    </xf>
    <xf numFmtId="164" fontId="30" fillId="0" borderId="0" xfId="0" applyNumberFormat="1" applyFont="1" applyAlignment="1">
      <alignment horizontal="right" vertical="top"/>
    </xf>
    <xf numFmtId="164" fontId="28" fillId="0" borderId="1" xfId="0" applyFont="1" applyBorder="1" applyAlignment="1">
      <alignment horizontal="center" vertical="center" wrapText="1"/>
    </xf>
    <xf numFmtId="164" fontId="28" fillId="0" borderId="1" xfId="0" applyNumberFormat="1" applyFont="1" applyBorder="1" applyAlignment="1">
      <alignment horizontal="center" vertical="center" wrapText="1"/>
    </xf>
    <xf numFmtId="164" fontId="28" fillId="0" borderId="1" xfId="0" applyNumberFormat="1" applyFont="1" applyBorder="1" applyAlignment="1">
      <alignment horizontal="center" vertical="center"/>
    </xf>
    <xf numFmtId="164" fontId="28" fillId="0" borderId="1" xfId="0" applyFont="1" applyBorder="1" applyAlignment="1">
      <alignment horizontal="center" vertical="center"/>
    </xf>
    <xf numFmtId="164" fontId="28" fillId="0" borderId="0" xfId="0" applyFont="1" applyAlignment="1">
      <alignment horizontal="center" vertical="center"/>
    </xf>
    <xf numFmtId="1" fontId="28" fillId="0" borderId="0" xfId="0" applyNumberFormat="1" applyFont="1" applyAlignment="1">
      <alignment vertical="center"/>
    </xf>
    <xf numFmtId="1" fontId="28" fillId="0" borderId="0" xfId="0" applyNumberFormat="1" applyFont="1" applyAlignment="1">
      <alignment horizontal="right" vertical="center"/>
    </xf>
    <xf numFmtId="1" fontId="28" fillId="0" borderId="1" xfId="0" applyNumberFormat="1" applyFont="1" applyBorder="1" applyAlignment="1">
      <alignment horizontal="center" vertical="center"/>
    </xf>
    <xf numFmtId="1" fontId="28" fillId="0" borderId="1" xfId="0" applyNumberFormat="1" applyFont="1" applyBorder="1" applyAlignment="1">
      <alignment horizontal="center" vertical="center" wrapText="1"/>
    </xf>
    <xf numFmtId="1" fontId="28" fillId="0" borderId="9" xfId="0" applyNumberFormat="1" applyFont="1" applyBorder="1" applyAlignment="1">
      <alignment horizontal="center" vertical="center"/>
    </xf>
    <xf numFmtId="1" fontId="28" fillId="0" borderId="1" xfId="0" applyNumberFormat="1" applyFont="1" applyFill="1" applyBorder="1" applyAlignment="1">
      <alignment horizontal="center" vertical="center"/>
    </xf>
    <xf numFmtId="1" fontId="28" fillId="0" borderId="7" xfId="0" applyNumberFormat="1" applyFont="1" applyBorder="1" applyAlignment="1">
      <alignment horizontal="center" vertical="center"/>
    </xf>
    <xf numFmtId="1" fontId="28" fillId="0" borderId="7" xfId="0" applyNumberFormat="1" applyFont="1" applyFill="1" applyBorder="1" applyAlignment="1">
      <alignment horizontal="center" vertical="center"/>
    </xf>
    <xf numFmtId="164" fontId="28" fillId="0" borderId="1" xfId="0" applyFont="1" applyBorder="1" applyAlignment="1">
      <alignment vertical="center"/>
    </xf>
    <xf numFmtId="165" fontId="28" fillId="9" borderId="1" xfId="0" applyNumberFormat="1" applyFont="1" applyFill="1" applyBorder="1" applyAlignment="1">
      <alignment horizontal="center" vertical="center"/>
    </xf>
    <xf numFmtId="165" fontId="28" fillId="0" borderId="9" xfId="0" applyNumberFormat="1" applyFont="1" applyFill="1" applyBorder="1" applyAlignment="1">
      <alignment horizontal="center" vertical="center"/>
    </xf>
    <xf numFmtId="165" fontId="28" fillId="9" borderId="10" xfId="0" applyNumberFormat="1" applyFont="1" applyFill="1" applyBorder="1" applyAlignment="1">
      <alignment horizontal="center" vertical="center"/>
    </xf>
    <xf numFmtId="165" fontId="28" fillId="0" borderId="1" xfId="0" applyNumberFormat="1" applyFont="1" applyFill="1" applyBorder="1" applyAlignment="1">
      <alignment horizontal="center" vertical="center"/>
    </xf>
    <xf numFmtId="0" fontId="30" fillId="0" borderId="1" xfId="0" applyNumberFormat="1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>
      <alignment horizontal="center" vertical="center"/>
    </xf>
    <xf numFmtId="165" fontId="28" fillId="6" borderId="1" xfId="0" applyNumberFormat="1" applyFont="1" applyFill="1" applyBorder="1" applyAlignment="1">
      <alignment horizontal="center" vertical="center"/>
    </xf>
    <xf numFmtId="165" fontId="28" fillId="7" borderId="1" xfId="0" applyNumberFormat="1" applyFont="1" applyFill="1" applyBorder="1" applyAlignment="1">
      <alignment horizontal="center" vertical="center"/>
    </xf>
    <xf numFmtId="1" fontId="28" fillId="9" borderId="1" xfId="0" applyNumberFormat="1" applyFont="1" applyFill="1" applyBorder="1" applyAlignment="1">
      <alignment horizontal="center" vertical="center"/>
    </xf>
    <xf numFmtId="164" fontId="28" fillId="9" borderId="1" xfId="0" applyNumberFormat="1" applyFont="1" applyFill="1" applyBorder="1" applyAlignment="1">
      <alignment horizontal="center" vertical="center"/>
    </xf>
    <xf numFmtId="164" fontId="30" fillId="0" borderId="0" xfId="0" applyFont="1" applyAlignment="1">
      <alignment horizontal="center" vertical="center"/>
    </xf>
    <xf numFmtId="164" fontId="30" fillId="0" borderId="0" xfId="0" applyFont="1" applyAlignment="1">
      <alignment vertical="center"/>
    </xf>
    <xf numFmtId="165" fontId="28" fillId="5" borderId="1" xfId="0" applyNumberFormat="1" applyFont="1" applyFill="1" applyBorder="1" applyAlignment="1">
      <alignment horizontal="center" vertical="center"/>
    </xf>
    <xf numFmtId="164" fontId="28" fillId="0" borderId="1" xfId="0" applyFont="1" applyFill="1" applyBorder="1" applyAlignment="1">
      <alignment horizontal="center" vertical="center"/>
    </xf>
    <xf numFmtId="164" fontId="28" fillId="9" borderId="1" xfId="0" applyFont="1" applyFill="1" applyBorder="1" applyAlignment="1">
      <alignment horizontal="center" vertical="center"/>
    </xf>
    <xf numFmtId="164" fontId="28" fillId="0" borderId="0" xfId="0" applyFont="1" applyAlignment="1">
      <alignment horizontal="right" vertical="center"/>
    </xf>
    <xf numFmtId="1" fontId="30" fillId="0" borderId="7" xfId="0" applyNumberFormat="1" applyFont="1" applyFill="1" applyBorder="1" applyAlignment="1">
      <alignment horizontal="center" vertical="center"/>
    </xf>
    <xf numFmtId="164" fontId="28" fillId="0" borderId="0" xfId="0" applyFont="1" applyAlignment="1">
      <alignment horizontal="left" vertical="center"/>
    </xf>
    <xf numFmtId="2" fontId="28" fillId="0" borderId="0" xfId="0" applyNumberFormat="1" applyFont="1" applyAlignment="1">
      <alignment horizontal="center" vertical="center"/>
    </xf>
    <xf numFmtId="164" fontId="30" fillId="0" borderId="0" xfId="0" applyNumberFormat="1" applyFont="1" applyFill="1" applyBorder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Border="1" applyAlignment="1">
      <alignment horizontal="center" vertical="center" wrapText="1"/>
    </xf>
    <xf numFmtId="164" fontId="28" fillId="0" borderId="0" xfId="0" applyNumberFormat="1" applyFont="1" applyBorder="1" applyAlignment="1">
      <alignment horizontal="center" vertical="center"/>
    </xf>
    <xf numFmtId="164" fontId="28" fillId="0" borderId="0" xfId="0" applyNumberFormat="1" applyFont="1" applyFill="1" applyBorder="1" applyAlignment="1">
      <alignment horizontal="center" vertical="center"/>
    </xf>
    <xf numFmtId="164" fontId="28" fillId="0" borderId="0" xfId="0" applyNumberFormat="1" applyFont="1" applyFill="1" applyBorder="1" applyAlignment="1">
      <alignment vertical="center" textRotation="90"/>
    </xf>
    <xf numFmtId="164" fontId="30" fillId="0" borderId="1" xfId="0" applyNumberFormat="1" applyFont="1" applyBorder="1" applyAlignment="1">
      <alignment horizontal="center" vertical="center"/>
    </xf>
    <xf numFmtId="164" fontId="30" fillId="0" borderId="0" xfId="0" applyNumberFormat="1" applyFont="1" applyFill="1" applyBorder="1" applyAlignment="1">
      <alignment vertical="center"/>
    </xf>
    <xf numFmtId="167" fontId="28" fillId="0" borderId="0" xfId="0" applyNumberFormat="1" applyFont="1" applyAlignment="1">
      <alignment horizontal="center" vertical="center"/>
    </xf>
    <xf numFmtId="164" fontId="28" fillId="2" borderId="1" xfId="0" applyNumberFormat="1" applyFont="1" applyFill="1" applyBorder="1" applyAlignment="1">
      <alignment horizontal="center" vertical="center"/>
    </xf>
    <xf numFmtId="164" fontId="28" fillId="0" borderId="0" xfId="0" applyNumberFormat="1" applyFont="1" applyFill="1" applyBorder="1" applyAlignment="1">
      <alignment vertical="center"/>
    </xf>
    <xf numFmtId="1" fontId="28" fillId="0" borderId="8" xfId="0" applyNumberFormat="1" applyFont="1" applyFill="1" applyBorder="1" applyAlignment="1">
      <alignment horizontal="center" vertical="center"/>
    </xf>
    <xf numFmtId="164" fontId="28" fillId="0" borderId="25" xfId="0" applyFont="1" applyBorder="1" applyAlignment="1">
      <alignment horizontal="center" vertical="center"/>
    </xf>
    <xf numFmtId="164" fontId="28" fillId="6" borderId="1" xfId="0" applyNumberFormat="1" applyFont="1" applyFill="1" applyBorder="1" applyAlignment="1">
      <alignment horizontal="center" vertical="center"/>
    </xf>
    <xf numFmtId="1" fontId="28" fillId="0" borderId="26" xfId="0" applyNumberFormat="1" applyFont="1" applyFill="1" applyBorder="1" applyAlignment="1">
      <alignment horizontal="center" vertical="center"/>
    </xf>
    <xf numFmtId="164" fontId="28" fillId="0" borderId="23" xfId="0" applyNumberFormat="1" applyFont="1" applyBorder="1" applyAlignment="1">
      <alignment horizontal="center" vertical="center"/>
    </xf>
    <xf numFmtId="1" fontId="30" fillId="0" borderId="0" xfId="0" applyNumberFormat="1" applyFont="1" applyFill="1" applyBorder="1" applyAlignment="1">
      <alignment horizontal="center" vertical="center"/>
    </xf>
    <xf numFmtId="164" fontId="28" fillId="7" borderId="1" xfId="0" applyNumberFormat="1" applyFont="1" applyFill="1" applyBorder="1" applyAlignment="1">
      <alignment horizontal="center" vertical="center"/>
    </xf>
    <xf numFmtId="1" fontId="28" fillId="0" borderId="27" xfId="0" applyNumberFormat="1" applyFont="1" applyFill="1" applyBorder="1" applyAlignment="1">
      <alignment horizontal="center" vertical="center"/>
    </xf>
    <xf numFmtId="164" fontId="28" fillId="0" borderId="24" xfId="0" applyNumberFormat="1" applyFont="1" applyBorder="1" applyAlignment="1">
      <alignment horizontal="center" vertical="center"/>
    </xf>
    <xf numFmtId="164" fontId="28" fillId="3" borderId="1" xfId="0" applyNumberFormat="1" applyFont="1" applyFill="1" applyBorder="1" applyAlignment="1">
      <alignment horizontal="center" vertical="center"/>
    </xf>
    <xf numFmtId="164" fontId="28" fillId="4" borderId="1" xfId="0" applyNumberFormat="1" applyFont="1" applyFill="1" applyBorder="1" applyAlignment="1">
      <alignment horizontal="center" vertical="center"/>
    </xf>
    <xf numFmtId="164" fontId="23" fillId="0" borderId="0" xfId="0" applyFont="1" applyFill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164" fontId="34" fillId="0" borderId="0" xfId="0" applyNumberFormat="1" applyFont="1" applyAlignment="1">
      <alignment horizontal="center" vertical="center"/>
    </xf>
    <xf numFmtId="164" fontId="35" fillId="0" borderId="0" xfId="0" applyNumberFormat="1" applyFont="1" applyAlignment="1">
      <alignment horizontal="center" vertical="center"/>
    </xf>
    <xf numFmtId="1" fontId="36" fillId="0" borderId="0" xfId="0" applyNumberFormat="1" applyFont="1" applyFill="1" applyBorder="1" applyAlignment="1">
      <alignment horizontal="center" vertical="center"/>
    </xf>
    <xf numFmtId="1" fontId="37" fillId="0" borderId="0" xfId="0" applyNumberFormat="1" applyFont="1" applyFill="1" applyBorder="1" applyAlignment="1">
      <alignment horizontal="center" vertical="center"/>
    </xf>
    <xf numFmtId="164" fontId="38" fillId="0" borderId="0" xfId="0" applyNumberFormat="1" applyFont="1" applyBorder="1" applyAlignment="1">
      <alignment horizontal="center" vertical="center"/>
    </xf>
    <xf numFmtId="164" fontId="35" fillId="0" borderId="0" xfId="0" applyNumberFormat="1" applyFont="1" applyFill="1" applyBorder="1" applyAlignment="1">
      <alignment horizontal="center" vertical="center"/>
    </xf>
    <xf numFmtId="164" fontId="39" fillId="0" borderId="0" xfId="0" applyNumberFormat="1" applyFont="1" applyFill="1" applyBorder="1" applyAlignment="1">
      <alignment horizontal="center" vertical="center"/>
    </xf>
    <xf numFmtId="164" fontId="35" fillId="0" borderId="0" xfId="0" applyNumberFormat="1" applyFont="1" applyFill="1" applyBorder="1" applyAlignment="1">
      <alignment vertical="center" textRotation="90"/>
    </xf>
    <xf numFmtId="164" fontId="40" fillId="0" borderId="0" xfId="0" applyNumberFormat="1" applyFont="1" applyFill="1" applyBorder="1" applyAlignment="1">
      <alignment vertical="center" textRotation="90"/>
    </xf>
    <xf numFmtId="164" fontId="31" fillId="0" borderId="0" xfId="0" applyNumberFormat="1" applyFont="1" applyFill="1" applyBorder="1" applyAlignment="1">
      <alignment vertical="center" textRotation="90"/>
    </xf>
    <xf numFmtId="164" fontId="26" fillId="0" borderId="0" xfId="0" applyFont="1" applyAlignment="1">
      <alignment horizontal="center" vertical="center"/>
    </xf>
    <xf numFmtId="164" fontId="27" fillId="0" borderId="0" xfId="0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38" fillId="0" borderId="0" xfId="0" applyNumberFormat="1" applyFont="1" applyAlignment="1">
      <alignment horizontal="center" vertical="center"/>
    </xf>
    <xf numFmtId="164" fontId="35" fillId="0" borderId="0" xfId="0" applyNumberFormat="1" applyFont="1" applyFill="1" applyAlignment="1">
      <alignment horizontal="center" vertical="center"/>
    </xf>
    <xf numFmtId="164" fontId="39" fillId="0" borderId="0" xfId="0" applyNumberFormat="1" applyFont="1" applyFill="1" applyAlignment="1">
      <alignment horizontal="center" vertical="center"/>
    </xf>
    <xf numFmtId="1" fontId="39" fillId="0" borderId="0" xfId="0" applyNumberFormat="1" applyFont="1" applyFill="1" applyBorder="1" applyAlignment="1">
      <alignment horizontal="center" vertical="center"/>
    </xf>
    <xf numFmtId="1" fontId="33" fillId="0" borderId="0" xfId="0" applyNumberFormat="1" applyFont="1" applyFill="1" applyBorder="1" applyAlignment="1">
      <alignment horizontal="center" vertical="center"/>
    </xf>
    <xf numFmtId="164" fontId="35" fillId="0" borderId="0" xfId="0" applyNumberFormat="1" applyFont="1" applyFill="1" applyBorder="1" applyAlignment="1">
      <alignment horizontal="center" vertical="center" textRotation="90"/>
    </xf>
    <xf numFmtId="164" fontId="39" fillId="0" borderId="0" xfId="0" applyNumberFormat="1" applyFont="1" applyFill="1" applyBorder="1" applyAlignment="1">
      <alignment horizontal="center" vertical="center" textRotation="90"/>
    </xf>
    <xf numFmtId="164" fontId="31" fillId="0" borderId="0" xfId="0" applyNumberFormat="1" applyFont="1" applyFill="1" applyBorder="1" applyAlignment="1">
      <alignment horizontal="center" vertical="center" textRotation="90"/>
    </xf>
    <xf numFmtId="2" fontId="39" fillId="0" borderId="0" xfId="0" applyNumberFormat="1" applyFont="1" applyFill="1" applyBorder="1" applyAlignment="1">
      <alignment horizontal="center" vertical="center"/>
    </xf>
    <xf numFmtId="166" fontId="33" fillId="0" borderId="0" xfId="0" applyNumberFormat="1" applyFont="1" applyFill="1" applyBorder="1" applyAlignment="1">
      <alignment horizontal="center" vertical="center"/>
    </xf>
    <xf numFmtId="164" fontId="35" fillId="0" borderId="0" xfId="0" applyFont="1" applyAlignment="1">
      <alignment horizontal="center" vertical="center"/>
    </xf>
    <xf numFmtId="164" fontId="39" fillId="0" borderId="0" xfId="0" applyNumberFormat="1" applyFont="1" applyBorder="1" applyAlignment="1">
      <alignment horizontal="center" vertical="center" wrapText="1"/>
    </xf>
    <xf numFmtId="164" fontId="33" fillId="0" borderId="0" xfId="0" applyNumberFormat="1" applyFont="1" applyBorder="1" applyAlignment="1">
      <alignment horizontal="center" vertical="center"/>
    </xf>
    <xf numFmtId="164" fontId="39" fillId="0" borderId="0" xfId="0" applyNumberFormat="1" applyFont="1" applyBorder="1" applyAlignment="1">
      <alignment horizontal="center" vertical="center" textRotation="90"/>
    </xf>
    <xf numFmtId="164" fontId="31" fillId="0" borderId="0" xfId="0" applyNumberFormat="1" applyFont="1" applyBorder="1" applyAlignment="1">
      <alignment horizontal="center" vertical="center" textRotation="90"/>
    </xf>
    <xf numFmtId="164" fontId="35" fillId="0" borderId="0" xfId="0" applyNumberFormat="1" applyFont="1" applyBorder="1" applyAlignment="1">
      <alignment horizontal="center" vertical="center" textRotation="90"/>
    </xf>
    <xf numFmtId="164" fontId="35" fillId="0" borderId="0" xfId="0" applyNumberFormat="1" applyFont="1" applyBorder="1" applyAlignment="1">
      <alignment horizontal="center" vertical="center"/>
    </xf>
    <xf numFmtId="164" fontId="39" fillId="0" borderId="0" xfId="0" applyNumberFormat="1" applyFont="1" applyAlignment="1">
      <alignment horizontal="center" vertical="center"/>
    </xf>
    <xf numFmtId="165" fontId="28" fillId="6" borderId="9" xfId="0" applyNumberFormat="1" applyFont="1" applyFill="1" applyBorder="1" applyAlignment="1">
      <alignment horizontal="center" vertical="center"/>
    </xf>
    <xf numFmtId="164" fontId="41" fillId="0" borderId="0" xfId="0" applyFont="1" applyAlignment="1">
      <alignment horizontal="left" vertical="center"/>
    </xf>
    <xf numFmtId="164" fontId="41" fillId="0" borderId="0" xfId="0" applyNumberFormat="1" applyFont="1" applyAlignment="1">
      <alignment horizontal="center" vertical="center"/>
    </xf>
    <xf numFmtId="0" fontId="42" fillId="0" borderId="0" xfId="3" applyFont="1" applyAlignment="1">
      <alignment horizontal="left"/>
    </xf>
    <xf numFmtId="168" fontId="42" fillId="0" borderId="0" xfId="4" applyNumberFormat="1" applyFont="1" applyAlignment="1">
      <alignment horizontal="center"/>
    </xf>
    <xf numFmtId="0" fontId="1" fillId="0" borderId="0" xfId="3" applyAlignment="1">
      <alignment horizontal="center"/>
    </xf>
    <xf numFmtId="0" fontId="42" fillId="0" borderId="0" xfId="3" applyFont="1"/>
    <xf numFmtId="168" fontId="42" fillId="0" borderId="0" xfId="4" applyNumberFormat="1" applyFont="1"/>
    <xf numFmtId="0" fontId="1" fillId="0" borderId="0" xfId="3"/>
    <xf numFmtId="168" fontId="42" fillId="0" borderId="0" xfId="3" applyNumberFormat="1" applyFont="1"/>
    <xf numFmtId="0" fontId="43" fillId="0" borderId="0" xfId="3" applyFont="1"/>
    <xf numFmtId="168" fontId="43" fillId="0" borderId="0" xfId="4" applyNumberFormat="1" applyFont="1"/>
    <xf numFmtId="164" fontId="30" fillId="0" borderId="1" xfId="0" applyFont="1" applyBorder="1" applyAlignment="1">
      <alignment wrapText="1"/>
    </xf>
    <xf numFmtId="164" fontId="22" fillId="8" borderId="0" xfId="0" applyFont="1" applyFill="1" applyAlignment="1">
      <alignment horizontal="center" vertical="center"/>
    </xf>
    <xf numFmtId="164" fontId="28" fillId="0" borderId="1" xfId="0" applyNumberFormat="1" applyFont="1" applyFill="1" applyBorder="1" applyAlignment="1">
      <alignment horizontal="center" vertical="center" textRotation="90"/>
    </xf>
    <xf numFmtId="1" fontId="6" fillId="0" borderId="11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64" fontId="6" fillId="0" borderId="1" xfId="0" applyFont="1" applyBorder="1" applyAlignment="1">
      <alignment horizontal="center"/>
    </xf>
  </cellXfs>
  <cellStyles count="5">
    <cellStyle name="Currency 2" xfId="4" xr:uid="{1DA8BBA9-90B7-44F6-8A84-362E5F39D0A9}"/>
    <cellStyle name="Normal" xfId="0" builtinId="0"/>
    <cellStyle name="Normal 2" xfId="1" xr:uid="{00000000-0005-0000-0000-000001000000}"/>
    <cellStyle name="Normal 3" xfId="3" xr:uid="{869FA139-5A9A-452C-A9F1-4D2BD305AE62}"/>
    <cellStyle name="Percent" xfId="2" builtinId="5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ndara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9" formatCode="_(\$* #,##0_);_(\$* \(#,##0\);_(\$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9" formatCode="_(\$* #,##0_);_(\$* \(#,##0\);_(\$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minor"/>
      </font>
      <numFmt numFmtId="168" formatCode="_(&quot;$&quot;* #,##0_);_(&quot;$&quot;* \(#,##0\);_(&quot;$&quot;* &quot;-&quot;??_);_(@_)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FAFAF"/>
      <color rgb="FFFF6161"/>
      <color rgb="FFFA7466"/>
      <color rgb="FF33CC33"/>
      <color rgb="FFB3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76201</xdr:colOff>
      <xdr:row>4</xdr:row>
      <xdr:rowOff>38101</xdr:rowOff>
    </xdr:from>
    <xdr:ext cx="1438274" cy="11620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71308F-824B-43B7-A5EE-BAE8C131CC18}"/>
            </a:ext>
          </a:extLst>
        </xdr:cNvPr>
        <xdr:cNvSpPr txBox="1"/>
      </xdr:nvSpPr>
      <xdr:spPr>
        <a:xfrm>
          <a:off x="9963151" y="800101"/>
          <a:ext cx="1438274" cy="11620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i="1"/>
            <a:t>Note: </a:t>
          </a:r>
        </a:p>
        <a:p>
          <a:pPr algn="ctr"/>
          <a:r>
            <a:rPr lang="en-US" sz="1100" i="1"/>
            <a:t>Data includes</a:t>
          </a:r>
          <a:r>
            <a:rPr lang="en-US" sz="1100" i="1" baseline="0"/>
            <a:t> only sales by full-time salespeople employed the entire  year</a:t>
          </a:r>
          <a:endParaRPr lang="en-US" sz="1100" i="1"/>
        </a:p>
      </xdr:txBody>
    </xdr:sp>
    <xdr:clientData/>
  </xdr:oneCellAnchor>
  <xdr:twoCellAnchor>
    <xdr:from>
      <xdr:col>6</xdr:col>
      <xdr:colOff>238124</xdr:colOff>
      <xdr:row>0</xdr:row>
      <xdr:rowOff>156591</xdr:rowOff>
    </xdr:from>
    <xdr:to>
      <xdr:col>9</xdr:col>
      <xdr:colOff>203834</xdr:colOff>
      <xdr:row>3</xdr:row>
      <xdr:rowOff>42291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546C206-7359-45E7-8D22-2BADDD2D2675}"/>
            </a:ext>
          </a:extLst>
        </xdr:cNvPr>
        <xdr:cNvSpPr/>
      </xdr:nvSpPr>
      <xdr:spPr>
        <a:xfrm>
          <a:off x="2314574" y="156591"/>
          <a:ext cx="1108710" cy="4572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View as </a:t>
          </a:r>
          <a:r>
            <a:rPr lang="en-US" sz="1400" b="1" baseline="0"/>
            <a:t>Chart</a:t>
          </a:r>
          <a:endParaRPr lang="en-US" sz="1400" b="1"/>
        </a:p>
      </xdr:txBody>
    </xdr:sp>
    <xdr:clientData/>
  </xdr:twoCellAnchor>
  <xdr:twoCellAnchor>
    <xdr:from>
      <xdr:col>12</xdr:col>
      <xdr:colOff>276223</xdr:colOff>
      <xdr:row>0</xdr:row>
      <xdr:rowOff>142875</xdr:rowOff>
    </xdr:from>
    <xdr:to>
      <xdr:col>15</xdr:col>
      <xdr:colOff>1903</xdr:colOff>
      <xdr:row>3</xdr:row>
      <xdr:rowOff>56007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96F28FB8-3CC7-4EF0-9D43-35A23E581C63}"/>
            </a:ext>
          </a:extLst>
        </xdr:cNvPr>
        <xdr:cNvSpPr/>
      </xdr:nvSpPr>
      <xdr:spPr>
        <a:xfrm>
          <a:off x="4638673" y="142875"/>
          <a:ext cx="916305" cy="484632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Next Year</a:t>
          </a:r>
        </a:p>
      </xdr:txBody>
    </xdr:sp>
    <xdr:clientData/>
  </xdr:twoCellAnchor>
  <xdr:twoCellAnchor>
    <xdr:from>
      <xdr:col>1</xdr:col>
      <xdr:colOff>9522</xdr:colOff>
      <xdr:row>0</xdr:row>
      <xdr:rowOff>142875</xdr:rowOff>
    </xdr:from>
    <xdr:to>
      <xdr:col>3</xdr:col>
      <xdr:colOff>230502</xdr:colOff>
      <xdr:row>3</xdr:row>
      <xdr:rowOff>56007</xdr:rowOff>
    </xdr:to>
    <xdr:sp macro="" textlink="">
      <xdr:nvSpPr>
        <xdr:cNvPr id="5" name="Arrow: Left 4">
          <a:extLst>
            <a:ext uri="{FF2B5EF4-FFF2-40B4-BE49-F238E27FC236}">
              <a16:creationId xmlns:a16="http://schemas.microsoft.com/office/drawing/2014/main" id="{A4042F44-D724-48DB-9928-32B27CBD3216}"/>
            </a:ext>
          </a:extLst>
        </xdr:cNvPr>
        <xdr:cNvSpPr/>
      </xdr:nvSpPr>
      <xdr:spPr>
        <a:xfrm>
          <a:off x="180972" y="142875"/>
          <a:ext cx="982980" cy="484632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Previous Year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an/Documents/MOSStudyGuides/MOS2019_XC/PracticeFiles/Sales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Chart"/>
      <sheetName val="SalesFmt"/>
      <sheetName val="Sheet2"/>
      <sheetName val="Sheet3"/>
      <sheetName val="Bonuses"/>
      <sheetName val="Sales"/>
      <sheetName val="SalesData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oan Lambert" id="{CA33892E-B762-4C19-9332-7E277A8AD7D5}" userId="cb32f10d8ba50b2f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536FB6-F4D8-4E72-89EC-3548BF11DC29}" name="Sales_2018" displayName="Sales_2018" ref="B5:O29" totalsRowCount="1" headerRowDxfId="30" dataDxfId="29" totalsRowDxfId="28">
  <autoFilter ref="B5:O28" xr:uid="{2EE3647A-32A7-4408-891B-41FFDC495C60}">
    <filterColumn colId="8">
      <customFilters>
        <customFilter operator="greaterThan" val="5000"/>
      </customFilters>
    </filterColumn>
  </autoFilter>
  <tableColumns count="14">
    <tableColumn id="1" xr3:uid="{D34860B1-023D-4DFC-B488-259BF214C5C6}" name="Person" totalsRowLabel="Average" dataDxfId="27" totalsRowDxfId="26"/>
    <tableColumn id="2" xr3:uid="{2E565B2B-BBA3-47B2-A1C1-C71B114DCC35}" name="Jan" totalsRowFunction="average" dataDxfId="25" totalsRowDxfId="24"/>
    <tableColumn id="3" xr3:uid="{30DF7B14-B918-4BA8-88FA-B51911008985}" name="Feb" totalsRowFunction="average" dataDxfId="23" totalsRowDxfId="22"/>
    <tableColumn id="4" xr3:uid="{8BAEE059-047C-410E-A091-44F77B709CFB}" name="Mar" totalsRowFunction="average" dataDxfId="21" totalsRowDxfId="20"/>
    <tableColumn id="5" xr3:uid="{A8C6F50B-EA6A-46F7-83C5-365A36606177}" name="Apr" totalsRowFunction="average" dataDxfId="19" totalsRowDxfId="18"/>
    <tableColumn id="6" xr3:uid="{8D1438A6-E4D6-42EE-B9E0-B797AC08D124}" name="May" totalsRowFunction="average" dataDxfId="17" totalsRowDxfId="16"/>
    <tableColumn id="7" xr3:uid="{858704D4-D13C-4DF1-A643-E560B942D0CA}" name="Jun" totalsRowFunction="average" dataDxfId="15" totalsRowDxfId="14"/>
    <tableColumn id="8" xr3:uid="{70787D95-E769-4B66-B8B0-9C86AD358789}" name="Jul" totalsRowFunction="average" dataDxfId="13" totalsRowDxfId="12"/>
    <tableColumn id="9" xr3:uid="{31F8138A-991F-49BD-9A54-674327BF18D8}" name="Aug" totalsRowFunction="average" dataDxfId="11" totalsRowDxfId="10"/>
    <tableColumn id="10" xr3:uid="{37A37100-E874-4298-9876-356C702BD165}" name="Sep" totalsRowFunction="average" dataDxfId="9" totalsRowDxfId="8"/>
    <tableColumn id="11" xr3:uid="{E7FFCF1E-D600-4EE8-B32F-7B3F7736A12A}" name="Oct" totalsRowFunction="average" dataDxfId="7" totalsRowDxfId="6"/>
    <tableColumn id="12" xr3:uid="{F09FD27A-E643-4842-A6D2-3CBDFAADBF67}" name="Nov" totalsRowFunction="average" dataDxfId="5" totalsRowDxfId="4"/>
    <tableColumn id="13" xr3:uid="{8172D08C-5144-4006-BAB1-AA208C483B5B}" name="Dec" totalsRowFunction="average" dataDxfId="3" totalsRowDxfId="2"/>
    <tableColumn id="14" xr3:uid="{15A5F752-8646-4F3F-A8EB-E68270F0F03D}" name="Year" dataDxfId="1" totalsRowDxfId="0">
      <calculatedColumnFormula>SUM(SalesFmt!$C6:$N6)</calculatedColumnFormula>
    </tableColumn>
  </tableColumns>
  <tableStyleInfo name="TableStyleMedium7" showFirstColumn="1" showLastColumn="1" showRowStripes="1" showColumnStripes="0"/>
</table>
</file>

<file path=xl/theme/theme1.xml><?xml version="1.0" encoding="utf-8"?>
<a:theme xmlns:a="http://schemas.openxmlformats.org/drawingml/2006/main" name="OTSI-Corporate">
  <a:themeElements>
    <a:clrScheme name="OTSI-Corporate">
      <a:dk1>
        <a:sysClr val="windowText" lastClr="000000"/>
      </a:dk1>
      <a:lt1>
        <a:sysClr val="window" lastClr="FFFFFF"/>
      </a:lt1>
      <a:dk2>
        <a:srgbClr val="6C126C"/>
      </a:dk2>
      <a:lt2>
        <a:srgbClr val="E5EECB"/>
      </a:lt2>
      <a:accent1>
        <a:srgbClr val="990099"/>
      </a:accent1>
      <a:accent2>
        <a:srgbClr val="E97517"/>
      </a:accent2>
      <a:accent3>
        <a:srgbClr val="F9B527"/>
      </a:accent3>
      <a:accent4>
        <a:srgbClr val="F5EA8F"/>
      </a:accent4>
      <a:accent5>
        <a:srgbClr val="D3E184"/>
      </a:accent5>
      <a:accent6>
        <a:srgbClr val="B1D879"/>
      </a:accent6>
      <a:hlink>
        <a:srgbClr val="990099"/>
      </a:hlink>
      <a:folHlink>
        <a:srgbClr val="990099"/>
      </a:folHlink>
    </a:clrScheme>
    <a:fontScheme name="Candara">
      <a:maj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19-10-20T20:51:49.38" personId="{CA33892E-B762-4C19-9332-7E277A8AD7D5}" id="{B159196B-71CE-4596-955E-1D31260B77F2}">
    <text>This is a comment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AG47"/>
  <sheetViews>
    <sheetView tabSelected="1" zoomScaleNormal="100" workbookViewId="0">
      <selection sqref="A1:Y1"/>
    </sheetView>
  </sheetViews>
  <sheetFormatPr defaultColWidth="9.33203125" defaultRowHeight="15" x14ac:dyDescent="0.2"/>
  <cols>
    <col min="1" max="1" width="7.6640625" style="61" customWidth="1"/>
    <col min="2" max="2" width="55" style="61" customWidth="1"/>
    <col min="3" max="3" width="7.6640625" style="78" customWidth="1"/>
    <col min="4" max="4" width="7.5" style="78" customWidth="1"/>
    <col min="5" max="5" width="9.33203125" style="132" customWidth="1"/>
    <col min="6" max="6" width="8.6640625" style="130" bestFit="1" customWidth="1"/>
    <col min="7" max="7" width="8.6640625" style="131" bestFit="1" customWidth="1"/>
    <col min="8" max="8" width="8.6640625" style="132" bestFit="1" customWidth="1"/>
    <col min="9" max="9" width="8.1640625" style="132" customWidth="1"/>
    <col min="10" max="10" width="8.6640625" style="131" bestFit="1" customWidth="1"/>
    <col min="11" max="11" width="8.1640625" style="131" customWidth="1"/>
    <col min="12" max="12" width="8.6640625" style="133" bestFit="1" customWidth="1"/>
    <col min="13" max="13" width="8.6640625" style="134" bestFit="1" customWidth="1"/>
    <col min="14" max="14" width="8.6640625" style="130" bestFit="1" customWidth="1"/>
    <col min="15" max="15" width="8.6640625" style="157" bestFit="1" customWidth="1"/>
    <col min="16" max="16" width="8.6640625" style="132" bestFit="1" customWidth="1"/>
    <col min="17" max="17" width="8.6640625" style="146" bestFit="1" customWidth="1"/>
    <col min="18" max="18" width="8.33203125" style="147" bestFit="1" customWidth="1"/>
    <col min="19" max="19" width="8.33203125" style="148" bestFit="1" customWidth="1"/>
    <col min="20" max="20" width="8" style="134" customWidth="1"/>
    <col min="21" max="21" width="7" style="163" bestFit="1" customWidth="1"/>
    <col min="22" max="22" width="6.83203125" style="130" customWidth="1"/>
    <col min="23" max="23" width="8.1640625" style="134" customWidth="1"/>
    <col min="24" max="24" width="7.5" style="163" customWidth="1"/>
    <col min="25" max="25" width="5.5" style="156" bestFit="1" customWidth="1"/>
    <col min="26" max="26" width="9.33203125" style="143"/>
    <col min="27" max="27" width="9.83203125" style="143" bestFit="1" customWidth="1"/>
    <col min="28" max="28" width="9.33203125" style="144"/>
    <col min="29" max="29" width="9.33203125" style="143"/>
    <col min="30" max="30" width="9.33203125" style="78"/>
    <col min="31" max="31" width="9.33203125" style="145"/>
    <col min="32" max="33" width="9.33203125" style="143"/>
    <col min="34" max="16384" width="9.33203125" style="61"/>
  </cols>
  <sheetData>
    <row r="1" spans="1:33" s="60" customFormat="1" x14ac:dyDescent="0.2">
      <c r="A1" s="177" t="s">
        <v>85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56"/>
      <c r="AA1" s="56"/>
      <c r="AB1" s="57"/>
      <c r="AC1" s="56"/>
      <c r="AD1" s="58"/>
      <c r="AE1" s="59"/>
      <c r="AF1" s="56"/>
      <c r="AG1" s="56"/>
    </row>
    <row r="2" spans="1:33" ht="104.25" customHeight="1" x14ac:dyDescent="0.2">
      <c r="B2" s="176" t="s">
        <v>130</v>
      </c>
      <c r="C2" s="62"/>
      <c r="D2" s="63"/>
      <c r="E2" s="64" t="s">
        <v>0</v>
      </c>
      <c r="F2" s="65" t="s">
        <v>81</v>
      </c>
      <c r="G2" s="66" t="s">
        <v>66</v>
      </c>
      <c r="H2" s="66" t="s">
        <v>67</v>
      </c>
      <c r="I2" s="66" t="s">
        <v>39</v>
      </c>
      <c r="J2" s="64" t="s">
        <v>68</v>
      </c>
      <c r="K2" s="67" t="s">
        <v>69</v>
      </c>
      <c r="L2" s="64" t="s">
        <v>1</v>
      </c>
      <c r="M2" s="67" t="s">
        <v>29</v>
      </c>
      <c r="N2" s="66" t="s">
        <v>80</v>
      </c>
      <c r="O2" s="64" t="s">
        <v>2</v>
      </c>
      <c r="P2" s="68" t="s">
        <v>70</v>
      </c>
      <c r="Q2" s="69" t="s">
        <v>30</v>
      </c>
      <c r="R2" s="64" t="s">
        <v>3</v>
      </c>
      <c r="S2" s="69" t="s">
        <v>33</v>
      </c>
      <c r="T2" s="64" t="s">
        <v>74</v>
      </c>
      <c r="U2" s="64" t="s">
        <v>75</v>
      </c>
      <c r="V2" s="70" t="s">
        <v>31</v>
      </c>
      <c r="W2" s="71" t="s">
        <v>76</v>
      </c>
      <c r="X2" s="72"/>
      <c r="Y2" s="72"/>
      <c r="Z2" s="72"/>
      <c r="AA2" s="72"/>
      <c r="AB2" s="72"/>
      <c r="AC2" s="72"/>
      <c r="AD2" s="72"/>
      <c r="AE2" s="72"/>
      <c r="AF2" s="61"/>
      <c r="AG2" s="61"/>
    </row>
    <row r="3" spans="1:33" ht="30" x14ac:dyDescent="0.2">
      <c r="B3" s="73">
        <f>V5</f>
        <v>42653</v>
      </c>
      <c r="C3" s="74" t="s">
        <v>54</v>
      </c>
      <c r="D3" s="74" t="s">
        <v>55</v>
      </c>
      <c r="E3" s="75" t="s">
        <v>82</v>
      </c>
      <c r="F3" s="75" t="s">
        <v>28</v>
      </c>
      <c r="G3" s="75" t="s">
        <v>82</v>
      </c>
      <c r="H3" s="75" t="s">
        <v>28</v>
      </c>
      <c r="I3" s="75" t="s">
        <v>82</v>
      </c>
      <c r="J3" s="76" t="s">
        <v>48</v>
      </c>
      <c r="K3" s="74" t="s">
        <v>72</v>
      </c>
      <c r="L3" s="76" t="s">
        <v>72</v>
      </c>
      <c r="M3" s="75" t="s">
        <v>59</v>
      </c>
      <c r="N3" s="75" t="s">
        <v>82</v>
      </c>
      <c r="O3" s="76" t="s">
        <v>48</v>
      </c>
      <c r="P3" s="77" t="s">
        <v>72</v>
      </c>
      <c r="Q3" s="75" t="s">
        <v>59</v>
      </c>
      <c r="R3" s="77" t="s">
        <v>72</v>
      </c>
      <c r="S3" s="75" t="s">
        <v>28</v>
      </c>
      <c r="T3" s="77" t="s">
        <v>72</v>
      </c>
      <c r="U3" s="77" t="s">
        <v>72</v>
      </c>
      <c r="V3" s="75" t="s">
        <v>59</v>
      </c>
      <c r="W3" s="77" t="s">
        <v>71</v>
      </c>
      <c r="X3" s="78"/>
      <c r="Y3" s="78"/>
      <c r="Z3" s="78"/>
      <c r="AA3" s="78"/>
      <c r="AB3" s="78"/>
      <c r="AC3" s="78"/>
      <c r="AE3" s="78"/>
      <c r="AF3" s="61"/>
      <c r="AG3" s="61"/>
    </row>
    <row r="4" spans="1:33" s="79" customFormat="1" hidden="1" x14ac:dyDescent="0.2">
      <c r="B4" s="80" t="s">
        <v>93</v>
      </c>
      <c r="C4" s="81"/>
      <c r="D4" s="81"/>
      <c r="E4" s="82"/>
      <c r="F4" s="81">
        <v>2</v>
      </c>
      <c r="G4" s="81">
        <v>1</v>
      </c>
      <c r="H4" s="81">
        <v>1</v>
      </c>
      <c r="I4" s="81">
        <v>1</v>
      </c>
      <c r="J4" s="81">
        <v>0</v>
      </c>
      <c r="K4" s="83">
        <v>2</v>
      </c>
      <c r="L4" s="81">
        <v>2</v>
      </c>
      <c r="M4" s="82">
        <v>1</v>
      </c>
      <c r="N4" s="81">
        <v>2</v>
      </c>
      <c r="O4" s="81">
        <v>0</v>
      </c>
      <c r="P4" s="84">
        <v>1</v>
      </c>
      <c r="Q4" s="84">
        <v>1</v>
      </c>
      <c r="R4" s="85">
        <v>1</v>
      </c>
      <c r="S4" s="85">
        <v>1</v>
      </c>
      <c r="T4" s="85">
        <v>0</v>
      </c>
      <c r="U4" s="85">
        <v>1</v>
      </c>
      <c r="V4" s="86">
        <v>1</v>
      </c>
      <c r="W4" s="85">
        <v>3</v>
      </c>
    </row>
    <row r="5" spans="1:33" ht="15" customHeight="1" x14ac:dyDescent="0.2">
      <c r="A5" s="77" t="s">
        <v>51</v>
      </c>
      <c r="B5" s="87" t="s">
        <v>5</v>
      </c>
      <c r="C5" s="84">
        <v>1</v>
      </c>
      <c r="D5" s="84">
        <f>C5</f>
        <v>1</v>
      </c>
      <c r="E5" s="88"/>
      <c r="F5" s="88"/>
      <c r="G5" s="88"/>
      <c r="H5" s="88"/>
      <c r="I5" s="88"/>
      <c r="J5" s="88"/>
      <c r="K5" s="94">
        <v>42625</v>
      </c>
      <c r="L5" s="88"/>
      <c r="M5" s="95">
        <f>WORKDAY(K5,M$4,holidays)</f>
        <v>42626</v>
      </c>
      <c r="N5" s="91">
        <f t="shared" ref="N5:N7" si="0">WORKDAY(M5,N$4,holidays)</f>
        <v>42628</v>
      </c>
      <c r="O5" s="91">
        <f t="shared" ref="O5:O7" si="1">WORKDAY(N5,O$4,holidays)</f>
        <v>42628</v>
      </c>
      <c r="P5" s="91">
        <f>P8</f>
        <v>42633</v>
      </c>
      <c r="Q5" s="89">
        <f>Q8</f>
        <v>42634</v>
      </c>
      <c r="R5" s="178">
        <f>WORKDAY(MAX(P5:P15),R4, holidays)</f>
        <v>42648</v>
      </c>
      <c r="S5" s="178">
        <f>WORKDAY(R5,S4,holidays)</f>
        <v>42649</v>
      </c>
      <c r="T5" s="178">
        <f>WORKDAY(S5,T4,holidays)</f>
        <v>42649</v>
      </c>
      <c r="U5" s="178">
        <f>WORKDAY(T5,U4,holidays)</f>
        <v>42650</v>
      </c>
      <c r="V5" s="178">
        <f>WORKDAY(U5,V4,holidays)</f>
        <v>42653</v>
      </c>
      <c r="W5" s="178">
        <f>WORKDAY(V5,W4,holidays)</f>
        <v>42656</v>
      </c>
      <c r="X5" s="78"/>
      <c r="Y5" s="78"/>
      <c r="Z5" s="78"/>
      <c r="AA5" s="78"/>
      <c r="AB5" s="78"/>
      <c r="AC5" s="78"/>
      <c r="AE5" s="78"/>
      <c r="AF5" s="61"/>
      <c r="AG5" s="61"/>
    </row>
    <row r="6" spans="1:33" ht="15" customHeight="1" x14ac:dyDescent="0.2">
      <c r="A6" s="77" t="s">
        <v>6</v>
      </c>
      <c r="B6" s="87" t="s">
        <v>34</v>
      </c>
      <c r="C6" s="84">
        <v>1</v>
      </c>
      <c r="D6" s="84">
        <f t="shared" ref="D6:D15" si="2">C6</f>
        <v>1</v>
      </c>
      <c r="E6" s="88"/>
      <c r="F6" s="88"/>
      <c r="G6" s="88"/>
      <c r="H6" s="88"/>
      <c r="I6" s="88"/>
      <c r="J6" s="88"/>
      <c r="K6" s="94">
        <v>42625</v>
      </c>
      <c r="L6" s="88"/>
      <c r="M6" s="95">
        <f>WORKDAY(K6,M$4,holidays)</f>
        <v>42626</v>
      </c>
      <c r="N6" s="91">
        <f t="shared" si="0"/>
        <v>42628</v>
      </c>
      <c r="O6" s="91">
        <f t="shared" si="1"/>
        <v>42628</v>
      </c>
      <c r="P6" s="91">
        <f>P5</f>
        <v>42633</v>
      </c>
      <c r="Q6" s="89">
        <f>Q5</f>
        <v>42634</v>
      </c>
      <c r="R6" s="178"/>
      <c r="S6" s="178"/>
      <c r="T6" s="178"/>
      <c r="U6" s="178"/>
      <c r="V6" s="178"/>
      <c r="W6" s="178"/>
      <c r="X6" s="78"/>
      <c r="Y6" s="78"/>
      <c r="Z6" s="78"/>
      <c r="AA6" s="78"/>
      <c r="AB6" s="78"/>
      <c r="AC6" s="78"/>
      <c r="AE6" s="78"/>
      <c r="AF6" s="61"/>
      <c r="AG6" s="61"/>
    </row>
    <row r="7" spans="1:33" ht="15" customHeight="1" x14ac:dyDescent="0.2">
      <c r="A7" s="77" t="s">
        <v>58</v>
      </c>
      <c r="B7" s="87" t="s">
        <v>77</v>
      </c>
      <c r="C7" s="84">
        <v>4</v>
      </c>
      <c r="D7" s="84">
        <f t="shared" si="2"/>
        <v>4</v>
      </c>
      <c r="E7" s="88"/>
      <c r="F7" s="88"/>
      <c r="G7" s="90"/>
      <c r="H7" s="88"/>
      <c r="I7" s="88"/>
      <c r="J7" s="88"/>
      <c r="K7" s="164">
        <v>42625</v>
      </c>
      <c r="L7" s="88"/>
      <c r="M7" s="95">
        <f>WORKDAY(K7,M$4,holidays)</f>
        <v>42626</v>
      </c>
      <c r="N7" s="91">
        <f t="shared" si="0"/>
        <v>42628</v>
      </c>
      <c r="O7" s="91">
        <f t="shared" si="1"/>
        <v>42628</v>
      </c>
      <c r="P7" s="91">
        <f>P6</f>
        <v>42633</v>
      </c>
      <c r="Q7" s="89">
        <f>Q6</f>
        <v>42634</v>
      </c>
      <c r="R7" s="178"/>
      <c r="S7" s="178"/>
      <c r="T7" s="178"/>
      <c r="U7" s="178"/>
      <c r="V7" s="178"/>
      <c r="W7" s="178"/>
      <c r="X7" s="78"/>
      <c r="Y7" s="78"/>
      <c r="Z7" s="78"/>
      <c r="AA7" s="78"/>
      <c r="AB7" s="78"/>
      <c r="AC7" s="78"/>
      <c r="AE7" s="78"/>
      <c r="AF7" s="61"/>
      <c r="AG7" s="61"/>
    </row>
    <row r="8" spans="1:33" ht="15" customHeight="1" x14ac:dyDescent="0.2">
      <c r="A8" s="77" t="s">
        <v>83</v>
      </c>
      <c r="B8" s="87" t="s">
        <v>50</v>
      </c>
      <c r="C8" s="84">
        <v>6</v>
      </c>
      <c r="D8" s="84">
        <f t="shared" si="2"/>
        <v>6</v>
      </c>
      <c r="E8" s="94">
        <v>42623</v>
      </c>
      <c r="F8" s="88"/>
      <c r="G8" s="88"/>
      <c r="H8" s="88"/>
      <c r="I8" s="88"/>
      <c r="J8" s="94">
        <v>42624</v>
      </c>
      <c r="K8" s="94">
        <v>42625</v>
      </c>
      <c r="L8" s="95">
        <f t="shared" ref="L8:L15" si="3">WORKDAY(K8,L$4,holidays)</f>
        <v>42627</v>
      </c>
      <c r="M8" s="91">
        <f t="shared" ref="G8:Q15" si="4">WORKDAY(L8,M$4,holidays)</f>
        <v>42628</v>
      </c>
      <c r="N8" s="91">
        <f t="shared" ref="N8" si="5">WORKDAY(M8,N$4,holidays)</f>
        <v>42632</v>
      </c>
      <c r="O8" s="91">
        <f t="shared" ref="O8" si="6">WORKDAY(N8,O$4,holidays)</f>
        <v>42632</v>
      </c>
      <c r="P8" s="91">
        <f t="shared" si="4"/>
        <v>42633</v>
      </c>
      <c r="Q8" s="89">
        <f t="shared" si="4"/>
        <v>42634</v>
      </c>
      <c r="R8" s="178"/>
      <c r="S8" s="178"/>
      <c r="T8" s="178"/>
      <c r="U8" s="178"/>
      <c r="V8" s="178"/>
      <c r="W8" s="178"/>
      <c r="X8" s="78"/>
      <c r="Y8" s="78"/>
      <c r="Z8" s="78"/>
      <c r="AA8" s="78"/>
      <c r="AB8" s="78"/>
      <c r="AC8" s="78"/>
      <c r="AE8" s="78"/>
      <c r="AF8" s="61"/>
      <c r="AG8" s="61"/>
    </row>
    <row r="9" spans="1:33" ht="15" customHeight="1" x14ac:dyDescent="0.2">
      <c r="A9" s="77" t="s">
        <v>7</v>
      </c>
      <c r="B9" s="87" t="s">
        <v>84</v>
      </c>
      <c r="C9" s="84">
        <v>4</v>
      </c>
      <c r="D9" s="84">
        <f t="shared" si="2"/>
        <v>4</v>
      </c>
      <c r="E9" s="94">
        <v>42623</v>
      </c>
      <c r="F9" s="88"/>
      <c r="G9" s="88"/>
      <c r="H9" s="88"/>
      <c r="I9" s="88"/>
      <c r="J9" s="94">
        <v>42624</v>
      </c>
      <c r="K9" s="94">
        <v>42625</v>
      </c>
      <c r="L9" s="95">
        <f t="shared" si="3"/>
        <v>42627</v>
      </c>
      <c r="M9" s="91">
        <f t="shared" ref="M9:M10" si="7">WORKDAY(L9,M$4,holidays)</f>
        <v>42628</v>
      </c>
      <c r="N9" s="91">
        <f t="shared" ref="N9:N10" si="8">WORKDAY(M9,N$4,holidays)</f>
        <v>42632</v>
      </c>
      <c r="O9" s="91">
        <f t="shared" ref="O9:O10" si="9">WORKDAY(N9,O$4,holidays)</f>
        <v>42632</v>
      </c>
      <c r="P9" s="91">
        <f t="shared" ref="P9:P10" si="10">WORKDAY(O9,P$4,holidays)</f>
        <v>42633</v>
      </c>
      <c r="Q9" s="89">
        <f t="shared" ref="Q9:Q10" si="11">WORKDAY(P9,Q$4,holidays)</f>
        <v>42634</v>
      </c>
      <c r="R9" s="178"/>
      <c r="S9" s="178"/>
      <c r="T9" s="178"/>
      <c r="U9" s="178"/>
      <c r="V9" s="178"/>
      <c r="W9" s="178"/>
      <c r="X9" s="78"/>
      <c r="Y9" s="78"/>
      <c r="Z9" s="78"/>
      <c r="AA9" s="78"/>
      <c r="AB9" s="78"/>
      <c r="AC9" s="78"/>
      <c r="AE9" s="78"/>
      <c r="AF9" s="61"/>
      <c r="AG9" s="61"/>
    </row>
    <row r="10" spans="1:33" ht="15" customHeight="1" x14ac:dyDescent="0.2">
      <c r="A10" s="92">
        <v>0</v>
      </c>
      <c r="B10" s="87" t="s">
        <v>86</v>
      </c>
      <c r="C10" s="84">
        <v>4</v>
      </c>
      <c r="D10" s="84">
        <f t="shared" si="2"/>
        <v>4</v>
      </c>
      <c r="E10" s="94">
        <v>42623</v>
      </c>
      <c r="F10" s="88"/>
      <c r="G10" s="88"/>
      <c r="H10" s="88"/>
      <c r="I10" s="88"/>
      <c r="J10" s="94">
        <v>42624</v>
      </c>
      <c r="K10" s="94">
        <v>42626</v>
      </c>
      <c r="L10" s="95">
        <f t="shared" si="3"/>
        <v>42628</v>
      </c>
      <c r="M10" s="91">
        <f t="shared" si="7"/>
        <v>42629</v>
      </c>
      <c r="N10" s="91">
        <f t="shared" si="8"/>
        <v>42633</v>
      </c>
      <c r="O10" s="91">
        <f t="shared" si="9"/>
        <v>42633</v>
      </c>
      <c r="P10" s="91">
        <f t="shared" si="10"/>
        <v>42634</v>
      </c>
      <c r="Q10" s="89">
        <f t="shared" si="11"/>
        <v>42635</v>
      </c>
      <c r="R10" s="178"/>
      <c r="S10" s="178"/>
      <c r="T10" s="178"/>
      <c r="U10" s="178"/>
      <c r="V10" s="178"/>
      <c r="W10" s="178"/>
      <c r="X10" s="78"/>
      <c r="Y10" s="78"/>
      <c r="Z10" s="78"/>
      <c r="AA10" s="78"/>
      <c r="AB10" s="78"/>
      <c r="AC10" s="78"/>
      <c r="AE10" s="78"/>
      <c r="AF10" s="61"/>
      <c r="AG10" s="61"/>
    </row>
    <row r="11" spans="1:33" ht="15" customHeight="1" x14ac:dyDescent="0.2">
      <c r="A11" s="93">
        <v>1</v>
      </c>
      <c r="B11" s="87" t="s">
        <v>87</v>
      </c>
      <c r="C11" s="84">
        <v>40</v>
      </c>
      <c r="D11" s="84">
        <f t="shared" si="2"/>
        <v>40</v>
      </c>
      <c r="E11" s="94">
        <v>42627</v>
      </c>
      <c r="F11" s="94">
        <v>42585</v>
      </c>
      <c r="G11" s="94">
        <f t="shared" si="4"/>
        <v>42586</v>
      </c>
      <c r="H11" s="94">
        <v>42592</v>
      </c>
      <c r="I11" s="95">
        <f t="shared" ref="I11:I15" si="12">WORKDAY(H11,I$4)</f>
        <v>42593</v>
      </c>
      <c r="J11" s="91">
        <f t="shared" ref="J11:J15" si="13">WORKDAY(H11,J$4,holidays)</f>
        <v>42592</v>
      </c>
      <c r="K11" s="91">
        <f t="shared" si="4"/>
        <v>42594</v>
      </c>
      <c r="L11" s="91">
        <f t="shared" si="3"/>
        <v>42598</v>
      </c>
      <c r="M11" s="91">
        <f t="shared" si="4"/>
        <v>42599</v>
      </c>
      <c r="N11" s="91">
        <f t="shared" si="4"/>
        <v>42601</v>
      </c>
      <c r="O11" s="91">
        <f t="shared" si="4"/>
        <v>42601</v>
      </c>
      <c r="P11" s="91">
        <f t="shared" si="4"/>
        <v>42604</v>
      </c>
      <c r="Q11" s="89">
        <f t="shared" si="4"/>
        <v>42605</v>
      </c>
      <c r="R11" s="178"/>
      <c r="S11" s="178"/>
      <c r="T11" s="178"/>
      <c r="U11" s="178"/>
      <c r="V11" s="178"/>
      <c r="W11" s="178"/>
      <c r="X11" s="78"/>
      <c r="Y11" s="78"/>
      <c r="Z11" s="78"/>
      <c r="AA11" s="78"/>
      <c r="AB11" s="78"/>
      <c r="AC11" s="78"/>
      <c r="AE11" s="78"/>
      <c r="AF11" s="61"/>
      <c r="AG11" s="61"/>
    </row>
    <row r="12" spans="1:33" ht="15" customHeight="1" x14ac:dyDescent="0.2">
      <c r="A12" s="92">
        <v>2</v>
      </c>
      <c r="B12" s="87" t="s">
        <v>88</v>
      </c>
      <c r="C12" s="84">
        <v>30</v>
      </c>
      <c r="D12" s="84">
        <f t="shared" si="2"/>
        <v>30</v>
      </c>
      <c r="E12" s="95">
        <v>42627</v>
      </c>
      <c r="F12" s="91">
        <f>WORKDAY(E12,F$4,holidays)</f>
        <v>42629</v>
      </c>
      <c r="G12" s="91">
        <f t="shared" si="4"/>
        <v>42632</v>
      </c>
      <c r="H12" s="91">
        <f t="shared" si="4"/>
        <v>42633</v>
      </c>
      <c r="I12" s="91">
        <f t="shared" si="12"/>
        <v>42634</v>
      </c>
      <c r="J12" s="91">
        <f t="shared" si="13"/>
        <v>42633</v>
      </c>
      <c r="K12" s="91">
        <f t="shared" si="4"/>
        <v>42635</v>
      </c>
      <c r="L12" s="91">
        <f t="shared" si="3"/>
        <v>42639</v>
      </c>
      <c r="M12" s="91">
        <f t="shared" si="4"/>
        <v>42640</v>
      </c>
      <c r="N12" s="91">
        <f t="shared" si="4"/>
        <v>42642</v>
      </c>
      <c r="O12" s="91">
        <f t="shared" si="4"/>
        <v>42642</v>
      </c>
      <c r="P12" s="91">
        <f t="shared" si="4"/>
        <v>42643</v>
      </c>
      <c r="Q12" s="89">
        <f t="shared" si="4"/>
        <v>42646</v>
      </c>
      <c r="R12" s="178"/>
      <c r="S12" s="178"/>
      <c r="T12" s="178"/>
      <c r="U12" s="178"/>
      <c r="V12" s="178"/>
      <c r="W12" s="178"/>
      <c r="X12" s="78"/>
      <c r="Y12" s="78"/>
      <c r="Z12" s="78"/>
      <c r="AA12" s="78"/>
      <c r="AB12" s="78"/>
      <c r="AC12" s="78"/>
      <c r="AE12" s="78"/>
      <c r="AF12" s="61"/>
      <c r="AG12" s="61"/>
    </row>
    <row r="13" spans="1:33" ht="15" customHeight="1" x14ac:dyDescent="0.2">
      <c r="A13" s="93">
        <v>3</v>
      </c>
      <c r="B13" s="87" t="s">
        <v>89</v>
      </c>
      <c r="C13" s="84">
        <v>26</v>
      </c>
      <c r="D13" s="84">
        <f t="shared" si="2"/>
        <v>26</v>
      </c>
      <c r="E13" s="95">
        <v>42628</v>
      </c>
      <c r="F13" s="91">
        <f>WORKDAY(E13,F$4,holidays)</f>
        <v>42632</v>
      </c>
      <c r="G13" s="91">
        <f t="shared" si="4"/>
        <v>42633</v>
      </c>
      <c r="H13" s="91">
        <f t="shared" si="4"/>
        <v>42634</v>
      </c>
      <c r="I13" s="91">
        <f t="shared" si="12"/>
        <v>42635</v>
      </c>
      <c r="J13" s="91">
        <f t="shared" si="13"/>
        <v>42634</v>
      </c>
      <c r="K13" s="91">
        <f t="shared" si="4"/>
        <v>42636</v>
      </c>
      <c r="L13" s="91">
        <f t="shared" si="3"/>
        <v>42640</v>
      </c>
      <c r="M13" s="91">
        <f t="shared" si="4"/>
        <v>42641</v>
      </c>
      <c r="N13" s="91">
        <f t="shared" si="4"/>
        <v>42643</v>
      </c>
      <c r="O13" s="91">
        <f t="shared" si="4"/>
        <v>42643</v>
      </c>
      <c r="P13" s="91">
        <f t="shared" si="4"/>
        <v>42646</v>
      </c>
      <c r="Q13" s="89">
        <f t="shared" si="4"/>
        <v>42647</v>
      </c>
      <c r="R13" s="178"/>
      <c r="S13" s="178"/>
      <c r="T13" s="178"/>
      <c r="U13" s="178"/>
      <c r="V13" s="178"/>
      <c r="W13" s="178"/>
      <c r="X13" s="78"/>
      <c r="Y13" s="78"/>
      <c r="Z13" s="78"/>
      <c r="AA13" s="78"/>
      <c r="AB13" s="78"/>
      <c r="AC13" s="78"/>
      <c r="AE13" s="78"/>
      <c r="AF13" s="61"/>
      <c r="AG13" s="61"/>
    </row>
    <row r="14" spans="1:33" ht="15" customHeight="1" x14ac:dyDescent="0.2">
      <c r="A14" s="92">
        <v>4</v>
      </c>
      <c r="B14" s="87" t="s">
        <v>90</v>
      </c>
      <c r="C14" s="84">
        <v>26</v>
      </c>
      <c r="D14" s="84">
        <f t="shared" si="2"/>
        <v>26</v>
      </c>
      <c r="E14" s="95">
        <v>42628</v>
      </c>
      <c r="F14" s="91">
        <f>WORKDAY(E14,F$4,holidays)</f>
        <v>42632</v>
      </c>
      <c r="G14" s="91">
        <f t="shared" si="4"/>
        <v>42633</v>
      </c>
      <c r="H14" s="91">
        <f t="shared" ref="H14" si="14">WORKDAY(G14,H$4,holidays)</f>
        <v>42634</v>
      </c>
      <c r="I14" s="91">
        <f t="shared" ref="I14" si="15">WORKDAY(H14,I$4)</f>
        <v>42635</v>
      </c>
      <c r="J14" s="91">
        <f t="shared" ref="J14" si="16">WORKDAY(H14,J$4,holidays)</f>
        <v>42634</v>
      </c>
      <c r="K14" s="91">
        <f t="shared" si="4"/>
        <v>42636</v>
      </c>
      <c r="L14" s="91">
        <f t="shared" ref="L14" si="17">WORKDAY(K14,L$4,holidays)</f>
        <v>42640</v>
      </c>
      <c r="M14" s="91">
        <f t="shared" si="4"/>
        <v>42641</v>
      </c>
      <c r="N14" s="91">
        <f t="shared" si="4"/>
        <v>42643</v>
      </c>
      <c r="O14" s="91">
        <f t="shared" si="4"/>
        <v>42643</v>
      </c>
      <c r="P14" s="91">
        <f t="shared" si="4"/>
        <v>42646</v>
      </c>
      <c r="Q14" s="89">
        <f t="shared" si="4"/>
        <v>42647</v>
      </c>
      <c r="R14" s="178"/>
      <c r="S14" s="178"/>
      <c r="T14" s="178"/>
      <c r="U14" s="178"/>
      <c r="V14" s="178"/>
      <c r="W14" s="178"/>
      <c r="X14" s="78"/>
      <c r="Y14" s="78"/>
      <c r="Z14" s="78"/>
      <c r="AA14" s="78"/>
      <c r="AB14" s="78"/>
      <c r="AC14" s="78"/>
      <c r="AE14" s="78"/>
      <c r="AF14" s="61"/>
      <c r="AG14" s="61"/>
    </row>
    <row r="15" spans="1:33" ht="15" customHeight="1" x14ac:dyDescent="0.2">
      <c r="A15" s="92">
        <v>5</v>
      </c>
      <c r="B15" s="87" t="s">
        <v>92</v>
      </c>
      <c r="C15" s="84">
        <v>26</v>
      </c>
      <c r="D15" s="84">
        <f t="shared" si="2"/>
        <v>26</v>
      </c>
      <c r="E15" s="95">
        <v>42629</v>
      </c>
      <c r="F15" s="91">
        <f>WORKDAY(E15,F$4,holidays)</f>
        <v>42633</v>
      </c>
      <c r="G15" s="91">
        <f t="shared" ref="G15" si="18">WORKDAY(F15,G$4,holidays)</f>
        <v>42634</v>
      </c>
      <c r="H15" s="91">
        <f t="shared" si="4"/>
        <v>42635</v>
      </c>
      <c r="I15" s="91">
        <f t="shared" si="12"/>
        <v>42636</v>
      </c>
      <c r="J15" s="91">
        <f t="shared" si="13"/>
        <v>42635</v>
      </c>
      <c r="K15" s="91">
        <f t="shared" ref="K15" si="19">WORKDAY(J15,K$4,holidays)</f>
        <v>42639</v>
      </c>
      <c r="L15" s="91">
        <f t="shared" si="3"/>
        <v>42641</v>
      </c>
      <c r="M15" s="91">
        <f t="shared" ref="M15" si="20">WORKDAY(L15,M$4,holidays)</f>
        <v>42642</v>
      </c>
      <c r="N15" s="91">
        <f t="shared" ref="N15" si="21">WORKDAY(M15,N$4,holidays)</f>
        <v>42646</v>
      </c>
      <c r="O15" s="91">
        <f t="shared" ref="O15" si="22">WORKDAY(N15,O$4,holidays)</f>
        <v>42646</v>
      </c>
      <c r="P15" s="91">
        <f t="shared" ref="P15" si="23">WORKDAY(O15,P$4,holidays)</f>
        <v>42647</v>
      </c>
      <c r="Q15" s="89">
        <f t="shared" ref="Q15" si="24">WORKDAY(P15,Q$4,holidays)</f>
        <v>42648</v>
      </c>
      <c r="R15" s="178"/>
      <c r="S15" s="178"/>
      <c r="T15" s="178"/>
      <c r="U15" s="178"/>
      <c r="V15" s="178"/>
      <c r="W15" s="178"/>
      <c r="X15" s="78"/>
      <c r="Y15" s="78"/>
      <c r="Z15" s="78"/>
      <c r="AA15" s="78"/>
      <c r="AB15" s="78"/>
      <c r="AC15" s="78"/>
      <c r="AE15" s="78"/>
      <c r="AF15" s="61"/>
      <c r="AG15" s="61"/>
    </row>
    <row r="16" spans="1:33" s="99" customFormat="1" ht="15" customHeight="1" x14ac:dyDescent="0.2">
      <c r="A16" s="77" t="s">
        <v>91</v>
      </c>
      <c r="B16" s="87" t="s">
        <v>1</v>
      </c>
      <c r="C16" s="96"/>
      <c r="D16" s="84">
        <f>(SUM(D10:D15))*0.04</f>
        <v>6.08</v>
      </c>
      <c r="E16" s="88"/>
      <c r="F16" s="88"/>
      <c r="G16" s="88"/>
      <c r="H16" s="97"/>
      <c r="I16" s="97"/>
      <c r="J16" s="97"/>
      <c r="K16" s="97"/>
      <c r="L16" s="88"/>
      <c r="M16" s="97"/>
      <c r="N16" s="97"/>
      <c r="O16" s="97"/>
      <c r="P16" s="91">
        <f>MAX(Q5:Q15)+2</f>
        <v>42650</v>
      </c>
      <c r="Q16" s="89">
        <f>P16</f>
        <v>42650</v>
      </c>
      <c r="R16" s="178"/>
      <c r="S16" s="178"/>
      <c r="T16" s="178"/>
      <c r="U16" s="178"/>
      <c r="V16" s="178"/>
      <c r="W16" s="178"/>
      <c r="X16" s="98"/>
      <c r="Y16" s="98"/>
      <c r="Z16" s="98"/>
      <c r="AA16" s="98"/>
      <c r="AB16" s="98"/>
      <c r="AC16" s="98"/>
      <c r="AD16" s="98"/>
      <c r="AE16" s="98"/>
    </row>
    <row r="17" spans="1:33" ht="15" customHeight="1" x14ac:dyDescent="0.2">
      <c r="A17" s="77" t="s">
        <v>18</v>
      </c>
      <c r="B17" s="87" t="s">
        <v>78</v>
      </c>
      <c r="C17" s="84">
        <v>1</v>
      </c>
      <c r="D17" s="84">
        <v>1</v>
      </c>
      <c r="E17" s="94">
        <v>42623</v>
      </c>
      <c r="F17" s="88"/>
      <c r="G17" s="88"/>
      <c r="H17" s="88"/>
      <c r="I17" s="88"/>
      <c r="J17" s="94">
        <v>42624</v>
      </c>
      <c r="K17" s="94">
        <v>42625</v>
      </c>
      <c r="L17" s="100"/>
      <c r="M17" s="95">
        <f>WORKDAY(K17,M$4,holidays)</f>
        <v>42626</v>
      </c>
      <c r="N17" s="91">
        <f t="shared" ref="N17:Q17" si="25">WORKDAY(M17,N$4,holidays)</f>
        <v>42628</v>
      </c>
      <c r="O17" s="91">
        <f t="shared" si="25"/>
        <v>42628</v>
      </c>
      <c r="P17" s="91">
        <f t="shared" si="25"/>
        <v>42629</v>
      </c>
      <c r="Q17" s="89">
        <f t="shared" si="25"/>
        <v>42632</v>
      </c>
      <c r="R17" s="178"/>
      <c r="S17" s="178"/>
      <c r="T17" s="178"/>
      <c r="U17" s="178"/>
      <c r="V17" s="178"/>
      <c r="W17" s="178"/>
      <c r="X17" s="78"/>
      <c r="Y17" s="78"/>
      <c r="Z17" s="78"/>
      <c r="AA17" s="78"/>
      <c r="AB17" s="78"/>
      <c r="AC17" s="78"/>
      <c r="AE17" s="78"/>
      <c r="AF17" s="61"/>
      <c r="AG17" s="61"/>
    </row>
    <row r="18" spans="1:33" ht="15" customHeight="1" x14ac:dyDescent="0.2">
      <c r="A18" s="101" t="s">
        <v>60</v>
      </c>
      <c r="B18" s="87" t="s">
        <v>79</v>
      </c>
      <c r="C18" s="102"/>
      <c r="D18" s="84">
        <v>1</v>
      </c>
      <c r="E18" s="88"/>
      <c r="F18" s="88"/>
      <c r="G18" s="88"/>
      <c r="H18" s="88"/>
      <c r="I18" s="88"/>
      <c r="J18" s="88"/>
      <c r="K18" s="94">
        <v>42626</v>
      </c>
      <c r="L18" s="88"/>
      <c r="M18" s="95">
        <f>WORKDAY(K18,M$4,holidays)</f>
        <v>42627</v>
      </c>
      <c r="N18" s="91">
        <f t="shared" ref="N18" si="26">WORKDAY(M18,N$4,holidays)</f>
        <v>42629</v>
      </c>
      <c r="O18" s="91">
        <f t="shared" ref="O18" si="27">WORKDAY(N18,O$4,holidays)</f>
        <v>42629</v>
      </c>
      <c r="P18" s="91">
        <f t="shared" ref="P18" si="28">WORKDAY(O18,P$4,holidays)</f>
        <v>42632</v>
      </c>
      <c r="Q18" s="89">
        <f t="shared" ref="Q18" si="29">WORKDAY(P18,Q$4,holidays)</f>
        <v>42633</v>
      </c>
      <c r="R18" s="178"/>
      <c r="S18" s="178"/>
      <c r="T18" s="178"/>
      <c r="U18" s="178"/>
      <c r="V18" s="178"/>
      <c r="W18" s="178"/>
      <c r="X18" s="78"/>
      <c r="Y18" s="78"/>
      <c r="Z18" s="78"/>
      <c r="AA18" s="78"/>
      <c r="AB18" s="78"/>
      <c r="AC18" s="78"/>
      <c r="AE18" s="78"/>
      <c r="AF18" s="61"/>
      <c r="AG18" s="61"/>
    </row>
    <row r="19" spans="1:33" x14ac:dyDescent="0.2">
      <c r="B19" s="103" t="s">
        <v>8</v>
      </c>
      <c r="C19" s="84">
        <f>SUM(C5:C18)</f>
        <v>169</v>
      </c>
      <c r="D19" s="104">
        <f>SUM(D5:D18)</f>
        <v>176.08</v>
      </c>
      <c r="E19" s="105" t="s">
        <v>73</v>
      </c>
      <c r="F19" s="106">
        <v>11</v>
      </c>
      <c r="G19" s="107"/>
      <c r="H19" s="107"/>
      <c r="I19" s="107"/>
      <c r="J19" s="107"/>
      <c r="K19" s="107"/>
      <c r="L19" s="108"/>
      <c r="M19" s="108"/>
      <c r="N19" s="108"/>
      <c r="O19" s="109"/>
      <c r="P19" s="108"/>
      <c r="Q19" s="110"/>
      <c r="R19" s="111"/>
      <c r="S19" s="111"/>
      <c r="T19" s="112"/>
      <c r="U19" s="112"/>
      <c r="V19" s="112"/>
      <c r="W19" s="112"/>
      <c r="X19" s="112"/>
      <c r="Y19" s="112"/>
      <c r="Z19" s="78"/>
      <c r="AA19" s="78"/>
      <c r="AB19" s="78"/>
      <c r="AC19" s="78"/>
      <c r="AE19" s="78"/>
      <c r="AF19" s="78"/>
      <c r="AG19" s="78"/>
    </row>
    <row r="20" spans="1:33" x14ac:dyDescent="0.2">
      <c r="B20" s="113" t="s">
        <v>22</v>
      </c>
      <c r="C20" s="114"/>
      <c r="D20" s="61"/>
      <c r="E20" s="165" t="s">
        <v>56</v>
      </c>
      <c r="F20" s="166"/>
      <c r="G20" s="115">
        <f>D21-D19</f>
        <v>-8.0000000000012506E-2</v>
      </c>
      <c r="H20" s="61"/>
      <c r="I20" s="115"/>
      <c r="J20" s="108"/>
      <c r="K20" s="108"/>
      <c r="L20" s="108"/>
      <c r="M20" s="108"/>
      <c r="N20" s="108"/>
      <c r="O20" s="109"/>
      <c r="P20" s="108"/>
      <c r="Q20" s="110"/>
      <c r="R20" s="111"/>
      <c r="S20" s="111"/>
      <c r="T20" s="112"/>
      <c r="U20" s="112"/>
      <c r="V20" s="112"/>
      <c r="W20" s="112"/>
      <c r="X20" s="112"/>
      <c r="Y20" s="112"/>
      <c r="Z20" s="78"/>
      <c r="AA20" s="78"/>
      <c r="AB20" s="78"/>
      <c r="AC20" s="78"/>
      <c r="AE20" s="78"/>
      <c r="AF20" s="78"/>
      <c r="AG20" s="78"/>
    </row>
    <row r="21" spans="1:33" x14ac:dyDescent="0.2">
      <c r="B21" s="116" t="s">
        <v>27</v>
      </c>
      <c r="C21" s="117"/>
      <c r="D21" s="118">
        <v>176</v>
      </c>
      <c r="E21" s="119" t="s">
        <v>57</v>
      </c>
      <c r="F21" s="108"/>
      <c r="G21" s="108"/>
      <c r="H21" s="108"/>
      <c r="I21" s="108"/>
      <c r="J21" s="108"/>
      <c r="K21" s="108"/>
      <c r="L21" s="108"/>
      <c r="M21" s="108"/>
      <c r="N21" s="108"/>
      <c r="O21" s="109"/>
      <c r="P21" s="108"/>
      <c r="Q21" s="110"/>
      <c r="R21" s="111"/>
      <c r="S21" s="111"/>
      <c r="T21" s="112"/>
      <c r="U21" s="112"/>
      <c r="V21" s="112"/>
      <c r="W21" s="112"/>
      <c r="X21" s="112"/>
      <c r="Y21" s="112"/>
      <c r="Z21" s="78"/>
      <c r="AA21" s="78"/>
      <c r="AB21" s="78"/>
      <c r="AC21" s="78"/>
      <c r="AE21" s="78"/>
      <c r="AF21" s="78"/>
      <c r="AG21" s="78"/>
    </row>
    <row r="22" spans="1:33" x14ac:dyDescent="0.2">
      <c r="B22" s="120" t="s">
        <v>19</v>
      </c>
      <c r="C22" s="117"/>
      <c r="D22" s="121">
        <v>224</v>
      </c>
      <c r="E22" s="122" t="s">
        <v>52</v>
      </c>
      <c r="F22" s="78"/>
      <c r="G22" s="78"/>
      <c r="H22" s="78"/>
      <c r="I22" s="78"/>
      <c r="J22" s="108"/>
      <c r="K22" s="108"/>
      <c r="L22" s="108"/>
      <c r="M22" s="108"/>
      <c r="N22" s="108"/>
      <c r="O22" s="123"/>
      <c r="P22" s="123"/>
      <c r="Q22" s="110"/>
      <c r="R22" s="111"/>
      <c r="S22" s="111"/>
      <c r="T22" s="112"/>
      <c r="U22" s="112"/>
      <c r="V22" s="112"/>
      <c r="W22" s="112"/>
      <c r="X22" s="112"/>
      <c r="Y22" s="112"/>
      <c r="Z22" s="78"/>
      <c r="AA22" s="78"/>
      <c r="AB22" s="78"/>
      <c r="AC22" s="78"/>
      <c r="AE22" s="78"/>
      <c r="AF22" s="78"/>
      <c r="AG22" s="78"/>
    </row>
    <row r="23" spans="1:33" x14ac:dyDescent="0.2">
      <c r="B23" s="124" t="s">
        <v>20</v>
      </c>
      <c r="C23" s="117"/>
      <c r="D23" s="125">
        <v>160</v>
      </c>
      <c r="E23" s="126" t="s">
        <v>53</v>
      </c>
      <c r="F23" s="108"/>
      <c r="G23" s="108"/>
      <c r="H23" s="108"/>
      <c r="I23" s="108"/>
      <c r="J23" s="108"/>
      <c r="K23" s="108"/>
      <c r="L23" s="108"/>
      <c r="M23" s="108"/>
      <c r="N23" s="108"/>
      <c r="O23" s="123"/>
      <c r="P23" s="123"/>
      <c r="Q23" s="110"/>
      <c r="R23" s="111"/>
      <c r="S23" s="111"/>
      <c r="T23" s="112"/>
      <c r="U23" s="112"/>
      <c r="V23" s="112"/>
      <c r="W23" s="112"/>
      <c r="X23" s="112"/>
      <c r="Y23" s="112"/>
      <c r="Z23" s="78"/>
      <c r="AA23" s="78"/>
      <c r="AB23" s="78"/>
      <c r="AC23" s="78"/>
      <c r="AE23" s="78"/>
      <c r="AF23" s="78"/>
      <c r="AG23" s="78"/>
    </row>
    <row r="24" spans="1:33" hidden="1" x14ac:dyDescent="0.2">
      <c r="B24" s="127" t="s">
        <v>21</v>
      </c>
      <c r="C24" s="117"/>
      <c r="D24" s="61"/>
      <c r="E24" s="61"/>
      <c r="F24" s="61"/>
      <c r="G24" s="61"/>
      <c r="H24" s="108"/>
      <c r="I24" s="108"/>
      <c r="J24" s="108"/>
      <c r="K24" s="108"/>
      <c r="L24" s="108"/>
      <c r="M24" s="108"/>
      <c r="N24" s="108"/>
      <c r="O24" s="123"/>
      <c r="P24" s="123"/>
      <c r="Q24" s="110"/>
      <c r="R24" s="111"/>
      <c r="S24" s="111"/>
      <c r="T24" s="112"/>
      <c r="U24" s="112"/>
      <c r="V24" s="112"/>
      <c r="W24" s="112"/>
      <c r="X24" s="112"/>
      <c r="Y24" s="112"/>
      <c r="Z24" s="78"/>
      <c r="AA24" s="78"/>
      <c r="AB24" s="78"/>
      <c r="AC24" s="78"/>
      <c r="AE24" s="78"/>
      <c r="AF24" s="78"/>
      <c r="AG24" s="78"/>
    </row>
    <row r="25" spans="1:33" hidden="1" x14ac:dyDescent="0.2">
      <c r="B25" s="128" t="s">
        <v>32</v>
      </c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23"/>
      <c r="P25" s="123"/>
      <c r="Q25" s="110"/>
      <c r="R25" s="111"/>
      <c r="S25" s="111"/>
      <c r="T25" s="112"/>
      <c r="U25" s="112"/>
      <c r="V25" s="112"/>
      <c r="W25" s="112"/>
      <c r="X25" s="112"/>
      <c r="Y25" s="112"/>
      <c r="Z25" s="78"/>
      <c r="AA25" s="78"/>
      <c r="AB25" s="78"/>
      <c r="AC25" s="78"/>
      <c r="AE25" s="78"/>
      <c r="AF25" s="78"/>
      <c r="AG25" s="78"/>
    </row>
    <row r="26" spans="1:33" x14ac:dyDescent="0.2">
      <c r="B26" s="129"/>
      <c r="D26" s="61"/>
      <c r="E26" s="61"/>
      <c r="O26" s="135"/>
      <c r="P26" s="136"/>
      <c r="Q26" s="137"/>
      <c r="R26" s="138"/>
      <c r="S26" s="139"/>
      <c r="T26" s="140"/>
      <c r="U26" s="141"/>
      <c r="V26" s="142"/>
      <c r="W26" s="140"/>
      <c r="X26" s="140"/>
      <c r="Y26" s="112"/>
    </row>
    <row r="27" spans="1:33" x14ac:dyDescent="0.2">
      <c r="O27" s="135"/>
      <c r="P27" s="136"/>
      <c r="T27" s="140"/>
      <c r="U27" s="141"/>
      <c r="V27" s="142"/>
      <c r="W27" s="140"/>
      <c r="X27" s="140"/>
      <c r="Y27" s="112"/>
    </row>
    <row r="28" spans="1:33" x14ac:dyDescent="0.2">
      <c r="O28" s="135"/>
      <c r="P28" s="136"/>
      <c r="T28" s="140"/>
      <c r="U28" s="141"/>
      <c r="V28" s="142"/>
      <c r="W28" s="140"/>
      <c r="X28" s="140"/>
      <c r="Y28" s="112"/>
    </row>
    <row r="29" spans="1:33" x14ac:dyDescent="0.2">
      <c r="O29" s="149"/>
      <c r="P29" s="150"/>
      <c r="T29" s="140"/>
      <c r="U29" s="141"/>
      <c r="V29" s="142"/>
      <c r="W29" s="140"/>
      <c r="X29" s="140"/>
      <c r="Y29" s="112"/>
    </row>
    <row r="30" spans="1:33" x14ac:dyDescent="0.2">
      <c r="O30" s="149"/>
      <c r="P30" s="150"/>
      <c r="T30" s="140"/>
      <c r="U30" s="141"/>
      <c r="V30" s="142"/>
      <c r="W30" s="140"/>
      <c r="X30" s="140"/>
      <c r="Y30" s="112"/>
    </row>
    <row r="31" spans="1:33" x14ac:dyDescent="0.2">
      <c r="O31" s="149"/>
      <c r="P31" s="150"/>
      <c r="T31" s="140"/>
      <c r="U31" s="141"/>
      <c r="V31" s="142"/>
      <c r="W31" s="140"/>
      <c r="X31" s="140"/>
      <c r="Y31" s="112"/>
    </row>
    <row r="32" spans="1:33" x14ac:dyDescent="0.2">
      <c r="O32" s="149"/>
      <c r="P32" s="150"/>
      <c r="T32" s="140"/>
      <c r="U32" s="141"/>
      <c r="V32" s="142"/>
      <c r="W32" s="140"/>
      <c r="X32" s="140"/>
      <c r="Y32" s="112"/>
    </row>
    <row r="33" spans="15:25" x14ac:dyDescent="0.2">
      <c r="O33" s="149"/>
      <c r="P33" s="150"/>
      <c r="T33" s="140"/>
      <c r="U33" s="141"/>
      <c r="V33" s="142"/>
      <c r="W33" s="140"/>
      <c r="X33" s="140"/>
      <c r="Y33" s="112"/>
    </row>
    <row r="34" spans="15:25" x14ac:dyDescent="0.2">
      <c r="O34" s="149"/>
      <c r="P34" s="150"/>
      <c r="T34" s="140"/>
      <c r="U34" s="141"/>
      <c r="V34" s="142"/>
      <c r="W34" s="140"/>
      <c r="X34" s="140"/>
      <c r="Y34" s="112"/>
    </row>
    <row r="35" spans="15:25" x14ac:dyDescent="0.2">
      <c r="O35" s="149"/>
      <c r="P35" s="150"/>
      <c r="T35" s="151"/>
      <c r="U35" s="152"/>
      <c r="V35" s="153"/>
      <c r="W35" s="151"/>
      <c r="X35" s="152"/>
      <c r="Y35" s="151"/>
    </row>
    <row r="36" spans="15:25" x14ac:dyDescent="0.2">
      <c r="O36" s="154"/>
      <c r="P36" s="155"/>
      <c r="T36" s="151"/>
      <c r="U36" s="152"/>
      <c r="V36" s="153"/>
      <c r="W36" s="151"/>
      <c r="X36" s="152"/>
    </row>
    <row r="37" spans="15:25" x14ac:dyDescent="0.2">
      <c r="P37" s="158"/>
      <c r="T37" s="151"/>
      <c r="U37" s="152"/>
      <c r="V37" s="153"/>
      <c r="W37" s="151"/>
      <c r="X37" s="152"/>
    </row>
    <row r="38" spans="15:25" x14ac:dyDescent="0.2">
      <c r="T38" s="151"/>
      <c r="U38" s="159"/>
      <c r="V38" s="160"/>
      <c r="W38" s="161"/>
      <c r="X38" s="159"/>
    </row>
    <row r="39" spans="15:25" x14ac:dyDescent="0.2">
      <c r="T39" s="151"/>
      <c r="U39" s="159"/>
      <c r="V39" s="160"/>
      <c r="W39" s="161"/>
      <c r="X39" s="159"/>
    </row>
    <row r="40" spans="15:25" x14ac:dyDescent="0.2">
      <c r="T40" s="151"/>
      <c r="U40" s="159"/>
      <c r="V40" s="160"/>
      <c r="W40" s="161"/>
      <c r="X40" s="159"/>
    </row>
    <row r="41" spans="15:25" x14ac:dyDescent="0.2">
      <c r="T41" s="162"/>
    </row>
    <row r="42" spans="15:25" x14ac:dyDescent="0.2">
      <c r="T42" s="162"/>
    </row>
    <row r="43" spans="15:25" x14ac:dyDescent="0.2">
      <c r="T43" s="162"/>
    </row>
    <row r="44" spans="15:25" x14ac:dyDescent="0.2">
      <c r="T44" s="162"/>
    </row>
    <row r="45" spans="15:25" x14ac:dyDescent="0.2">
      <c r="T45" s="162"/>
    </row>
    <row r="46" spans="15:25" x14ac:dyDescent="0.2">
      <c r="T46" s="162"/>
    </row>
    <row r="47" spans="15:25" x14ac:dyDescent="0.2">
      <c r="T47" s="162"/>
    </row>
  </sheetData>
  <mergeCells count="7">
    <mergeCell ref="A1:Y1"/>
    <mergeCell ref="R5:R18"/>
    <mergeCell ref="S5:S18"/>
    <mergeCell ref="T5:T18"/>
    <mergeCell ref="U5:U18"/>
    <mergeCell ref="V5:V18"/>
    <mergeCell ref="W5:W18"/>
  </mergeCells>
  <phoneticPr fontId="0" type="noConversion"/>
  <printOptions horizontalCentered="1"/>
  <pageMargins left="0.25" right="0.25" top="0.5" bottom="0.5" header="0.5" footer="0.5"/>
  <pageSetup paperSize="5" orientation="landscape" r:id="rId1"/>
  <headerFooter alignWithMargins="0">
    <oddHeader xml:space="preserve">&amp;L&amp;"Calibri,Regular"&amp;KFF0000ISBN: 9780735685109&amp;C&amp;"Calibri,Bold"&amp;9&amp;K00B050Inside Microsoft Dynamics AX 2012 R3&amp;R&amp;"Calibri,Regular"&amp;KFF0000&amp;D    </oddHeader>
  </headerFooter>
  <ignoredErrors>
    <ignoredError sqref="P16:Q16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9"/>
  </sheetPr>
  <dimension ref="A1:K62"/>
  <sheetViews>
    <sheetView workbookViewId="0"/>
  </sheetViews>
  <sheetFormatPr defaultRowHeight="11.25" x14ac:dyDescent="0.2"/>
  <cols>
    <col min="1" max="1" width="20.1640625" bestFit="1" customWidth="1"/>
    <col min="2" max="2" width="28.33203125" customWidth="1"/>
    <col min="3" max="3" width="10.83203125" customWidth="1"/>
    <col min="4" max="4" width="15.33203125" style="1" bestFit="1" customWidth="1"/>
    <col min="5" max="5" width="10.83203125" style="1" customWidth="1"/>
    <col min="6" max="6" width="13.6640625" bestFit="1" customWidth="1"/>
    <col min="7" max="7" width="6.1640625" bestFit="1" customWidth="1"/>
    <col min="8" max="8" width="4.6640625" bestFit="1" customWidth="1"/>
    <col min="9" max="9" width="10.1640625" bestFit="1" customWidth="1"/>
    <col min="10" max="10" width="13.5" bestFit="1" customWidth="1"/>
  </cols>
  <sheetData>
    <row r="1" spans="1:11" ht="12.75" x14ac:dyDescent="0.2">
      <c r="A1" s="49" t="s">
        <v>61</v>
      </c>
      <c r="B1" s="50">
        <v>42422</v>
      </c>
      <c r="D1" s="3" t="s">
        <v>24</v>
      </c>
      <c r="F1" s="179" t="s">
        <v>14</v>
      </c>
      <c r="G1" s="180"/>
      <c r="H1" s="18"/>
      <c r="I1" s="18"/>
    </row>
    <row r="2" spans="1:11" ht="12.75" x14ac:dyDescent="0.2">
      <c r="D2" s="13"/>
      <c r="F2" s="19" t="s">
        <v>25</v>
      </c>
      <c r="G2" s="31">
        <v>1</v>
      </c>
      <c r="H2" s="18"/>
      <c r="I2" s="18"/>
      <c r="J2" s="18"/>
      <c r="K2" s="18"/>
    </row>
    <row r="3" spans="1:11" ht="13.5" thickBot="1" x14ac:dyDescent="0.25">
      <c r="A3" s="181" t="s">
        <v>65</v>
      </c>
      <c r="B3" s="181"/>
      <c r="D3" s="4" t="s">
        <v>23</v>
      </c>
      <c r="F3" s="20" t="s">
        <v>26</v>
      </c>
      <c r="G3" s="32">
        <v>0</v>
      </c>
      <c r="H3" s="18"/>
      <c r="I3" s="18"/>
      <c r="J3" s="18"/>
      <c r="K3" s="18"/>
    </row>
    <row r="4" spans="1:11" ht="13.5" thickBot="1" x14ac:dyDescent="0.25">
      <c r="A4" s="48" t="s">
        <v>9</v>
      </c>
      <c r="B4" s="51">
        <v>42370</v>
      </c>
      <c r="D4" s="5" t="s">
        <v>39</v>
      </c>
      <c r="F4" s="18"/>
      <c r="G4" s="18"/>
      <c r="H4" s="18"/>
      <c r="I4" s="18"/>
      <c r="J4" s="18"/>
      <c r="K4" s="18"/>
    </row>
    <row r="5" spans="1:11" ht="12.75" x14ac:dyDescent="0.2">
      <c r="A5" s="48" t="s">
        <v>10</v>
      </c>
      <c r="B5" s="51">
        <v>42520</v>
      </c>
      <c r="D5" s="43" t="s">
        <v>40</v>
      </c>
      <c r="F5" s="16" t="s">
        <v>15</v>
      </c>
      <c r="G5" s="21" t="s">
        <v>16</v>
      </c>
      <c r="H5" s="21" t="s">
        <v>4</v>
      </c>
      <c r="I5" s="21" t="s">
        <v>37</v>
      </c>
      <c r="J5" s="21" t="s">
        <v>38</v>
      </c>
      <c r="K5" s="17" t="s">
        <v>17</v>
      </c>
    </row>
    <row r="6" spans="1:11" ht="12.75" x14ac:dyDescent="0.2">
      <c r="A6" s="48" t="s">
        <v>11</v>
      </c>
      <c r="B6" s="52">
        <v>42555</v>
      </c>
      <c r="D6" s="45" t="s">
        <v>1</v>
      </c>
      <c r="F6" s="22">
        <v>1</v>
      </c>
      <c r="G6" s="14"/>
      <c r="H6" s="14"/>
      <c r="I6" s="14"/>
      <c r="J6" s="23"/>
      <c r="K6" s="24"/>
    </row>
    <row r="7" spans="1:11" ht="12.75" x14ac:dyDescent="0.2">
      <c r="A7" s="48" t="s">
        <v>12</v>
      </c>
      <c r="B7" s="51">
        <v>42618</v>
      </c>
      <c r="D7" s="10" t="s">
        <v>41</v>
      </c>
      <c r="F7" s="22">
        <v>2</v>
      </c>
      <c r="G7" s="14"/>
      <c r="H7" s="14"/>
      <c r="I7" s="14"/>
      <c r="J7" s="23"/>
      <c r="K7" s="24"/>
    </row>
    <row r="8" spans="1:11" ht="12.75" x14ac:dyDescent="0.2">
      <c r="A8" s="53" t="s">
        <v>49</v>
      </c>
      <c r="B8" s="51">
        <v>42698</v>
      </c>
      <c r="D8" s="46" t="s">
        <v>42</v>
      </c>
      <c r="F8" s="22">
        <v>3</v>
      </c>
      <c r="G8" s="14"/>
      <c r="H8" s="14"/>
      <c r="I8" s="14"/>
      <c r="J8" s="23"/>
      <c r="K8" s="24"/>
    </row>
    <row r="9" spans="1:11" ht="12.75" x14ac:dyDescent="0.2">
      <c r="A9" s="53" t="s">
        <v>62</v>
      </c>
      <c r="B9" s="51">
        <v>42699</v>
      </c>
      <c r="D9" s="33" t="s">
        <v>43</v>
      </c>
      <c r="F9" s="22">
        <v>4</v>
      </c>
      <c r="G9" s="14"/>
      <c r="H9" s="14"/>
      <c r="I9" s="14"/>
      <c r="J9" s="23"/>
      <c r="K9" s="24"/>
    </row>
    <row r="10" spans="1:11" ht="12.75" x14ac:dyDescent="0.2">
      <c r="A10" s="53" t="s">
        <v>64</v>
      </c>
      <c r="B10" s="51">
        <v>42728</v>
      </c>
      <c r="D10" s="12"/>
      <c r="F10" s="22">
        <v>5</v>
      </c>
      <c r="G10" s="14"/>
      <c r="H10" s="14"/>
      <c r="I10" s="14"/>
      <c r="J10" s="23"/>
      <c r="K10" s="24"/>
    </row>
    <row r="11" spans="1:11" ht="12.75" x14ac:dyDescent="0.2">
      <c r="A11" s="48" t="s">
        <v>13</v>
      </c>
      <c r="B11" s="51">
        <v>42729</v>
      </c>
      <c r="D11" s="9" t="s">
        <v>35</v>
      </c>
      <c r="F11" s="22">
        <v>6</v>
      </c>
      <c r="G11" s="14"/>
      <c r="H11" s="14"/>
      <c r="I11" s="14"/>
      <c r="J11" s="23"/>
      <c r="K11" s="24"/>
    </row>
    <row r="12" spans="1:11" ht="12.75" x14ac:dyDescent="0.2">
      <c r="A12" s="53" t="s">
        <v>63</v>
      </c>
      <c r="B12" s="51">
        <v>42730</v>
      </c>
      <c r="D12" s="8"/>
      <c r="F12" s="22">
        <v>7</v>
      </c>
      <c r="G12" s="14"/>
      <c r="H12" s="14"/>
      <c r="I12" s="14"/>
      <c r="J12" s="23"/>
      <c r="K12" s="24"/>
    </row>
    <row r="13" spans="1:11" ht="12.75" x14ac:dyDescent="0.2">
      <c r="A13" s="48" t="s">
        <v>9</v>
      </c>
      <c r="B13" s="51">
        <v>42736</v>
      </c>
      <c r="D13" s="7"/>
      <c r="F13" s="22">
        <v>8</v>
      </c>
      <c r="G13" s="14"/>
      <c r="H13" s="14"/>
      <c r="I13" s="14"/>
      <c r="J13" s="23"/>
      <c r="K13" s="24"/>
    </row>
    <row r="14" spans="1:11" ht="12.75" x14ac:dyDescent="0.2">
      <c r="D14" s="11"/>
      <c r="F14" s="22">
        <v>9</v>
      </c>
      <c r="G14" s="14"/>
      <c r="H14" s="14"/>
      <c r="I14" s="14"/>
      <c r="J14" s="23"/>
      <c r="K14" s="24"/>
    </row>
    <row r="15" spans="1:11" ht="13.5" thickBot="1" x14ac:dyDescent="0.25">
      <c r="D15" s="6"/>
      <c r="F15" s="22">
        <v>10</v>
      </c>
      <c r="G15" s="14"/>
      <c r="H15" s="14"/>
      <c r="I15" s="14"/>
      <c r="J15" s="23"/>
      <c r="K15" s="24"/>
    </row>
    <row r="16" spans="1:11" ht="12.75" x14ac:dyDescent="0.2">
      <c r="A16" s="181" t="s">
        <v>36</v>
      </c>
      <c r="B16" s="181"/>
      <c r="F16" s="25">
        <v>11</v>
      </c>
      <c r="G16" s="38"/>
      <c r="H16" s="38"/>
      <c r="I16" s="38"/>
      <c r="J16" s="39"/>
      <c r="K16" s="40"/>
    </row>
    <row r="17" spans="1:11" ht="12.75" x14ac:dyDescent="0.2">
      <c r="A17" s="54"/>
      <c r="B17" s="51"/>
      <c r="F17" s="22">
        <v>12</v>
      </c>
      <c r="G17" s="14"/>
      <c r="H17" s="14"/>
      <c r="I17" s="14"/>
      <c r="J17" s="23"/>
      <c r="K17" s="24"/>
    </row>
    <row r="18" spans="1:11" ht="12.75" x14ac:dyDescent="0.2">
      <c r="A18" s="48"/>
      <c r="B18" s="51"/>
      <c r="F18" s="22">
        <v>13</v>
      </c>
      <c r="G18" s="14"/>
      <c r="H18" s="14"/>
      <c r="I18" s="14"/>
      <c r="J18" s="23"/>
      <c r="K18" s="24"/>
    </row>
    <row r="19" spans="1:11" ht="13.5" thickBot="1" x14ac:dyDescent="0.25">
      <c r="A19" s="48"/>
      <c r="B19" s="51"/>
      <c r="F19" s="41">
        <v>14</v>
      </c>
      <c r="G19" s="14"/>
      <c r="H19" s="14"/>
      <c r="I19" s="42"/>
      <c r="J19" s="23"/>
      <c r="K19" s="24"/>
    </row>
    <row r="20" spans="1:11" ht="12" thickBot="1" x14ac:dyDescent="0.25">
      <c r="A20" s="53"/>
      <c r="B20" s="48"/>
      <c r="E20" s="26"/>
      <c r="F20" s="27"/>
      <c r="G20" s="28"/>
      <c r="H20" s="29"/>
      <c r="I20" s="29"/>
      <c r="J20" s="29"/>
      <c r="K20" s="30"/>
    </row>
    <row r="21" spans="1:11" x14ac:dyDescent="0.2">
      <c r="A21" s="48"/>
      <c r="B21" s="48"/>
      <c r="E21" s="26"/>
      <c r="F21" s="27"/>
      <c r="G21" s="34"/>
      <c r="H21" s="34"/>
      <c r="I21" s="34"/>
      <c r="J21" s="34"/>
      <c r="K21" s="34"/>
    </row>
    <row r="22" spans="1:11" x14ac:dyDescent="0.2">
      <c r="A22" s="48"/>
      <c r="B22" s="48"/>
    </row>
    <row r="23" spans="1:11" x14ac:dyDescent="0.2">
      <c r="A23" s="48"/>
      <c r="B23" s="48"/>
      <c r="C23" s="15"/>
    </row>
    <row r="24" spans="1:11" x14ac:dyDescent="0.2">
      <c r="A24" s="48"/>
      <c r="B24" s="48"/>
      <c r="C24" s="15"/>
    </row>
    <row r="25" spans="1:11" x14ac:dyDescent="0.2">
      <c r="A25" s="48"/>
      <c r="B25" s="48"/>
      <c r="C25" s="15"/>
    </row>
    <row r="26" spans="1:11" x14ac:dyDescent="0.2">
      <c r="A26" s="48"/>
      <c r="B26" s="48"/>
      <c r="C26" s="15"/>
    </row>
    <row r="27" spans="1:11" x14ac:dyDescent="0.2">
      <c r="A27" s="55"/>
      <c r="B27" s="52"/>
      <c r="C27" s="15"/>
    </row>
    <row r="28" spans="1:11" x14ac:dyDescent="0.2">
      <c r="A28" s="48"/>
      <c r="B28" s="51"/>
      <c r="C28" s="15"/>
    </row>
    <row r="29" spans="1:11" x14ac:dyDescent="0.2">
      <c r="A29" s="48"/>
      <c r="B29" s="48"/>
      <c r="C29" s="15"/>
    </row>
    <row r="30" spans="1:11" x14ac:dyDescent="0.2">
      <c r="A30" s="48"/>
      <c r="B30" s="48"/>
    </row>
    <row r="31" spans="1:11" x14ac:dyDescent="0.2">
      <c r="A31" s="48"/>
      <c r="B31" s="47"/>
    </row>
    <row r="32" spans="1:11" x14ac:dyDescent="0.2">
      <c r="A32" s="54"/>
      <c r="B32" s="51"/>
    </row>
    <row r="33" spans="1:6" x14ac:dyDescent="0.2">
      <c r="A33" s="54"/>
      <c r="B33" s="48"/>
    </row>
    <row r="34" spans="1:6" x14ac:dyDescent="0.2">
      <c r="A34" s="54"/>
      <c r="B34" s="48"/>
      <c r="C34" s="1"/>
      <c r="D34"/>
      <c r="E34"/>
    </row>
    <row r="35" spans="1:6" x14ac:dyDescent="0.2">
      <c r="A35" s="35"/>
      <c r="C35" s="1"/>
      <c r="D35"/>
      <c r="E35"/>
    </row>
    <row r="36" spans="1:6" x14ac:dyDescent="0.2">
      <c r="B36" s="1"/>
      <c r="C36" s="1"/>
      <c r="D36"/>
      <c r="E36"/>
    </row>
    <row r="37" spans="1:6" x14ac:dyDescent="0.2">
      <c r="B37" s="1"/>
      <c r="C37" s="1"/>
      <c r="D37"/>
      <c r="E37"/>
    </row>
    <row r="38" spans="1:6" x14ac:dyDescent="0.2">
      <c r="B38" s="1"/>
      <c r="C38" s="1"/>
      <c r="D38"/>
      <c r="E38"/>
    </row>
    <row r="39" spans="1:6" x14ac:dyDescent="0.2">
      <c r="B39" s="1"/>
      <c r="D39"/>
      <c r="E39"/>
    </row>
    <row r="40" spans="1:6" x14ac:dyDescent="0.2">
      <c r="B40" s="1"/>
      <c r="D40"/>
      <c r="E40"/>
    </row>
    <row r="41" spans="1:6" x14ac:dyDescent="0.2">
      <c r="D41"/>
      <c r="E41"/>
    </row>
    <row r="42" spans="1:6" x14ac:dyDescent="0.2">
      <c r="D42"/>
      <c r="E42"/>
    </row>
    <row r="43" spans="1:6" x14ac:dyDescent="0.2">
      <c r="D43"/>
      <c r="E43"/>
    </row>
    <row r="44" spans="1:6" x14ac:dyDescent="0.2">
      <c r="D44"/>
      <c r="E44"/>
    </row>
    <row r="45" spans="1:6" x14ac:dyDescent="0.2">
      <c r="A45" s="35"/>
      <c r="B45" s="36"/>
      <c r="D45"/>
      <c r="E45"/>
    </row>
    <row r="46" spans="1:6" x14ac:dyDescent="0.2">
      <c r="A46" s="35"/>
      <c r="B46" s="36"/>
      <c r="D46"/>
      <c r="E46"/>
    </row>
    <row r="47" spans="1:6" x14ac:dyDescent="0.2">
      <c r="A47" s="35"/>
      <c r="B47" s="36"/>
    </row>
    <row r="48" spans="1:6" x14ac:dyDescent="0.2">
      <c r="A48" s="35"/>
      <c r="B48" s="37"/>
      <c r="F48" s="2"/>
    </row>
    <row r="49" spans="1:2" x14ac:dyDescent="0.2">
      <c r="A49" s="35"/>
      <c r="B49" s="37"/>
    </row>
    <row r="50" spans="1:2" x14ac:dyDescent="0.2">
      <c r="A50" s="36"/>
      <c r="B50" s="37"/>
    </row>
    <row r="51" spans="1:2" x14ac:dyDescent="0.2">
      <c r="A51" s="35"/>
      <c r="B51" s="37"/>
    </row>
    <row r="52" spans="1:2" x14ac:dyDescent="0.2">
      <c r="A52" s="35"/>
      <c r="B52" s="37"/>
    </row>
    <row r="53" spans="1:2" x14ac:dyDescent="0.2">
      <c r="A53" s="35"/>
      <c r="B53" s="37"/>
    </row>
    <row r="54" spans="1:2" x14ac:dyDescent="0.2">
      <c r="A54" s="35"/>
      <c r="B54" s="37"/>
    </row>
    <row r="55" spans="1:2" x14ac:dyDescent="0.2">
      <c r="A55" s="36"/>
      <c r="B55" s="37"/>
    </row>
    <row r="56" spans="1:2" x14ac:dyDescent="0.2">
      <c r="A56" s="36"/>
      <c r="B56" s="37"/>
    </row>
    <row r="57" spans="1:2" x14ac:dyDescent="0.2">
      <c r="A57" s="36"/>
      <c r="B57" s="37"/>
    </row>
    <row r="58" spans="1:2" x14ac:dyDescent="0.2">
      <c r="A58" s="36"/>
      <c r="B58" s="37"/>
    </row>
    <row r="59" spans="1:2" x14ac:dyDescent="0.2">
      <c r="A59" s="36"/>
      <c r="B59" s="37"/>
    </row>
    <row r="60" spans="1:2" x14ac:dyDescent="0.2">
      <c r="A60" s="36"/>
      <c r="B60" s="37"/>
    </row>
    <row r="61" spans="1:2" x14ac:dyDescent="0.2">
      <c r="A61" s="36"/>
      <c r="B61" s="37"/>
    </row>
    <row r="62" spans="1:2" x14ac:dyDescent="0.2">
      <c r="A62" s="36"/>
      <c r="B62" s="37"/>
    </row>
  </sheetData>
  <mergeCells count="3">
    <mergeCell ref="F1:G1"/>
    <mergeCell ref="A3:B3"/>
    <mergeCell ref="A16:B1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>
      <selection activeCell="G20" sqref="G20"/>
    </sheetView>
  </sheetViews>
  <sheetFormatPr defaultRowHeight="11.25" x14ac:dyDescent="0.2"/>
  <sheetData>
    <row r="1" spans="1:1" ht="15.75" x14ac:dyDescent="0.25">
      <c r="A1" s="44" t="s">
        <v>47</v>
      </c>
    </row>
    <row r="2" spans="1:1" ht="15.75" x14ac:dyDescent="0.25">
      <c r="A2" s="44"/>
    </row>
    <row r="3" spans="1:1" ht="15.75" x14ac:dyDescent="0.25">
      <c r="A3" s="44" t="s">
        <v>44</v>
      </c>
    </row>
    <row r="4" spans="1:1" ht="15.75" x14ac:dyDescent="0.25">
      <c r="A4" s="44"/>
    </row>
    <row r="5" spans="1:1" ht="15.75" x14ac:dyDescent="0.25">
      <c r="A5" s="44" t="s">
        <v>45</v>
      </c>
    </row>
    <row r="6" spans="1:1" ht="15.75" x14ac:dyDescent="0.25">
      <c r="A6" s="44"/>
    </row>
    <row r="7" spans="1:1" ht="15.75" x14ac:dyDescent="0.25">
      <c r="A7" s="44" t="s">
        <v>46</v>
      </c>
    </row>
  </sheetData>
  <phoneticPr fontId="1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D0606-A59B-432F-8747-FEBC84AEEACB}">
  <dimension ref="B5:O29"/>
  <sheetViews>
    <sheetView workbookViewId="0"/>
  </sheetViews>
  <sheetFormatPr defaultRowHeight="15" x14ac:dyDescent="0.25"/>
  <cols>
    <col min="1" max="1" width="3" style="172" customWidth="1"/>
    <col min="2" max="2" width="9.33203125" style="174" bestFit="1" customWidth="1"/>
    <col min="3" max="3" width="10.33203125" style="175" bestFit="1" customWidth="1"/>
    <col min="4" max="4" width="10.6640625" style="175" bestFit="1" customWidth="1"/>
    <col min="5" max="5" width="11" style="175" bestFit="1" customWidth="1"/>
    <col min="6" max="6" width="10.6640625" style="175" bestFit="1" customWidth="1"/>
    <col min="7" max="7" width="11.1640625" style="175" bestFit="1" customWidth="1"/>
    <col min="8" max="8" width="10.5" style="175" bestFit="1" customWidth="1"/>
    <col min="9" max="9" width="10" style="175" bestFit="1" customWidth="1"/>
    <col min="10" max="10" width="11" style="174" bestFit="1" customWidth="1"/>
    <col min="11" max="11" width="10.83203125" style="175" bestFit="1" customWidth="1"/>
    <col min="12" max="12" width="10.6640625" style="175" bestFit="1" customWidth="1"/>
    <col min="13" max="14" width="10.83203125" style="175" bestFit="1" customWidth="1"/>
    <col min="15" max="15" width="11.33203125" style="175" bestFit="1" customWidth="1"/>
    <col min="16" max="16" width="20.83203125" style="172" customWidth="1"/>
    <col min="17" max="16384" width="9.33203125" style="172"/>
  </cols>
  <sheetData>
    <row r="5" spans="2:15" s="169" customFormat="1" x14ac:dyDescent="0.25">
      <c r="B5" s="167" t="s">
        <v>94</v>
      </c>
      <c r="C5" s="168" t="s">
        <v>95</v>
      </c>
      <c r="D5" s="168" t="s">
        <v>96</v>
      </c>
      <c r="E5" s="168" t="s">
        <v>97</v>
      </c>
      <c r="F5" s="168" t="s">
        <v>98</v>
      </c>
      <c r="G5" s="168" t="s">
        <v>99</v>
      </c>
      <c r="H5" s="168" t="s">
        <v>100</v>
      </c>
      <c r="I5" s="168" t="s">
        <v>101</v>
      </c>
      <c r="J5" s="168" t="s">
        <v>102</v>
      </c>
      <c r="K5" s="168" t="s">
        <v>103</v>
      </c>
      <c r="L5" s="168" t="s">
        <v>104</v>
      </c>
      <c r="M5" s="168" t="s">
        <v>105</v>
      </c>
      <c r="N5" s="168" t="s">
        <v>106</v>
      </c>
      <c r="O5" s="168" t="s">
        <v>107</v>
      </c>
    </row>
    <row r="6" spans="2:15" x14ac:dyDescent="0.25">
      <c r="B6" s="170" t="s">
        <v>108</v>
      </c>
      <c r="C6" s="171">
        <v>7222</v>
      </c>
      <c r="D6" s="171">
        <v>3878</v>
      </c>
      <c r="E6" s="171">
        <v>5369</v>
      </c>
      <c r="F6" s="171">
        <v>2763</v>
      </c>
      <c r="G6" s="171">
        <v>8491</v>
      </c>
      <c r="H6" s="171">
        <v>5009</v>
      </c>
      <c r="I6" s="171">
        <v>3956</v>
      </c>
      <c r="J6" s="171">
        <v>6595</v>
      </c>
      <c r="K6" s="171">
        <v>8224</v>
      </c>
      <c r="L6" s="171">
        <v>2790</v>
      </c>
      <c r="M6" s="171">
        <v>4279</v>
      </c>
      <c r="N6" s="171">
        <v>8598</v>
      </c>
      <c r="O6" s="171">
        <f>SUM(SalesFmt!$C6:$N6)</f>
        <v>67174</v>
      </c>
    </row>
    <row r="7" spans="2:15" hidden="1" x14ac:dyDescent="0.25">
      <c r="B7" s="170" t="s">
        <v>109</v>
      </c>
      <c r="C7" s="171">
        <v>3008</v>
      </c>
      <c r="D7" s="171">
        <v>5203</v>
      </c>
      <c r="E7" s="171">
        <v>7854</v>
      </c>
      <c r="F7" s="171">
        <v>1201</v>
      </c>
      <c r="G7" s="171">
        <v>3576</v>
      </c>
      <c r="H7" s="171">
        <v>2123</v>
      </c>
      <c r="I7" s="171">
        <v>2416</v>
      </c>
      <c r="J7" s="171">
        <v>3586</v>
      </c>
      <c r="K7" s="171">
        <v>4582</v>
      </c>
      <c r="L7" s="171">
        <v>2679</v>
      </c>
      <c r="M7" s="171">
        <v>7565</v>
      </c>
      <c r="N7" s="171">
        <v>3234</v>
      </c>
      <c r="O7" s="171">
        <f>SUM(SalesFmt!$C7:$N7)</f>
        <v>47027</v>
      </c>
    </row>
    <row r="8" spans="2:15" hidden="1" x14ac:dyDescent="0.25">
      <c r="B8" s="170" t="s">
        <v>110</v>
      </c>
      <c r="C8" s="171">
        <v>4280</v>
      </c>
      <c r="D8" s="171">
        <v>7501</v>
      </c>
      <c r="E8" s="171">
        <v>3951</v>
      </c>
      <c r="F8" s="171">
        <v>1824</v>
      </c>
      <c r="G8" s="171">
        <v>7644</v>
      </c>
      <c r="H8" s="171">
        <v>7282</v>
      </c>
      <c r="I8" s="171">
        <v>1786</v>
      </c>
      <c r="J8" s="171">
        <v>4828</v>
      </c>
      <c r="K8" s="171">
        <v>8327</v>
      </c>
      <c r="L8" s="171">
        <v>3769</v>
      </c>
      <c r="M8" s="171">
        <v>6708</v>
      </c>
      <c r="N8" s="171">
        <v>3654</v>
      </c>
      <c r="O8" s="171">
        <f>SUM(SalesFmt!$C8:$N8)</f>
        <v>61554</v>
      </c>
    </row>
    <row r="9" spans="2:15" hidden="1" x14ac:dyDescent="0.25">
      <c r="B9" s="170" t="s">
        <v>111</v>
      </c>
      <c r="C9" s="171">
        <v>1475</v>
      </c>
      <c r="D9" s="171">
        <v>1506</v>
      </c>
      <c r="E9" s="171">
        <v>1238</v>
      </c>
      <c r="F9" s="171">
        <v>1792</v>
      </c>
      <c r="G9" s="171">
        <v>1327</v>
      </c>
      <c r="H9" s="171">
        <v>2492</v>
      </c>
      <c r="I9" s="171">
        <v>2100</v>
      </c>
      <c r="J9" s="171">
        <v>1684</v>
      </c>
      <c r="K9" s="171">
        <v>1598</v>
      </c>
      <c r="L9" s="171">
        <v>2666</v>
      </c>
      <c r="M9" s="171">
        <v>2552</v>
      </c>
      <c r="N9" s="171">
        <v>2039</v>
      </c>
      <c r="O9" s="171">
        <f>SUM(SalesFmt!$C9:$N9)</f>
        <v>22469</v>
      </c>
    </row>
    <row r="10" spans="2:15" hidden="1" x14ac:dyDescent="0.25">
      <c r="B10" s="170" t="s">
        <v>112</v>
      </c>
      <c r="C10" s="171">
        <v>2608</v>
      </c>
      <c r="D10" s="171">
        <v>2306</v>
      </c>
      <c r="E10" s="171">
        <v>3724</v>
      </c>
      <c r="F10" s="171">
        <v>3322</v>
      </c>
      <c r="G10" s="171">
        <v>4199</v>
      </c>
      <c r="H10" s="171">
        <v>2358</v>
      </c>
      <c r="I10" s="171">
        <v>3663</v>
      </c>
      <c r="J10" s="171">
        <v>3654</v>
      </c>
      <c r="K10" s="171">
        <v>2544</v>
      </c>
      <c r="L10" s="171">
        <v>3692</v>
      </c>
      <c r="M10" s="171">
        <v>5005</v>
      </c>
      <c r="N10" s="171">
        <v>3269</v>
      </c>
      <c r="O10" s="171">
        <f>SUM(SalesFmt!$C10:$N10)</f>
        <v>40344</v>
      </c>
    </row>
    <row r="11" spans="2:15" hidden="1" x14ac:dyDescent="0.25">
      <c r="B11" s="170" t="s">
        <v>113</v>
      </c>
      <c r="C11" s="171">
        <v>3456</v>
      </c>
      <c r="D11" s="171">
        <v>4248</v>
      </c>
      <c r="E11" s="171">
        <v>3760</v>
      </c>
      <c r="F11" s="171">
        <v>3563</v>
      </c>
      <c r="G11" s="171">
        <v>3382</v>
      </c>
      <c r="H11" s="171">
        <v>3288</v>
      </c>
      <c r="I11" s="171">
        <v>2313</v>
      </c>
      <c r="J11" s="171">
        <v>2938</v>
      </c>
      <c r="K11" s="171">
        <v>3626</v>
      </c>
      <c r="L11" s="171">
        <v>4461</v>
      </c>
      <c r="M11" s="171">
        <v>2228</v>
      </c>
      <c r="N11" s="171">
        <v>3681</v>
      </c>
      <c r="O11" s="171">
        <f>SUM(SalesFmt!$C11:$N11)</f>
        <v>40944</v>
      </c>
    </row>
    <row r="12" spans="2:15" x14ac:dyDescent="0.25">
      <c r="B12" s="170" t="s">
        <v>114</v>
      </c>
      <c r="C12" s="171">
        <v>6979</v>
      </c>
      <c r="D12" s="171">
        <v>5915</v>
      </c>
      <c r="E12" s="171">
        <v>6102</v>
      </c>
      <c r="F12" s="171">
        <v>1838</v>
      </c>
      <c r="G12" s="171">
        <v>1646</v>
      </c>
      <c r="H12" s="171">
        <v>6619</v>
      </c>
      <c r="I12" s="171">
        <v>1770</v>
      </c>
      <c r="J12" s="171">
        <v>6019</v>
      </c>
      <c r="K12" s="171">
        <v>2291</v>
      </c>
      <c r="L12" s="171">
        <v>4336</v>
      </c>
      <c r="M12" s="171">
        <v>5597</v>
      </c>
      <c r="N12" s="171">
        <v>2315</v>
      </c>
      <c r="O12" s="171">
        <f>SUM(SalesFmt!$C12:$N12)</f>
        <v>51427</v>
      </c>
    </row>
    <row r="13" spans="2:15" x14ac:dyDescent="0.25">
      <c r="B13" s="170" t="s">
        <v>115</v>
      </c>
      <c r="C13" s="171">
        <v>1930</v>
      </c>
      <c r="D13" s="171">
        <v>1602</v>
      </c>
      <c r="E13" s="171">
        <v>7400</v>
      </c>
      <c r="F13" s="171">
        <v>6446</v>
      </c>
      <c r="G13" s="171">
        <v>4457</v>
      </c>
      <c r="H13" s="171">
        <v>6027</v>
      </c>
      <c r="I13" s="171">
        <v>5710</v>
      </c>
      <c r="J13" s="171">
        <v>7951</v>
      </c>
      <c r="K13" s="171">
        <v>7267</v>
      </c>
      <c r="L13" s="171">
        <v>6715</v>
      </c>
      <c r="M13" s="171">
        <v>3268</v>
      </c>
      <c r="N13" s="171">
        <v>5920</v>
      </c>
      <c r="O13" s="171">
        <f>SUM(SalesFmt!$C13:$N13)</f>
        <v>64693</v>
      </c>
    </row>
    <row r="14" spans="2:15" hidden="1" x14ac:dyDescent="0.25">
      <c r="B14" s="170" t="s">
        <v>116</v>
      </c>
      <c r="C14" s="171">
        <v>1814</v>
      </c>
      <c r="D14" s="171">
        <v>2428</v>
      </c>
      <c r="E14" s="171">
        <v>1592</v>
      </c>
      <c r="F14" s="171">
        <v>1915</v>
      </c>
      <c r="G14" s="171">
        <v>1523</v>
      </c>
      <c r="H14" s="171">
        <v>2473</v>
      </c>
      <c r="I14" s="171">
        <v>1492</v>
      </c>
      <c r="J14" s="171">
        <v>2798</v>
      </c>
      <c r="K14" s="171">
        <v>2570</v>
      </c>
      <c r="L14" s="171">
        <v>2438</v>
      </c>
      <c r="M14" s="171">
        <v>2977</v>
      </c>
      <c r="N14" s="171">
        <v>2700</v>
      </c>
      <c r="O14" s="171">
        <f>SUM(SalesFmt!$C14:$N14)</f>
        <v>26720</v>
      </c>
    </row>
    <row r="15" spans="2:15" x14ac:dyDescent="0.25">
      <c r="B15" s="170" t="s">
        <v>82</v>
      </c>
      <c r="C15" s="171">
        <v>5656</v>
      </c>
      <c r="D15" s="171">
        <v>4168</v>
      </c>
      <c r="E15" s="171">
        <v>2502</v>
      </c>
      <c r="F15" s="171">
        <v>7927</v>
      </c>
      <c r="G15" s="171">
        <v>7528</v>
      </c>
      <c r="H15" s="171">
        <v>3158</v>
      </c>
      <c r="I15" s="171">
        <v>5439</v>
      </c>
      <c r="J15" s="171">
        <v>6948</v>
      </c>
      <c r="K15" s="171">
        <v>8360</v>
      </c>
      <c r="L15" s="171">
        <v>7132</v>
      </c>
      <c r="M15" s="171">
        <v>5892</v>
      </c>
      <c r="N15" s="171">
        <v>4309</v>
      </c>
      <c r="O15" s="171">
        <f>SUM(SalesFmt!$C15:$N15)</f>
        <v>69019</v>
      </c>
    </row>
    <row r="16" spans="2:15" hidden="1" x14ac:dyDescent="0.25">
      <c r="B16" s="170" t="s">
        <v>117</v>
      </c>
      <c r="C16" s="171">
        <v>4572</v>
      </c>
      <c r="D16" s="171">
        <v>6103</v>
      </c>
      <c r="E16" s="171">
        <v>7129</v>
      </c>
      <c r="F16" s="171">
        <v>2879</v>
      </c>
      <c r="G16" s="171">
        <v>4494</v>
      </c>
      <c r="H16" s="171">
        <v>8521</v>
      </c>
      <c r="I16" s="171">
        <v>7445</v>
      </c>
      <c r="J16" s="171">
        <v>4262</v>
      </c>
      <c r="K16" s="171">
        <v>6634</v>
      </c>
      <c r="L16" s="171">
        <v>8130</v>
      </c>
      <c r="M16" s="171">
        <v>2174</v>
      </c>
      <c r="N16" s="171">
        <v>7525</v>
      </c>
      <c r="O16" s="171">
        <f>SUM(SalesFmt!$C16:$N16)</f>
        <v>69868</v>
      </c>
    </row>
    <row r="17" spans="2:15" x14ac:dyDescent="0.25">
      <c r="B17" s="170" t="s">
        <v>118</v>
      </c>
      <c r="C17" s="171">
        <v>5311</v>
      </c>
      <c r="D17" s="171">
        <v>7380</v>
      </c>
      <c r="E17" s="171">
        <v>1897</v>
      </c>
      <c r="F17" s="171">
        <v>5736</v>
      </c>
      <c r="G17" s="171">
        <v>7267</v>
      </c>
      <c r="H17" s="171">
        <v>5505</v>
      </c>
      <c r="I17" s="171">
        <v>6464</v>
      </c>
      <c r="J17" s="171">
        <v>6584</v>
      </c>
      <c r="K17" s="171">
        <v>3426</v>
      </c>
      <c r="L17" s="171">
        <v>6870</v>
      </c>
      <c r="M17" s="171">
        <v>5171</v>
      </c>
      <c r="N17" s="171">
        <v>7562</v>
      </c>
      <c r="O17" s="171">
        <f>SUM(SalesFmt!$C17:$N17)</f>
        <v>69173</v>
      </c>
    </row>
    <row r="18" spans="2:15" hidden="1" x14ac:dyDescent="0.25">
      <c r="B18" s="170" t="s">
        <v>52</v>
      </c>
      <c r="C18" s="171">
        <v>1082</v>
      </c>
      <c r="D18" s="171">
        <v>4404</v>
      </c>
      <c r="E18" s="171">
        <v>5274</v>
      </c>
      <c r="F18" s="171">
        <v>1903</v>
      </c>
      <c r="G18" s="171">
        <v>7196</v>
      </c>
      <c r="H18" s="171">
        <v>4135</v>
      </c>
      <c r="I18" s="171">
        <v>2936</v>
      </c>
      <c r="J18" s="171">
        <v>1091</v>
      </c>
      <c r="K18" s="171">
        <v>2807</v>
      </c>
      <c r="L18" s="171">
        <v>4097</v>
      </c>
      <c r="M18" s="171">
        <v>1370</v>
      </c>
      <c r="N18" s="171">
        <v>4516</v>
      </c>
      <c r="O18" s="171">
        <f>SUM(SalesFmt!$C18:$N18)</f>
        <v>40811</v>
      </c>
    </row>
    <row r="19" spans="2:15" x14ac:dyDescent="0.25">
      <c r="B19" s="170" t="s">
        <v>119</v>
      </c>
      <c r="C19" s="171">
        <v>5261</v>
      </c>
      <c r="D19" s="171">
        <v>4742</v>
      </c>
      <c r="E19" s="171">
        <v>7706</v>
      </c>
      <c r="F19" s="171">
        <v>4557</v>
      </c>
      <c r="G19" s="171">
        <v>4627</v>
      </c>
      <c r="H19" s="171">
        <v>8021</v>
      </c>
      <c r="I19" s="171">
        <v>8391</v>
      </c>
      <c r="J19" s="171">
        <v>7759</v>
      </c>
      <c r="K19" s="171">
        <v>2969</v>
      </c>
      <c r="L19" s="171">
        <v>3053</v>
      </c>
      <c r="M19" s="171">
        <v>5625</v>
      </c>
      <c r="N19" s="171">
        <v>8644</v>
      </c>
      <c r="O19" s="171">
        <f>SUM(SalesFmt!$C19:$N19)</f>
        <v>71355</v>
      </c>
    </row>
    <row r="20" spans="2:15" hidden="1" x14ac:dyDescent="0.25">
      <c r="B20" s="170" t="s">
        <v>120</v>
      </c>
      <c r="C20" s="171">
        <v>7030</v>
      </c>
      <c r="D20" s="171">
        <v>2395</v>
      </c>
      <c r="E20" s="171">
        <v>1108</v>
      </c>
      <c r="F20" s="171">
        <v>2310</v>
      </c>
      <c r="G20" s="171">
        <v>5071</v>
      </c>
      <c r="H20" s="171">
        <v>8376</v>
      </c>
      <c r="I20" s="171">
        <v>4728</v>
      </c>
      <c r="J20" s="171">
        <v>2852</v>
      </c>
      <c r="K20" s="171">
        <v>5790</v>
      </c>
      <c r="L20" s="171">
        <v>2232</v>
      </c>
      <c r="M20" s="171">
        <v>8221</v>
      </c>
      <c r="N20" s="171">
        <v>6912</v>
      </c>
      <c r="O20" s="171">
        <f>SUM(SalesFmt!$C20:$N20)</f>
        <v>57025</v>
      </c>
    </row>
    <row r="21" spans="2:15" hidden="1" x14ac:dyDescent="0.25">
      <c r="B21" s="170" t="s">
        <v>121</v>
      </c>
      <c r="C21" s="171">
        <v>2144</v>
      </c>
      <c r="D21" s="171">
        <v>5865</v>
      </c>
      <c r="E21" s="171">
        <v>2192</v>
      </c>
      <c r="F21" s="171">
        <v>5688</v>
      </c>
      <c r="G21" s="171">
        <v>6071</v>
      </c>
      <c r="H21" s="171">
        <v>7697</v>
      </c>
      <c r="I21" s="171">
        <v>4837</v>
      </c>
      <c r="J21" s="171">
        <v>4214</v>
      </c>
      <c r="K21" s="171">
        <v>1660</v>
      </c>
      <c r="L21" s="171">
        <v>3374</v>
      </c>
      <c r="M21" s="171">
        <v>8596</v>
      </c>
      <c r="N21" s="171">
        <v>7755</v>
      </c>
      <c r="O21" s="171">
        <f>SUM(SalesFmt!$C21:$N21)</f>
        <v>60093</v>
      </c>
    </row>
    <row r="22" spans="2:15" hidden="1" x14ac:dyDescent="0.25">
      <c r="B22" s="170" t="s">
        <v>122</v>
      </c>
      <c r="C22" s="171">
        <v>5069</v>
      </c>
      <c r="D22" s="171">
        <v>3096</v>
      </c>
      <c r="E22" s="171">
        <v>3341</v>
      </c>
      <c r="F22" s="171">
        <v>2355</v>
      </c>
      <c r="G22" s="171">
        <v>3964</v>
      </c>
      <c r="H22" s="171">
        <v>2586</v>
      </c>
      <c r="I22" s="171">
        <v>2270</v>
      </c>
      <c r="J22" s="171">
        <v>2867</v>
      </c>
      <c r="K22" s="171">
        <v>5034</v>
      </c>
      <c r="L22" s="171">
        <v>4089</v>
      </c>
      <c r="M22" s="171">
        <v>4655</v>
      </c>
      <c r="N22" s="171">
        <v>4551</v>
      </c>
      <c r="O22" s="171">
        <f>SUM(SalesFmt!$C22:$N22)</f>
        <v>43877</v>
      </c>
    </row>
    <row r="23" spans="2:15" x14ac:dyDescent="0.25">
      <c r="B23" s="170" t="s">
        <v>123</v>
      </c>
      <c r="C23" s="171">
        <v>7690</v>
      </c>
      <c r="D23" s="171">
        <v>5318</v>
      </c>
      <c r="E23" s="171">
        <v>2905</v>
      </c>
      <c r="F23" s="171">
        <v>8582</v>
      </c>
      <c r="G23" s="171">
        <v>5654</v>
      </c>
      <c r="H23" s="171">
        <v>6927</v>
      </c>
      <c r="I23" s="171">
        <v>4403</v>
      </c>
      <c r="J23" s="171">
        <v>6290</v>
      </c>
      <c r="K23" s="171">
        <v>7362</v>
      </c>
      <c r="L23" s="171">
        <v>7250</v>
      </c>
      <c r="M23" s="171">
        <v>6873</v>
      </c>
      <c r="N23" s="171">
        <v>5454</v>
      </c>
      <c r="O23" s="171">
        <f>SUM(SalesFmt!$C23:$N23)</f>
        <v>74708</v>
      </c>
    </row>
    <row r="24" spans="2:15" hidden="1" x14ac:dyDescent="0.25">
      <c r="B24" s="170" t="s">
        <v>124</v>
      </c>
      <c r="C24" s="171">
        <v>2253</v>
      </c>
      <c r="D24" s="171">
        <v>3384</v>
      </c>
      <c r="E24" s="171">
        <v>3808</v>
      </c>
      <c r="F24" s="171">
        <v>2151</v>
      </c>
      <c r="G24" s="171">
        <v>3262</v>
      </c>
      <c r="H24" s="171">
        <v>8076</v>
      </c>
      <c r="I24" s="171">
        <v>6282</v>
      </c>
      <c r="J24" s="171">
        <v>2610</v>
      </c>
      <c r="K24" s="171">
        <v>1792</v>
      </c>
      <c r="L24" s="171">
        <v>6734</v>
      </c>
      <c r="M24" s="171">
        <v>7930</v>
      </c>
      <c r="N24" s="171">
        <v>2500</v>
      </c>
      <c r="O24" s="171">
        <f>SUM(SalesFmt!$C24:$N24)</f>
        <v>50782</v>
      </c>
    </row>
    <row r="25" spans="2:15" x14ac:dyDescent="0.25">
      <c r="B25" s="170" t="s">
        <v>125</v>
      </c>
      <c r="C25" s="171">
        <v>8544</v>
      </c>
      <c r="D25" s="171">
        <v>7295</v>
      </c>
      <c r="E25" s="171">
        <v>2119</v>
      </c>
      <c r="F25" s="171">
        <v>6744</v>
      </c>
      <c r="G25" s="171">
        <v>7220</v>
      </c>
      <c r="H25" s="171">
        <v>4523</v>
      </c>
      <c r="I25" s="171">
        <v>3018</v>
      </c>
      <c r="J25" s="171">
        <v>6971</v>
      </c>
      <c r="K25" s="171">
        <v>2172</v>
      </c>
      <c r="L25" s="171">
        <v>5860</v>
      </c>
      <c r="M25" s="171">
        <v>3045</v>
      </c>
      <c r="N25" s="171">
        <v>5987</v>
      </c>
      <c r="O25" s="171">
        <f>SUM(SalesFmt!$C25:$N25)</f>
        <v>63498</v>
      </c>
    </row>
    <row r="26" spans="2:15" x14ac:dyDescent="0.25">
      <c r="B26" s="170" t="s">
        <v>126</v>
      </c>
      <c r="C26" s="171">
        <v>3950</v>
      </c>
      <c r="D26" s="171">
        <v>6019</v>
      </c>
      <c r="E26" s="171">
        <v>6678</v>
      </c>
      <c r="F26" s="171">
        <v>4234</v>
      </c>
      <c r="G26" s="171">
        <v>4794</v>
      </c>
      <c r="H26" s="171">
        <v>1800</v>
      </c>
      <c r="I26" s="171">
        <v>3175</v>
      </c>
      <c r="J26" s="171">
        <v>7352</v>
      </c>
      <c r="K26" s="171">
        <v>6075</v>
      </c>
      <c r="L26" s="171">
        <v>2349</v>
      </c>
      <c r="M26" s="171">
        <v>4575</v>
      </c>
      <c r="N26" s="171">
        <v>2291</v>
      </c>
      <c r="O26" s="171">
        <f>SUM(SalesFmt!$C26:$N26)</f>
        <v>53292</v>
      </c>
    </row>
    <row r="27" spans="2:15" hidden="1" x14ac:dyDescent="0.25">
      <c r="B27" s="170" t="s">
        <v>127</v>
      </c>
      <c r="C27" s="171">
        <v>4881</v>
      </c>
      <c r="D27" s="171">
        <v>5021</v>
      </c>
      <c r="E27" s="171">
        <v>2085</v>
      </c>
      <c r="F27" s="171">
        <v>3521</v>
      </c>
      <c r="G27" s="171">
        <v>3189</v>
      </c>
      <c r="H27" s="171">
        <v>2063</v>
      </c>
      <c r="I27" s="171">
        <v>3095</v>
      </c>
      <c r="J27" s="171">
        <v>3125</v>
      </c>
      <c r="K27" s="171">
        <v>2807</v>
      </c>
      <c r="L27" s="171">
        <v>2241</v>
      </c>
      <c r="M27" s="171">
        <v>2254</v>
      </c>
      <c r="N27" s="171">
        <v>2807</v>
      </c>
      <c r="O27" s="171">
        <f>SUM(SalesFmt!$C27:$N27)</f>
        <v>37089</v>
      </c>
    </row>
    <row r="28" spans="2:15" hidden="1" x14ac:dyDescent="0.25">
      <c r="B28" s="170" t="s">
        <v>128</v>
      </c>
      <c r="C28" s="171">
        <v>2779</v>
      </c>
      <c r="D28" s="171">
        <v>2111</v>
      </c>
      <c r="E28" s="171">
        <v>1988</v>
      </c>
      <c r="F28" s="171">
        <v>1715</v>
      </c>
      <c r="G28" s="171">
        <v>2528</v>
      </c>
      <c r="H28" s="171">
        <v>2166</v>
      </c>
      <c r="I28" s="171">
        <v>1375</v>
      </c>
      <c r="J28" s="171">
        <v>2266</v>
      </c>
      <c r="K28" s="171">
        <v>1752</v>
      </c>
      <c r="L28" s="171">
        <v>1945</v>
      </c>
      <c r="M28" s="171">
        <v>1129</v>
      </c>
      <c r="N28" s="171">
        <v>2154</v>
      </c>
      <c r="O28" s="171">
        <f>SUM(SalesFmt!$C28:$N28)</f>
        <v>23908</v>
      </c>
    </row>
    <row r="29" spans="2:15" x14ac:dyDescent="0.25">
      <c r="B29" s="170" t="s">
        <v>129</v>
      </c>
      <c r="C29" s="173">
        <f>SUBTOTAL(101,Sales_2018[Jan])</f>
        <v>5838.1111111111113</v>
      </c>
      <c r="D29" s="173">
        <f>SUBTOTAL(101,Sales_2018[Feb])</f>
        <v>5146.333333333333</v>
      </c>
      <c r="E29" s="173">
        <f>SUBTOTAL(101,Sales_2018[Mar])</f>
        <v>4742</v>
      </c>
      <c r="F29" s="173">
        <f>SUBTOTAL(101,Sales_2018[Apr])</f>
        <v>5425.2222222222226</v>
      </c>
      <c r="G29" s="173">
        <f>SUBTOTAL(101,Sales_2018[May])</f>
        <v>5742.666666666667</v>
      </c>
      <c r="H29" s="173">
        <f>SUBTOTAL(101,Sales_2018[Jun])</f>
        <v>5287.666666666667</v>
      </c>
      <c r="I29" s="173">
        <f>SUBTOTAL(101,Sales_2018[Jul])</f>
        <v>4702.8888888888887</v>
      </c>
      <c r="J29" s="173">
        <f>SUBTOTAL(101,Sales_2018[Aug])</f>
        <v>6941</v>
      </c>
      <c r="K29" s="173">
        <f>SUBTOTAL(101,Sales_2018[Sep])</f>
        <v>5349.5555555555557</v>
      </c>
      <c r="L29" s="173">
        <f>SUBTOTAL(101,Sales_2018[Oct])</f>
        <v>5150.5555555555557</v>
      </c>
      <c r="M29" s="173">
        <f>SUBTOTAL(101,Sales_2018[Nov])</f>
        <v>4925</v>
      </c>
      <c r="N29" s="173">
        <f>SUBTOTAL(101,Sales_2018[Dec])</f>
        <v>5675.5555555555557</v>
      </c>
      <c r="O29" s="173"/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C33BF1E-EFD6-462B-9B2A-B7A60653FF9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SalesFmt!C6:N6</xm:f>
              <xm:sqref>P6</xm:sqref>
            </x14:sparkline>
            <x14:sparkline>
              <xm:f>SalesFmt!C7:N7</xm:f>
              <xm:sqref>P7</xm:sqref>
            </x14:sparkline>
            <x14:sparkline>
              <xm:f>SalesFmt!C8:N8</xm:f>
              <xm:sqref>P8</xm:sqref>
            </x14:sparkline>
            <x14:sparkline>
              <xm:f>SalesFmt!C9:N9</xm:f>
              <xm:sqref>P9</xm:sqref>
            </x14:sparkline>
            <x14:sparkline>
              <xm:f>SalesFmt!C10:N10</xm:f>
              <xm:sqref>P10</xm:sqref>
            </x14:sparkline>
            <x14:sparkline>
              <xm:f>SalesFmt!C11:N11</xm:f>
              <xm:sqref>P11</xm:sqref>
            </x14:sparkline>
            <x14:sparkline>
              <xm:f>SalesFmt!C12:N12</xm:f>
              <xm:sqref>P12</xm:sqref>
            </x14:sparkline>
            <x14:sparkline>
              <xm:f>SalesFmt!C13:N13</xm:f>
              <xm:sqref>P13</xm:sqref>
            </x14:sparkline>
            <x14:sparkline>
              <xm:f>SalesFmt!C14:N14</xm:f>
              <xm:sqref>P14</xm:sqref>
            </x14:sparkline>
            <x14:sparkline>
              <xm:f>SalesFmt!C15:N15</xm:f>
              <xm:sqref>P15</xm:sqref>
            </x14:sparkline>
            <x14:sparkline>
              <xm:f>SalesFmt!C16:N16</xm:f>
              <xm:sqref>P16</xm:sqref>
            </x14:sparkline>
            <x14:sparkline>
              <xm:f>SalesFmt!C17:N17</xm:f>
              <xm:sqref>P17</xm:sqref>
            </x14:sparkline>
            <x14:sparkline>
              <xm:f>SalesFmt!C18:N18</xm:f>
              <xm:sqref>P18</xm:sqref>
            </x14:sparkline>
            <x14:sparkline>
              <xm:f>SalesFmt!C19:N19</xm:f>
              <xm:sqref>P19</xm:sqref>
            </x14:sparkline>
            <x14:sparkline>
              <xm:f>SalesFmt!C20:N20</xm:f>
              <xm:sqref>P20</xm:sqref>
            </x14:sparkline>
            <x14:sparkline>
              <xm:f>SalesFmt!C21:N21</xm:f>
              <xm:sqref>P21</xm:sqref>
            </x14:sparkline>
            <x14:sparkline>
              <xm:f>SalesFmt!C22:N22</xm:f>
              <xm:sqref>P22</xm:sqref>
            </x14:sparkline>
            <x14:sparkline>
              <xm:f>SalesFmt!C23:N23</xm:f>
              <xm:sqref>P23</xm:sqref>
            </x14:sparkline>
            <x14:sparkline>
              <xm:f>SalesFmt!C24:N24</xm:f>
              <xm:sqref>P24</xm:sqref>
            </x14:sparkline>
            <x14:sparkline>
              <xm:f>SalesFmt!C25:N25</xm:f>
              <xm:sqref>P25</xm:sqref>
            </x14:sparkline>
            <x14:sparkline>
              <xm:f>SalesFmt!C26:N26</xm:f>
              <xm:sqref>P26</xm:sqref>
            </x14:sparkline>
            <x14:sparkline>
              <xm:f>SalesFmt!C27:N27</xm:f>
              <xm:sqref>P27</xm:sqref>
            </x14:sparkline>
            <x14:sparkline>
              <xm:f>SalesFmt!C28:N28</xm:f>
              <xm:sqref>P28</xm:sqref>
            </x14:sparkline>
            <x14:sparkline>
              <xm:f>SalesFmt!C29:N29</xm:f>
              <xm:sqref>P29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F9B7B5563E546BDCC4FF750137663" ma:contentTypeVersion="3" ma:contentTypeDescription="Create a new document." ma:contentTypeScope="" ma:versionID="8c26cf7469a0fdeeafd1f7ae68b1e2b4">
  <xsd:schema xmlns:xsd="http://www.w3.org/2001/XMLSchema" xmlns:xs="http://www.w3.org/2001/XMLSchema" xmlns:p="http://schemas.microsoft.com/office/2006/metadata/properties" xmlns:ns2="26fae966-843c-4d4f-81a0-161e61761eff" targetNamespace="http://schemas.microsoft.com/office/2006/metadata/properties" ma:root="true" ma:fieldsID="ba00a4f4c1ef9c66261c4902adaa6aa3" ns2:_="">
    <xsd:import namespace="26fae966-843c-4d4f-81a0-161e61761ef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fae966-843c-4d4f-81a0-161e61761ef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2" nillable="true" ma:displayName="Sharing Hint Hash" ma:internalName="SharingHintHash" ma:readOnly="true">
      <xsd:simpleType>
        <xsd:restriction base="dms:Text"/>
      </xsd:simple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>
  <documentManagement>
    <_dlc_DocId xmlns="26fae966-843c-4d4f-81a0-161e61761eff">J75KEXXRD6TM-2-15313</_dlc_DocId>
    <_dlc_DocIdUrl xmlns="26fae966-843c-4d4f-81a0-161e61761eff">
      <Url>https://otsi.sharepoint.com/sites/archives/_layouts/15/DocIdRedir.aspx?ID=J75KEXXRD6TM-2-15313</Url>
      <Description>J75KEXXRD6TM-2-15313</Description>
    </_dlc_DocIdUrl>
  </documentManagement>
</p:properties>
</file>

<file path=customXml/item4.xml><?xml version="1.0" encoding="utf-8"?>
<LongProperties xmlns="http://schemas.microsoft.com/office/2006/metadata/longProperties"/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F88C87-14D6-41E6-AC11-82D9B71FCB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fae966-843c-4d4f-81a0-161e61761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E12C59-47E5-46A1-9F10-57B2DBD9C654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35A2F1EC-E5CF-48DA-8D09-E2CF84AE03EB}">
  <ds:schemaRefs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26fae966-843c-4d4f-81a0-161e61761eff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6904C42B-D28A-4ED3-B6F4-B620BE4ED33E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B5276586-7C17-4A64-A456-10AD4042AE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Book</vt:lpstr>
      <vt:lpstr>Data</vt:lpstr>
      <vt:lpstr>Post-Handoff components</vt:lpstr>
      <vt:lpstr>SalesFmt</vt:lpstr>
      <vt:lpstr>castgfx</vt:lpstr>
      <vt:lpstr>castpg</vt:lpstr>
      <vt:lpstr>holidays</vt:lpstr>
      <vt:lpstr>SalesFmt!Print_Area</vt:lpstr>
      <vt:lpstr>start_date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 Schedule</dc:title>
  <dc:creator>Joan Lambert</dc:creator>
  <cp:lastModifiedBy>Joan Lambert</cp:lastModifiedBy>
  <cp:lastPrinted>2019-10-20T21:19:19Z</cp:lastPrinted>
  <dcterms:created xsi:type="dcterms:W3CDTF">2007-03-21T05:43:34Z</dcterms:created>
  <dcterms:modified xsi:type="dcterms:W3CDTF">2019-10-20T23:54:19Z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_CopySource">
    <vt:lpwstr/>
  </property>
  <property fmtid="{D5CDD505-2E9C-101B-9397-08002B2CF9AE}" pid="4" name="Order">
    <vt:lpwstr>4600.00000000000</vt:lpwstr>
  </property>
  <property fmtid="{D5CDD505-2E9C-101B-9397-08002B2CF9AE}" pid="5" name="TemplateUrl">
    <vt:lpwstr/>
  </property>
  <property fmtid="{D5CDD505-2E9C-101B-9397-08002B2CF9AE}" pid="6" name="xd_ProgID">
    <vt:lpwstr/>
  </property>
  <property fmtid="{D5CDD505-2E9C-101B-9397-08002B2CF9AE}" pid="7" name="ContentTypeId">
    <vt:lpwstr>0x0101009E1F9B7B5563E546BDCC4FF750137663</vt:lpwstr>
  </property>
  <property fmtid="{D5CDD505-2E9C-101B-9397-08002B2CF9AE}" pid="8" name="_NewReviewCycle">
    <vt:lpwstr/>
  </property>
  <property fmtid="{D5CDD505-2E9C-101B-9397-08002B2CF9AE}" pid="9" name="_dlc_DocIdItemGuid">
    <vt:lpwstr>adb5686c-dfa1-4477-892f-7e08c2ba61b5</vt:lpwstr>
  </property>
</Properties>
</file>