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U01824-local\Desktop\"/>
    </mc:Choice>
  </mc:AlternateContent>
  <bookViews>
    <workbookView xWindow="0" yWindow="0" windowWidth="19200" windowHeight="10995" firstSheet="1" activeTab="1"/>
  </bookViews>
  <sheets>
    <sheet name="Gros Rev definition" sheetId="1" state="hidden" r:id="rId1"/>
    <sheet name="Convesrsion Policy" sheetId="4" r:id="rId2"/>
    <sheet name="Reference data" sheetId="2" state="hidden" r:id="rId3"/>
  </sheets>
  <calcPr calcId="152511"/>
</workbook>
</file>

<file path=xl/calcChain.xml><?xml version="1.0" encoding="utf-8"?>
<calcChain xmlns="http://schemas.openxmlformats.org/spreadsheetml/2006/main">
  <c r="D25" i="4" l="1"/>
  <c r="D26" i="4"/>
  <c r="D27" i="4"/>
  <c r="D28" i="4"/>
  <c r="L17" i="4"/>
  <c r="M17" i="4" s="1"/>
  <c r="L16" i="4"/>
  <c r="M16" i="4" s="1"/>
  <c r="L15" i="4"/>
  <c r="M15" i="4" s="1"/>
  <c r="L14" i="4"/>
  <c r="M14" i="4" s="1"/>
  <c r="L13" i="4"/>
  <c r="M13" i="4" s="1"/>
  <c r="F31" i="4" l="1"/>
  <c r="F30" i="4"/>
  <c r="F28" i="4"/>
  <c r="F26" i="4"/>
  <c r="F29" i="4"/>
  <c r="F27" i="4"/>
  <c r="F13" i="4"/>
  <c r="F25" i="4" s="1"/>
  <c r="C32" i="4"/>
  <c r="B32" i="4"/>
  <c r="E29" i="4" s="1"/>
  <c r="D31" i="4"/>
  <c r="D30" i="4"/>
  <c r="D29" i="4"/>
  <c r="D32" i="4" l="1"/>
  <c r="E32" i="4"/>
  <c r="E28" i="4"/>
  <c r="E31" i="4"/>
  <c r="E27" i="4"/>
  <c r="E30" i="4"/>
  <c r="E26" i="4"/>
  <c r="E25" i="4"/>
  <c r="F32" i="4"/>
  <c r="D8" i="4"/>
  <c r="D23" i="2" l="1"/>
  <c r="D42" i="2"/>
  <c r="D32" i="2"/>
  <c r="E27" i="2"/>
  <c r="E28" i="2"/>
  <c r="E30" i="2"/>
  <c r="E31" i="2"/>
  <c r="E26" i="2"/>
  <c r="C42" i="2"/>
  <c r="F38" i="2" s="1"/>
  <c r="E41" i="2"/>
  <c r="E22" i="2"/>
  <c r="E40" i="2"/>
  <c r="E38" i="2"/>
  <c r="E37" i="2"/>
  <c r="E36" i="2"/>
  <c r="E35" i="2"/>
  <c r="C23" i="2"/>
  <c r="F19" i="2" s="1"/>
  <c r="E17" i="2"/>
  <c r="E18" i="2"/>
  <c r="E19" i="2"/>
  <c r="E20" i="2"/>
  <c r="E21" i="2"/>
  <c r="E16" i="2"/>
  <c r="F22" i="2" l="1"/>
  <c r="F18" i="2"/>
  <c r="E42" i="2"/>
  <c r="F37" i="2"/>
  <c r="E23" i="2"/>
  <c r="F21" i="2"/>
  <c r="F17" i="2"/>
  <c r="F36" i="2"/>
  <c r="F16" i="2"/>
  <c r="F20" i="2"/>
  <c r="F42" i="2"/>
  <c r="F23" i="2"/>
  <c r="F41" i="2"/>
  <c r="F40" i="2"/>
  <c r="F35" i="2"/>
  <c r="C32" i="2"/>
  <c r="F26" i="2" s="1"/>
  <c r="E32" i="2" l="1"/>
  <c r="F28" i="2"/>
  <c r="F27" i="2"/>
  <c r="F30" i="2"/>
  <c r="F32" i="2"/>
  <c r="F31" i="2"/>
  <c r="G18" i="4" l="1"/>
  <c r="G16" i="4"/>
  <c r="G13" i="4"/>
  <c r="G9" i="4"/>
  <c r="D7" i="4"/>
  <c r="D6" i="4"/>
  <c r="G5" i="4"/>
  <c r="D5" i="4"/>
  <c r="F17" i="1" l="1"/>
  <c r="F16" i="1"/>
  <c r="B12" i="1"/>
  <c r="F12" i="1" s="1"/>
  <c r="B15" i="1"/>
  <c r="F15" i="1" s="1"/>
  <c r="B14" i="1"/>
  <c r="F14" i="1" s="1"/>
  <c r="B13" i="1"/>
  <c r="F13" i="1" s="1"/>
  <c r="F9" i="1"/>
  <c r="D9" i="1"/>
  <c r="F7" i="1"/>
  <c r="D7" i="1"/>
  <c r="F6" i="1"/>
  <c r="D6" i="1"/>
  <c r="F5" i="1"/>
  <c r="D5" i="1"/>
  <c r="F4" i="1"/>
  <c r="D4" i="1"/>
</calcChain>
</file>

<file path=xl/sharedStrings.xml><?xml version="1.0" encoding="utf-8"?>
<sst xmlns="http://schemas.openxmlformats.org/spreadsheetml/2006/main" count="187" uniqueCount="79">
  <si>
    <t>Zing card</t>
  </si>
  <si>
    <t>Purchasing Power</t>
  </si>
  <si>
    <t>Distribution cost</t>
  </si>
  <si>
    <t>Telco</t>
  </si>
  <si>
    <t>SMS</t>
  </si>
  <si>
    <t>Store</t>
  </si>
  <si>
    <t>ATM</t>
  </si>
  <si>
    <t>Gross Revenue</t>
  </si>
  <si>
    <t>ZX Zcard</t>
  </si>
  <si>
    <t>ZX SMS</t>
  </si>
  <si>
    <t>ZX ATM</t>
  </si>
  <si>
    <t>ZX Promo</t>
  </si>
  <si>
    <t>ZX Esale</t>
  </si>
  <si>
    <t>ZC Zcard</t>
  </si>
  <si>
    <t>ZC SMS</t>
  </si>
  <si>
    <t>ZC ATM</t>
  </si>
  <si>
    <t>ZC Telco</t>
  </si>
  <si>
    <t>ZC Zxu</t>
  </si>
  <si>
    <t>FiFO</t>
  </si>
  <si>
    <t>AVERAGE</t>
  </si>
  <si>
    <t>ZX Zdeal</t>
  </si>
  <si>
    <t>ZX VNPT</t>
  </si>
  <si>
    <t>Other Zxu = 0</t>
  </si>
  <si>
    <t>Conversion Policy</t>
  </si>
  <si>
    <t>After channel revenue</t>
  </si>
  <si>
    <r>
      <t>1) HaiNPT - Gross Revenue Report monthly (</t>
    </r>
    <r>
      <rPr>
        <sz val="11"/>
        <color theme="1"/>
        <rFont val="Calibri"/>
        <family val="2"/>
        <scheme val="minor"/>
      </rPr>
      <t>NhanPNC + LoiVT sync in regards to different payment channels)</t>
    </r>
  </si>
  <si>
    <t>2) NhanPNC - Gross Revenue Report overseas (sync with FA on principles follow the above, simplify for overseas market)</t>
  </si>
  <si>
    <t>Current</t>
  </si>
  <si>
    <t>New</t>
  </si>
  <si>
    <t>PC</t>
  </si>
  <si>
    <t>User charge</t>
  </si>
  <si>
    <t>Purchasing power</t>
  </si>
  <si>
    <t>Credit Card</t>
  </si>
  <si>
    <t>Telco card</t>
  </si>
  <si>
    <t>Mobile</t>
  </si>
  <si>
    <t>Zing Card</t>
  </si>
  <si>
    <t>Telco Card</t>
  </si>
  <si>
    <t>Ngày</t>
  </si>
  <si>
    <t>ZingWallet</t>
  </si>
  <si>
    <t>Khác</t>
  </si>
  <si>
    <t>Tổng nhập</t>
  </si>
  <si>
    <t>GD</t>
  </si>
  <si>
    <t>XU</t>
  </si>
  <si>
    <t>2015-08</t>
  </si>
  <si>
    <t>2015-07</t>
  </si>
  <si>
    <t>2015-06</t>
  </si>
  <si>
    <t>2015-05</t>
  </si>
  <si>
    <t>Zing Credit</t>
  </si>
  <si>
    <t>Zing Card/ Esale</t>
  </si>
  <si>
    <t>Others</t>
  </si>
  <si>
    <t>-</t>
  </si>
  <si>
    <t>As % of total rev</t>
  </si>
  <si>
    <t>Channel Cost</t>
  </si>
  <si>
    <t>% Cost</t>
  </si>
  <si>
    <t>All Game Rev</t>
  </si>
  <si>
    <t>Jul Game Gross Revenue</t>
  </si>
  <si>
    <t>Total</t>
  </si>
  <si>
    <t>* Channel cost của ATM bằng 0 vì kênh ATM còn được sử dụng cho esale, không thể tách riêng phí của đại lý esale và users.</t>
  </si>
  <si>
    <t>ATM*</t>
  </si>
  <si>
    <t>Conversion</t>
  </si>
  <si>
    <t>Chaos (:D), basically 100% for all channel beside SMS</t>
  </si>
  <si>
    <t>Licensed game unavailable, GSN games (zing play) basically 100%</t>
  </si>
  <si>
    <t>Don’t offer SMS charge on PC</t>
  </si>
  <si>
    <t>Notes</t>
  </si>
  <si>
    <t>This is different than PC</t>
  </si>
  <si>
    <t>Ex. Rate</t>
  </si>
  <si>
    <t>% conversion</t>
  </si>
  <si>
    <t>This is max conversion rate allowed (can be lower), only applied to casual SNS game</t>
  </si>
  <si>
    <t>(See table on Store Pricing</t>
  </si>
  <si>
    <t>App Store pricing table</t>
  </si>
  <si>
    <t>~75%</t>
  </si>
  <si>
    <t>(Notice to use User charge to calculate royalties)</t>
  </si>
  <si>
    <t>Zing/telco card</t>
  </si>
  <si>
    <t>VND</t>
  </si>
  <si>
    <t>US$ price</t>
  </si>
  <si>
    <t>Package value</t>
  </si>
  <si>
    <t>Local ATM &amp; CC</t>
  </si>
  <si>
    <t>x</t>
  </si>
  <si>
    <t>1000+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</si>
</sst>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2">
    <xf numFmtId="0" fontId="0" fillId="0" borderId="0" xfId="0"/>
    <xf numFmtId="43" fontId="0" fillId="0" borderId="0" xfId="1" applyNumberFormat="1" applyFont="1"/>
    <xf numFmtId="43" fontId="0" fillId="0" borderId="1" xfId="1" applyNumberFormat="1" applyFont="1" applyBorder="1"/>
    <xf numFmtId="164" fontId="0" fillId="0" borderId="1" xfId="1" applyNumberFormat="1" applyFont="1" applyBorder="1"/>
    <xf numFmtId="43" fontId="2" fillId="0" borderId="0" xfId="1" applyNumberFormat="1" applyFont="1"/>
    <xf numFmtId="43" fontId="0" fillId="0" borderId="2" xfId="1" applyNumberFormat="1" applyFont="1" applyBorder="1"/>
    <xf numFmtId="43" fontId="0" fillId="0" borderId="4" xfId="1" applyNumberFormat="1" applyFont="1" applyBorder="1"/>
    <xf numFmtId="9" fontId="0" fillId="0" borderId="0" xfId="1" applyNumberFormat="1" applyFont="1" applyBorder="1"/>
    <xf numFmtId="164" fontId="0" fillId="0" borderId="5" xfId="1" applyNumberFormat="1" applyFont="1" applyBorder="1"/>
    <xf numFmtId="43" fontId="0" fillId="0" borderId="0" xfId="1" applyNumberFormat="1" applyFont="1" applyBorder="1"/>
    <xf numFmtId="43" fontId="0" fillId="0" borderId="5" xfId="1" applyNumberFormat="1" applyFont="1" applyBorder="1"/>
    <xf numFmtId="43" fontId="0" fillId="0" borderId="6" xfId="1" applyNumberFormat="1" applyFont="1" applyBorder="1"/>
    <xf numFmtId="165" fontId="0" fillId="0" borderId="7" xfId="1" applyNumberFormat="1" applyFont="1" applyBorder="1"/>
    <xf numFmtId="9" fontId="0" fillId="0" borderId="7" xfId="1" applyNumberFormat="1" applyFont="1" applyBorder="1"/>
    <xf numFmtId="164" fontId="0" fillId="0" borderId="8" xfId="1" applyNumberFormat="1" applyFont="1" applyBorder="1"/>
    <xf numFmtId="9" fontId="0" fillId="0" borderId="3" xfId="1" applyNumberFormat="1" applyFont="1" applyBorder="1"/>
    <xf numFmtId="10" fontId="0" fillId="0" borderId="0" xfId="1" applyNumberFormat="1" applyFont="1" applyBorder="1"/>
    <xf numFmtId="43" fontId="0" fillId="0" borderId="7" xfId="1" applyNumberFormat="1" applyFont="1" applyBorder="1"/>
    <xf numFmtId="164" fontId="0" fillId="0" borderId="9" xfId="1" applyNumberFormat="1" applyFont="1" applyBorder="1"/>
    <xf numFmtId="43" fontId="0" fillId="0" borderId="10" xfId="1" applyNumberFormat="1" applyFont="1" applyBorder="1"/>
    <xf numFmtId="43" fontId="0" fillId="0" borderId="11" xfId="1" applyNumberFormat="1" applyFont="1" applyBorder="1" applyAlignment="1">
      <alignment horizontal="center"/>
    </xf>
    <xf numFmtId="43" fontId="0" fillId="0" borderId="11" xfId="1" applyNumberFormat="1" applyFont="1" applyBorder="1"/>
    <xf numFmtId="43" fontId="0" fillId="0" borderId="12" xfId="1" applyNumberFormat="1" applyFont="1" applyBorder="1"/>
    <xf numFmtId="164" fontId="0" fillId="0" borderId="13" xfId="1" applyNumberFormat="1" applyFont="1" applyBorder="1"/>
    <xf numFmtId="43" fontId="0" fillId="0" borderId="13" xfId="1" applyNumberFormat="1" applyFont="1" applyBorder="1"/>
    <xf numFmtId="164" fontId="0" fillId="0" borderId="14" xfId="1" applyNumberFormat="1" applyFont="1" applyBorder="1"/>
    <xf numFmtId="43" fontId="0" fillId="0" borderId="9" xfId="1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 applyAlignment="1">
      <alignment wrapText="1"/>
    </xf>
    <xf numFmtId="0" fontId="0" fillId="0" borderId="1" xfId="0" applyBorder="1"/>
    <xf numFmtId="9" fontId="0" fillId="0" borderId="1" xfId="2" applyFon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/>
    <xf numFmtId="0" fontId="5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wrapText="1"/>
    </xf>
    <xf numFmtId="3" fontId="4" fillId="0" borderId="1" xfId="3" applyNumberFormat="1" applyFont="1" applyBorder="1" applyAlignment="1">
      <alignment horizontal="right" wrapText="1"/>
    </xf>
    <xf numFmtId="3" fontId="5" fillId="0" borderId="1" xfId="3" applyNumberFormat="1" applyFont="1" applyBorder="1" applyAlignment="1">
      <alignment horizontal="right" wrapText="1"/>
    </xf>
    <xf numFmtId="0" fontId="4" fillId="0" borderId="1" xfId="3" applyFont="1" applyBorder="1"/>
    <xf numFmtId="0" fontId="4" fillId="0" borderId="1" xfId="3" applyFont="1" applyBorder="1" applyAlignment="1">
      <alignment horizontal="right" wrapText="1"/>
    </xf>
    <xf numFmtId="0" fontId="5" fillId="2" borderId="1" xfId="3" applyFont="1" applyFill="1" applyBorder="1" applyAlignment="1">
      <alignment horizontal="center" vertical="center" wrapText="1"/>
    </xf>
    <xf numFmtId="3" fontId="4" fillId="2" borderId="1" xfId="3" applyNumberFormat="1" applyFont="1" applyFill="1" applyBorder="1" applyAlignment="1">
      <alignment horizontal="right" wrapText="1"/>
    </xf>
    <xf numFmtId="165" fontId="5" fillId="0" borderId="1" xfId="4" applyNumberFormat="1" applyFont="1" applyBorder="1"/>
    <xf numFmtId="165" fontId="5" fillId="2" borderId="1" xfId="4" applyNumberFormat="1" applyFont="1" applyFill="1" applyBorder="1"/>
    <xf numFmtId="0" fontId="2" fillId="2" borderId="1" xfId="0" applyFont="1" applyFill="1" applyBorder="1" applyAlignment="1">
      <alignment wrapText="1"/>
    </xf>
    <xf numFmtId="0" fontId="0" fillId="0" borderId="0" xfId="0" applyBorder="1"/>
    <xf numFmtId="0" fontId="0" fillId="0" borderId="11" xfId="0" applyBorder="1" applyAlignment="1">
      <alignment horizontal="center"/>
    </xf>
    <xf numFmtId="0" fontId="2" fillId="2" borderId="1" xfId="0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  <xf numFmtId="9" fontId="0" fillId="2" borderId="1" xfId="0" applyNumberFormat="1" applyFill="1" applyBorder="1"/>
    <xf numFmtId="164" fontId="2" fillId="0" borderId="1" xfId="1" applyNumberFormat="1" applyFont="1" applyBorder="1" applyAlignment="1">
      <alignment wrapText="1"/>
    </xf>
    <xf numFmtId="9" fontId="2" fillId="0" borderId="1" xfId="2" applyFont="1" applyBorder="1" applyAlignment="1">
      <alignment wrapText="1"/>
    </xf>
    <xf numFmtId="0" fontId="0" fillId="0" borderId="0" xfId="0" applyFill="1" applyBorder="1" applyAlignment="1"/>
    <xf numFmtId="164" fontId="0" fillId="3" borderId="10" xfId="1" applyNumberFormat="1" applyFont="1" applyFill="1" applyBorder="1"/>
    <xf numFmtId="0" fontId="0" fillId="3" borderId="10" xfId="0" applyFill="1" applyBorder="1"/>
    <xf numFmtId="0" fontId="0" fillId="4" borderId="17" xfId="0" applyFill="1" applyBorder="1"/>
    <xf numFmtId="164" fontId="0" fillId="4" borderId="17" xfId="1" applyNumberFormat="1" applyFont="1" applyFill="1" applyBorder="1"/>
    <xf numFmtId="164" fontId="0" fillId="4" borderId="19" xfId="1" applyNumberFormat="1" applyFont="1" applyFill="1" applyBorder="1"/>
    <xf numFmtId="164" fontId="0" fillId="0" borderId="0" xfId="1" applyNumberFormat="1" applyFont="1" applyBorder="1"/>
    <xf numFmtId="9" fontId="0" fillId="0" borderId="0" xfId="0" applyNumberFormat="1" applyBorder="1"/>
    <xf numFmtId="9" fontId="0" fillId="2" borderId="20" xfId="0" applyNumberFormat="1" applyFill="1" applyBorder="1"/>
    <xf numFmtId="0" fontId="2" fillId="0" borderId="1" xfId="0" applyFont="1" applyFill="1" applyBorder="1" applyAlignment="1">
      <alignment wrapText="1"/>
    </xf>
    <xf numFmtId="43" fontId="0" fillId="0" borderId="1" xfId="0" applyNumberFormat="1" applyBorder="1"/>
    <xf numFmtId="43" fontId="0" fillId="0" borderId="0" xfId="0" applyNumberFormat="1"/>
    <xf numFmtId="0" fontId="0" fillId="0" borderId="0" xfId="0" applyAlignment="1">
      <alignment wrapText="1"/>
    </xf>
    <xf numFmtId="164" fontId="0" fillId="4" borderId="10" xfId="0" applyNumberFormat="1" applyFill="1" applyBorder="1"/>
    <xf numFmtId="164" fontId="0" fillId="4" borderId="22" xfId="0" applyNumberFormat="1" applyFill="1" applyBorder="1"/>
    <xf numFmtId="165" fontId="0" fillId="0" borderId="1" xfId="2" applyNumberFormat="1" applyFont="1" applyBorder="1"/>
    <xf numFmtId="0" fontId="0" fillId="2" borderId="1" xfId="0" applyFill="1" applyBorder="1"/>
    <xf numFmtId="164" fontId="0" fillId="4" borderId="10" xfId="1" applyNumberFormat="1" applyFont="1" applyFill="1" applyBorder="1"/>
    <xf numFmtId="164" fontId="0" fillId="4" borderId="22" xfId="1" applyNumberFormat="1" applyFont="1" applyFill="1" applyBorder="1"/>
    <xf numFmtId="0" fontId="2" fillId="4" borderId="10" xfId="0" applyFont="1" applyFill="1" applyBorder="1"/>
    <xf numFmtId="0" fontId="2" fillId="5" borderId="1" xfId="0" applyFont="1" applyFill="1" applyBorder="1"/>
    <xf numFmtId="9" fontId="2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43" fontId="0" fillId="0" borderId="14" xfId="1" applyNumberFormat="1" applyFont="1" applyBorder="1" applyAlignment="1">
      <alignment horizontal="center"/>
    </xf>
    <xf numFmtId="43" fontId="0" fillId="0" borderId="13" xfId="1" applyNumberFormat="1" applyFont="1" applyBorder="1" applyAlignment="1">
      <alignment horizontal="center"/>
    </xf>
    <xf numFmtId="43" fontId="0" fillId="0" borderId="9" xfId="1" applyNumberFormat="1" applyFon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2" fillId="4" borderId="18" xfId="1" applyNumberFormat="1" applyFont="1" applyFill="1" applyBorder="1" applyAlignment="1">
      <alignment horizontal="center"/>
    </xf>
    <xf numFmtId="164" fontId="2" fillId="4" borderId="1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0" borderId="1" xfId="3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workbookViewId="0">
      <selection activeCell="G23" sqref="G23"/>
    </sheetView>
  </sheetViews>
  <sheetFormatPr defaultRowHeight="15" x14ac:dyDescent="0.25"/>
  <cols>
    <col min="1" max="1" width="12" style="1" customWidth="1"/>
    <col min="2" max="2" width="18.42578125" style="1" customWidth="1"/>
    <col min="3" max="3" width="20.42578125" style="1" customWidth="1"/>
    <col min="4" max="4" width="19.85546875" style="1" customWidth="1"/>
    <col min="5" max="5" width="19.28515625" style="1" customWidth="1"/>
    <col min="6" max="6" width="23.28515625" style="1" customWidth="1"/>
    <col min="7" max="16384" width="9.140625" style="1"/>
  </cols>
  <sheetData>
    <row r="3" spans="1:6" x14ac:dyDescent="0.25">
      <c r="A3" s="19"/>
      <c r="B3" s="2" t="s">
        <v>7</v>
      </c>
      <c r="C3" s="20" t="s">
        <v>23</v>
      </c>
      <c r="D3" s="2" t="s">
        <v>1</v>
      </c>
      <c r="E3" s="21" t="s">
        <v>2</v>
      </c>
      <c r="F3" s="22" t="s">
        <v>24</v>
      </c>
    </row>
    <row r="4" spans="1:6" x14ac:dyDescent="0.25">
      <c r="A4" s="6" t="s">
        <v>0</v>
      </c>
      <c r="B4" s="18">
        <v>100000</v>
      </c>
      <c r="C4" s="7">
        <v>0</v>
      </c>
      <c r="D4" s="23">
        <f>B4*(1-C4)</f>
        <v>100000</v>
      </c>
      <c r="E4" s="7">
        <v>0.08</v>
      </c>
      <c r="F4" s="8">
        <f>B4*(1-E4)</f>
        <v>92000</v>
      </c>
    </row>
    <row r="5" spans="1:6" x14ac:dyDescent="0.25">
      <c r="A5" s="6" t="s">
        <v>3</v>
      </c>
      <c r="B5" s="3">
        <v>100000</v>
      </c>
      <c r="C5" s="7">
        <v>0.14000000000000001</v>
      </c>
      <c r="D5" s="23">
        <f>B5*(1-C5)</f>
        <v>86000</v>
      </c>
      <c r="E5" s="7">
        <v>0.14000000000000001</v>
      </c>
      <c r="F5" s="8">
        <f>B5*(1-E5)</f>
        <v>86000</v>
      </c>
    </row>
    <row r="6" spans="1:6" x14ac:dyDescent="0.25">
      <c r="A6" s="6" t="s">
        <v>4</v>
      </c>
      <c r="B6" s="3">
        <v>15000</v>
      </c>
      <c r="C6" s="7">
        <v>0.55000000000000004</v>
      </c>
      <c r="D6" s="23">
        <f>B6*(1-C6)</f>
        <v>6749.9999999999991</v>
      </c>
      <c r="E6" s="7">
        <v>0.55000000000000004</v>
      </c>
      <c r="F6" s="8">
        <f>B6*(1-E6)</f>
        <v>6749.9999999999991</v>
      </c>
    </row>
    <row r="7" spans="1:6" x14ac:dyDescent="0.25">
      <c r="A7" s="6" t="s">
        <v>5</v>
      </c>
      <c r="B7" s="3">
        <v>100000</v>
      </c>
      <c r="C7" s="7">
        <v>0</v>
      </c>
      <c r="D7" s="23">
        <f>B7*(1-C7)</f>
        <v>100000</v>
      </c>
      <c r="E7" s="7">
        <v>0.3</v>
      </c>
      <c r="F7" s="8">
        <f>B7*(1-E7)</f>
        <v>70000</v>
      </c>
    </row>
    <row r="8" spans="1:6" x14ac:dyDescent="0.25">
      <c r="A8" s="6"/>
      <c r="B8" s="2"/>
      <c r="C8" s="9"/>
      <c r="D8" s="24"/>
      <c r="E8" s="9"/>
      <c r="F8" s="10"/>
    </row>
    <row r="9" spans="1:6" x14ac:dyDescent="0.25">
      <c r="A9" s="11" t="s">
        <v>6</v>
      </c>
      <c r="B9" s="3">
        <v>100000</v>
      </c>
      <c r="C9" s="12">
        <v>-3.099E-2</v>
      </c>
      <c r="D9" s="18">
        <f>B9*(1-C9)</f>
        <v>103099.00000000001</v>
      </c>
      <c r="E9" s="13">
        <v>0.01</v>
      </c>
      <c r="F9" s="14">
        <f>B9*(1-E9)</f>
        <v>99000</v>
      </c>
    </row>
    <row r="11" spans="1:6" x14ac:dyDescent="0.25">
      <c r="A11" s="19"/>
      <c r="B11" s="2" t="s">
        <v>7</v>
      </c>
      <c r="C11" s="20" t="s">
        <v>23</v>
      </c>
      <c r="D11" s="2" t="s">
        <v>1</v>
      </c>
      <c r="E11" s="21" t="s">
        <v>2</v>
      </c>
      <c r="F11" s="2" t="s">
        <v>24</v>
      </c>
    </row>
    <row r="12" spans="1:6" x14ac:dyDescent="0.25">
      <c r="A12" s="5" t="s">
        <v>8</v>
      </c>
      <c r="B12" s="2">
        <f>D12/(1-C12)</f>
        <v>100000</v>
      </c>
      <c r="C12" s="15">
        <v>0</v>
      </c>
      <c r="D12" s="25">
        <v>100000</v>
      </c>
      <c r="E12" s="15">
        <v>0.08</v>
      </c>
      <c r="F12" s="25">
        <f t="shared" ref="F12:F17" si="0">B12*(1-E12)</f>
        <v>92000</v>
      </c>
    </row>
    <row r="13" spans="1:6" x14ac:dyDescent="0.25">
      <c r="A13" s="6" t="s">
        <v>12</v>
      </c>
      <c r="B13" s="2">
        <f>D13/(1-C13)</f>
        <v>100000</v>
      </c>
      <c r="C13" s="7">
        <v>0</v>
      </c>
      <c r="D13" s="23">
        <v>100000</v>
      </c>
      <c r="E13" s="7">
        <v>0.09</v>
      </c>
      <c r="F13" s="23">
        <f t="shared" si="0"/>
        <v>91000</v>
      </c>
    </row>
    <row r="14" spans="1:6" x14ac:dyDescent="0.25">
      <c r="A14" s="6" t="s">
        <v>9</v>
      </c>
      <c r="B14" s="2">
        <f>D14/(1-C14)</f>
        <v>15000.000000000002</v>
      </c>
      <c r="C14" s="7">
        <v>0.55000000000000004</v>
      </c>
      <c r="D14" s="23">
        <v>6750</v>
      </c>
      <c r="E14" s="7">
        <v>0.55000000000000004</v>
      </c>
      <c r="F14" s="23">
        <f t="shared" si="0"/>
        <v>6750</v>
      </c>
    </row>
    <row r="15" spans="1:6" x14ac:dyDescent="0.25">
      <c r="A15" s="6" t="s">
        <v>10</v>
      </c>
      <c r="B15" s="2">
        <f>D15/(1-C15)</f>
        <v>97002.619070714922</v>
      </c>
      <c r="C15" s="16">
        <v>-3.09E-2</v>
      </c>
      <c r="D15" s="23">
        <v>100000</v>
      </c>
      <c r="E15" s="7">
        <v>0.01</v>
      </c>
      <c r="F15" s="23">
        <f t="shared" si="0"/>
        <v>96032.592880007767</v>
      </c>
    </row>
    <row r="16" spans="1:6" x14ac:dyDescent="0.25">
      <c r="A16" s="6" t="s">
        <v>11</v>
      </c>
      <c r="B16" s="3">
        <v>0</v>
      </c>
      <c r="C16" s="7"/>
      <c r="D16" s="23">
        <v>100000</v>
      </c>
      <c r="E16" s="9"/>
      <c r="F16" s="23">
        <f t="shared" si="0"/>
        <v>0</v>
      </c>
    </row>
    <row r="17" spans="1:6" x14ac:dyDescent="0.25">
      <c r="A17" s="6" t="s">
        <v>20</v>
      </c>
      <c r="B17" s="3">
        <v>0</v>
      </c>
      <c r="C17" s="7"/>
      <c r="D17" s="23">
        <v>100000</v>
      </c>
      <c r="E17" s="9"/>
      <c r="F17" s="23">
        <f t="shared" si="0"/>
        <v>0</v>
      </c>
    </row>
    <row r="18" spans="1:6" x14ac:dyDescent="0.25">
      <c r="A18" s="11" t="s">
        <v>21</v>
      </c>
      <c r="B18" s="2">
        <v>0</v>
      </c>
      <c r="C18" s="17"/>
      <c r="D18" s="18">
        <v>100000</v>
      </c>
      <c r="E18" s="17"/>
      <c r="F18" s="26"/>
    </row>
    <row r="19" spans="1:6" x14ac:dyDescent="0.25">
      <c r="B19" s="4" t="s">
        <v>18</v>
      </c>
    </row>
    <row r="20" spans="1:6" x14ac:dyDescent="0.25">
      <c r="A20" s="5"/>
      <c r="B20" s="2" t="s">
        <v>7</v>
      </c>
      <c r="C20" s="20" t="s">
        <v>23</v>
      </c>
      <c r="D20" s="2" t="s">
        <v>1</v>
      </c>
    </row>
    <row r="21" spans="1:6" x14ac:dyDescent="0.25">
      <c r="A21" s="6" t="s">
        <v>13</v>
      </c>
      <c r="B21" s="83"/>
      <c r="C21" s="83"/>
      <c r="D21" s="24">
        <v>100000</v>
      </c>
    </row>
    <row r="22" spans="1:6" x14ac:dyDescent="0.25">
      <c r="A22" s="6" t="s">
        <v>14</v>
      </c>
      <c r="B22" s="84"/>
      <c r="C22" s="84"/>
      <c r="D22" s="24">
        <v>6750</v>
      </c>
    </row>
    <row r="23" spans="1:6" x14ac:dyDescent="0.25">
      <c r="A23" s="6" t="s">
        <v>15</v>
      </c>
      <c r="B23" s="84"/>
      <c r="C23" s="84"/>
      <c r="D23" s="24">
        <v>100000</v>
      </c>
    </row>
    <row r="24" spans="1:6" x14ac:dyDescent="0.25">
      <c r="A24" s="6" t="s">
        <v>16</v>
      </c>
      <c r="B24" s="85"/>
      <c r="C24" s="84"/>
      <c r="D24" s="24">
        <v>100000</v>
      </c>
    </row>
    <row r="25" spans="1:6" x14ac:dyDescent="0.25">
      <c r="A25" s="11" t="s">
        <v>17</v>
      </c>
      <c r="B25" s="2"/>
      <c r="C25" s="17"/>
      <c r="D25" s="26">
        <v>100000</v>
      </c>
    </row>
    <row r="26" spans="1:6" x14ac:dyDescent="0.25">
      <c r="B26" s="4" t="s">
        <v>19</v>
      </c>
    </row>
    <row r="28" spans="1:6" x14ac:dyDescent="0.25">
      <c r="A28" s="1" t="s">
        <v>22</v>
      </c>
    </row>
    <row r="30" spans="1:6" x14ac:dyDescent="0.25">
      <c r="A30" s="4" t="s">
        <v>25</v>
      </c>
    </row>
    <row r="32" spans="1:6" x14ac:dyDescent="0.25">
      <c r="A32" s="4" t="s">
        <v>26</v>
      </c>
    </row>
  </sheetData>
  <mergeCells count="2">
    <mergeCell ref="B21:B24"/>
    <mergeCell ref="C21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abSelected="1" workbookViewId="0">
      <selection activeCell="C42" sqref="C42"/>
    </sheetView>
  </sheetViews>
  <sheetFormatPr defaultRowHeight="15" x14ac:dyDescent="0.25"/>
  <cols>
    <col min="1" max="1" width="22.140625" customWidth="1"/>
    <col min="2" max="5" width="21.28515625" customWidth="1"/>
    <col min="6" max="6" width="20.42578125" customWidth="1"/>
    <col min="7" max="7" width="21.28515625" customWidth="1"/>
    <col min="8" max="8" width="46.42578125" style="69" customWidth="1"/>
    <col min="9" max="9" width="3.85546875" customWidth="1"/>
    <col min="10" max="10" width="14.28515625" customWidth="1"/>
    <col min="11" max="11" width="12.5703125" customWidth="1"/>
    <col min="12" max="12" width="11" customWidth="1"/>
    <col min="13" max="13" width="13.140625" customWidth="1"/>
  </cols>
  <sheetData>
    <row r="2" spans="1:13" ht="15.75" thickBot="1" x14ac:dyDescent="0.3"/>
    <row r="3" spans="1:13" x14ac:dyDescent="0.25">
      <c r="B3" s="94" t="s">
        <v>27</v>
      </c>
      <c r="C3" s="94"/>
      <c r="D3" s="95"/>
      <c r="E3" s="96" t="s">
        <v>28</v>
      </c>
      <c r="F3" s="97"/>
      <c r="G3" s="98"/>
      <c r="H3" s="29" t="s">
        <v>63</v>
      </c>
    </row>
    <row r="4" spans="1:13" x14ac:dyDescent="0.25">
      <c r="A4" s="48" t="s">
        <v>29</v>
      </c>
      <c r="B4" s="49" t="s">
        <v>30</v>
      </c>
      <c r="C4" s="49" t="s">
        <v>59</v>
      </c>
      <c r="D4" s="59" t="s">
        <v>31</v>
      </c>
      <c r="E4" s="60" t="s">
        <v>30</v>
      </c>
      <c r="F4" s="52" t="s">
        <v>23</v>
      </c>
      <c r="G4" s="76" t="s">
        <v>31</v>
      </c>
      <c r="H4" s="33"/>
    </row>
    <row r="5" spans="1:13" x14ac:dyDescent="0.25">
      <c r="A5" s="30" t="s">
        <v>35</v>
      </c>
      <c r="B5" s="50">
        <v>100000</v>
      </c>
      <c r="C5" s="51">
        <v>1</v>
      </c>
      <c r="D5" s="58">
        <f>B5*C5</f>
        <v>100000</v>
      </c>
      <c r="E5" s="61">
        <v>100000</v>
      </c>
      <c r="F5" s="53">
        <v>1</v>
      </c>
      <c r="G5" s="74">
        <f>E5*F5</f>
        <v>100000</v>
      </c>
      <c r="H5" s="33"/>
    </row>
    <row r="6" spans="1:13" x14ac:dyDescent="0.25">
      <c r="A6" s="30" t="s">
        <v>6</v>
      </c>
      <c r="B6" s="50">
        <v>97000</v>
      </c>
      <c r="C6" s="51">
        <v>1.0309299999999999</v>
      </c>
      <c r="D6" s="58">
        <f t="shared" ref="D6:D8" si="0">B6*C6</f>
        <v>100000.20999999999</v>
      </c>
      <c r="E6" s="61">
        <v>97000</v>
      </c>
      <c r="F6" s="54">
        <v>1.03</v>
      </c>
      <c r="G6" s="74">
        <v>100000</v>
      </c>
      <c r="H6" s="33"/>
    </row>
    <row r="7" spans="1:13" x14ac:dyDescent="0.25">
      <c r="A7" s="30" t="s">
        <v>32</v>
      </c>
      <c r="B7" s="50">
        <v>100000</v>
      </c>
      <c r="C7" s="51">
        <v>1</v>
      </c>
      <c r="D7" s="58">
        <f t="shared" si="0"/>
        <v>100000</v>
      </c>
      <c r="E7" s="61">
        <v>97000</v>
      </c>
      <c r="F7" s="54">
        <v>1.03</v>
      </c>
      <c r="G7" s="74">
        <v>100000</v>
      </c>
      <c r="H7" s="33"/>
    </row>
    <row r="8" spans="1:13" x14ac:dyDescent="0.25">
      <c r="A8" s="30" t="s">
        <v>4</v>
      </c>
      <c r="B8" s="58">
        <v>100000</v>
      </c>
      <c r="C8" s="51">
        <v>0.45</v>
      </c>
      <c r="D8" s="58">
        <f t="shared" si="0"/>
        <v>45000</v>
      </c>
      <c r="E8" s="92" t="s">
        <v>62</v>
      </c>
      <c r="F8" s="93"/>
      <c r="G8" s="93"/>
      <c r="H8" s="33"/>
    </row>
    <row r="9" spans="1:13" ht="15.75" thickBot="1" x14ac:dyDescent="0.3">
      <c r="A9" s="30" t="s">
        <v>33</v>
      </c>
      <c r="B9" s="95" t="s">
        <v>61</v>
      </c>
      <c r="C9" s="99"/>
      <c r="D9" s="99"/>
      <c r="E9" s="62">
        <v>100000</v>
      </c>
      <c r="F9" s="65">
        <v>0.85</v>
      </c>
      <c r="G9" s="75">
        <f t="shared" ref="G9" si="1">E9*F9</f>
        <v>85000</v>
      </c>
      <c r="H9" s="33"/>
    </row>
    <row r="10" spans="1:13" ht="15.75" thickBot="1" x14ac:dyDescent="0.3">
      <c r="A10" s="46"/>
      <c r="B10" s="47"/>
      <c r="C10" s="47"/>
      <c r="D10" s="47"/>
      <c r="E10" s="63"/>
      <c r="F10" s="64"/>
      <c r="G10" s="63"/>
    </row>
    <row r="11" spans="1:13" x14ac:dyDescent="0.25">
      <c r="B11" s="94" t="s">
        <v>27</v>
      </c>
      <c r="C11" s="94"/>
      <c r="D11" s="95"/>
      <c r="E11" s="96" t="s">
        <v>28</v>
      </c>
      <c r="F11" s="97"/>
      <c r="G11" s="98"/>
      <c r="H11" s="29" t="s">
        <v>63</v>
      </c>
      <c r="J11" s="77" t="s">
        <v>69</v>
      </c>
      <c r="K11" s="30"/>
      <c r="L11" s="73" t="s">
        <v>65</v>
      </c>
      <c r="M11" s="73">
        <v>22.5</v>
      </c>
    </row>
    <row r="12" spans="1:13" x14ac:dyDescent="0.25">
      <c r="A12" s="48" t="s">
        <v>34</v>
      </c>
      <c r="B12" s="49" t="s">
        <v>30</v>
      </c>
      <c r="C12" s="49" t="s">
        <v>59</v>
      </c>
      <c r="D12" s="59" t="s">
        <v>31</v>
      </c>
      <c r="E12" s="60" t="s">
        <v>30</v>
      </c>
      <c r="F12" s="52" t="s">
        <v>23</v>
      </c>
      <c r="G12" s="76" t="s">
        <v>31</v>
      </c>
      <c r="H12" s="33"/>
      <c r="J12" s="30" t="s">
        <v>75</v>
      </c>
      <c r="K12" s="30" t="s">
        <v>74</v>
      </c>
      <c r="L12" s="30" t="s">
        <v>73</v>
      </c>
      <c r="M12" s="30" t="s">
        <v>66</v>
      </c>
    </row>
    <row r="13" spans="1:13" x14ac:dyDescent="0.25">
      <c r="A13" s="30" t="s">
        <v>35</v>
      </c>
      <c r="B13" s="86" t="s">
        <v>60</v>
      </c>
      <c r="C13" s="87"/>
      <c r="D13" s="87"/>
      <c r="E13" s="61">
        <v>100000</v>
      </c>
      <c r="F13" s="53">
        <f>F5</f>
        <v>1</v>
      </c>
      <c r="G13" s="70">
        <f>E13*F13</f>
        <v>100000</v>
      </c>
      <c r="H13" s="33"/>
      <c r="J13" s="30">
        <v>50</v>
      </c>
      <c r="K13" s="30">
        <v>2.99</v>
      </c>
      <c r="L13" s="30">
        <f>M11*K13</f>
        <v>67.275000000000006</v>
      </c>
      <c r="M13" s="72">
        <f>J13/L13</f>
        <v>0.74321813452248231</v>
      </c>
    </row>
    <row r="14" spans="1:13" x14ac:dyDescent="0.25">
      <c r="A14" s="30" t="s">
        <v>6</v>
      </c>
      <c r="B14" s="88"/>
      <c r="C14" s="89"/>
      <c r="D14" s="89"/>
      <c r="E14" s="61">
        <v>95000</v>
      </c>
      <c r="F14" s="54">
        <v>1.05</v>
      </c>
      <c r="G14" s="70">
        <v>100000</v>
      </c>
      <c r="H14" s="33"/>
      <c r="J14" s="30">
        <v>100</v>
      </c>
      <c r="K14" s="30">
        <v>5.99</v>
      </c>
      <c r="L14" s="30">
        <f>K14*M$11</f>
        <v>134.77500000000001</v>
      </c>
      <c r="M14" s="72">
        <f t="shared" ref="M14:M17" si="2">J14/L14</f>
        <v>0.74197736969022443</v>
      </c>
    </row>
    <row r="15" spans="1:13" x14ac:dyDescent="0.25">
      <c r="A15" s="30" t="s">
        <v>32</v>
      </c>
      <c r="B15" s="88"/>
      <c r="C15" s="89"/>
      <c r="D15" s="89"/>
      <c r="E15" s="61">
        <v>95000</v>
      </c>
      <c r="F15" s="54">
        <v>1.05</v>
      </c>
      <c r="G15" s="70">
        <v>100000</v>
      </c>
      <c r="H15" s="33" t="s">
        <v>71</v>
      </c>
      <c r="J15" s="30">
        <v>200</v>
      </c>
      <c r="K15" s="30">
        <v>11.99</v>
      </c>
      <c r="L15" s="30">
        <f>K15*M$11</f>
        <v>269.77499999999998</v>
      </c>
      <c r="M15" s="72">
        <f t="shared" si="2"/>
        <v>0.74135853952367725</v>
      </c>
    </row>
    <row r="16" spans="1:13" x14ac:dyDescent="0.25">
      <c r="A16" s="30" t="s">
        <v>36</v>
      </c>
      <c r="B16" s="88"/>
      <c r="C16" s="89"/>
      <c r="D16" s="89"/>
      <c r="E16" s="61">
        <v>100000</v>
      </c>
      <c r="F16" s="54">
        <v>1</v>
      </c>
      <c r="G16" s="70">
        <f>E16*F16</f>
        <v>100000</v>
      </c>
      <c r="H16" s="33" t="s">
        <v>64</v>
      </c>
      <c r="J16" s="30">
        <v>500</v>
      </c>
      <c r="K16" s="30">
        <v>29.99</v>
      </c>
      <c r="L16" s="30">
        <f>K16*M$11</f>
        <v>674.77499999999998</v>
      </c>
      <c r="M16" s="72">
        <f t="shared" si="2"/>
        <v>0.74098773665295847</v>
      </c>
    </row>
    <row r="17" spans="1:14" x14ac:dyDescent="0.25">
      <c r="A17" s="30" t="s">
        <v>5</v>
      </c>
      <c r="B17" s="88"/>
      <c r="C17" s="89"/>
      <c r="D17" s="89"/>
      <c r="E17" s="61"/>
      <c r="F17" s="78" t="s">
        <v>70</v>
      </c>
      <c r="G17" s="70"/>
      <c r="H17" s="33" t="s">
        <v>68</v>
      </c>
      <c r="J17" s="30">
        <v>1000</v>
      </c>
      <c r="K17" s="30">
        <v>59.99</v>
      </c>
      <c r="L17" s="30">
        <f>K17*M$11</f>
        <v>1349.7750000000001</v>
      </c>
      <c r="M17" s="72">
        <f t="shared" si="2"/>
        <v>0.7408642181104258</v>
      </c>
    </row>
    <row r="18" spans="1:14" ht="30.75" thickBot="1" x14ac:dyDescent="0.3">
      <c r="A18" s="30" t="s">
        <v>4</v>
      </c>
      <c r="B18" s="90"/>
      <c r="C18" s="91"/>
      <c r="D18" s="91"/>
      <c r="E18" s="62">
        <v>15000</v>
      </c>
      <c r="F18" s="65">
        <v>0.5</v>
      </c>
      <c r="G18" s="71">
        <f>E18*F18</f>
        <v>7500</v>
      </c>
      <c r="H18" s="33" t="s">
        <v>67</v>
      </c>
    </row>
    <row r="19" spans="1:14" ht="30" customHeight="1" x14ac:dyDescent="0.25">
      <c r="J19" s="81" t="s">
        <v>75</v>
      </c>
      <c r="K19" s="81" t="s">
        <v>4</v>
      </c>
      <c r="L19" s="82" t="s">
        <v>72</v>
      </c>
      <c r="M19" s="82" t="s">
        <v>76</v>
      </c>
      <c r="N19" s="82" t="s">
        <v>5</v>
      </c>
    </row>
    <row r="20" spans="1:14" x14ac:dyDescent="0.25">
      <c r="J20" s="79">
        <v>15</v>
      </c>
      <c r="K20" s="79" t="s">
        <v>77</v>
      </c>
      <c r="L20" s="79"/>
      <c r="M20" s="79"/>
      <c r="N20" s="79"/>
    </row>
    <row r="21" spans="1:14" x14ac:dyDescent="0.25">
      <c r="J21" s="79">
        <v>20</v>
      </c>
      <c r="K21" s="79"/>
      <c r="L21" s="79" t="s">
        <v>77</v>
      </c>
      <c r="M21" s="79"/>
      <c r="N21" s="79"/>
    </row>
    <row r="22" spans="1:14" x14ac:dyDescent="0.25">
      <c r="J22" s="79">
        <v>50</v>
      </c>
      <c r="K22" s="79"/>
      <c r="L22" s="79" t="s">
        <v>77</v>
      </c>
      <c r="M22" s="79"/>
      <c r="N22" s="79" t="s">
        <v>77</v>
      </c>
    </row>
    <row r="23" spans="1:14" x14ac:dyDescent="0.25">
      <c r="J23" s="79">
        <v>100</v>
      </c>
      <c r="K23" s="79"/>
      <c r="L23" s="80" t="s">
        <v>77</v>
      </c>
      <c r="M23" s="79" t="s">
        <v>77</v>
      </c>
      <c r="N23" s="79" t="s">
        <v>77</v>
      </c>
    </row>
    <row r="24" spans="1:14" hidden="1" x14ac:dyDescent="0.25">
      <c r="A24" s="45" t="s">
        <v>54</v>
      </c>
      <c r="B24" s="29" t="s">
        <v>7</v>
      </c>
      <c r="C24" s="29" t="s">
        <v>52</v>
      </c>
      <c r="D24" s="29" t="s">
        <v>53</v>
      </c>
      <c r="E24" s="29" t="s">
        <v>51</v>
      </c>
      <c r="F24" s="66" t="s">
        <v>1</v>
      </c>
      <c r="J24" s="79"/>
      <c r="K24" s="79"/>
      <c r="L24" s="79"/>
      <c r="M24" s="79"/>
      <c r="N24" s="79"/>
    </row>
    <row r="25" spans="1:14" hidden="1" x14ac:dyDescent="0.25">
      <c r="A25" s="33" t="s">
        <v>48</v>
      </c>
      <c r="B25" s="32">
        <v>111042774047.21191</v>
      </c>
      <c r="C25" s="32">
        <v>8375621298.3572216</v>
      </c>
      <c r="D25" s="31">
        <f>C25/B25</f>
        <v>7.5426981811496971E-2</v>
      </c>
      <c r="E25" s="31">
        <f>B25/$B$32</f>
        <v>0.56092428372681979</v>
      </c>
      <c r="F25" s="67">
        <f>B25*F13</f>
        <v>111042774047.21191</v>
      </c>
      <c r="J25" s="79"/>
      <c r="K25" s="79"/>
      <c r="L25" s="79"/>
      <c r="M25" s="79"/>
      <c r="N25" s="79"/>
    </row>
    <row r="26" spans="1:14" hidden="1" x14ac:dyDescent="0.25">
      <c r="A26" s="33" t="s">
        <v>36</v>
      </c>
      <c r="B26" s="32">
        <v>38212329912</v>
      </c>
      <c r="C26" s="32">
        <v>5057045384</v>
      </c>
      <c r="D26" s="31">
        <f t="shared" ref="D26:D32" si="3">C26/B26</f>
        <v>0.13234067107779032</v>
      </c>
      <c r="E26" s="31">
        <f>B26/$B$32</f>
        <v>0.19302673198985798</v>
      </c>
      <c r="F26" s="67">
        <f>B26*F16</f>
        <v>38212329912</v>
      </c>
      <c r="J26" s="79"/>
      <c r="K26" s="79"/>
      <c r="L26" s="79"/>
      <c r="M26" s="79"/>
      <c r="N26" s="79"/>
    </row>
    <row r="27" spans="1:14" hidden="1" x14ac:dyDescent="0.25">
      <c r="A27" s="33" t="s">
        <v>58</v>
      </c>
      <c r="B27" s="32">
        <v>16765075470.814087</v>
      </c>
      <c r="C27" s="32">
        <v>0</v>
      </c>
      <c r="D27" s="31">
        <f t="shared" si="3"/>
        <v>0</v>
      </c>
      <c r="E27" s="31">
        <f>B27/$B$32</f>
        <v>8.468752722346623E-2</v>
      </c>
      <c r="F27" s="67">
        <f>B27*F14</f>
        <v>17603329244.354794</v>
      </c>
      <c r="J27" s="79"/>
      <c r="K27" s="79"/>
      <c r="L27" s="79"/>
      <c r="M27" s="79"/>
      <c r="N27" s="79"/>
    </row>
    <row r="28" spans="1:14" hidden="1" x14ac:dyDescent="0.25">
      <c r="A28" s="33" t="s">
        <v>5</v>
      </c>
      <c r="B28" s="32">
        <v>10548678881.523437</v>
      </c>
      <c r="C28" s="32">
        <v>3436543385.59375</v>
      </c>
      <c r="D28" s="31">
        <f t="shared" si="3"/>
        <v>0.32577950511063858</v>
      </c>
      <c r="E28" s="31">
        <f>B28/$B$32</f>
        <v>5.3285863908326334E-2</v>
      </c>
      <c r="F28" s="67" t="e">
        <f>B28*F17</f>
        <v>#VALUE!</v>
      </c>
      <c r="J28" s="79"/>
      <c r="K28" s="79"/>
      <c r="L28" s="79"/>
      <c r="M28" s="79"/>
      <c r="N28" s="79"/>
    </row>
    <row r="29" spans="1:14" hidden="1" x14ac:dyDescent="0.25">
      <c r="A29" s="33" t="s">
        <v>32</v>
      </c>
      <c r="B29" s="32">
        <v>349380492</v>
      </c>
      <c r="C29" s="32">
        <v>0</v>
      </c>
      <c r="D29" s="31">
        <f t="shared" si="3"/>
        <v>0</v>
      </c>
      <c r="E29" s="31">
        <f t="shared" ref="E29:E32" si="4">B29/$B$32</f>
        <v>1.764869473991176E-3</v>
      </c>
      <c r="F29" s="67">
        <f>B29*F15</f>
        <v>366849516.60000002</v>
      </c>
      <c r="J29" s="79"/>
      <c r="K29" s="79"/>
      <c r="L29" s="79"/>
      <c r="M29" s="79"/>
      <c r="N29" s="79"/>
    </row>
    <row r="30" spans="1:14" hidden="1" x14ac:dyDescent="0.25">
      <c r="A30" s="33" t="s">
        <v>4</v>
      </c>
      <c r="B30" s="32">
        <v>20324938527.157227</v>
      </c>
      <c r="C30" s="32">
        <v>8998975128.3214874</v>
      </c>
      <c r="D30" s="31">
        <f t="shared" si="3"/>
        <v>0.4427553429643824</v>
      </c>
      <c r="E30" s="31">
        <f t="shared" si="4"/>
        <v>0.10266990970785789</v>
      </c>
      <c r="F30" s="67">
        <f>B30*F18</f>
        <v>10162469263.578613</v>
      </c>
      <c r="J30" s="79"/>
      <c r="K30" s="79"/>
      <c r="L30" s="79"/>
      <c r="M30" s="79"/>
      <c r="N30" s="79"/>
    </row>
    <row r="31" spans="1:14" hidden="1" x14ac:dyDescent="0.25">
      <c r="A31" s="33" t="s">
        <v>49</v>
      </c>
      <c r="B31" s="32">
        <v>720749831.50500488</v>
      </c>
      <c r="C31" s="32">
        <v>213458020.17651367</v>
      </c>
      <c r="D31" s="31">
        <f t="shared" si="3"/>
        <v>0.29616104069117832</v>
      </c>
      <c r="E31" s="31">
        <f t="shared" si="4"/>
        <v>3.6408139696805591E-3</v>
      </c>
      <c r="F31" s="67" t="e">
        <f>B31*F17</f>
        <v>#VALUE!</v>
      </c>
      <c r="J31" s="79"/>
      <c r="K31" s="79"/>
      <c r="L31" s="79"/>
      <c r="M31" s="79"/>
      <c r="N31" s="79"/>
    </row>
    <row r="32" spans="1:14" hidden="1" x14ac:dyDescent="0.25">
      <c r="A32" s="29" t="s">
        <v>56</v>
      </c>
      <c r="B32" s="55">
        <f>SUM(B25:B31)</f>
        <v>197963927162.21167</v>
      </c>
      <c r="C32" s="55">
        <f>SUM(C25:C31)</f>
        <v>26081643216.448975</v>
      </c>
      <c r="D32" s="56">
        <f t="shared" si="3"/>
        <v>0.13174947370627615</v>
      </c>
      <c r="E32" s="31">
        <f t="shared" si="4"/>
        <v>1</v>
      </c>
      <c r="F32" s="55" t="e">
        <f>SUM(F25:F31)</f>
        <v>#VALUE!</v>
      </c>
      <c r="J32" s="79"/>
      <c r="K32" s="79"/>
      <c r="L32" s="79"/>
      <c r="M32" s="79"/>
      <c r="N32" s="79"/>
    </row>
    <row r="33" spans="10:14" x14ac:dyDescent="0.25">
      <c r="J33" s="79">
        <v>200</v>
      </c>
      <c r="K33" s="79"/>
      <c r="L33" s="79" t="s">
        <v>77</v>
      </c>
      <c r="M33" s="79" t="s">
        <v>77</v>
      </c>
      <c r="N33" s="79" t="s">
        <v>77</v>
      </c>
    </row>
    <row r="34" spans="10:14" x14ac:dyDescent="0.25">
      <c r="J34" s="79">
        <v>500</v>
      </c>
      <c r="K34" s="79"/>
      <c r="L34" s="79" t="s">
        <v>77</v>
      </c>
      <c r="M34" s="79" t="s">
        <v>77</v>
      </c>
      <c r="N34" s="79" t="s">
        <v>77</v>
      </c>
    </row>
    <row r="35" spans="10:14" x14ac:dyDescent="0.25">
      <c r="J35" s="79">
        <v>1000</v>
      </c>
      <c r="K35" s="79"/>
      <c r="L35" s="79"/>
      <c r="M35" s="79" t="s">
        <v>77</v>
      </c>
      <c r="N35" s="79" t="s">
        <v>77</v>
      </c>
    </row>
    <row r="36" spans="10:14" x14ac:dyDescent="0.25">
      <c r="J36" s="79" t="s">
        <v>78</v>
      </c>
      <c r="K36" s="79"/>
      <c r="L36" s="79"/>
      <c r="M36" s="80" t="s">
        <v>77</v>
      </c>
      <c r="N36" s="79"/>
    </row>
  </sheetData>
  <mergeCells count="7">
    <mergeCell ref="B13:D18"/>
    <mergeCell ref="E8:G8"/>
    <mergeCell ref="B3:D3"/>
    <mergeCell ref="E3:G3"/>
    <mergeCell ref="B9:D9"/>
    <mergeCell ref="B11:D11"/>
    <mergeCell ref="E11:G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opLeftCell="A13" workbookViewId="0">
      <selection activeCell="H17" sqref="H17:H18"/>
    </sheetView>
  </sheetViews>
  <sheetFormatPr defaultRowHeight="15" x14ac:dyDescent="0.25"/>
  <cols>
    <col min="2" max="2" width="15.140625" bestFit="1" customWidth="1"/>
    <col min="3" max="3" width="16.28515625" bestFit="1" customWidth="1"/>
    <col min="4" max="4" width="15.28515625" bestFit="1" customWidth="1"/>
    <col min="5" max="5" width="8" customWidth="1"/>
    <col min="6" max="6" width="10.42578125" customWidth="1"/>
    <col min="7" max="7" width="7.7109375" bestFit="1" customWidth="1"/>
    <col min="8" max="8" width="16.28515625" bestFit="1" customWidth="1"/>
    <col min="9" max="9" width="19" bestFit="1" customWidth="1"/>
    <col min="10" max="10" width="9.85546875" bestFit="1" customWidth="1"/>
    <col min="11" max="11" width="5.42578125" bestFit="1" customWidth="1"/>
    <col min="12" max="12" width="8.85546875" bestFit="1" customWidth="1"/>
    <col min="13" max="13" width="7.42578125" bestFit="1" customWidth="1"/>
    <col min="14" max="14" width="10.85546875" bestFit="1" customWidth="1"/>
  </cols>
  <sheetData>
    <row r="1" spans="2:14" hidden="1" x14ac:dyDescent="0.25">
      <c r="B1" s="34" t="s">
        <v>47</v>
      </c>
    </row>
    <row r="2" spans="2:14" hidden="1" x14ac:dyDescent="0.25">
      <c r="B2" s="100" t="s">
        <v>37</v>
      </c>
      <c r="C2" s="100" t="s">
        <v>38</v>
      </c>
      <c r="D2" s="100"/>
      <c r="E2" s="100" t="s">
        <v>4</v>
      </c>
      <c r="F2" s="100"/>
      <c r="G2" s="101" t="s">
        <v>36</v>
      </c>
      <c r="H2" s="101"/>
      <c r="I2" s="101" t="s">
        <v>35</v>
      </c>
      <c r="J2" s="101"/>
      <c r="K2" s="100" t="s">
        <v>39</v>
      </c>
      <c r="L2" s="100"/>
      <c r="M2" s="100" t="s">
        <v>40</v>
      </c>
      <c r="N2" s="100"/>
    </row>
    <row r="3" spans="2:14" hidden="1" x14ac:dyDescent="0.25">
      <c r="B3" s="100"/>
      <c r="C3" s="35" t="s">
        <v>41</v>
      </c>
      <c r="D3" s="35" t="s">
        <v>42</v>
      </c>
      <c r="E3" s="35" t="s">
        <v>41</v>
      </c>
      <c r="F3" s="35" t="s">
        <v>42</v>
      </c>
      <c r="G3" s="41" t="s">
        <v>41</v>
      </c>
      <c r="H3" s="41" t="s">
        <v>42</v>
      </c>
      <c r="I3" s="41" t="s">
        <v>41</v>
      </c>
      <c r="J3" s="41" t="s">
        <v>42</v>
      </c>
      <c r="K3" s="35" t="s">
        <v>41</v>
      </c>
      <c r="L3" s="35" t="s">
        <v>42</v>
      </c>
      <c r="M3" s="35" t="s">
        <v>41</v>
      </c>
      <c r="N3" s="35" t="s">
        <v>42</v>
      </c>
    </row>
    <row r="4" spans="2:14" hidden="1" x14ac:dyDescent="0.25">
      <c r="B4" s="36" t="s">
        <v>43</v>
      </c>
      <c r="C4" s="37">
        <v>10322</v>
      </c>
      <c r="D4" s="37">
        <v>13512354</v>
      </c>
      <c r="E4" s="37">
        <v>6916</v>
      </c>
      <c r="F4" s="37">
        <v>677136</v>
      </c>
      <c r="G4" s="42">
        <v>77455</v>
      </c>
      <c r="H4" s="42">
        <v>33401368</v>
      </c>
      <c r="I4" s="42">
        <v>58112</v>
      </c>
      <c r="J4" s="42">
        <v>42463500</v>
      </c>
      <c r="K4" s="37">
        <v>1039</v>
      </c>
      <c r="L4" s="37">
        <v>3373400</v>
      </c>
      <c r="M4" s="38">
        <v>153844</v>
      </c>
      <c r="N4" s="38">
        <v>93427758</v>
      </c>
    </row>
    <row r="5" spans="2:14" hidden="1" x14ac:dyDescent="0.25">
      <c r="B5" s="39"/>
      <c r="C5" s="43">
        <v>6.7093939315150411E-2</v>
      </c>
      <c r="D5" s="43">
        <v>0.14462890140208651</v>
      </c>
      <c r="E5" s="43">
        <v>4.4954629364811108E-2</v>
      </c>
      <c r="F5" s="43">
        <v>7.2476961290240957E-3</v>
      </c>
      <c r="G5" s="44">
        <v>0.50346454850367905</v>
      </c>
      <c r="H5" s="44">
        <v>0.35751010957578583</v>
      </c>
      <c r="I5" s="44">
        <v>0.37773328826603575</v>
      </c>
      <c r="J5" s="44">
        <v>0.45450625070121026</v>
      </c>
      <c r="K5" s="43">
        <v>6.7535945503237049E-3</v>
      </c>
      <c r="L5" s="43">
        <v>3.6107042191893333E-2</v>
      </c>
      <c r="M5" s="39"/>
      <c r="N5" s="39"/>
    </row>
    <row r="6" spans="2:14" hidden="1" x14ac:dyDescent="0.25">
      <c r="B6" s="36" t="s">
        <v>44</v>
      </c>
      <c r="C6" s="37">
        <v>16575</v>
      </c>
      <c r="D6" s="37">
        <v>22506674</v>
      </c>
      <c r="E6" s="37">
        <v>10714</v>
      </c>
      <c r="F6" s="37">
        <v>1014670</v>
      </c>
      <c r="G6" s="42">
        <v>126650</v>
      </c>
      <c r="H6" s="42">
        <v>55080721</v>
      </c>
      <c r="I6" s="42">
        <v>94292</v>
      </c>
      <c r="J6" s="42">
        <v>66945200</v>
      </c>
      <c r="K6" s="40">
        <v>389</v>
      </c>
      <c r="L6" s="37">
        <v>1106130</v>
      </c>
      <c r="M6" s="38">
        <v>248620</v>
      </c>
      <c r="N6" s="38">
        <v>146653395</v>
      </c>
    </row>
    <row r="7" spans="2:14" hidden="1" x14ac:dyDescent="0.25">
      <c r="B7" s="39"/>
      <c r="C7" s="43">
        <v>6.6668007400852713E-2</v>
      </c>
      <c r="D7" s="43">
        <v>0.15346848260826149</v>
      </c>
      <c r="E7" s="43">
        <v>4.3093878207706542E-2</v>
      </c>
      <c r="F7" s="43">
        <v>6.9188306210026711E-3</v>
      </c>
      <c r="G7" s="44">
        <v>0.5094119539860027</v>
      </c>
      <c r="H7" s="44">
        <v>0.37558435657081107</v>
      </c>
      <c r="I7" s="44">
        <v>0.379261523610329</v>
      </c>
      <c r="J7" s="44">
        <v>0.45648585223683363</v>
      </c>
      <c r="K7" s="43">
        <v>1.5646367951090018E-3</v>
      </c>
      <c r="L7" s="43">
        <v>7.5424779630911378E-3</v>
      </c>
      <c r="M7" s="39"/>
      <c r="N7" s="39"/>
    </row>
    <row r="8" spans="2:14" hidden="1" x14ac:dyDescent="0.25">
      <c r="B8" s="36" t="s">
        <v>45</v>
      </c>
      <c r="C8" s="37">
        <v>15524</v>
      </c>
      <c r="D8" s="37">
        <v>21849912</v>
      </c>
      <c r="E8" s="37">
        <v>10479</v>
      </c>
      <c r="F8" s="37">
        <v>906320</v>
      </c>
      <c r="G8" s="42">
        <v>117056</v>
      </c>
      <c r="H8" s="42">
        <v>50628630</v>
      </c>
      <c r="I8" s="42">
        <v>91728</v>
      </c>
      <c r="J8" s="42">
        <v>61260000</v>
      </c>
      <c r="K8" s="40">
        <v>3</v>
      </c>
      <c r="L8" s="37">
        <v>3500</v>
      </c>
      <c r="M8" s="38">
        <v>234790</v>
      </c>
      <c r="N8" s="38">
        <v>134648362</v>
      </c>
    </row>
    <row r="9" spans="2:14" hidden="1" x14ac:dyDescent="0.25">
      <c r="B9" s="39"/>
      <c r="C9" s="43">
        <v>6.6118659227394697E-2</v>
      </c>
      <c r="D9" s="43">
        <v>0.16227387897967893</v>
      </c>
      <c r="E9" s="43">
        <v>4.4631372716044122E-2</v>
      </c>
      <c r="F9" s="43">
        <v>6.731013927967427E-3</v>
      </c>
      <c r="G9" s="44">
        <v>0.49855615656544144</v>
      </c>
      <c r="H9" s="44">
        <v>0.37600628220044741</v>
      </c>
      <c r="I9" s="44">
        <v>0.39068103411559268</v>
      </c>
      <c r="J9" s="44">
        <v>0.45496283125969256</v>
      </c>
      <c r="K9" s="43">
        <v>1.277737552706674E-5</v>
      </c>
      <c r="L9" s="43">
        <v>2.5993632213661834E-5</v>
      </c>
      <c r="M9" s="39"/>
      <c r="N9" s="39"/>
    </row>
    <row r="10" spans="2:14" hidden="1" x14ac:dyDescent="0.25">
      <c r="B10" s="36" t="s">
        <v>46</v>
      </c>
      <c r="C10" s="37">
        <v>16846</v>
      </c>
      <c r="D10" s="37">
        <v>23782267</v>
      </c>
      <c r="E10" s="37">
        <v>8094</v>
      </c>
      <c r="F10" s="37">
        <v>596359</v>
      </c>
      <c r="G10" s="42">
        <v>105525</v>
      </c>
      <c r="H10" s="42">
        <v>46359160</v>
      </c>
      <c r="I10" s="42">
        <v>95229</v>
      </c>
      <c r="J10" s="42">
        <v>65190000</v>
      </c>
      <c r="K10" s="40">
        <v>8</v>
      </c>
      <c r="L10" s="37">
        <v>9462</v>
      </c>
      <c r="M10" s="38">
        <v>225702</v>
      </c>
      <c r="N10" s="38">
        <v>135937248</v>
      </c>
    </row>
    <row r="11" spans="2:14" hidden="1" x14ac:dyDescent="0.25">
      <c r="B11" s="39"/>
      <c r="C11" s="43">
        <v>7.4638239802925985E-2</v>
      </c>
      <c r="D11" s="43">
        <v>0.17495033443666597</v>
      </c>
      <c r="E11" s="43">
        <v>3.5861445622989603E-2</v>
      </c>
      <c r="F11" s="43">
        <v>4.3870168682537992E-3</v>
      </c>
      <c r="G11" s="44">
        <v>0.46754127123375072</v>
      </c>
      <c r="H11" s="44">
        <v>0.34103353335503744</v>
      </c>
      <c r="I11" s="44">
        <v>0.42192359837307603</v>
      </c>
      <c r="J11" s="44">
        <v>0.47955950969376693</v>
      </c>
      <c r="K11" s="43">
        <v>3.5444967257711495E-5</v>
      </c>
      <c r="L11" s="43">
        <v>6.9605646275846338E-5</v>
      </c>
      <c r="M11" s="39"/>
      <c r="N11" s="39"/>
    </row>
    <row r="12" spans="2:14" hidden="1" x14ac:dyDescent="0.2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4" spans="2:14" x14ac:dyDescent="0.25">
      <c r="B14" s="34" t="s">
        <v>55</v>
      </c>
    </row>
    <row r="15" spans="2:14" ht="30" x14ac:dyDescent="0.25">
      <c r="B15" s="45" t="s">
        <v>54</v>
      </c>
      <c r="C15" s="29" t="s">
        <v>7</v>
      </c>
      <c r="D15" s="29" t="s">
        <v>52</v>
      </c>
      <c r="E15" s="29" t="s">
        <v>53</v>
      </c>
      <c r="F15" s="29" t="s">
        <v>51</v>
      </c>
    </row>
    <row r="16" spans="2:14" x14ac:dyDescent="0.25">
      <c r="B16" s="33" t="s">
        <v>48</v>
      </c>
      <c r="C16" s="32">
        <v>111042774047.21191</v>
      </c>
      <c r="D16" s="32">
        <v>8375621298.3572216</v>
      </c>
      <c r="E16" s="31">
        <f>D16/C16</f>
        <v>7.5426981811496971E-2</v>
      </c>
      <c r="F16" s="31">
        <f>C16/$C$23</f>
        <v>0.56092428372681979</v>
      </c>
    </row>
    <row r="17" spans="2:9" x14ac:dyDescent="0.25">
      <c r="B17" s="33" t="s">
        <v>36</v>
      </c>
      <c r="C17" s="32">
        <v>38212329912</v>
      </c>
      <c r="D17" s="32">
        <v>5057045384</v>
      </c>
      <c r="E17" s="31">
        <f t="shared" ref="E17:E23" si="0">D17/C17</f>
        <v>0.13234067107779032</v>
      </c>
      <c r="F17" s="31">
        <f t="shared" ref="F17:F23" si="1">C17/$C$23</f>
        <v>0.19302673198985798</v>
      </c>
    </row>
    <row r="18" spans="2:9" x14ac:dyDescent="0.25">
      <c r="B18" s="33" t="s">
        <v>58</v>
      </c>
      <c r="C18" s="32">
        <v>16765075470.814087</v>
      </c>
      <c r="D18" s="32">
        <v>0</v>
      </c>
      <c r="E18" s="31">
        <f t="shared" si="0"/>
        <v>0</v>
      </c>
      <c r="F18" s="31">
        <f t="shared" si="1"/>
        <v>8.468752722346623E-2</v>
      </c>
    </row>
    <row r="19" spans="2:9" x14ac:dyDescent="0.25">
      <c r="B19" s="33" t="s">
        <v>5</v>
      </c>
      <c r="C19" s="32">
        <v>10548678881.523437</v>
      </c>
      <c r="D19" s="32">
        <v>3436543385.59375</v>
      </c>
      <c r="E19" s="31">
        <f t="shared" si="0"/>
        <v>0.32577950511063858</v>
      </c>
      <c r="F19" s="31">
        <f t="shared" si="1"/>
        <v>5.3285863908326334E-2</v>
      </c>
    </row>
    <row r="20" spans="2:9" x14ac:dyDescent="0.25">
      <c r="B20" s="33" t="s">
        <v>32</v>
      </c>
      <c r="C20" s="32">
        <v>349380492</v>
      </c>
      <c r="D20" s="32">
        <v>0</v>
      </c>
      <c r="E20" s="31">
        <f t="shared" si="0"/>
        <v>0</v>
      </c>
      <c r="F20" s="31">
        <f t="shared" si="1"/>
        <v>1.764869473991176E-3</v>
      </c>
    </row>
    <row r="21" spans="2:9" x14ac:dyDescent="0.25">
      <c r="B21" s="33" t="s">
        <v>4</v>
      </c>
      <c r="C21" s="32">
        <v>20324938527.157227</v>
      </c>
      <c r="D21" s="32">
        <v>8998975128.3214874</v>
      </c>
      <c r="E21" s="31">
        <f t="shared" si="0"/>
        <v>0.4427553429643824</v>
      </c>
      <c r="F21" s="31">
        <f t="shared" si="1"/>
        <v>0.10266990970785789</v>
      </c>
    </row>
    <row r="22" spans="2:9" x14ac:dyDescent="0.25">
      <c r="B22" s="33" t="s">
        <v>49</v>
      </c>
      <c r="C22" s="32">
        <v>720749831.50500488</v>
      </c>
      <c r="D22" s="32">
        <v>213458020.17651367</v>
      </c>
      <c r="E22" s="31">
        <f t="shared" si="0"/>
        <v>0.29616104069117832</v>
      </c>
      <c r="F22" s="31">
        <f t="shared" si="1"/>
        <v>3.6408139696805591E-3</v>
      </c>
    </row>
    <row r="23" spans="2:9" x14ac:dyDescent="0.25">
      <c r="B23" s="29" t="s">
        <v>56</v>
      </c>
      <c r="C23" s="55">
        <f>SUM(C16:C22)</f>
        <v>197963927162.21167</v>
      </c>
      <c r="D23" s="55">
        <f>SUM(D16:D22)</f>
        <v>26081643216.448975</v>
      </c>
      <c r="E23" s="56">
        <f t="shared" si="0"/>
        <v>0.13174947370627615</v>
      </c>
      <c r="F23" s="56">
        <f t="shared" si="1"/>
        <v>1</v>
      </c>
      <c r="H23" s="28"/>
      <c r="I23" s="68"/>
    </row>
    <row r="24" spans="2:9" x14ac:dyDescent="0.25">
      <c r="B24" s="57" t="s">
        <v>57</v>
      </c>
      <c r="C24" s="27"/>
      <c r="D24" s="27"/>
    </row>
    <row r="25" spans="2:9" ht="30" x14ac:dyDescent="0.25">
      <c r="B25" s="45" t="s">
        <v>29</v>
      </c>
      <c r="C25" s="29" t="s">
        <v>7</v>
      </c>
      <c r="D25" s="29" t="s">
        <v>52</v>
      </c>
      <c r="E25" s="29" t="s">
        <v>53</v>
      </c>
      <c r="F25" s="29" t="s">
        <v>51</v>
      </c>
    </row>
    <row r="26" spans="2:9" x14ac:dyDescent="0.25">
      <c r="B26" s="33" t="s">
        <v>48</v>
      </c>
      <c r="C26" s="32">
        <v>107811028308.21191</v>
      </c>
      <c r="D26" s="32">
        <v>8141944017.0538616</v>
      </c>
      <c r="E26" s="31">
        <f>D26/C26</f>
        <v>7.5520511628713344E-2</v>
      </c>
      <c r="F26" s="31">
        <f>C26/$C$32</f>
        <v>0.85503530109517356</v>
      </c>
    </row>
    <row r="27" spans="2:9" x14ac:dyDescent="0.25">
      <c r="B27" s="33" t="s">
        <v>36</v>
      </c>
      <c r="C27" s="32">
        <v>1661510032</v>
      </c>
      <c r="D27" s="32">
        <v>223321850</v>
      </c>
      <c r="E27" s="31">
        <f t="shared" ref="E27:E32" si="2">D27/C27</f>
        <v>0.13440896876871822</v>
      </c>
      <c r="F27" s="31">
        <f>C27/$C$32</f>
        <v>1.3177220853718183E-2</v>
      </c>
    </row>
    <row r="28" spans="2:9" x14ac:dyDescent="0.25">
      <c r="B28" s="33" t="s">
        <v>6</v>
      </c>
      <c r="C28" s="32">
        <v>15330602865.664795</v>
      </c>
      <c r="D28" s="32">
        <v>0</v>
      </c>
      <c r="E28" s="31">
        <f t="shared" si="2"/>
        <v>0</v>
      </c>
      <c r="F28" s="31">
        <f>C28/$C$32</f>
        <v>0.12158502560369125</v>
      </c>
    </row>
    <row r="29" spans="2:9" x14ac:dyDescent="0.25">
      <c r="B29" s="33" t="s">
        <v>5</v>
      </c>
      <c r="C29" s="32" t="s">
        <v>50</v>
      </c>
      <c r="D29" s="32" t="s">
        <v>50</v>
      </c>
      <c r="E29" s="31" t="s">
        <v>50</v>
      </c>
      <c r="F29" s="31" t="s">
        <v>50</v>
      </c>
    </row>
    <row r="30" spans="2:9" x14ac:dyDescent="0.25">
      <c r="B30" s="33" t="s">
        <v>32</v>
      </c>
      <c r="C30" s="32">
        <v>349380492</v>
      </c>
      <c r="D30" s="32">
        <v>0</v>
      </c>
      <c r="E30" s="31">
        <f t="shared" si="2"/>
        <v>0</v>
      </c>
      <c r="F30" s="31">
        <f>C30/$C$32</f>
        <v>2.770891427915687E-3</v>
      </c>
    </row>
    <row r="31" spans="2:9" x14ac:dyDescent="0.25">
      <c r="B31" s="33" t="s">
        <v>4</v>
      </c>
      <c r="C31" s="32">
        <v>937042288.68847656</v>
      </c>
      <c r="D31" s="32">
        <v>520830017.7718811</v>
      </c>
      <c r="E31" s="31">
        <f t="shared" si="2"/>
        <v>0.55582338605107828</v>
      </c>
      <c r="F31" s="31">
        <f>C31/$C$32</f>
        <v>7.43156101950133E-3</v>
      </c>
    </row>
    <row r="32" spans="2:9" x14ac:dyDescent="0.25">
      <c r="B32" s="29" t="s">
        <v>56</v>
      </c>
      <c r="C32" s="55">
        <f>SUM(C26:C31)</f>
        <v>126089563986.56519</v>
      </c>
      <c r="D32" s="55">
        <f>SUM(D26:D31)</f>
        <v>8886095884.8257427</v>
      </c>
      <c r="E32" s="56">
        <f t="shared" si="2"/>
        <v>7.0474475475008819E-2</v>
      </c>
      <c r="F32" s="56">
        <f>C32/$C$32</f>
        <v>1</v>
      </c>
    </row>
    <row r="34" spans="2:8" ht="30" x14ac:dyDescent="0.25">
      <c r="B34" s="45" t="s">
        <v>34</v>
      </c>
      <c r="C34" s="29" t="s">
        <v>7</v>
      </c>
      <c r="D34" s="29" t="s">
        <v>52</v>
      </c>
      <c r="E34" s="29" t="s">
        <v>53</v>
      </c>
      <c r="F34" s="29" t="s">
        <v>51</v>
      </c>
      <c r="H34" s="28"/>
    </row>
    <row r="35" spans="2:8" x14ac:dyDescent="0.25">
      <c r="B35" s="33" t="s">
        <v>48</v>
      </c>
      <c r="C35" s="32">
        <v>3231745739</v>
      </c>
      <c r="D35" s="32">
        <v>233677281.30335999</v>
      </c>
      <c r="E35" s="31">
        <f t="shared" ref="E35:E42" si="3">D35/C35</f>
        <v>7.2306827385395372E-2</v>
      </c>
      <c r="F35" s="31">
        <f>C35/$C$42</f>
        <v>4.4963817364228519E-2</v>
      </c>
      <c r="H35" s="28"/>
    </row>
    <row r="36" spans="2:8" x14ac:dyDescent="0.25">
      <c r="B36" s="33" t="s">
        <v>36</v>
      </c>
      <c r="C36" s="32">
        <v>36550819880</v>
      </c>
      <c r="D36" s="32">
        <v>4833723534</v>
      </c>
      <c r="E36" s="31">
        <f t="shared" si="3"/>
        <v>0.13224665137114838</v>
      </c>
      <c r="F36" s="31">
        <f>C36/$C$42</f>
        <v>0.5085376518839847</v>
      </c>
      <c r="H36" s="28"/>
    </row>
    <row r="37" spans="2:8" x14ac:dyDescent="0.25">
      <c r="B37" s="33" t="s">
        <v>6</v>
      </c>
      <c r="C37" s="32">
        <v>1434472605.149292</v>
      </c>
      <c r="D37" s="32">
        <v>0</v>
      </c>
      <c r="E37" s="31">
        <f t="shared" si="3"/>
        <v>0</v>
      </c>
      <c r="F37" s="31">
        <f>C37/$C$42</f>
        <v>1.9958056555488771E-2</v>
      </c>
      <c r="H37" s="28"/>
    </row>
    <row r="38" spans="2:8" x14ac:dyDescent="0.25">
      <c r="B38" s="33" t="s">
        <v>5</v>
      </c>
      <c r="C38" s="32">
        <v>10548678881.523437</v>
      </c>
      <c r="D38" s="32">
        <v>3436543385.59375</v>
      </c>
      <c r="E38" s="31">
        <f t="shared" si="3"/>
        <v>0.32577950511063858</v>
      </c>
      <c r="F38" s="31">
        <f>C38/$C$42</f>
        <v>0.14676552828363276</v>
      </c>
    </row>
    <row r="39" spans="2:8" x14ac:dyDescent="0.25">
      <c r="B39" s="33" t="s">
        <v>32</v>
      </c>
      <c r="C39" s="32" t="s">
        <v>50</v>
      </c>
      <c r="D39" s="32" t="s">
        <v>50</v>
      </c>
      <c r="E39" s="31" t="s">
        <v>50</v>
      </c>
      <c r="F39" s="31"/>
    </row>
    <row r="40" spans="2:8" x14ac:dyDescent="0.25">
      <c r="B40" s="33" t="s">
        <v>4</v>
      </c>
      <c r="C40" s="32">
        <v>19387896238.46875</v>
      </c>
      <c r="D40" s="32">
        <v>8475419320.5496063</v>
      </c>
      <c r="E40" s="31">
        <f t="shared" si="3"/>
        <v>0.43715002475271098</v>
      </c>
      <c r="F40" s="31">
        <f>C40/$C$42</f>
        <v>0.26974703332102756</v>
      </c>
    </row>
    <row r="41" spans="2:8" x14ac:dyDescent="0.25">
      <c r="B41" s="33" t="s">
        <v>49</v>
      </c>
      <c r="C41" s="32">
        <v>720749831.50500488</v>
      </c>
      <c r="D41" s="32">
        <v>213458020.17651367</v>
      </c>
      <c r="E41" s="31">
        <f t="shared" si="3"/>
        <v>0.29616104069117832</v>
      </c>
      <c r="F41" s="31">
        <f>C41/$C$42</f>
        <v>1.0027912591637678E-2</v>
      </c>
    </row>
    <row r="42" spans="2:8" x14ac:dyDescent="0.25">
      <c r="B42" s="29" t="s">
        <v>56</v>
      </c>
      <c r="C42" s="55">
        <f>SUM(C35:C41)</f>
        <v>71874363175.646484</v>
      </c>
      <c r="D42" s="55">
        <f>SUM(D35:D41)</f>
        <v>17192821541.62323</v>
      </c>
      <c r="E42" s="56">
        <f t="shared" si="3"/>
        <v>0.23920659303244793</v>
      </c>
      <c r="F42" s="56">
        <f>C42/$C$42</f>
        <v>1</v>
      </c>
    </row>
    <row r="43" spans="2:8" x14ac:dyDescent="0.25">
      <c r="E43" s="28"/>
    </row>
    <row r="44" spans="2:8" x14ac:dyDescent="0.25">
      <c r="B44" s="57"/>
    </row>
  </sheetData>
  <mergeCells count="7">
    <mergeCell ref="M2:N2"/>
    <mergeCell ref="B2:B3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 Rev definition</vt:lpstr>
      <vt:lpstr>Convesrsion Policy</vt:lpstr>
      <vt:lpstr>Reference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Minh. Le Hong</dc:creator>
  <cp:lastModifiedBy>CPU01824-local</cp:lastModifiedBy>
  <dcterms:created xsi:type="dcterms:W3CDTF">2015-04-16T08:12:59Z</dcterms:created>
  <dcterms:modified xsi:type="dcterms:W3CDTF">2015-09-22T07:35:10Z</dcterms:modified>
</cp:coreProperties>
</file>