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UY-CLOUD\"/>
    </mc:Choice>
  </mc:AlternateContent>
  <bookViews>
    <workbookView xWindow="0" yWindow="0" windowWidth="19200" windowHeight="12885"/>
  </bookViews>
  <sheets>
    <sheet name="Thang 04-2023" sheetId="10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8" i="10" l="1"/>
  <c r="B139" i="10" l="1"/>
  <c r="B125" i="10" l="1"/>
  <c r="B117" i="10"/>
  <c r="B41" i="10"/>
  <c r="B39" i="10"/>
  <c r="B40" i="10"/>
  <c r="B18" i="10"/>
  <c r="B45" i="10"/>
  <c r="B28" i="10"/>
  <c r="C79" i="10"/>
  <c r="B79" i="10"/>
  <c r="D77" i="10"/>
  <c r="C77" i="10"/>
  <c r="B77" i="10"/>
  <c r="D68" i="10"/>
  <c r="D73" i="10" s="1"/>
  <c r="C68" i="10"/>
  <c r="C73" i="10" s="1"/>
  <c r="D28" i="10" s="1"/>
  <c r="D33" i="10" s="1"/>
  <c r="D36" i="10" s="1"/>
  <c r="B68" i="10"/>
  <c r="B73" i="10"/>
  <c r="C54" i="10"/>
  <c r="C57" i="10" s="1"/>
  <c r="C59" i="10" s="1"/>
  <c r="B44" i="10" s="1"/>
  <c r="E36" i="10"/>
  <c r="E33" i="10"/>
  <c r="C28" i="10"/>
  <c r="C33" i="10" s="1"/>
  <c r="C36" i="10" s="1"/>
  <c r="D16" i="10"/>
  <c r="D18" i="10" s="1"/>
  <c r="D21" i="10" s="1"/>
  <c r="C16" i="10"/>
  <c r="C18" i="10" s="1"/>
  <c r="C21" i="10" s="1"/>
  <c r="B16" i="10"/>
  <c r="B33" i="10" l="1"/>
  <c r="B36" i="10" s="1"/>
  <c r="B37" i="10" s="1"/>
  <c r="B21" i="10"/>
  <c r="B23" i="10" s="1"/>
  <c r="B19" i="10"/>
  <c r="B42" i="10" s="1"/>
  <c r="B34" i="10" l="1"/>
  <c r="B35" i="10" s="1"/>
  <c r="B47" i="10"/>
  <c r="B48" i="10" l="1"/>
  <c r="B118" i="10" s="1"/>
</calcChain>
</file>

<file path=xl/sharedStrings.xml><?xml version="1.0" encoding="utf-8"?>
<sst xmlns="http://schemas.openxmlformats.org/spreadsheetml/2006/main" count="72" uniqueCount="69">
  <si>
    <t>Vàng</t>
  </si>
  <si>
    <t xml:space="preserve">Xanh </t>
  </si>
  <si>
    <t>Đen</t>
  </si>
  <si>
    <t>Số bánh/bao</t>
  </si>
  <si>
    <t>Tổng Nhân</t>
  </si>
  <si>
    <t xml:space="preserve">Tiền điện = </t>
  </si>
  <si>
    <t>Ngày</t>
  </si>
  <si>
    <t>Số mới</t>
  </si>
  <si>
    <t>Số cũ</t>
  </si>
  <si>
    <t>Sử dụng</t>
  </si>
  <si>
    <t>Điện</t>
  </si>
  <si>
    <t>Thành tiền</t>
  </si>
  <si>
    <t>Giá/kg điện</t>
  </si>
  <si>
    <t xml:space="preserve">Mặt bằng </t>
  </si>
  <si>
    <t>Tổng chi Phí</t>
  </si>
  <si>
    <t>Lợi nhuận</t>
  </si>
  <si>
    <t>Tiền vốn nhân từng loại</t>
  </si>
  <si>
    <t>Tổng tiền vốn nhân</t>
  </si>
  <si>
    <t>Túi giấy</t>
  </si>
  <si>
    <t>Tổng (bánh) từng loại</t>
  </si>
  <si>
    <t>Tổng số lượng bánh</t>
  </si>
  <si>
    <t xml:space="preserve">Tiền vốn bột = </t>
  </si>
  <si>
    <t>Túi bóng</t>
  </si>
  <si>
    <t>Tổng số bao từng loại</t>
  </si>
  <si>
    <t xml:space="preserve">Tiền vốn nhân = </t>
  </si>
  <si>
    <t>Tổng từng loại</t>
  </si>
  <si>
    <t>BỘT</t>
  </si>
  <si>
    <t>Tủ lạnh</t>
  </si>
  <si>
    <t>Tổng điện</t>
  </si>
  <si>
    <t>Tiền/1 bánh không nhân</t>
  </si>
  <si>
    <t>Doanh thu từ nhân</t>
  </si>
  <si>
    <t>Doanh thu từ bánh ko nhân =</t>
  </si>
  <si>
    <t>Phomai(viên)</t>
  </si>
  <si>
    <t>Chà bông(hộp)</t>
  </si>
  <si>
    <t>Xúc xích(cây)</t>
  </si>
  <si>
    <t>Nho(hộp)</t>
  </si>
  <si>
    <t xml:space="preserve"> Tiền bột</t>
  </si>
  <si>
    <t>Tiền nguyên liệu</t>
  </si>
  <si>
    <t>Tổng tiền/bánh không nhân từng loại</t>
  </si>
  <si>
    <t>Thanh toán cho Duy</t>
  </si>
  <si>
    <t>Duy được nhận</t>
  </si>
  <si>
    <t xml:space="preserve">Phô mai </t>
  </si>
  <si>
    <t xml:space="preserve">Xúc xích </t>
  </si>
  <si>
    <t>Chà bông</t>
  </si>
  <si>
    <t>Số tồn từ tháng trước</t>
  </si>
  <si>
    <t>Nhập thêm</t>
  </si>
  <si>
    <t>Hiện có</t>
  </si>
  <si>
    <t>Tiền bột + nguyên liệu:</t>
  </si>
  <si>
    <t>Tính theo đơn vị</t>
  </si>
  <si>
    <t>Tổng (Tính theo đơn vị)</t>
  </si>
  <si>
    <t>Số lượng bán (Tính theo đơn vị)</t>
  </si>
  <si>
    <t>Còn</t>
  </si>
  <si>
    <t>Tổng nhận</t>
  </si>
  <si>
    <t>12_04</t>
  </si>
  <si>
    <t>27_04</t>
  </si>
  <si>
    <t>34 hộp</t>
  </si>
  <si>
    <t>21 bịch</t>
  </si>
  <si>
    <t>25 hộp</t>
  </si>
  <si>
    <t>7 bịch</t>
  </si>
  <si>
    <t xml:space="preserve">Tổng doanh thu = 4680 + 1420 = </t>
  </si>
  <si>
    <t xml:space="preserve">Tiền đá = 2*20 + 28*10 = </t>
  </si>
  <si>
    <t>Lợi nhuận -976/2</t>
  </si>
  <si>
    <t>Còn từ tổng kết tháng 03</t>
  </si>
  <si>
    <t>Tháng 04/2023</t>
  </si>
  <si>
    <t>30/11/2023</t>
  </si>
  <si>
    <t>28/05/2024</t>
  </si>
  <si>
    <t>04/11/2024</t>
  </si>
  <si>
    <t>10/08/2024</t>
  </si>
  <si>
    <t>16/10/2024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</si>
</sst>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10" borderId="0" xfId="0" applyFill="1"/>
    <xf numFmtId="0" fontId="0" fillId="0" borderId="0" xfId="0" applyFill="1" applyAlignment="1">
      <alignment vertical="center" wrapText="1"/>
    </xf>
    <xf numFmtId="0" fontId="0" fillId="7" borderId="0" xfId="0" applyFill="1" applyAlignment="1">
      <alignment wrapText="1"/>
    </xf>
    <xf numFmtId="0" fontId="1" fillId="11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12" borderId="0" xfId="0" applyFill="1"/>
    <xf numFmtId="14" fontId="0" fillId="0" borderId="0" xfId="0" applyNumberFormat="1"/>
    <xf numFmtId="16" fontId="0" fillId="0" borderId="0" xfId="0" applyNumberFormat="1" applyFill="1"/>
    <xf numFmtId="0" fontId="0" fillId="0" borderId="2" xfId="0" applyFont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49" fontId="1" fillId="0" borderId="1" xfId="0" applyNumberFormat="1" applyFont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2" borderId="1" xfId="0" applyNumberFormat="1" applyFill="1" applyBorder="1"/>
    <xf numFmtId="49" fontId="1" fillId="11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7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8" borderId="5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26</xdr:row>
      <xdr:rowOff>0</xdr:rowOff>
    </xdr:from>
    <xdr:to>
      <xdr:col>12</xdr:col>
      <xdr:colOff>418315</xdr:colOff>
      <xdr:row>34</xdr:row>
      <xdr:rowOff>9333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5325" y="4953000"/>
          <a:ext cx="6276190" cy="15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5</xdr:col>
      <xdr:colOff>237788</xdr:colOff>
      <xdr:row>88</xdr:row>
      <xdr:rowOff>76048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3425" y="15621000"/>
          <a:ext cx="2695238" cy="1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</xdr:col>
      <xdr:colOff>152400</xdr:colOff>
      <xdr:row>101</xdr:row>
      <xdr:rowOff>38100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621000"/>
          <a:ext cx="3657600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1647825</xdr:colOff>
      <xdr:row>113</xdr:row>
      <xdr:rowOff>25931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621500"/>
          <a:ext cx="1647825" cy="1930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tabSelected="1" topLeftCell="A109" workbookViewId="0">
      <selection activeCell="F119" sqref="F119"/>
    </sheetView>
  </sheetViews>
  <sheetFormatPr defaultRowHeight="15" x14ac:dyDescent="0.25"/>
  <cols>
    <col min="1" max="1" width="36.7109375" style="18" customWidth="1"/>
    <col min="2" max="2" width="15.85546875" customWidth="1"/>
    <col min="3" max="3" width="15.5703125" style="41" customWidth="1"/>
    <col min="4" max="4" width="15.42578125" customWidth="1"/>
    <col min="5" max="5" width="21.42578125" customWidth="1"/>
    <col min="6" max="6" width="19.7109375" customWidth="1"/>
    <col min="7" max="7" width="20.140625" customWidth="1"/>
    <col min="8" max="8" width="21.140625" customWidth="1"/>
    <col min="9" max="9" width="19.140625" customWidth="1"/>
  </cols>
  <sheetData>
    <row r="1" spans="1:7" x14ac:dyDescent="0.25">
      <c r="A1" s="52" t="s">
        <v>26</v>
      </c>
      <c r="B1" s="53"/>
      <c r="C1" s="53"/>
      <c r="D1" s="53"/>
      <c r="E1" s="53"/>
      <c r="F1" s="53"/>
      <c r="G1" s="2"/>
    </row>
    <row r="2" spans="1:7" x14ac:dyDescent="0.25">
      <c r="A2" s="13" t="s">
        <v>6</v>
      </c>
      <c r="B2" s="1" t="s">
        <v>0</v>
      </c>
      <c r="C2" s="35" t="s">
        <v>1</v>
      </c>
      <c r="D2" s="1" t="s">
        <v>2</v>
      </c>
      <c r="E2" s="1"/>
      <c r="F2" s="20" t="s">
        <v>36</v>
      </c>
      <c r="G2" s="1" t="s">
        <v>37</v>
      </c>
    </row>
    <row r="3" spans="1:7" x14ac:dyDescent="0.25">
      <c r="A3" s="14" t="s">
        <v>53</v>
      </c>
      <c r="B3" s="6">
        <v>3</v>
      </c>
      <c r="C3" s="36">
        <v>2</v>
      </c>
      <c r="D3" s="6">
        <v>1</v>
      </c>
      <c r="E3" s="6"/>
      <c r="F3" s="34">
        <v>1155</v>
      </c>
      <c r="G3" s="2"/>
    </row>
    <row r="4" spans="1:7" x14ac:dyDescent="0.25">
      <c r="A4" s="14" t="s">
        <v>54</v>
      </c>
      <c r="B4" s="6">
        <v>4</v>
      </c>
      <c r="C4" s="36">
        <v>2</v>
      </c>
      <c r="D4" s="6"/>
      <c r="E4" s="6"/>
      <c r="F4" s="34">
        <v>1210</v>
      </c>
      <c r="G4" s="2"/>
    </row>
    <row r="5" spans="1:7" x14ac:dyDescent="0.25">
      <c r="A5" s="14"/>
      <c r="B5" s="6"/>
      <c r="C5" s="36"/>
      <c r="D5" s="6"/>
      <c r="E5" s="6"/>
      <c r="F5" s="34"/>
      <c r="G5" s="2"/>
    </row>
    <row r="6" spans="1:7" x14ac:dyDescent="0.25">
      <c r="A6" s="14"/>
      <c r="B6" s="6"/>
      <c r="C6" s="36"/>
      <c r="D6" s="6"/>
      <c r="E6" s="6"/>
      <c r="F6" s="34"/>
      <c r="G6" s="2"/>
    </row>
    <row r="7" spans="1:7" x14ac:dyDescent="0.25">
      <c r="A7" s="14"/>
      <c r="B7" s="6"/>
      <c r="C7" s="36"/>
      <c r="D7" s="6"/>
      <c r="E7" s="6"/>
      <c r="F7" s="34"/>
      <c r="G7" s="2"/>
    </row>
    <row r="8" spans="1:7" x14ac:dyDescent="0.25">
      <c r="A8" s="14"/>
      <c r="B8" s="6"/>
      <c r="C8" s="36"/>
      <c r="D8" s="6"/>
      <c r="E8" s="6"/>
      <c r="F8" s="34"/>
      <c r="G8" s="2"/>
    </row>
    <row r="9" spans="1:7" x14ac:dyDescent="0.25">
      <c r="A9" s="14"/>
      <c r="B9" s="6"/>
      <c r="C9" s="36"/>
      <c r="D9" s="6"/>
      <c r="E9" s="6"/>
      <c r="F9" s="34"/>
      <c r="G9" s="2"/>
    </row>
    <row r="10" spans="1:7" x14ac:dyDescent="0.25">
      <c r="A10" s="14"/>
      <c r="B10" s="6"/>
      <c r="C10" s="36"/>
      <c r="D10" s="6"/>
      <c r="E10" s="6"/>
      <c r="F10" s="34"/>
      <c r="G10" s="2"/>
    </row>
    <row r="11" spans="1:7" x14ac:dyDescent="0.25">
      <c r="A11" s="14"/>
      <c r="B11" s="6"/>
      <c r="C11" s="36"/>
      <c r="D11" s="6"/>
      <c r="E11" s="6"/>
      <c r="F11" s="34"/>
      <c r="G11" s="2"/>
    </row>
    <row r="12" spans="1:7" x14ac:dyDescent="0.25">
      <c r="A12" s="14"/>
      <c r="B12" s="6"/>
      <c r="C12" s="36"/>
      <c r="D12" s="6"/>
      <c r="E12" s="6"/>
      <c r="F12" s="34"/>
      <c r="G12" s="2"/>
    </row>
    <row r="13" spans="1:7" x14ac:dyDescent="0.25">
      <c r="A13" s="14"/>
      <c r="B13" s="12"/>
      <c r="C13" s="37"/>
      <c r="D13" s="12"/>
      <c r="E13" s="6"/>
      <c r="F13" s="34"/>
      <c r="G13" s="2"/>
    </row>
    <row r="14" spans="1:7" x14ac:dyDescent="0.25">
      <c r="A14" s="14"/>
      <c r="B14" s="2"/>
      <c r="C14" s="38"/>
      <c r="D14" s="2"/>
      <c r="E14" s="6"/>
      <c r="F14" s="34"/>
      <c r="G14" s="2"/>
    </row>
    <row r="15" spans="1:7" x14ac:dyDescent="0.25">
      <c r="A15" s="47"/>
      <c r="B15" s="49"/>
      <c r="C15" s="49"/>
      <c r="D15" s="49"/>
      <c r="E15" s="49"/>
      <c r="F15" s="49"/>
      <c r="G15" s="2"/>
    </row>
    <row r="16" spans="1:7" x14ac:dyDescent="0.25">
      <c r="A16" s="15" t="s">
        <v>23</v>
      </c>
      <c r="B16" s="6">
        <f>SUM(B3:B14)</f>
        <v>7</v>
      </c>
      <c r="C16" s="36">
        <f>SUM(C3:C14)</f>
        <v>4</v>
      </c>
      <c r="D16" s="6">
        <f>SUM(D3:D14)</f>
        <v>1</v>
      </c>
      <c r="E16" s="6"/>
      <c r="F16" s="34"/>
      <c r="G16" s="2"/>
    </row>
    <row r="17" spans="1:7" x14ac:dyDescent="0.25">
      <c r="A17" s="15" t="s">
        <v>3</v>
      </c>
      <c r="B17" s="6">
        <v>24</v>
      </c>
      <c r="C17" s="36">
        <v>11</v>
      </c>
      <c r="D17" s="6">
        <v>11</v>
      </c>
      <c r="E17" s="6"/>
      <c r="F17" s="34"/>
      <c r="G17" s="2"/>
    </row>
    <row r="18" spans="1:7" x14ac:dyDescent="0.25">
      <c r="A18" s="15" t="s">
        <v>19</v>
      </c>
      <c r="B18" s="6">
        <f>B16*B17</f>
        <v>168</v>
      </c>
      <c r="C18" s="36">
        <f>C16*C17</f>
        <v>44</v>
      </c>
      <c r="D18" s="6">
        <f>D16*D17</f>
        <v>11</v>
      </c>
      <c r="E18" s="6"/>
      <c r="F18" s="34"/>
      <c r="G18" s="2"/>
    </row>
    <row r="19" spans="1:7" x14ac:dyDescent="0.25">
      <c r="A19" s="15" t="s">
        <v>20</v>
      </c>
      <c r="B19" s="50">
        <f>SUM(B18:D18)</f>
        <v>223</v>
      </c>
      <c r="C19" s="51"/>
      <c r="D19" s="51"/>
      <c r="E19" s="6"/>
      <c r="F19" s="34"/>
      <c r="G19" s="2"/>
    </row>
    <row r="20" spans="1:7" x14ac:dyDescent="0.25">
      <c r="A20" s="15" t="s">
        <v>29</v>
      </c>
      <c r="B20" s="6">
        <v>20</v>
      </c>
      <c r="C20" s="36">
        <v>24</v>
      </c>
      <c r="D20" s="6">
        <v>24</v>
      </c>
      <c r="E20" s="6"/>
      <c r="F20" s="34"/>
      <c r="G20" s="2"/>
    </row>
    <row r="21" spans="1:7" x14ac:dyDescent="0.25">
      <c r="A21" s="22" t="s">
        <v>38</v>
      </c>
      <c r="B21" s="6">
        <f>B18*B20</f>
        <v>3360</v>
      </c>
      <c r="C21" s="36">
        <f>C18*C20</f>
        <v>1056</v>
      </c>
      <c r="D21" s="6">
        <f>D18*D20</f>
        <v>264</v>
      </c>
      <c r="E21" s="6"/>
      <c r="F21" s="34"/>
      <c r="G21" s="2"/>
    </row>
    <row r="22" spans="1:7" x14ac:dyDescent="0.25">
      <c r="A22" s="55"/>
      <c r="B22" s="56"/>
      <c r="C22" s="56"/>
      <c r="D22" s="56"/>
      <c r="E22" s="56"/>
      <c r="F22" s="56"/>
      <c r="G22" s="2"/>
    </row>
    <row r="23" spans="1:7" x14ac:dyDescent="0.25">
      <c r="A23" s="19" t="s">
        <v>31</v>
      </c>
      <c r="B23" s="5">
        <f>SUM(B21:D21)</f>
        <v>4680</v>
      </c>
      <c r="C23" s="39"/>
      <c r="D23" s="4"/>
      <c r="E23" s="4"/>
      <c r="F23" s="21"/>
      <c r="G23" s="2"/>
    </row>
    <row r="27" spans="1:7" x14ac:dyDescent="0.25">
      <c r="A27" s="16" t="s">
        <v>6</v>
      </c>
      <c r="B27" s="8" t="s">
        <v>32</v>
      </c>
      <c r="C27" s="40" t="s">
        <v>33</v>
      </c>
      <c r="D27" s="8" t="s">
        <v>34</v>
      </c>
      <c r="E27" s="8" t="s">
        <v>35</v>
      </c>
    </row>
    <row r="28" spans="1:7" x14ac:dyDescent="0.25">
      <c r="A28" s="14"/>
      <c r="B28">
        <f>B79</f>
        <v>144</v>
      </c>
      <c r="C28" s="38">
        <f>D79</f>
        <v>70</v>
      </c>
      <c r="D28">
        <f>C79</f>
        <v>70</v>
      </c>
      <c r="E28" s="2"/>
    </row>
    <row r="29" spans="1:7" x14ac:dyDescent="0.25">
      <c r="A29" s="14"/>
      <c r="B29" s="2"/>
      <c r="D29" s="2"/>
      <c r="E29" s="2"/>
    </row>
    <row r="30" spans="1:7" x14ac:dyDescent="0.25">
      <c r="A30" s="14"/>
      <c r="B30" s="2"/>
      <c r="C30" s="38"/>
      <c r="D30" s="2"/>
      <c r="E30" s="2"/>
    </row>
    <row r="31" spans="1:7" x14ac:dyDescent="0.25">
      <c r="A31" s="14"/>
      <c r="B31" s="2"/>
      <c r="C31" s="38"/>
      <c r="D31" s="2"/>
      <c r="E31" s="2"/>
    </row>
    <row r="32" spans="1:7" x14ac:dyDescent="0.25">
      <c r="A32" s="14"/>
      <c r="B32" s="2"/>
      <c r="C32" s="38"/>
      <c r="D32" s="2"/>
      <c r="E32" s="2"/>
    </row>
    <row r="33" spans="1:5" x14ac:dyDescent="0.25">
      <c r="A33" s="14" t="s">
        <v>25</v>
      </c>
      <c r="B33" s="7">
        <f>SUM(B28:B32)</f>
        <v>144</v>
      </c>
      <c r="C33" s="42">
        <f>SUM(C28:C32)</f>
        <v>70</v>
      </c>
      <c r="D33" s="7">
        <f>SUM(D28:D32)</f>
        <v>70</v>
      </c>
      <c r="E33" s="7">
        <f>SUM(E28:E31)</f>
        <v>0</v>
      </c>
    </row>
    <row r="34" spans="1:5" x14ac:dyDescent="0.25">
      <c r="A34" s="14" t="s">
        <v>4</v>
      </c>
      <c r="B34" s="47">
        <f>SUM(B33:E33)</f>
        <v>284</v>
      </c>
      <c r="C34" s="49"/>
      <c r="D34" s="49"/>
      <c r="E34" s="48"/>
    </row>
    <row r="35" spans="1:5" x14ac:dyDescent="0.25">
      <c r="A35" s="2" t="s">
        <v>30</v>
      </c>
      <c r="B35" s="58">
        <f>B34*5</f>
        <v>1420</v>
      </c>
      <c r="C35" s="59"/>
      <c r="D35" s="59"/>
      <c r="E35" s="60"/>
    </row>
    <row r="36" spans="1:5" x14ac:dyDescent="0.25">
      <c r="A36" s="14" t="s">
        <v>16</v>
      </c>
      <c r="B36" s="2">
        <f>3.0625*B33</f>
        <v>441</v>
      </c>
      <c r="C36" s="38">
        <f>2.2*C33</f>
        <v>154</v>
      </c>
      <c r="D36" s="2">
        <f>3.5*D33</f>
        <v>245</v>
      </c>
      <c r="E36" s="2">
        <f>1.1*E33</f>
        <v>0</v>
      </c>
    </row>
    <row r="37" spans="1:5" x14ac:dyDescent="0.25">
      <c r="A37" s="17" t="s">
        <v>17</v>
      </c>
      <c r="B37" s="57">
        <f>SUM(B36:E36)</f>
        <v>840</v>
      </c>
      <c r="C37" s="57"/>
      <c r="D37" s="57"/>
      <c r="E37" s="57"/>
    </row>
    <row r="39" spans="1:5" x14ac:dyDescent="0.25">
      <c r="A39" s="14" t="s">
        <v>59</v>
      </c>
      <c r="B39" s="3">
        <f>B23+B35</f>
        <v>6100</v>
      </c>
    </row>
    <row r="40" spans="1:5" x14ac:dyDescent="0.25">
      <c r="A40" s="14" t="s">
        <v>24</v>
      </c>
      <c r="B40" s="11">
        <f>B37</f>
        <v>840</v>
      </c>
    </row>
    <row r="41" spans="1:5" x14ac:dyDescent="0.25">
      <c r="A41" s="14" t="s">
        <v>21</v>
      </c>
      <c r="B41" s="11">
        <f>SUM(F3:F13)</f>
        <v>2365</v>
      </c>
    </row>
    <row r="42" spans="1:5" x14ac:dyDescent="0.25">
      <c r="A42" s="14" t="s">
        <v>18</v>
      </c>
      <c r="B42" s="11">
        <f>0.27*B19</f>
        <v>60.21</v>
      </c>
    </row>
    <row r="43" spans="1:5" x14ac:dyDescent="0.25">
      <c r="A43" s="14" t="s">
        <v>22</v>
      </c>
      <c r="B43" s="11">
        <v>30</v>
      </c>
    </row>
    <row r="44" spans="1:5" x14ac:dyDescent="0.25">
      <c r="A44" s="14" t="s">
        <v>5</v>
      </c>
      <c r="B44" s="11">
        <f>C59</f>
        <v>441</v>
      </c>
    </row>
    <row r="45" spans="1:5" x14ac:dyDescent="0.25">
      <c r="A45" s="14" t="s">
        <v>60</v>
      </c>
      <c r="B45" s="11">
        <f>2*20 + 28*10</f>
        <v>320</v>
      </c>
    </row>
    <row r="46" spans="1:5" x14ac:dyDescent="0.25">
      <c r="A46" s="14" t="s">
        <v>13</v>
      </c>
      <c r="B46" s="11">
        <v>3000</v>
      </c>
    </row>
    <row r="47" spans="1:5" x14ac:dyDescent="0.25">
      <c r="A47" s="14" t="s">
        <v>14</v>
      </c>
      <c r="B47" s="2">
        <f>SUM(B40:B46)</f>
        <v>7056.21</v>
      </c>
    </row>
    <row r="48" spans="1:5" x14ac:dyDescent="0.25">
      <c r="A48" s="14" t="s">
        <v>15</v>
      </c>
      <c r="B48" s="9">
        <f>B39-B47</f>
        <v>-956.21</v>
      </c>
    </row>
    <row r="50" spans="2:8" x14ac:dyDescent="0.25">
      <c r="E50" s="24"/>
      <c r="H50" s="24"/>
    </row>
    <row r="51" spans="2:8" x14ac:dyDescent="0.25">
      <c r="B51" s="54" t="s">
        <v>10</v>
      </c>
      <c r="C51" s="54"/>
      <c r="E51" s="24"/>
      <c r="H51" s="24"/>
    </row>
    <row r="52" spans="2:8" x14ac:dyDescent="0.25">
      <c r="B52" s="2" t="s">
        <v>7</v>
      </c>
      <c r="C52" s="38">
        <v>8879</v>
      </c>
      <c r="E52" s="24"/>
      <c r="H52" s="24"/>
    </row>
    <row r="53" spans="2:8" x14ac:dyDescent="0.25">
      <c r="B53" s="2" t="s">
        <v>8</v>
      </c>
      <c r="C53" s="38">
        <v>8782</v>
      </c>
      <c r="E53" s="24"/>
      <c r="H53" s="24"/>
    </row>
    <row r="54" spans="2:8" x14ac:dyDescent="0.25">
      <c r="B54" s="2" t="s">
        <v>9</v>
      </c>
      <c r="C54" s="38">
        <f>C52-C53</f>
        <v>97</v>
      </c>
      <c r="E54" s="24"/>
      <c r="H54" s="24"/>
    </row>
    <row r="55" spans="2:8" x14ac:dyDescent="0.25">
      <c r="B55" s="2" t="s">
        <v>12</v>
      </c>
      <c r="C55" s="38">
        <v>3</v>
      </c>
      <c r="E55" s="18"/>
      <c r="H55" s="18"/>
    </row>
    <row r="56" spans="2:8" x14ac:dyDescent="0.25">
      <c r="B56" s="47"/>
      <c r="C56" s="48"/>
      <c r="E56" s="18"/>
      <c r="H56" s="18"/>
    </row>
    <row r="57" spans="2:8" x14ac:dyDescent="0.25">
      <c r="B57" s="2" t="s">
        <v>11</v>
      </c>
      <c r="C57" s="38">
        <f>C54*C55</f>
        <v>291</v>
      </c>
    </row>
    <row r="58" spans="2:8" x14ac:dyDescent="0.25">
      <c r="B58" s="10" t="s">
        <v>27</v>
      </c>
      <c r="C58" s="38">
        <v>150</v>
      </c>
      <c r="H58" s="32"/>
    </row>
    <row r="59" spans="2:8" x14ac:dyDescent="0.25">
      <c r="B59" s="10" t="s">
        <v>28</v>
      </c>
      <c r="C59" s="38">
        <f>C57+C58</f>
        <v>441</v>
      </c>
    </row>
    <row r="66" spans="1:4" x14ac:dyDescent="0.25">
      <c r="A66" s="14"/>
      <c r="B66" s="28" t="s">
        <v>41</v>
      </c>
      <c r="C66" s="43" t="s">
        <v>42</v>
      </c>
      <c r="D66" s="28" t="s">
        <v>43</v>
      </c>
    </row>
    <row r="67" spans="1:4" x14ac:dyDescent="0.25">
      <c r="A67" s="28" t="s">
        <v>44</v>
      </c>
      <c r="B67" s="14" t="s">
        <v>55</v>
      </c>
      <c r="C67" s="44" t="s">
        <v>56</v>
      </c>
      <c r="D67" s="14"/>
    </row>
    <row r="68" spans="1:4" x14ac:dyDescent="0.25">
      <c r="A68" s="14" t="s">
        <v>48</v>
      </c>
      <c r="B68" s="29">
        <f>34*16</f>
        <v>544</v>
      </c>
      <c r="C68" s="45">
        <f>21*5</f>
        <v>105</v>
      </c>
      <c r="D68" s="29">
        <f>130</f>
        <v>130</v>
      </c>
    </row>
    <row r="69" spans="1:4" x14ac:dyDescent="0.25">
      <c r="A69" s="14"/>
      <c r="B69" s="14"/>
      <c r="C69" s="44"/>
      <c r="D69" s="14"/>
    </row>
    <row r="70" spans="1:4" x14ac:dyDescent="0.25">
      <c r="A70" s="28" t="s">
        <v>45</v>
      </c>
      <c r="B70" s="14">
        <v>0</v>
      </c>
      <c r="C70" s="44">
        <v>0</v>
      </c>
      <c r="D70" s="14">
        <v>0</v>
      </c>
    </row>
    <row r="71" spans="1:4" x14ac:dyDescent="0.25">
      <c r="A71" s="14" t="s">
        <v>48</v>
      </c>
      <c r="B71" s="29">
        <v>0</v>
      </c>
      <c r="C71" s="45">
        <v>0</v>
      </c>
      <c r="D71" s="29">
        <v>0</v>
      </c>
    </row>
    <row r="72" spans="1:4" x14ac:dyDescent="0.25">
      <c r="A72" s="14"/>
      <c r="B72" s="14"/>
      <c r="C72" s="44"/>
      <c r="D72" s="14"/>
    </row>
    <row r="73" spans="1:4" x14ac:dyDescent="0.25">
      <c r="A73" s="28" t="s">
        <v>49</v>
      </c>
      <c r="B73" s="29">
        <f>B68+B71</f>
        <v>544</v>
      </c>
      <c r="C73" s="45">
        <f>C68+C71</f>
        <v>105</v>
      </c>
      <c r="D73" s="29">
        <f>D68+D71</f>
        <v>130</v>
      </c>
    </row>
    <row r="74" spans="1:4" x14ac:dyDescent="0.25">
      <c r="A74" s="14"/>
      <c r="B74" s="14"/>
      <c r="C74" s="44"/>
      <c r="D74" s="14"/>
    </row>
    <row r="75" spans="1:4" x14ac:dyDescent="0.25">
      <c r="A75" s="14"/>
      <c r="B75" s="14"/>
      <c r="C75" s="44"/>
      <c r="D75" s="14"/>
    </row>
    <row r="76" spans="1:4" x14ac:dyDescent="0.25">
      <c r="A76" s="28" t="s">
        <v>46</v>
      </c>
      <c r="B76" s="14" t="s">
        <v>57</v>
      </c>
      <c r="C76" s="44" t="s">
        <v>58</v>
      </c>
      <c r="D76" s="14"/>
    </row>
    <row r="77" spans="1:4" x14ac:dyDescent="0.25">
      <c r="A77" s="14" t="s">
        <v>48</v>
      </c>
      <c r="B77" s="29">
        <f>25*16</f>
        <v>400</v>
      </c>
      <c r="C77" s="45">
        <f>7*5</f>
        <v>35</v>
      </c>
      <c r="D77" s="29">
        <f>65</f>
        <v>65</v>
      </c>
    </row>
    <row r="78" spans="1:4" x14ac:dyDescent="0.25">
      <c r="A78" s="14"/>
      <c r="B78" s="14"/>
      <c r="C78" s="44"/>
      <c r="D78" s="14"/>
    </row>
    <row r="79" spans="1:4" x14ac:dyDescent="0.25">
      <c r="A79" s="28" t="s">
        <v>50</v>
      </c>
      <c r="B79" s="30">
        <f>B73-B77</f>
        <v>144</v>
      </c>
      <c r="C79" s="46">
        <f>C73-C77</f>
        <v>70</v>
      </c>
      <c r="D79" s="30">
        <v>70</v>
      </c>
    </row>
    <row r="80" spans="1:4" x14ac:dyDescent="0.25">
      <c r="A80" s="14"/>
      <c r="B80" s="14"/>
      <c r="C80" s="44"/>
      <c r="D80" s="14"/>
    </row>
    <row r="105" spans="2:2" x14ac:dyDescent="0.25">
      <c r="B105" s="18"/>
    </row>
    <row r="115" spans="1:4" x14ac:dyDescent="0.25">
      <c r="A115" s="31" t="s">
        <v>63</v>
      </c>
    </row>
    <row r="116" spans="1:4" x14ac:dyDescent="0.25">
      <c r="A116" s="25" t="s">
        <v>39</v>
      </c>
    </row>
    <row r="117" spans="1:4" x14ac:dyDescent="0.25">
      <c r="A117" s="24" t="s">
        <v>47</v>
      </c>
      <c r="B117" s="24">
        <f>SUM(F3:G13)</f>
        <v>2365</v>
      </c>
    </row>
    <row r="118" spans="1:4" x14ac:dyDescent="0.25">
      <c r="A118" s="24" t="s">
        <v>61</v>
      </c>
      <c r="B118" s="24">
        <f>B48/2</f>
        <v>-478.10500000000002</v>
      </c>
    </row>
    <row r="119" spans="1:4" x14ac:dyDescent="0.25">
      <c r="A119" s="24" t="s">
        <v>62</v>
      </c>
      <c r="B119" s="26">
        <v>8694</v>
      </c>
    </row>
    <row r="120" spans="1:4" x14ac:dyDescent="0.25">
      <c r="A120" s="23"/>
      <c r="B120" s="23"/>
    </row>
    <row r="121" spans="1:4" x14ac:dyDescent="0.25">
      <c r="A121" s="33"/>
      <c r="B121" s="23"/>
    </row>
    <row r="122" spans="1:4" x14ac:dyDescent="0.25">
      <c r="A122" s="24"/>
      <c r="B122" s="24"/>
    </row>
    <row r="123" spans="1:4" x14ac:dyDescent="0.25">
      <c r="A123"/>
    </row>
    <row r="124" spans="1:4" x14ac:dyDescent="0.25">
      <c r="A124"/>
    </row>
    <row r="125" spans="1:4" x14ac:dyDescent="0.25">
      <c r="A125" s="18" t="s">
        <v>40</v>
      </c>
      <c r="B125" s="27">
        <f>SUM(B117:B121)</f>
        <v>10580.895</v>
      </c>
    </row>
    <row r="126" spans="1:4" x14ac:dyDescent="0.25">
      <c r="A126" s="26"/>
      <c r="B126" s="26">
        <v>1000</v>
      </c>
      <c r="C126" s="41" t="s">
        <v>64</v>
      </c>
    </row>
    <row r="127" spans="1:4" x14ac:dyDescent="0.25">
      <c r="A127" s="26"/>
      <c r="B127" s="26">
        <v>1000</v>
      </c>
      <c r="C127" s="41" t="s">
        <v>66</v>
      </c>
      <c r="D127" s="32"/>
    </row>
    <row r="128" spans="1:4" x14ac:dyDescent="0.25">
      <c r="A128" s="26"/>
      <c r="B128" s="26">
        <v>1000</v>
      </c>
      <c r="C128" s="41" t="s">
        <v>65</v>
      </c>
    </row>
    <row r="129" spans="1:4" x14ac:dyDescent="0.25">
      <c r="A129" s="26"/>
      <c r="B129" s="26">
        <v>1000</v>
      </c>
      <c r="C129" s="41" t="s">
        <v>67</v>
      </c>
      <c r="D129" s="32"/>
    </row>
    <row r="130" spans="1:4" x14ac:dyDescent="0.25">
      <c r="A130" s="26"/>
      <c r="B130" s="26">
        <v>2000</v>
      </c>
      <c r="C130" s="41" t="s">
        <v>68</v>
      </c>
    </row>
    <row r="131" spans="1:4" x14ac:dyDescent="0.25">
      <c r="A131" s="26"/>
      <c r="B131" s="26"/>
    </row>
    <row r="132" spans="1:4" x14ac:dyDescent="0.25">
      <c r="A132" s="26"/>
      <c r="B132" s="26"/>
    </row>
    <row r="133" spans="1:4" x14ac:dyDescent="0.25">
      <c r="A133" s="26"/>
      <c r="B133" s="26"/>
    </row>
    <row r="134" spans="1:4" x14ac:dyDescent="0.25">
      <c r="A134" s="26"/>
      <c r="B134" s="26"/>
    </row>
    <row r="135" spans="1:4" x14ac:dyDescent="0.25">
      <c r="A135" s="26"/>
      <c r="B135" s="26"/>
    </row>
    <row r="136" spans="1:4" x14ac:dyDescent="0.25">
      <c r="A136"/>
    </row>
    <row r="137" spans="1:4" x14ac:dyDescent="0.25">
      <c r="A137"/>
      <c r="B137" s="23"/>
    </row>
    <row r="138" spans="1:4" x14ac:dyDescent="0.25">
      <c r="A138" t="s">
        <v>52</v>
      </c>
      <c r="B138">
        <f>SUM(B126:B136)</f>
        <v>6000</v>
      </c>
    </row>
    <row r="139" spans="1:4" x14ac:dyDescent="0.25">
      <c r="A139" t="s">
        <v>51</v>
      </c>
      <c r="B139" s="31">
        <f>B125-B138</f>
        <v>4580.8950000000004</v>
      </c>
    </row>
    <row r="140" spans="1:4" x14ac:dyDescent="0.25">
      <c r="A140"/>
    </row>
  </sheetData>
  <mergeCells count="9">
    <mergeCell ref="B37:E37"/>
    <mergeCell ref="B51:C51"/>
    <mergeCell ref="B56:C56"/>
    <mergeCell ref="A1:F1"/>
    <mergeCell ref="A15:F15"/>
    <mergeCell ref="B19:D19"/>
    <mergeCell ref="A22:F22"/>
    <mergeCell ref="B34:E34"/>
    <mergeCell ref="B35:E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04-2023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2022-09-28T04:19:29Z</dcterms:created>
  <dcterms:modified xsi:type="dcterms:W3CDTF">2024-10-15T23:39:56Z</dcterms:modified>
</cp:coreProperties>
</file>