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_vut\ÚPT\diplomka\Julia_vypocty_diplomka\EMM_minim\algoritmus minimalizace\"/>
    </mc:Choice>
  </mc:AlternateContent>
  <bookViews>
    <workbookView xWindow="480" yWindow="105" windowWidth="15360" windowHeight="7545" activeTab="2"/>
  </bookViews>
  <sheets>
    <sheet name="dark_res" sheetId="1" r:id="rId1"/>
    <sheet name="EMM axial" sheetId="2" r:id="rId2"/>
    <sheet name="minimalizace EMM" sheetId="4" r:id="rId3"/>
    <sheet name="EMM_sikmy" sheetId="3" r:id="rId4"/>
    <sheet name="citlivost" sheetId="5" r:id="rId5"/>
    <sheet name="nejistota histogramu" sheetId="6" r:id="rId6"/>
  </sheets>
  <calcPr calcId="162913"/>
</workbook>
</file>

<file path=xl/calcChain.xml><?xml version="1.0" encoding="utf-8"?>
<calcChain xmlns="http://schemas.openxmlformats.org/spreadsheetml/2006/main">
  <c r="P36" i="4" l="1"/>
  <c r="P35" i="4"/>
  <c r="P33" i="4"/>
  <c r="P32" i="4"/>
  <c r="O28" i="4"/>
  <c r="Q28" i="4"/>
  <c r="Q31" i="5"/>
  <c r="Q30" i="5"/>
  <c r="Q29" i="5"/>
  <c r="Q28" i="5"/>
  <c r="Q27" i="5"/>
  <c r="Q26" i="5"/>
  <c r="O26" i="5"/>
  <c r="Q25" i="4"/>
  <c r="Q26" i="4"/>
  <c r="Q27" i="4"/>
  <c r="O27" i="4"/>
  <c r="O26" i="4"/>
  <c r="O25" i="4"/>
  <c r="Q24" i="4"/>
  <c r="O24" i="4"/>
  <c r="Q20" i="4"/>
  <c r="Q22" i="4"/>
  <c r="O21" i="4"/>
  <c r="O22" i="4"/>
  <c r="Q19" i="4"/>
  <c r="O19" i="4"/>
  <c r="Q17" i="4"/>
  <c r="Q16" i="4"/>
  <c r="O16" i="4"/>
  <c r="O17" i="4"/>
  <c r="Q14" i="4"/>
  <c r="Q13" i="4"/>
  <c r="O13" i="4"/>
  <c r="O14" i="4"/>
  <c r="Q11" i="4"/>
  <c r="O11" i="4"/>
  <c r="Q10" i="4"/>
  <c r="O10" i="4"/>
</calcChain>
</file>

<file path=xl/sharedStrings.xml><?xml version="1.0" encoding="utf-8"?>
<sst xmlns="http://schemas.openxmlformats.org/spreadsheetml/2006/main" count="244" uniqueCount="115">
  <si>
    <t>parametry:</t>
  </si>
  <si>
    <t>I</t>
  </si>
  <si>
    <t>cislo resonanci</t>
  </si>
  <si>
    <t>comb beat</t>
  </si>
  <si>
    <t>svazek</t>
  </si>
  <si>
    <t>sikmy</t>
  </si>
  <si>
    <t>spatne</t>
  </si>
  <si>
    <t>ok</t>
  </si>
  <si>
    <t>I_axi</t>
  </si>
  <si>
    <t>I_sikmy</t>
  </si>
  <si>
    <t>ph/s</t>
  </si>
  <si>
    <t>U_ax1 [ch1]</t>
  </si>
  <si>
    <t>U_ax2 [ch2]</t>
  </si>
  <si>
    <t>Ukomp [ch0]</t>
  </si>
  <si>
    <t>Ukom [ch3]</t>
  </si>
  <si>
    <t>file</t>
  </si>
  <si>
    <t>ph/s bez sigmy</t>
  </si>
  <si>
    <t>background ph/s</t>
  </si>
  <si>
    <t>trace#</t>
  </si>
  <si>
    <t>2000 (190)</t>
  </si>
  <si>
    <t>comb beat 397</t>
  </si>
  <si>
    <t>comb beat 866</t>
  </si>
  <si>
    <t>wavemeter 397 cca</t>
  </si>
  <si>
    <t>wavemeter 866 cca</t>
  </si>
  <si>
    <t>I_axi odpovidajici 225 na DDS</t>
  </si>
  <si>
    <t>I_sikmy odpovidajici 2000  na DDS</t>
  </si>
  <si>
    <t>2075(196)</t>
  </si>
  <si>
    <t>2075 (196)</t>
  </si>
  <si>
    <t>axial_EMM_10_03_2020_part1</t>
  </si>
  <si>
    <t>axial_EMM_10_03_2020_part2</t>
  </si>
  <si>
    <t>2060(196)</t>
  </si>
  <si>
    <t>2080(196)</t>
  </si>
  <si>
    <t>cca 38</t>
  </si>
  <si>
    <t>axial_EMM_10_03_2020_part3</t>
  </si>
  <si>
    <t>pohnuto horizontalni osou cocky u APD a countare vyletel trochu nahoru =&gt; zmena efektivity sberu fotonu</t>
  </si>
  <si>
    <t>sikmy_EMM_10_03_2020_part1</t>
  </si>
  <si>
    <t>3020 (232)</t>
  </si>
  <si>
    <t>2950(230)</t>
  </si>
  <si>
    <t>2975(230)</t>
  </si>
  <si>
    <t>3000(230)</t>
  </si>
  <si>
    <t>s kondenzátorem</t>
  </si>
  <si>
    <t>2100(196)</t>
  </si>
  <si>
    <t>C (CH1) [pF]</t>
  </si>
  <si>
    <t>C (CH2) [pF]</t>
  </si>
  <si>
    <t>Vrf_trap [Vpp]</t>
  </si>
  <si>
    <t>Vtips [V]</t>
  </si>
  <si>
    <t>axial_EMM_11_03_2020_cond_part1</t>
  </si>
  <si>
    <t>Vpp CH1</t>
  </si>
  <si>
    <t>Vpp Ch2</t>
  </si>
  <si>
    <t>f RF [Mhz]</t>
  </si>
  <si>
    <t>pokracovani mereni s vyvazenym potencialem</t>
  </si>
  <si>
    <t>axialni</t>
  </si>
  <si>
    <t>axial_EMM_11_03_2020_vyvazeny_part1</t>
  </si>
  <si>
    <t>zde vykompenzovan radialni mikropohyb</t>
  </si>
  <si>
    <t>axial_EMM_11_03_2020_vyvazeny_part2</t>
  </si>
  <si>
    <t>minimalizace v z</t>
  </si>
  <si>
    <t>t_res</t>
  </si>
  <si>
    <t>t_measure</t>
  </si>
  <si>
    <t>step number</t>
  </si>
  <si>
    <t>backgroud ph/s</t>
  </si>
  <si>
    <t>DeltaS/S</t>
  </si>
  <si>
    <t>fot_phi</t>
  </si>
  <si>
    <t>count rate</t>
  </si>
  <si>
    <t>background count</t>
  </si>
  <si>
    <t>t_res [ps]</t>
  </si>
  <si>
    <t>t_measure[s]</t>
  </si>
  <si>
    <t>sigma_hist_test_256.txt</t>
  </si>
  <si>
    <t>sigma_hist_test_256_pulcount.txt</t>
  </si>
  <si>
    <t>sigma_hist_test_128.dat</t>
  </si>
  <si>
    <t>Nastavení intenzity a frekvence 866</t>
  </si>
  <si>
    <t>nejprve jsem nastavil frekvenci cooling laseru cca -30 MHz detun</t>
  </si>
  <si>
    <t>pak jsem scanem frekvence 866 nalezl frekvenci s max. countama</t>
  </si>
  <si>
    <t>200 (2800)</t>
  </si>
  <si>
    <t>120 cca</t>
  </si>
  <si>
    <t>t_mer [s]</t>
  </si>
  <si>
    <t>zacina mi blbout county -- myslim, ze hodne plave frekvence 866</t>
  </si>
  <si>
    <t>zkusim znovu merit od 15 MHz</t>
  </si>
  <si>
    <t>plave</t>
  </si>
  <si>
    <t>ideal_detuning_searcht</t>
  </si>
  <si>
    <t>205,4 (3700)</t>
  </si>
  <si>
    <t>I_sikmy odpovidajici 2800  na DDS</t>
  </si>
  <si>
    <t>0,5 uW</t>
  </si>
  <si>
    <t>velmi zhruba</t>
  </si>
  <si>
    <t>17,5 uw</t>
  </si>
  <si>
    <t>I_axi odpovidajici 222 na DDS</t>
  </si>
  <si>
    <t>2000 (186)</t>
  </si>
  <si>
    <t>nu</t>
  </si>
  <si>
    <t>03_05_20_EMM_min_z_step1</t>
  </si>
  <si>
    <t>kolik chci fotonů?</t>
  </si>
  <si>
    <t>t_measure_ideal</t>
  </si>
  <si>
    <t>03_05_20_EMM_min_z_step2</t>
  </si>
  <si>
    <t>03_05_20_EMM_min_z_step3</t>
  </si>
  <si>
    <t>03_05_20_EMM_min_z_step4</t>
  </si>
  <si>
    <t>DeltaS_S_ratio</t>
  </si>
  <si>
    <t>minimalizace v xz</t>
  </si>
  <si>
    <t>ph/s background</t>
  </si>
  <si>
    <t>03_05_20_axial_EMM_min_citlivost_test</t>
  </si>
  <si>
    <t>trace #</t>
  </si>
  <si>
    <t>0.00859723</t>
  </si>
  <si>
    <t>I_sikmy odpovidajici 2600 na DDS</t>
  </si>
  <si>
    <t xml:space="preserve">2,7 uW </t>
  </si>
  <si>
    <t>divne, mereno powermeterem velmi pofiderni metodou</t>
  </si>
  <si>
    <t>03_05_20_EMM_min_z_final</t>
  </si>
  <si>
    <t>207 (2700)</t>
  </si>
  <si>
    <t>03_05_20_EMM_min_xz_step1</t>
  </si>
  <si>
    <t>03_05_20_EMM_min_xz_step2</t>
  </si>
  <si>
    <t>03_05_20_EMM_min_xz_step3</t>
  </si>
  <si>
    <t>03_05_20_EMM_min_xz_multiple</t>
  </si>
  <si>
    <t>0 a 1 jsou stejne jako v predchozim filu</t>
  </si>
  <si>
    <t>phi</t>
  </si>
  <si>
    <t>3.1044568458968698</t>
  </si>
  <si>
    <t>-2.8552522516690897</t>
  </si>
  <si>
    <t>1.0377876504474617</t>
  </si>
  <si>
    <t>uhly</t>
  </si>
  <si>
    <t>epsilon: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</si>
</sst>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0"/>
  </numFmts>
  <fonts count="3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1" fontId="0" fillId="0" borderId="0" xfId="0" applyNumberFormat="1"/>
    <xf numFmtId="0" fontId="2" fillId="0" borderId="0" xfId="0" applyFont="1" applyAlignment="1">
      <alignment horizontal="left" vertical="center"/>
    </xf>
    <xf numFmtId="168" fontId="2" fillId="0" borderId="0" xfId="0" applyNumberFormat="1" applyFont="1" applyAlignment="1">
      <alignment horizontal="right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'minimalizace EMM'!$O$16:$O$28</c:f>
              <c:numCache>
                <c:formatCode>General</c:formatCode>
                <c:ptCount val="13"/>
                <c:pt idx="0">
                  <c:v>0.156</c:v>
                </c:pt>
                <c:pt idx="1">
                  <c:v>0.15</c:v>
                </c:pt>
                <c:pt idx="3">
                  <c:v>0.14199999999999999</c:v>
                </c:pt>
                <c:pt idx="5">
                  <c:v>0.14199999999999999</c:v>
                </c:pt>
                <c:pt idx="6">
                  <c:v>0.154</c:v>
                </c:pt>
                <c:pt idx="8">
                  <c:v>0.14799999999999999</c:v>
                </c:pt>
                <c:pt idx="9">
                  <c:v>0.152</c:v>
                </c:pt>
                <c:pt idx="10">
                  <c:v>0.151</c:v>
                </c:pt>
                <c:pt idx="11">
                  <c:v>0.153</c:v>
                </c:pt>
                <c:pt idx="12">
                  <c:v>0.152</c:v>
                </c:pt>
              </c:numCache>
            </c:numRef>
          </c:xVal>
          <c:yVal>
            <c:numRef>
              <c:f>'minimalizace EMM'!$W$16:$W$28</c:f>
              <c:numCache>
                <c:formatCode>General</c:formatCode>
                <c:ptCount val="13"/>
                <c:pt idx="0">
                  <c:v>1.8020000000000001E-2</c:v>
                </c:pt>
                <c:pt idx="1">
                  <c:v>1.3089999999999999E-2</c:v>
                </c:pt>
                <c:pt idx="3">
                  <c:v>3.49E-2</c:v>
                </c:pt>
                <c:pt idx="5">
                  <c:v>3.0300000000000001E-2</c:v>
                </c:pt>
                <c:pt idx="6">
                  <c:v>1.4E-2</c:v>
                </c:pt>
                <c:pt idx="8">
                  <c:v>1.9400000000000001E-2</c:v>
                </c:pt>
                <c:pt idx="9" formatCode="0.00000">
                  <c:v>1.1610000000000001E-2</c:v>
                </c:pt>
                <c:pt idx="10">
                  <c:v>1.6400000000000001E-2</c:v>
                </c:pt>
                <c:pt idx="11">
                  <c:v>1.1599999999999999E-2</c:v>
                </c:pt>
                <c:pt idx="12">
                  <c:v>1.43E-2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30-4AF2-A845-279ADD05F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932280"/>
        <c:axId val="426932608"/>
      </c:scatterChart>
      <c:valAx>
        <c:axId val="426932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932608"/>
        <c:crosses val="autoZero"/>
        <c:crossBetween val="midCat"/>
      </c:valAx>
      <c:valAx>
        <c:axId val="42693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932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'minimalizace EMM'!$L$38:$L$46</c:f>
              <c:numCache>
                <c:formatCode>General</c:formatCode>
                <c:ptCount val="9"/>
                <c:pt idx="0">
                  <c:v>43</c:v>
                </c:pt>
                <c:pt idx="1">
                  <c:v>42</c:v>
                </c:pt>
                <c:pt idx="3">
                  <c:v>42.5</c:v>
                </c:pt>
                <c:pt idx="4">
                  <c:v>42.7</c:v>
                </c:pt>
                <c:pt idx="5">
                  <c:v>41</c:v>
                </c:pt>
                <c:pt idx="6">
                  <c:v>42.8</c:v>
                </c:pt>
                <c:pt idx="7">
                  <c:v>42.9</c:v>
                </c:pt>
                <c:pt idx="8">
                  <c:v>42.95</c:v>
                </c:pt>
              </c:numCache>
            </c:numRef>
          </c:xVal>
          <c:yVal>
            <c:numRef>
              <c:f>'minimalizace EMM'!$V$38:$V$46</c:f>
              <c:numCache>
                <c:formatCode>General</c:formatCode>
                <c:ptCount val="9"/>
                <c:pt idx="0">
                  <c:v>1.406466E-2</c:v>
                </c:pt>
                <c:pt idx="1">
                  <c:v>1.943139E-2</c:v>
                </c:pt>
                <c:pt idx="3">
                  <c:v>5.2009400000000003E-3</c:v>
                </c:pt>
                <c:pt idx="4">
                  <c:v>5.2009500000000002E-3</c:v>
                </c:pt>
                <c:pt idx="5">
                  <c:v>5.1623780000000001E-2</c:v>
                </c:pt>
                <c:pt idx="6">
                  <c:v>5.0428000000000001E-3</c:v>
                </c:pt>
                <c:pt idx="7">
                  <c:v>6.8193200000000002E-3</c:v>
                </c:pt>
                <c:pt idx="8">
                  <c:v>1.379608E-2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02-4D6F-8F59-894D36278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022424"/>
        <c:axId val="432019800"/>
      </c:scatterChart>
      <c:valAx>
        <c:axId val="432022424"/>
        <c:scaling>
          <c:orientation val="minMax"/>
          <c:max val="45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19800"/>
        <c:crosses val="autoZero"/>
        <c:crossBetween val="midCat"/>
      </c:valAx>
      <c:valAx>
        <c:axId val="43201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22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304800</xdr:colOff>
      <xdr:row>4</xdr:row>
      <xdr:rowOff>0</xdr:rowOff>
    </xdr:from>
    <xdr:to>
      <xdr:col>30</xdr:col>
      <xdr:colOff>314325</xdr:colOff>
      <xdr:row>18</xdr:row>
      <xdr:rowOff>76200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885824</xdr:colOff>
      <xdr:row>31</xdr:row>
      <xdr:rowOff>114300</xdr:rowOff>
    </xdr:from>
    <xdr:to>
      <xdr:col>35</xdr:col>
      <xdr:colOff>314324</xdr:colOff>
      <xdr:row>52</xdr:row>
      <xdr:rowOff>0</xdr:rowOff>
    </xdr:to>
    <xdr:graphicFrame macro="">
      <xdr:nvGraphicFramePr>
        <xdr:cNvPr id="4" name="Graf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9"/>
  <sheetViews>
    <sheetView workbookViewId="0">
      <selection activeCell="C10" sqref="C10"/>
    </sheetView>
  </sheetViews>
  <sheetFormatPr defaultRowHeight="15"/>
  <cols>
    <col min="3" max="3" width="17.140625" customWidth="1"/>
    <col min="5" max="5" width="11.85546875" customWidth="1"/>
  </cols>
  <sheetData>
    <row r="3" spans="3:7">
      <c r="C3" t="s">
        <v>0</v>
      </c>
    </row>
    <row r="4" spans="3:7">
      <c r="C4" t="s">
        <v>2</v>
      </c>
      <c r="D4" t="s">
        <v>1</v>
      </c>
      <c r="E4" t="s">
        <v>3</v>
      </c>
      <c r="F4" t="s">
        <v>4</v>
      </c>
    </row>
    <row r="5" spans="3:7">
      <c r="C5">
        <v>1</v>
      </c>
      <c r="D5">
        <v>2950</v>
      </c>
      <c r="E5">
        <v>30</v>
      </c>
      <c r="F5" t="s">
        <v>5</v>
      </c>
    </row>
    <row r="6" spans="3:7">
      <c r="C6">
        <v>2</v>
      </c>
      <c r="D6">
        <v>2500</v>
      </c>
      <c r="E6">
        <v>30</v>
      </c>
      <c r="F6" t="s">
        <v>5</v>
      </c>
      <c r="G6" s="1" t="s">
        <v>6</v>
      </c>
    </row>
    <row r="7" spans="3:7">
      <c r="C7">
        <v>3</v>
      </c>
      <c r="D7">
        <v>2500</v>
      </c>
      <c r="E7">
        <v>30</v>
      </c>
      <c r="F7" t="s">
        <v>5</v>
      </c>
      <c r="G7" t="s">
        <v>7</v>
      </c>
    </row>
    <row r="8" spans="3:7">
      <c r="C8">
        <v>4</v>
      </c>
      <c r="D8">
        <v>3500</v>
      </c>
      <c r="E8">
        <v>30</v>
      </c>
      <c r="F8" t="s">
        <v>5</v>
      </c>
      <c r="G8" s="1" t="s">
        <v>6</v>
      </c>
    </row>
    <row r="9" spans="3:7">
      <c r="C9">
        <v>5</v>
      </c>
      <c r="D9">
        <v>3500</v>
      </c>
      <c r="E9">
        <v>30</v>
      </c>
      <c r="F9" t="s">
        <v>5</v>
      </c>
      <c r="G9" t="s">
        <v>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54"/>
  <sheetViews>
    <sheetView workbookViewId="0">
      <selection activeCell="H15" sqref="H15"/>
    </sheetView>
  </sheetViews>
  <sheetFormatPr defaultRowHeight="15"/>
  <cols>
    <col min="3" max="3" width="10.28515625" customWidth="1"/>
    <col min="4" max="4" width="11" customWidth="1"/>
    <col min="5" max="5" width="14.42578125" customWidth="1"/>
    <col min="6" max="6" width="19.28515625" customWidth="1"/>
    <col min="7" max="7" width="20.5703125" customWidth="1"/>
    <col min="8" max="8" width="20" customWidth="1"/>
    <col min="10" max="10" width="16.42578125" customWidth="1"/>
    <col min="11" max="11" width="14.7109375" customWidth="1"/>
    <col min="12" max="12" width="13.140625" customWidth="1"/>
    <col min="13" max="13" width="12" customWidth="1"/>
    <col min="14" max="14" width="11" customWidth="1"/>
    <col min="16" max="16" width="33.42578125" customWidth="1"/>
  </cols>
  <sheetData>
    <row r="2" spans="3:17">
      <c r="C2" t="s">
        <v>17</v>
      </c>
      <c r="E2" s="1" t="s">
        <v>32</v>
      </c>
    </row>
    <row r="3" spans="3:17">
      <c r="C3" t="s">
        <v>24</v>
      </c>
    </row>
    <row r="4" spans="3:17">
      <c r="C4" t="s">
        <v>25</v>
      </c>
    </row>
    <row r="7" spans="3:17">
      <c r="C7" t="s">
        <v>8</v>
      </c>
      <c r="D7" t="s">
        <v>9</v>
      </c>
      <c r="E7" t="s">
        <v>20</v>
      </c>
      <c r="F7" t="s">
        <v>21</v>
      </c>
      <c r="G7" t="s">
        <v>22</v>
      </c>
      <c r="H7" t="s">
        <v>23</v>
      </c>
      <c r="I7" t="s">
        <v>10</v>
      </c>
      <c r="J7" t="s">
        <v>16</v>
      </c>
      <c r="K7" t="s">
        <v>11</v>
      </c>
      <c r="L7" t="s">
        <v>12</v>
      </c>
      <c r="M7" t="s">
        <v>13</v>
      </c>
      <c r="N7" t="s">
        <v>14</v>
      </c>
      <c r="P7" t="s">
        <v>15</v>
      </c>
      <c r="Q7" t="s">
        <v>18</v>
      </c>
    </row>
    <row r="8" spans="3:17">
      <c r="C8">
        <v>225</v>
      </c>
      <c r="D8" t="s">
        <v>19</v>
      </c>
      <c r="E8">
        <v>15</v>
      </c>
      <c r="F8">
        <v>94.93</v>
      </c>
      <c r="G8">
        <v>377611220</v>
      </c>
      <c r="H8">
        <v>346000224</v>
      </c>
      <c r="I8">
        <v>580</v>
      </c>
      <c r="J8">
        <v>40</v>
      </c>
      <c r="K8">
        <v>500</v>
      </c>
      <c r="L8">
        <v>500</v>
      </c>
      <c r="M8">
        <v>39</v>
      </c>
      <c r="N8">
        <v>50</v>
      </c>
      <c r="P8" t="s">
        <v>28</v>
      </c>
      <c r="Q8">
        <v>0</v>
      </c>
    </row>
    <row r="9" spans="3:17">
      <c r="C9">
        <v>225</v>
      </c>
      <c r="D9" t="s">
        <v>27</v>
      </c>
      <c r="E9">
        <v>15</v>
      </c>
      <c r="F9">
        <v>94.93</v>
      </c>
      <c r="G9">
        <v>377611220</v>
      </c>
      <c r="H9">
        <v>346000242</v>
      </c>
      <c r="I9">
        <v>600</v>
      </c>
      <c r="J9">
        <v>45</v>
      </c>
      <c r="K9">
        <v>500</v>
      </c>
      <c r="L9">
        <v>500</v>
      </c>
      <c r="M9">
        <v>39</v>
      </c>
      <c r="N9">
        <v>50</v>
      </c>
      <c r="Q9">
        <v>1</v>
      </c>
    </row>
    <row r="10" spans="3:17">
      <c r="C10">
        <v>225</v>
      </c>
      <c r="D10" t="s">
        <v>26</v>
      </c>
      <c r="E10">
        <v>15</v>
      </c>
      <c r="F10">
        <v>94.93</v>
      </c>
      <c r="G10">
        <v>377611219</v>
      </c>
      <c r="H10">
        <v>346000235</v>
      </c>
      <c r="I10">
        <v>650</v>
      </c>
      <c r="J10">
        <v>45</v>
      </c>
      <c r="K10">
        <v>530</v>
      </c>
      <c r="L10">
        <v>500</v>
      </c>
      <c r="M10">
        <v>39</v>
      </c>
      <c r="N10">
        <v>50</v>
      </c>
      <c r="Q10">
        <v>2</v>
      </c>
    </row>
    <row r="11" spans="3:17">
      <c r="C11">
        <v>225</v>
      </c>
      <c r="D11" t="s">
        <v>26</v>
      </c>
      <c r="E11">
        <v>15</v>
      </c>
      <c r="F11">
        <v>94.93</v>
      </c>
      <c r="G11">
        <v>377611222</v>
      </c>
      <c r="H11">
        <v>346000232</v>
      </c>
      <c r="I11">
        <v>625</v>
      </c>
      <c r="J11">
        <v>45</v>
      </c>
      <c r="K11">
        <v>560</v>
      </c>
      <c r="L11">
        <v>500</v>
      </c>
      <c r="M11">
        <v>39</v>
      </c>
      <c r="N11">
        <v>50</v>
      </c>
      <c r="Q11">
        <v>3</v>
      </c>
    </row>
    <row r="12" spans="3:17">
      <c r="C12">
        <v>225</v>
      </c>
      <c r="D12" t="s">
        <v>26</v>
      </c>
      <c r="E12">
        <v>15</v>
      </c>
      <c r="F12">
        <v>94.93</v>
      </c>
      <c r="G12">
        <v>377611223</v>
      </c>
      <c r="H12">
        <v>346000243</v>
      </c>
      <c r="I12">
        <v>600</v>
      </c>
      <c r="J12">
        <v>40</v>
      </c>
      <c r="K12">
        <v>560</v>
      </c>
      <c r="L12">
        <v>470</v>
      </c>
      <c r="M12">
        <v>39</v>
      </c>
      <c r="N12">
        <v>50</v>
      </c>
      <c r="Q12">
        <v>4</v>
      </c>
    </row>
    <row r="13" spans="3:17">
      <c r="C13">
        <v>225</v>
      </c>
      <c r="D13" t="s">
        <v>26</v>
      </c>
      <c r="E13">
        <v>15</v>
      </c>
      <c r="F13">
        <v>94.93</v>
      </c>
      <c r="G13">
        <v>377611225</v>
      </c>
      <c r="H13">
        <v>346000235</v>
      </c>
      <c r="I13">
        <v>620</v>
      </c>
      <c r="J13">
        <v>45</v>
      </c>
      <c r="K13">
        <v>560</v>
      </c>
      <c r="L13">
        <v>455</v>
      </c>
      <c r="M13">
        <v>39</v>
      </c>
      <c r="N13">
        <v>50</v>
      </c>
      <c r="Q13">
        <v>5</v>
      </c>
    </row>
    <row r="14" spans="3:17">
      <c r="C14">
        <v>225</v>
      </c>
      <c r="D14" t="s">
        <v>26</v>
      </c>
      <c r="E14">
        <v>15</v>
      </c>
      <c r="F14">
        <v>94.93</v>
      </c>
      <c r="G14">
        <v>377611217</v>
      </c>
      <c r="H14">
        <v>346000233</v>
      </c>
      <c r="I14">
        <v>650</v>
      </c>
      <c r="J14">
        <v>45</v>
      </c>
      <c r="K14">
        <v>560</v>
      </c>
      <c r="L14">
        <v>445</v>
      </c>
      <c r="M14">
        <v>39</v>
      </c>
      <c r="N14">
        <v>50</v>
      </c>
      <c r="Q14">
        <v>6</v>
      </c>
    </row>
    <row r="15" spans="3:17">
      <c r="C15">
        <v>225</v>
      </c>
      <c r="D15" t="s">
        <v>26</v>
      </c>
      <c r="E15">
        <v>15</v>
      </c>
      <c r="F15">
        <v>94.93</v>
      </c>
      <c r="G15">
        <v>377611224</v>
      </c>
      <c r="H15">
        <v>346000233</v>
      </c>
      <c r="I15">
        <v>650</v>
      </c>
      <c r="J15">
        <v>45</v>
      </c>
      <c r="K15">
        <v>560</v>
      </c>
      <c r="L15">
        <v>440</v>
      </c>
      <c r="M15">
        <v>39</v>
      </c>
      <c r="N15">
        <v>50</v>
      </c>
      <c r="Q15">
        <v>7</v>
      </c>
    </row>
    <row r="16" spans="3:17">
      <c r="C16">
        <v>225</v>
      </c>
      <c r="D16" t="s">
        <v>26</v>
      </c>
      <c r="E16">
        <v>15</v>
      </c>
      <c r="F16">
        <v>94.93</v>
      </c>
      <c r="G16">
        <v>377611224</v>
      </c>
      <c r="H16">
        <v>346000228</v>
      </c>
      <c r="I16">
        <v>620</v>
      </c>
      <c r="J16">
        <v>40</v>
      </c>
      <c r="K16">
        <v>563</v>
      </c>
      <c r="L16">
        <v>437</v>
      </c>
      <c r="M16">
        <v>39</v>
      </c>
      <c r="N16">
        <v>50</v>
      </c>
      <c r="P16" t="s">
        <v>29</v>
      </c>
      <c r="Q16">
        <v>0</v>
      </c>
    </row>
    <row r="17" spans="1:22">
      <c r="C17">
        <v>225</v>
      </c>
      <c r="D17" t="s">
        <v>30</v>
      </c>
      <c r="E17">
        <v>15</v>
      </c>
      <c r="F17">
        <v>94.93</v>
      </c>
      <c r="G17">
        <v>377611225</v>
      </c>
      <c r="H17">
        <v>346000219</v>
      </c>
      <c r="I17">
        <v>610</v>
      </c>
      <c r="J17">
        <v>40</v>
      </c>
      <c r="K17">
        <v>575</v>
      </c>
      <c r="L17">
        <v>425</v>
      </c>
      <c r="M17">
        <v>39</v>
      </c>
      <c r="N17">
        <v>50</v>
      </c>
      <c r="Q17">
        <v>1</v>
      </c>
    </row>
    <row r="18" spans="1:22">
      <c r="C18">
        <v>225</v>
      </c>
      <c r="D18" t="s">
        <v>30</v>
      </c>
      <c r="E18">
        <v>15</v>
      </c>
      <c r="F18">
        <v>94.93</v>
      </c>
      <c r="G18">
        <v>377611230</v>
      </c>
      <c r="H18">
        <v>346000233</v>
      </c>
      <c r="I18">
        <v>625</v>
      </c>
      <c r="J18">
        <v>38</v>
      </c>
      <c r="K18">
        <v>600</v>
      </c>
      <c r="L18">
        <v>400</v>
      </c>
      <c r="M18">
        <v>39</v>
      </c>
      <c r="N18">
        <v>50</v>
      </c>
      <c r="Q18">
        <v>2</v>
      </c>
    </row>
    <row r="19" spans="1:22">
      <c r="C19">
        <v>225</v>
      </c>
      <c r="D19" t="s">
        <v>30</v>
      </c>
      <c r="E19">
        <v>15</v>
      </c>
      <c r="F19">
        <v>94.93</v>
      </c>
      <c r="G19">
        <v>377611225</v>
      </c>
      <c r="H19">
        <v>346000223</v>
      </c>
      <c r="I19">
        <v>620</v>
      </c>
      <c r="J19">
        <v>45</v>
      </c>
      <c r="K19">
        <v>625</v>
      </c>
      <c r="L19">
        <v>375</v>
      </c>
      <c r="M19">
        <v>39</v>
      </c>
      <c r="N19">
        <v>50</v>
      </c>
      <c r="Q19">
        <v>3</v>
      </c>
    </row>
    <row r="20" spans="1:22">
      <c r="C20">
        <v>225</v>
      </c>
      <c r="D20" t="s">
        <v>30</v>
      </c>
      <c r="E20">
        <v>15</v>
      </c>
      <c r="F20">
        <v>94.93</v>
      </c>
      <c r="G20">
        <v>377611229</v>
      </c>
      <c r="H20">
        <v>346000199</v>
      </c>
      <c r="I20">
        <v>630</v>
      </c>
      <c r="J20">
        <v>40</v>
      </c>
      <c r="K20">
        <v>650</v>
      </c>
      <c r="L20">
        <v>350</v>
      </c>
      <c r="M20">
        <v>39</v>
      </c>
      <c r="N20">
        <v>50</v>
      </c>
      <c r="Q20">
        <v>4</v>
      </c>
    </row>
    <row r="21" spans="1:22">
      <c r="C21">
        <v>225</v>
      </c>
      <c r="D21" t="s">
        <v>30</v>
      </c>
      <c r="E21">
        <v>15</v>
      </c>
      <c r="F21">
        <v>94.93</v>
      </c>
      <c r="G21">
        <v>377611230</v>
      </c>
      <c r="H21">
        <v>346000223</v>
      </c>
      <c r="I21">
        <v>650</v>
      </c>
      <c r="J21">
        <v>46</v>
      </c>
      <c r="K21">
        <v>700</v>
      </c>
      <c r="L21">
        <v>300</v>
      </c>
      <c r="M21">
        <v>39</v>
      </c>
      <c r="N21">
        <v>50</v>
      </c>
      <c r="Q21">
        <v>5</v>
      </c>
    </row>
    <row r="22" spans="1:22">
      <c r="C22">
        <v>225</v>
      </c>
      <c r="D22" t="s">
        <v>31</v>
      </c>
      <c r="E22">
        <v>15</v>
      </c>
      <c r="F22">
        <v>94.93</v>
      </c>
      <c r="G22">
        <v>377611226</v>
      </c>
      <c r="H22">
        <v>346000198</v>
      </c>
      <c r="I22">
        <v>580</v>
      </c>
      <c r="J22">
        <v>40</v>
      </c>
      <c r="K22">
        <v>480</v>
      </c>
      <c r="L22">
        <v>520</v>
      </c>
      <c r="M22">
        <v>39</v>
      </c>
      <c r="N22">
        <v>50</v>
      </c>
      <c r="Q22">
        <v>6</v>
      </c>
    </row>
    <row r="23" spans="1:22">
      <c r="C23">
        <v>225</v>
      </c>
      <c r="D23" t="s">
        <v>26</v>
      </c>
      <c r="E23">
        <v>15</v>
      </c>
      <c r="F23">
        <v>94.93</v>
      </c>
      <c r="G23">
        <v>377611232</v>
      </c>
      <c r="H23">
        <v>346000208</v>
      </c>
      <c r="I23">
        <v>570</v>
      </c>
      <c r="J23">
        <v>44</v>
      </c>
      <c r="K23">
        <v>460</v>
      </c>
      <c r="L23">
        <v>540</v>
      </c>
      <c r="M23">
        <v>39</v>
      </c>
      <c r="N23">
        <v>50</v>
      </c>
      <c r="Q23">
        <v>7</v>
      </c>
    </row>
    <row r="24" spans="1:22">
      <c r="C24">
        <v>225</v>
      </c>
      <c r="D24" t="s">
        <v>31</v>
      </c>
      <c r="E24">
        <v>15</v>
      </c>
      <c r="F24">
        <v>94.93</v>
      </c>
      <c r="G24">
        <v>377611236</v>
      </c>
      <c r="H24">
        <v>346000230</v>
      </c>
      <c r="I24">
        <v>610</v>
      </c>
      <c r="J24">
        <v>44</v>
      </c>
      <c r="K24">
        <v>440</v>
      </c>
      <c r="L24">
        <v>560</v>
      </c>
      <c r="M24">
        <v>39</v>
      </c>
      <c r="N24">
        <v>50</v>
      </c>
      <c r="P24" t="s">
        <v>33</v>
      </c>
      <c r="Q24">
        <v>0</v>
      </c>
      <c r="S24" t="s">
        <v>34</v>
      </c>
    </row>
    <row r="25" spans="1:22">
      <c r="C25">
        <v>225</v>
      </c>
      <c r="D25" t="s">
        <v>26</v>
      </c>
      <c r="E25">
        <v>15</v>
      </c>
      <c r="F25">
        <v>94.93</v>
      </c>
      <c r="G25">
        <v>377611234</v>
      </c>
      <c r="H25">
        <v>346000199</v>
      </c>
      <c r="I25">
        <v>610</v>
      </c>
      <c r="J25">
        <v>42</v>
      </c>
      <c r="K25">
        <v>420</v>
      </c>
      <c r="L25">
        <v>580</v>
      </c>
      <c r="M25">
        <v>39</v>
      </c>
      <c r="N25">
        <v>50</v>
      </c>
      <c r="Q25">
        <v>1</v>
      </c>
    </row>
    <row r="30" spans="1:22">
      <c r="A30" t="s">
        <v>40</v>
      </c>
    </row>
    <row r="31" spans="1:22">
      <c r="A31" t="s">
        <v>44</v>
      </c>
      <c r="B31" t="s">
        <v>43</v>
      </c>
      <c r="C31" t="s">
        <v>42</v>
      </c>
      <c r="D31" t="s">
        <v>8</v>
      </c>
      <c r="E31" t="s">
        <v>9</v>
      </c>
      <c r="F31" t="s">
        <v>20</v>
      </c>
      <c r="G31" t="s">
        <v>21</v>
      </c>
      <c r="H31" t="s">
        <v>22</v>
      </c>
      <c r="I31" t="s">
        <v>23</v>
      </c>
      <c r="J31" t="s">
        <v>10</v>
      </c>
      <c r="K31" t="s">
        <v>16</v>
      </c>
      <c r="L31" t="s">
        <v>11</v>
      </c>
      <c r="M31" t="s">
        <v>12</v>
      </c>
      <c r="N31" t="s">
        <v>13</v>
      </c>
      <c r="O31" t="s">
        <v>14</v>
      </c>
      <c r="S31" t="s">
        <v>45</v>
      </c>
      <c r="T31" t="s">
        <v>47</v>
      </c>
      <c r="U31" t="s">
        <v>48</v>
      </c>
      <c r="V31" t="s">
        <v>49</v>
      </c>
    </row>
    <row r="32" spans="1:22">
      <c r="A32">
        <v>1212</v>
      </c>
      <c r="B32">
        <v>33</v>
      </c>
      <c r="C32">
        <v>33</v>
      </c>
      <c r="D32">
        <v>250</v>
      </c>
      <c r="E32" t="s">
        <v>41</v>
      </c>
      <c r="F32">
        <v>15</v>
      </c>
      <c r="G32">
        <v>94.93</v>
      </c>
      <c r="J32">
        <v>660</v>
      </c>
      <c r="K32">
        <v>100</v>
      </c>
      <c r="L32">
        <v>500</v>
      </c>
      <c r="M32">
        <v>500</v>
      </c>
      <c r="N32">
        <v>42</v>
      </c>
      <c r="O32">
        <v>50</v>
      </c>
      <c r="P32" t="s">
        <v>46</v>
      </c>
      <c r="Q32">
        <v>0</v>
      </c>
      <c r="S32">
        <v>64</v>
      </c>
    </row>
    <row r="33" spans="1:23">
      <c r="A33">
        <v>1180</v>
      </c>
      <c r="B33">
        <v>33</v>
      </c>
      <c r="C33">
        <v>20</v>
      </c>
      <c r="D33">
        <v>250</v>
      </c>
      <c r="E33" t="s">
        <v>41</v>
      </c>
      <c r="F33">
        <v>15</v>
      </c>
      <c r="G33">
        <v>94.93</v>
      </c>
      <c r="L33">
        <v>640</v>
      </c>
      <c r="M33">
        <v>370</v>
      </c>
      <c r="N33">
        <v>49</v>
      </c>
      <c r="O33">
        <v>50</v>
      </c>
      <c r="Q33">
        <v>3</v>
      </c>
      <c r="T33">
        <v>73</v>
      </c>
      <c r="U33">
        <v>63</v>
      </c>
    </row>
    <row r="34" spans="1:23">
      <c r="A34">
        <v>1203</v>
      </c>
      <c r="B34">
        <v>33</v>
      </c>
      <c r="C34">
        <v>33</v>
      </c>
      <c r="J34">
        <v>750</v>
      </c>
      <c r="L34">
        <v>640</v>
      </c>
      <c r="M34">
        <v>370</v>
      </c>
      <c r="N34">
        <v>49</v>
      </c>
      <c r="O34">
        <v>50</v>
      </c>
      <c r="Q34">
        <v>4</v>
      </c>
      <c r="T34">
        <v>64</v>
      </c>
      <c r="U34">
        <v>64</v>
      </c>
    </row>
    <row r="35" spans="1:23">
      <c r="A35">
        <v>1212</v>
      </c>
      <c r="B35">
        <v>33</v>
      </c>
      <c r="C35">
        <v>50</v>
      </c>
      <c r="J35">
        <v>750</v>
      </c>
      <c r="L35">
        <v>640</v>
      </c>
      <c r="M35">
        <v>370</v>
      </c>
      <c r="N35">
        <v>49</v>
      </c>
      <c r="O35">
        <v>50</v>
      </c>
      <c r="Q35">
        <v>5</v>
      </c>
      <c r="T35">
        <v>52</v>
      </c>
      <c r="U35">
        <v>64</v>
      </c>
    </row>
    <row r="36" spans="1:23">
      <c r="A36">
        <v>1142</v>
      </c>
      <c r="B36">
        <v>0</v>
      </c>
      <c r="C36">
        <v>50</v>
      </c>
      <c r="L36">
        <v>640</v>
      </c>
      <c r="M36">
        <v>370</v>
      </c>
      <c r="N36">
        <v>49</v>
      </c>
      <c r="O36">
        <v>50</v>
      </c>
      <c r="Q36">
        <v>6</v>
      </c>
      <c r="T36">
        <v>107</v>
      </c>
      <c r="U36">
        <v>50</v>
      </c>
      <c r="V36">
        <v>29.969000000000001</v>
      </c>
    </row>
    <row r="37" spans="1:23">
      <c r="T37">
        <v>106</v>
      </c>
      <c r="U37">
        <v>70</v>
      </c>
      <c r="V37">
        <v>30.01</v>
      </c>
      <c r="W37" t="s">
        <v>5</v>
      </c>
    </row>
    <row r="41" spans="1:23">
      <c r="A41" t="s">
        <v>50</v>
      </c>
    </row>
    <row r="44" spans="1:23">
      <c r="A44">
        <v>1207</v>
      </c>
      <c r="B44">
        <v>33</v>
      </c>
      <c r="C44">
        <v>33</v>
      </c>
      <c r="F44">
        <v>15</v>
      </c>
      <c r="G44">
        <v>94.93</v>
      </c>
      <c r="J44">
        <v>650</v>
      </c>
      <c r="L44">
        <v>563</v>
      </c>
      <c r="M44">
        <v>437</v>
      </c>
      <c r="N44">
        <v>49</v>
      </c>
      <c r="O44">
        <v>50</v>
      </c>
      <c r="P44" t="s">
        <v>52</v>
      </c>
      <c r="Q44">
        <v>0</v>
      </c>
      <c r="T44">
        <v>63</v>
      </c>
      <c r="U44">
        <v>63</v>
      </c>
      <c r="V44">
        <v>29.91</v>
      </c>
      <c r="W44" t="s">
        <v>51</v>
      </c>
    </row>
    <row r="45" spans="1:23">
      <c r="A45">
        <v>1204</v>
      </c>
      <c r="B45" t="s">
        <v>53</v>
      </c>
      <c r="L45">
        <v>563</v>
      </c>
      <c r="M45">
        <v>437</v>
      </c>
      <c r="N45">
        <v>42</v>
      </c>
      <c r="O45">
        <v>50</v>
      </c>
    </row>
    <row r="46" spans="1:23">
      <c r="A46">
        <v>1202</v>
      </c>
      <c r="B46">
        <v>33</v>
      </c>
      <c r="C46">
        <v>33</v>
      </c>
      <c r="D46">
        <v>250</v>
      </c>
      <c r="E46">
        <v>2100</v>
      </c>
      <c r="F46">
        <v>15</v>
      </c>
      <c r="G46">
        <v>94.93</v>
      </c>
      <c r="J46">
        <v>750</v>
      </c>
      <c r="K46">
        <v>110</v>
      </c>
      <c r="L46">
        <v>700</v>
      </c>
      <c r="M46">
        <v>300</v>
      </c>
      <c r="N46">
        <v>42</v>
      </c>
      <c r="O46">
        <v>50</v>
      </c>
      <c r="Q46">
        <v>1</v>
      </c>
      <c r="T46">
        <v>63</v>
      </c>
      <c r="U46">
        <v>63</v>
      </c>
      <c r="V46">
        <v>29.91</v>
      </c>
      <c r="W46" t="s">
        <v>51</v>
      </c>
    </row>
    <row r="47" spans="1:23">
      <c r="A47">
        <v>1202</v>
      </c>
      <c r="B47">
        <v>33</v>
      </c>
      <c r="C47">
        <v>33</v>
      </c>
      <c r="D47">
        <v>250</v>
      </c>
      <c r="E47">
        <v>2100</v>
      </c>
      <c r="F47">
        <v>15</v>
      </c>
      <c r="G47">
        <v>94.93</v>
      </c>
      <c r="J47">
        <v>700</v>
      </c>
      <c r="K47">
        <v>110</v>
      </c>
      <c r="L47">
        <v>625</v>
      </c>
      <c r="M47">
        <v>375</v>
      </c>
      <c r="N47">
        <v>42</v>
      </c>
      <c r="O47">
        <v>50</v>
      </c>
      <c r="Q47">
        <v>2</v>
      </c>
      <c r="T47">
        <v>63</v>
      </c>
      <c r="U47">
        <v>63</v>
      </c>
      <c r="V47">
        <v>29.91</v>
      </c>
      <c r="W47" t="s">
        <v>51</v>
      </c>
    </row>
    <row r="48" spans="1:23">
      <c r="A48">
        <v>1202</v>
      </c>
      <c r="B48">
        <v>33</v>
      </c>
      <c r="C48">
        <v>33</v>
      </c>
      <c r="D48">
        <v>250</v>
      </c>
      <c r="E48">
        <v>2100</v>
      </c>
      <c r="F48">
        <v>15</v>
      </c>
      <c r="G48">
        <v>94.93</v>
      </c>
      <c r="J48">
        <v>700</v>
      </c>
      <c r="K48">
        <v>110</v>
      </c>
      <c r="L48">
        <v>600</v>
      </c>
      <c r="M48">
        <v>400</v>
      </c>
      <c r="N48">
        <v>42</v>
      </c>
      <c r="O48">
        <v>50</v>
      </c>
      <c r="Q48">
        <v>3</v>
      </c>
      <c r="T48">
        <v>63</v>
      </c>
      <c r="U48">
        <v>63</v>
      </c>
      <c r="V48">
        <v>29.91</v>
      </c>
      <c r="W48" t="s">
        <v>51</v>
      </c>
    </row>
    <row r="49" spans="1:23">
      <c r="A49">
        <v>1202</v>
      </c>
      <c r="B49">
        <v>33</v>
      </c>
      <c r="C49">
        <v>33</v>
      </c>
      <c r="D49">
        <v>250</v>
      </c>
      <c r="E49">
        <v>2100</v>
      </c>
      <c r="F49">
        <v>15</v>
      </c>
      <c r="G49">
        <v>94.93</v>
      </c>
      <c r="J49">
        <v>670</v>
      </c>
      <c r="K49">
        <v>110</v>
      </c>
      <c r="L49">
        <v>575</v>
      </c>
      <c r="M49">
        <v>425</v>
      </c>
      <c r="N49">
        <v>42</v>
      </c>
      <c r="O49">
        <v>50</v>
      </c>
      <c r="Q49">
        <v>4</v>
      </c>
      <c r="T49">
        <v>63</v>
      </c>
      <c r="U49">
        <v>63</v>
      </c>
      <c r="V49">
        <v>29.91</v>
      </c>
      <c r="W49" t="s">
        <v>51</v>
      </c>
    </row>
    <row r="50" spans="1:23">
      <c r="A50">
        <v>1202</v>
      </c>
      <c r="B50">
        <v>33</v>
      </c>
      <c r="C50">
        <v>33</v>
      </c>
      <c r="D50">
        <v>250</v>
      </c>
      <c r="E50">
        <v>2100</v>
      </c>
      <c r="F50">
        <v>15</v>
      </c>
      <c r="G50">
        <v>94.93</v>
      </c>
      <c r="J50">
        <v>740</v>
      </c>
      <c r="K50">
        <v>110</v>
      </c>
      <c r="L50">
        <v>440</v>
      </c>
      <c r="M50">
        <v>560</v>
      </c>
      <c r="N50">
        <v>42</v>
      </c>
      <c r="O50">
        <v>50</v>
      </c>
      <c r="Q50">
        <v>5</v>
      </c>
      <c r="T50">
        <v>63</v>
      </c>
      <c r="U50">
        <v>63</v>
      </c>
      <c r="V50">
        <v>29.91</v>
      </c>
      <c r="W50" t="s">
        <v>51</v>
      </c>
    </row>
    <row r="51" spans="1:23">
      <c r="A51">
        <v>1170</v>
      </c>
      <c r="B51">
        <v>33</v>
      </c>
      <c r="C51">
        <v>33</v>
      </c>
      <c r="D51">
        <v>250</v>
      </c>
      <c r="E51">
        <v>2100</v>
      </c>
      <c r="F51">
        <v>15</v>
      </c>
      <c r="G51">
        <v>94.93</v>
      </c>
      <c r="J51">
        <v>730</v>
      </c>
      <c r="K51">
        <v>110</v>
      </c>
      <c r="L51">
        <v>480</v>
      </c>
      <c r="M51">
        <v>520</v>
      </c>
      <c r="N51">
        <v>42</v>
      </c>
      <c r="O51">
        <v>50</v>
      </c>
      <c r="Q51">
        <v>6</v>
      </c>
      <c r="T51">
        <v>63</v>
      </c>
      <c r="U51">
        <v>63</v>
      </c>
      <c r="V51">
        <v>29.91</v>
      </c>
      <c r="W51" t="s">
        <v>51</v>
      </c>
    </row>
    <row r="52" spans="1:23">
      <c r="A52">
        <v>1170</v>
      </c>
      <c r="B52">
        <v>33</v>
      </c>
      <c r="C52">
        <v>33</v>
      </c>
      <c r="D52">
        <v>250</v>
      </c>
      <c r="E52">
        <v>2100</v>
      </c>
      <c r="F52">
        <v>15</v>
      </c>
      <c r="G52">
        <v>94.93</v>
      </c>
      <c r="J52">
        <v>710</v>
      </c>
      <c r="K52">
        <v>110</v>
      </c>
      <c r="L52">
        <v>530</v>
      </c>
      <c r="M52">
        <v>500</v>
      </c>
      <c r="N52">
        <v>42</v>
      </c>
      <c r="O52">
        <v>50</v>
      </c>
      <c r="Q52">
        <v>7</v>
      </c>
      <c r="T52">
        <v>63</v>
      </c>
      <c r="U52">
        <v>63</v>
      </c>
      <c r="V52">
        <v>29.91</v>
      </c>
      <c r="W52" t="s">
        <v>51</v>
      </c>
    </row>
    <row r="53" spans="1:23">
      <c r="A53">
        <v>1175</v>
      </c>
      <c r="B53">
        <v>33</v>
      </c>
      <c r="C53">
        <v>33</v>
      </c>
      <c r="D53">
        <v>250</v>
      </c>
      <c r="E53">
        <v>2100</v>
      </c>
      <c r="F53">
        <v>15</v>
      </c>
      <c r="G53">
        <v>94.93</v>
      </c>
      <c r="J53">
        <v>690</v>
      </c>
      <c r="K53">
        <v>110</v>
      </c>
      <c r="L53">
        <v>560</v>
      </c>
      <c r="M53">
        <v>500</v>
      </c>
      <c r="N53">
        <v>42</v>
      </c>
      <c r="O53">
        <v>50</v>
      </c>
      <c r="P53" t="s">
        <v>54</v>
      </c>
      <c r="Q53">
        <v>0</v>
      </c>
      <c r="T53">
        <v>63</v>
      </c>
      <c r="U53">
        <v>63</v>
      </c>
      <c r="V53">
        <v>29.91</v>
      </c>
      <c r="W53" t="s">
        <v>51</v>
      </c>
    </row>
    <row r="54" spans="1:23">
      <c r="A54">
        <v>1175</v>
      </c>
      <c r="B54">
        <v>33</v>
      </c>
      <c r="C54">
        <v>33</v>
      </c>
      <c r="D54">
        <v>250</v>
      </c>
      <c r="E54">
        <v>2100</v>
      </c>
      <c r="F54">
        <v>15</v>
      </c>
      <c r="G54">
        <v>94.93</v>
      </c>
      <c r="J54">
        <v>700</v>
      </c>
      <c r="K54">
        <v>100</v>
      </c>
      <c r="L54">
        <v>560</v>
      </c>
      <c r="M54">
        <v>470</v>
      </c>
      <c r="N54">
        <v>42</v>
      </c>
      <c r="O54">
        <v>50</v>
      </c>
      <c r="T54">
        <v>63</v>
      </c>
      <c r="U54">
        <v>63</v>
      </c>
      <c r="V54">
        <v>29.91</v>
      </c>
      <c r="W54" t="s">
        <v>51</v>
      </c>
    </row>
  </sheetData>
  <pageMargins left="0.7" right="0.7" top="0.78740157499999996" bottom="0.78740157499999996" header="0.3" footer="0.3"/>
  <pageSetup paperSize="0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46"/>
  <sheetViews>
    <sheetView tabSelected="1" topLeftCell="I1" workbookViewId="0">
      <selection activeCell="K10" sqref="K10:N28"/>
    </sheetView>
  </sheetViews>
  <sheetFormatPr defaultRowHeight="15"/>
  <cols>
    <col min="2" max="2" width="18.7109375" customWidth="1"/>
    <col min="4" max="4" width="17" customWidth="1"/>
    <col min="5" max="5" width="21" customWidth="1"/>
    <col min="6" max="6" width="20.85546875" customWidth="1"/>
    <col min="7" max="7" width="21.42578125" customWidth="1"/>
    <col min="8" max="8" width="18.85546875" customWidth="1"/>
    <col min="9" max="9" width="21.28515625" customWidth="1"/>
    <col min="10" max="10" width="16.85546875" customWidth="1"/>
    <col min="11" max="11" width="12.140625" customWidth="1"/>
    <col min="12" max="12" width="14.28515625" customWidth="1"/>
    <col min="13" max="13" width="15.140625" customWidth="1"/>
    <col min="14" max="15" width="24" customWidth="1"/>
    <col min="16" max="16" width="13.28515625" customWidth="1"/>
    <col min="17" max="17" width="20.42578125" customWidth="1"/>
    <col min="18" max="18" width="31" customWidth="1"/>
    <col min="19" max="19" width="30.42578125" customWidth="1"/>
    <col min="20" max="20" width="12.85546875" customWidth="1"/>
    <col min="22" max="22" width="11" customWidth="1"/>
    <col min="23" max="23" width="24" customWidth="1"/>
    <col min="25" max="25" width="13.5703125" customWidth="1"/>
  </cols>
  <sheetData>
    <row r="2" spans="2:23">
      <c r="B2" t="s">
        <v>17</v>
      </c>
      <c r="C2">
        <v>140</v>
      </c>
      <c r="G2" t="s">
        <v>113</v>
      </c>
      <c r="H2" t="s">
        <v>114</v>
      </c>
    </row>
    <row r="3" spans="2:23">
      <c r="B3" t="s">
        <v>84</v>
      </c>
      <c r="E3" t="s">
        <v>83</v>
      </c>
    </row>
    <row r="4" spans="2:23">
      <c r="B4" t="s">
        <v>80</v>
      </c>
      <c r="E4" t="s">
        <v>81</v>
      </c>
      <c r="F4" t="s">
        <v>82</v>
      </c>
    </row>
    <row r="6" spans="2:23">
      <c r="B6" t="s">
        <v>88</v>
      </c>
      <c r="C6" s="2">
        <v>300000</v>
      </c>
    </row>
    <row r="8" spans="2:23">
      <c r="C8" t="s">
        <v>55</v>
      </c>
    </row>
    <row r="9" spans="2:23">
      <c r="C9" t="s">
        <v>8</v>
      </c>
      <c r="D9" t="s">
        <v>9</v>
      </c>
      <c r="E9" t="s">
        <v>20</v>
      </c>
      <c r="F9" t="s">
        <v>21</v>
      </c>
      <c r="G9" t="s">
        <v>22</v>
      </c>
      <c r="H9" t="s">
        <v>23</v>
      </c>
      <c r="I9" t="s">
        <v>10</v>
      </c>
      <c r="J9" t="s">
        <v>16</v>
      </c>
      <c r="K9" t="s">
        <v>11</v>
      </c>
      <c r="L9" t="s">
        <v>12</v>
      </c>
      <c r="M9" t="s">
        <v>13</v>
      </c>
      <c r="N9" t="s">
        <v>14</v>
      </c>
      <c r="O9" t="s">
        <v>86</v>
      </c>
      <c r="P9" t="s">
        <v>56</v>
      </c>
      <c r="Q9" t="s">
        <v>89</v>
      </c>
      <c r="R9" t="s">
        <v>57</v>
      </c>
      <c r="S9" t="s">
        <v>15</v>
      </c>
      <c r="T9" t="s">
        <v>18</v>
      </c>
      <c r="U9" t="s">
        <v>58</v>
      </c>
      <c r="W9" t="s">
        <v>93</v>
      </c>
    </row>
    <row r="10" spans="2:23">
      <c r="C10">
        <v>222</v>
      </c>
      <c r="D10" t="s">
        <v>85</v>
      </c>
      <c r="E10">
        <v>17.46</v>
      </c>
      <c r="F10">
        <v>88.77</v>
      </c>
      <c r="G10">
        <v>377611143</v>
      </c>
      <c r="H10">
        <v>346000230</v>
      </c>
      <c r="I10">
        <v>3600</v>
      </c>
      <c r="J10">
        <v>170</v>
      </c>
      <c r="K10">
        <v>500</v>
      </c>
      <c r="L10">
        <v>500</v>
      </c>
      <c r="M10">
        <v>17</v>
      </c>
      <c r="N10">
        <v>50</v>
      </c>
      <c r="O10">
        <f>(K10-L10)/(K10+L10)</f>
        <v>0</v>
      </c>
      <c r="P10">
        <v>256</v>
      </c>
      <c r="Q10">
        <f xml:space="preserve"> $C$6/(I10-J10)</f>
        <v>87.463556851311949</v>
      </c>
      <c r="R10">
        <v>90</v>
      </c>
      <c r="S10" t="s">
        <v>87</v>
      </c>
      <c r="T10">
        <v>0</v>
      </c>
      <c r="U10">
        <v>1</v>
      </c>
      <c r="W10">
        <v>0.316</v>
      </c>
    </row>
    <row r="11" spans="2:23">
      <c r="C11">
        <v>222</v>
      </c>
      <c r="E11">
        <v>17.46</v>
      </c>
      <c r="F11">
        <v>88.7</v>
      </c>
      <c r="G11">
        <v>377611145</v>
      </c>
      <c r="H11">
        <v>346000240</v>
      </c>
      <c r="I11">
        <v>3950</v>
      </c>
      <c r="J11">
        <v>170</v>
      </c>
      <c r="K11">
        <v>530</v>
      </c>
      <c r="L11">
        <v>470</v>
      </c>
      <c r="M11">
        <v>17</v>
      </c>
      <c r="N11">
        <v>50</v>
      </c>
      <c r="O11">
        <f>(K11-L11)/(K11+L11)</f>
        <v>0.06</v>
      </c>
      <c r="P11">
        <v>256</v>
      </c>
      <c r="Q11">
        <f xml:space="preserve"> $C$6/(I11-J11)</f>
        <v>79.365079365079367</v>
      </c>
      <c r="R11">
        <v>80</v>
      </c>
      <c r="T11">
        <v>1</v>
      </c>
      <c r="U11">
        <v>1</v>
      </c>
      <c r="W11">
        <v>0.21</v>
      </c>
    </row>
    <row r="13" spans="2:23">
      <c r="C13">
        <v>222</v>
      </c>
      <c r="D13" t="s">
        <v>85</v>
      </c>
      <c r="E13">
        <v>17.46</v>
      </c>
      <c r="F13">
        <v>88.77</v>
      </c>
      <c r="G13">
        <v>377611143</v>
      </c>
      <c r="H13">
        <v>346000225</v>
      </c>
      <c r="I13">
        <v>3100</v>
      </c>
      <c r="J13">
        <v>180</v>
      </c>
      <c r="K13">
        <v>581</v>
      </c>
      <c r="L13">
        <v>419</v>
      </c>
      <c r="M13">
        <v>17</v>
      </c>
      <c r="N13">
        <v>50</v>
      </c>
      <c r="O13">
        <f t="shared" ref="O12:O28" si="0">(K13-L13)/(K13+L13)</f>
        <v>0.16200000000000001</v>
      </c>
      <c r="P13">
        <v>256</v>
      </c>
      <c r="Q13">
        <f t="shared" ref="Q12:Q28" si="1" xml:space="preserve"> $C$6/(I13-J13)</f>
        <v>102.73972602739725</v>
      </c>
      <c r="R13">
        <v>100</v>
      </c>
      <c r="S13" t="s">
        <v>90</v>
      </c>
      <c r="T13">
        <v>0</v>
      </c>
      <c r="U13">
        <v>2</v>
      </c>
      <c r="W13">
        <v>1.8100000000000002E-2</v>
      </c>
    </row>
    <row r="14" spans="2:23">
      <c r="C14">
        <v>222</v>
      </c>
      <c r="I14">
        <v>3150</v>
      </c>
      <c r="J14">
        <v>170</v>
      </c>
      <c r="K14">
        <v>599</v>
      </c>
      <c r="L14">
        <v>401</v>
      </c>
      <c r="M14">
        <v>17</v>
      </c>
      <c r="N14">
        <v>50</v>
      </c>
      <c r="O14">
        <f t="shared" si="0"/>
        <v>0.19800000000000001</v>
      </c>
      <c r="P14">
        <v>256</v>
      </c>
      <c r="Q14">
        <f t="shared" si="1"/>
        <v>100.67114093959732</v>
      </c>
      <c r="R14">
        <v>100</v>
      </c>
      <c r="T14">
        <v>1</v>
      </c>
      <c r="U14">
        <v>2</v>
      </c>
      <c r="W14">
        <v>9.11E-2</v>
      </c>
    </row>
    <row r="16" spans="2:23">
      <c r="C16">
        <v>222</v>
      </c>
      <c r="D16" t="s">
        <v>85</v>
      </c>
      <c r="E16">
        <v>17.46</v>
      </c>
      <c r="F16">
        <v>88.77</v>
      </c>
      <c r="G16">
        <v>37611134</v>
      </c>
      <c r="H16">
        <v>346000230</v>
      </c>
      <c r="I16">
        <v>3300</v>
      </c>
      <c r="J16">
        <v>190</v>
      </c>
      <c r="K16">
        <v>578</v>
      </c>
      <c r="L16">
        <v>422</v>
      </c>
      <c r="M16">
        <v>17</v>
      </c>
      <c r="N16">
        <v>50</v>
      </c>
      <c r="O16">
        <f t="shared" si="0"/>
        <v>0.156</v>
      </c>
      <c r="P16">
        <v>256</v>
      </c>
      <c r="Q16">
        <f t="shared" si="1"/>
        <v>96.463022508038591</v>
      </c>
      <c r="R16">
        <v>95</v>
      </c>
      <c r="S16" t="s">
        <v>91</v>
      </c>
      <c r="T16">
        <v>0</v>
      </c>
      <c r="U16">
        <v>3</v>
      </c>
      <c r="W16">
        <v>1.8020000000000001E-2</v>
      </c>
    </row>
    <row r="17" spans="1:23">
      <c r="C17">
        <v>222</v>
      </c>
      <c r="D17">
        <v>186</v>
      </c>
      <c r="I17">
        <v>3300</v>
      </c>
      <c r="J17">
        <v>190</v>
      </c>
      <c r="K17">
        <v>575</v>
      </c>
      <c r="L17">
        <v>425</v>
      </c>
      <c r="M17">
        <v>17</v>
      </c>
      <c r="N17">
        <v>50</v>
      </c>
      <c r="O17">
        <f t="shared" si="0"/>
        <v>0.15</v>
      </c>
      <c r="P17">
        <v>256</v>
      </c>
      <c r="Q17">
        <f t="shared" si="1"/>
        <v>96.463022508038591</v>
      </c>
      <c r="R17">
        <v>95</v>
      </c>
      <c r="T17">
        <v>1</v>
      </c>
      <c r="U17">
        <v>3</v>
      </c>
      <c r="W17">
        <v>1.3089999999999999E-2</v>
      </c>
    </row>
    <row r="19" spans="1:23">
      <c r="C19">
        <v>222</v>
      </c>
      <c r="D19">
        <v>186</v>
      </c>
      <c r="E19">
        <v>17.46</v>
      </c>
      <c r="F19">
        <v>88.77</v>
      </c>
      <c r="I19">
        <v>3350</v>
      </c>
      <c r="J19">
        <v>190</v>
      </c>
      <c r="K19">
        <v>571</v>
      </c>
      <c r="L19">
        <v>429</v>
      </c>
      <c r="M19">
        <v>17</v>
      </c>
      <c r="N19">
        <v>50</v>
      </c>
      <c r="O19">
        <f t="shared" si="0"/>
        <v>0.14199999999999999</v>
      </c>
      <c r="P19">
        <v>256</v>
      </c>
      <c r="Q19">
        <f t="shared" si="1"/>
        <v>94.936708860759495</v>
      </c>
      <c r="R19">
        <v>95</v>
      </c>
      <c r="T19">
        <v>2</v>
      </c>
      <c r="U19">
        <v>4</v>
      </c>
      <c r="W19">
        <v>3.49E-2</v>
      </c>
    </row>
    <row r="20" spans="1:23">
      <c r="Q20" t="e">
        <f t="shared" si="1"/>
        <v>#DIV/0!</v>
      </c>
    </row>
    <row r="21" spans="1:23">
      <c r="C21">
        <v>222</v>
      </c>
      <c r="D21">
        <v>186</v>
      </c>
      <c r="E21">
        <v>17.46</v>
      </c>
      <c r="F21">
        <v>88.77</v>
      </c>
      <c r="G21">
        <v>377611128</v>
      </c>
      <c r="H21">
        <v>346000215</v>
      </c>
      <c r="I21">
        <v>3350</v>
      </c>
      <c r="J21">
        <v>190</v>
      </c>
      <c r="K21">
        <v>571</v>
      </c>
      <c r="L21">
        <v>429</v>
      </c>
      <c r="M21">
        <v>17</v>
      </c>
      <c r="N21">
        <v>50</v>
      </c>
      <c r="O21">
        <f t="shared" si="0"/>
        <v>0.14199999999999999</v>
      </c>
      <c r="P21">
        <v>256</v>
      </c>
      <c r="R21">
        <v>95</v>
      </c>
      <c r="S21" t="s">
        <v>92</v>
      </c>
      <c r="T21">
        <v>0</v>
      </c>
      <c r="U21">
        <v>4</v>
      </c>
      <c r="W21">
        <v>3.0300000000000001E-2</v>
      </c>
    </row>
    <row r="22" spans="1:23">
      <c r="I22">
        <v>3300</v>
      </c>
      <c r="J22">
        <v>190</v>
      </c>
      <c r="K22">
        <v>577</v>
      </c>
      <c r="L22">
        <v>423</v>
      </c>
      <c r="M22">
        <v>17</v>
      </c>
      <c r="N22">
        <v>50</v>
      </c>
      <c r="O22">
        <f t="shared" si="0"/>
        <v>0.154</v>
      </c>
      <c r="P22">
        <v>256</v>
      </c>
      <c r="Q22">
        <f t="shared" si="1"/>
        <v>96.463022508038591</v>
      </c>
      <c r="R22">
        <v>95</v>
      </c>
      <c r="T22">
        <v>1</v>
      </c>
      <c r="U22">
        <v>4</v>
      </c>
      <c r="W22">
        <v>1.4E-2</v>
      </c>
    </row>
    <row r="24" spans="1:23">
      <c r="C24">
        <v>222</v>
      </c>
      <c r="D24">
        <v>186</v>
      </c>
      <c r="E24">
        <v>17.46</v>
      </c>
      <c r="F24">
        <v>88.77</v>
      </c>
      <c r="I24">
        <v>3250</v>
      </c>
      <c r="J24">
        <v>180</v>
      </c>
      <c r="K24">
        <v>574</v>
      </c>
      <c r="L24">
        <v>426</v>
      </c>
      <c r="M24">
        <v>17</v>
      </c>
      <c r="N24">
        <v>50</v>
      </c>
      <c r="O24">
        <f t="shared" si="0"/>
        <v>0.14799999999999999</v>
      </c>
      <c r="P24">
        <v>256</v>
      </c>
      <c r="Q24">
        <f t="shared" si="1"/>
        <v>97.719869706840385</v>
      </c>
      <c r="R24">
        <v>100</v>
      </c>
      <c r="T24">
        <v>2</v>
      </c>
      <c r="U24">
        <v>4</v>
      </c>
      <c r="W24">
        <v>1.9400000000000001E-2</v>
      </c>
    </row>
    <row r="25" spans="1:23">
      <c r="I25">
        <v>3250</v>
      </c>
      <c r="J25">
        <v>180</v>
      </c>
      <c r="K25" s="1">
        <v>576</v>
      </c>
      <c r="L25" s="1">
        <v>424</v>
      </c>
      <c r="M25" s="1">
        <v>17</v>
      </c>
      <c r="N25" s="1">
        <v>50</v>
      </c>
      <c r="O25">
        <f t="shared" si="0"/>
        <v>0.152</v>
      </c>
      <c r="P25">
        <v>256</v>
      </c>
      <c r="Q25">
        <f t="shared" si="1"/>
        <v>97.719869706840385</v>
      </c>
      <c r="R25">
        <v>100</v>
      </c>
      <c r="T25">
        <v>3</v>
      </c>
      <c r="U25">
        <v>4</v>
      </c>
      <c r="W25" s="4">
        <v>1.1610000000000001E-2</v>
      </c>
    </row>
    <row r="26" spans="1:23">
      <c r="C26">
        <v>222</v>
      </c>
      <c r="D26">
        <v>186</v>
      </c>
      <c r="E26">
        <v>17.46</v>
      </c>
      <c r="F26">
        <v>88.77</v>
      </c>
      <c r="G26">
        <v>377611139</v>
      </c>
      <c r="H26">
        <v>46000230</v>
      </c>
      <c r="I26">
        <v>3250</v>
      </c>
      <c r="J26">
        <v>180</v>
      </c>
      <c r="K26">
        <v>575.5</v>
      </c>
      <c r="L26">
        <v>424.5</v>
      </c>
      <c r="M26">
        <v>17</v>
      </c>
      <c r="N26">
        <v>50</v>
      </c>
      <c r="O26">
        <f t="shared" si="0"/>
        <v>0.151</v>
      </c>
      <c r="P26">
        <v>256</v>
      </c>
      <c r="Q26">
        <f t="shared" si="1"/>
        <v>97.719869706840385</v>
      </c>
      <c r="R26">
        <v>100</v>
      </c>
      <c r="T26">
        <v>4</v>
      </c>
      <c r="U26">
        <v>4</v>
      </c>
      <c r="W26">
        <v>1.6400000000000001E-2</v>
      </c>
    </row>
    <row r="27" spans="1:23">
      <c r="I27">
        <v>3300</v>
      </c>
      <c r="J27">
        <v>190</v>
      </c>
      <c r="K27">
        <v>576.5</v>
      </c>
      <c r="L27">
        <v>423.5</v>
      </c>
      <c r="M27">
        <v>17</v>
      </c>
      <c r="N27">
        <v>50</v>
      </c>
      <c r="O27">
        <f t="shared" si="0"/>
        <v>0.153</v>
      </c>
      <c r="P27">
        <v>256</v>
      </c>
      <c r="Q27">
        <f t="shared" si="1"/>
        <v>96.463022508038591</v>
      </c>
      <c r="R27">
        <v>100</v>
      </c>
      <c r="T27">
        <v>5</v>
      </c>
      <c r="U27">
        <v>4</v>
      </c>
      <c r="W27">
        <v>1.1599999999999999E-2</v>
      </c>
    </row>
    <row r="28" spans="1:23">
      <c r="C28">
        <v>222</v>
      </c>
      <c r="D28">
        <v>18</v>
      </c>
      <c r="E28">
        <v>18</v>
      </c>
      <c r="F28">
        <v>88.77</v>
      </c>
      <c r="G28">
        <v>377611145</v>
      </c>
      <c r="H28">
        <v>346000231</v>
      </c>
      <c r="I28">
        <v>3200</v>
      </c>
      <c r="J28">
        <v>190</v>
      </c>
      <c r="K28">
        <v>576</v>
      </c>
      <c r="L28">
        <v>424</v>
      </c>
      <c r="M28">
        <v>17</v>
      </c>
      <c r="N28">
        <v>50</v>
      </c>
      <c r="O28">
        <f t="shared" si="0"/>
        <v>0.152</v>
      </c>
      <c r="P28">
        <v>256</v>
      </c>
      <c r="Q28">
        <f t="shared" si="1"/>
        <v>99.667774086378742</v>
      </c>
      <c r="R28">
        <v>100</v>
      </c>
      <c r="S28" t="s">
        <v>102</v>
      </c>
      <c r="T28">
        <v>0</v>
      </c>
      <c r="W28">
        <v>1.43E-2</v>
      </c>
    </row>
    <row r="29" spans="1:23">
      <c r="A29" t="s">
        <v>99</v>
      </c>
      <c r="D29" t="s">
        <v>100</v>
      </c>
      <c r="E29" t="s">
        <v>101</v>
      </c>
    </row>
    <row r="30" spans="1:23">
      <c r="C30" t="s">
        <v>94</v>
      </c>
    </row>
    <row r="31" spans="1:23">
      <c r="C31" t="s">
        <v>9</v>
      </c>
      <c r="D31" t="s">
        <v>20</v>
      </c>
      <c r="E31" t="s">
        <v>21</v>
      </c>
      <c r="F31" t="s">
        <v>22</v>
      </c>
      <c r="G31" t="s">
        <v>23</v>
      </c>
      <c r="H31" t="s">
        <v>10</v>
      </c>
      <c r="I31" t="s">
        <v>95</v>
      </c>
      <c r="J31" t="s">
        <v>11</v>
      </c>
      <c r="K31" t="s">
        <v>12</v>
      </c>
      <c r="L31" t="s">
        <v>13</v>
      </c>
      <c r="M31" t="s">
        <v>14</v>
      </c>
      <c r="N31" t="s">
        <v>86</v>
      </c>
      <c r="O31" t="s">
        <v>56</v>
      </c>
      <c r="P31" t="s">
        <v>89</v>
      </c>
      <c r="Q31" t="s">
        <v>57</v>
      </c>
      <c r="R31" t="s">
        <v>15</v>
      </c>
      <c r="S31" t="s">
        <v>18</v>
      </c>
      <c r="T31" t="s">
        <v>58</v>
      </c>
      <c r="V31" t="s">
        <v>93</v>
      </c>
      <c r="W31" t="s">
        <v>109</v>
      </c>
    </row>
    <row r="32" spans="1:23">
      <c r="C32" t="s">
        <v>103</v>
      </c>
      <c r="D32">
        <v>18</v>
      </c>
      <c r="E32">
        <v>88.77</v>
      </c>
      <c r="F32">
        <v>377611150</v>
      </c>
      <c r="G32">
        <v>346000236</v>
      </c>
      <c r="H32">
        <v>3300</v>
      </c>
      <c r="I32">
        <v>130</v>
      </c>
      <c r="J32">
        <v>576</v>
      </c>
      <c r="K32">
        <v>424</v>
      </c>
      <c r="L32">
        <v>17</v>
      </c>
      <c r="M32">
        <v>50</v>
      </c>
      <c r="O32">
        <v>256</v>
      </c>
      <c r="P32">
        <f>$C$6/(H32-I32)</f>
        <v>94.637223974763401</v>
      </c>
      <c r="Q32">
        <v>95</v>
      </c>
      <c r="R32" t="s">
        <v>104</v>
      </c>
      <c r="S32">
        <v>0</v>
      </c>
      <c r="T32">
        <v>1</v>
      </c>
      <c r="V32" s="3">
        <v>0.61909848000000001</v>
      </c>
    </row>
    <row r="33" spans="3:24">
      <c r="C33">
        <v>207</v>
      </c>
      <c r="D33">
        <v>18</v>
      </c>
      <c r="E33">
        <v>88.77</v>
      </c>
      <c r="H33">
        <v>3750</v>
      </c>
      <c r="I33">
        <v>130</v>
      </c>
      <c r="J33">
        <v>576</v>
      </c>
      <c r="K33">
        <v>424</v>
      </c>
      <c r="L33">
        <v>35</v>
      </c>
      <c r="M33">
        <v>50</v>
      </c>
      <c r="O33">
        <v>256</v>
      </c>
      <c r="P33">
        <f>$C$6/(H33-I33)</f>
        <v>82.872928176795583</v>
      </c>
      <c r="Q33">
        <v>80</v>
      </c>
      <c r="S33">
        <v>1</v>
      </c>
      <c r="T33">
        <v>1</v>
      </c>
      <c r="V33" s="3">
        <v>0.23714600999999999</v>
      </c>
    </row>
    <row r="35" spans="3:24">
      <c r="C35">
        <v>207</v>
      </c>
      <c r="D35">
        <v>18</v>
      </c>
      <c r="E35">
        <v>88.77</v>
      </c>
      <c r="F35">
        <v>377611148</v>
      </c>
      <c r="H35">
        <v>3600</v>
      </c>
      <c r="I35">
        <v>140</v>
      </c>
      <c r="J35">
        <v>576</v>
      </c>
      <c r="K35">
        <v>424</v>
      </c>
      <c r="L35">
        <v>43.5</v>
      </c>
      <c r="M35">
        <v>50</v>
      </c>
      <c r="O35">
        <v>256</v>
      </c>
      <c r="P35">
        <f t="shared" ref="P34:P36" si="2">$C$6/(H35-I35)</f>
        <v>86.705202312138724</v>
      </c>
      <c r="Q35">
        <v>85</v>
      </c>
      <c r="R35" t="s">
        <v>105</v>
      </c>
      <c r="S35">
        <v>0</v>
      </c>
      <c r="T35">
        <v>2</v>
      </c>
      <c r="V35" s="3">
        <v>3.0883089999999998E-2</v>
      </c>
    </row>
    <row r="36" spans="3:24">
      <c r="C36">
        <v>207</v>
      </c>
      <c r="D36">
        <v>18</v>
      </c>
      <c r="E36">
        <v>88.77</v>
      </c>
      <c r="H36">
        <v>3600</v>
      </c>
      <c r="I36">
        <v>140</v>
      </c>
      <c r="J36">
        <v>576</v>
      </c>
      <c r="K36">
        <v>424</v>
      </c>
      <c r="L36">
        <v>49.5</v>
      </c>
      <c r="M36">
        <v>50</v>
      </c>
      <c r="O36">
        <v>256</v>
      </c>
      <c r="P36">
        <f t="shared" si="2"/>
        <v>86.705202312138724</v>
      </c>
      <c r="Q36">
        <v>85</v>
      </c>
      <c r="S36">
        <v>1</v>
      </c>
      <c r="T36">
        <v>2</v>
      </c>
      <c r="V36" s="3">
        <v>0.21716887000000001</v>
      </c>
    </row>
    <row r="38" spans="3:24">
      <c r="C38">
        <v>207</v>
      </c>
      <c r="D38">
        <v>18</v>
      </c>
      <c r="E38">
        <v>88.77</v>
      </c>
      <c r="F38">
        <v>377611151</v>
      </c>
      <c r="G38">
        <v>346000236</v>
      </c>
      <c r="H38">
        <v>3600</v>
      </c>
      <c r="I38">
        <v>140</v>
      </c>
      <c r="J38">
        <v>576</v>
      </c>
      <c r="K38">
        <v>424</v>
      </c>
      <c r="L38">
        <v>43</v>
      </c>
      <c r="M38">
        <v>50</v>
      </c>
      <c r="O38">
        <v>256</v>
      </c>
      <c r="Q38">
        <v>85</v>
      </c>
      <c r="R38" t="s">
        <v>106</v>
      </c>
      <c r="S38">
        <v>0</v>
      </c>
      <c r="T38">
        <v>3</v>
      </c>
      <c r="V38" s="3">
        <v>1.406466E-2</v>
      </c>
      <c r="W38" s="3">
        <v>-2.6740088166988101</v>
      </c>
    </row>
    <row r="39" spans="3:24">
      <c r="H39">
        <v>3550</v>
      </c>
      <c r="I39">
        <v>130</v>
      </c>
      <c r="J39">
        <v>576</v>
      </c>
      <c r="K39">
        <v>424</v>
      </c>
      <c r="L39">
        <v>42</v>
      </c>
      <c r="M39">
        <v>50</v>
      </c>
      <c r="O39">
        <v>256</v>
      </c>
      <c r="Q39">
        <v>85</v>
      </c>
      <c r="S39">
        <v>1</v>
      </c>
      <c r="T39">
        <v>3</v>
      </c>
      <c r="V39" s="3">
        <v>1.943139E-2</v>
      </c>
      <c r="W39" s="3">
        <v>1.1591762719436201</v>
      </c>
    </row>
    <row r="41" spans="3:24">
      <c r="C41">
        <v>207</v>
      </c>
      <c r="D41">
        <v>18</v>
      </c>
      <c r="E41">
        <v>88.77</v>
      </c>
      <c r="F41">
        <v>37761151</v>
      </c>
      <c r="G41">
        <v>346000231</v>
      </c>
      <c r="H41">
        <v>3550</v>
      </c>
      <c r="I41">
        <v>130</v>
      </c>
      <c r="J41">
        <v>576</v>
      </c>
      <c r="K41">
        <v>424</v>
      </c>
      <c r="L41">
        <v>42.5</v>
      </c>
      <c r="M41">
        <v>50</v>
      </c>
      <c r="O41">
        <v>256</v>
      </c>
      <c r="Q41">
        <v>85</v>
      </c>
      <c r="R41" t="s">
        <v>107</v>
      </c>
      <c r="S41">
        <v>2</v>
      </c>
      <c r="V41" s="3">
        <v>5.2009400000000003E-3</v>
      </c>
      <c r="W41" s="3" t="s">
        <v>110</v>
      </c>
      <c r="X41" t="s">
        <v>108</v>
      </c>
    </row>
    <row r="42" spans="3:24">
      <c r="H42">
        <v>3550</v>
      </c>
      <c r="I42">
        <v>130</v>
      </c>
      <c r="L42">
        <v>42.7</v>
      </c>
      <c r="M42">
        <v>50</v>
      </c>
      <c r="O42">
        <v>256</v>
      </c>
      <c r="Q42">
        <v>85</v>
      </c>
      <c r="S42">
        <v>3</v>
      </c>
      <c r="V42" s="3">
        <v>5.2009500000000002E-3</v>
      </c>
      <c r="W42" s="3" t="s">
        <v>111</v>
      </c>
    </row>
    <row r="43" spans="3:24">
      <c r="H43">
        <v>3550</v>
      </c>
      <c r="I43">
        <v>130</v>
      </c>
      <c r="J43">
        <v>576</v>
      </c>
      <c r="K43">
        <v>424</v>
      </c>
      <c r="L43">
        <v>41</v>
      </c>
      <c r="M43">
        <v>50</v>
      </c>
      <c r="O43">
        <v>256</v>
      </c>
      <c r="Q43">
        <v>85</v>
      </c>
      <c r="S43">
        <v>4</v>
      </c>
      <c r="V43" s="3">
        <v>5.1623780000000001E-2</v>
      </c>
      <c r="W43" s="3" t="s">
        <v>112</v>
      </c>
    </row>
    <row r="44" spans="3:24">
      <c r="C44">
        <v>207</v>
      </c>
      <c r="D44">
        <v>18</v>
      </c>
      <c r="E44">
        <v>88.77</v>
      </c>
      <c r="F44">
        <v>37761154</v>
      </c>
      <c r="G44">
        <v>346000230</v>
      </c>
      <c r="H44">
        <v>3550</v>
      </c>
      <c r="I44">
        <v>130</v>
      </c>
      <c r="J44">
        <v>576</v>
      </c>
      <c r="K44">
        <v>424</v>
      </c>
      <c r="L44">
        <v>42.8</v>
      </c>
      <c r="M44">
        <v>50</v>
      </c>
      <c r="O44">
        <v>256</v>
      </c>
      <c r="Q44">
        <v>85</v>
      </c>
      <c r="S44">
        <v>5</v>
      </c>
      <c r="V44" s="3">
        <v>5.0428000000000001E-3</v>
      </c>
      <c r="W44" s="3">
        <v>-2.91013747677734</v>
      </c>
    </row>
    <row r="45" spans="3:24">
      <c r="L45">
        <v>42.9</v>
      </c>
      <c r="M45">
        <v>50</v>
      </c>
      <c r="O45">
        <v>256</v>
      </c>
      <c r="Q45">
        <v>85</v>
      </c>
      <c r="S45">
        <v>6</v>
      </c>
      <c r="V45" s="3">
        <v>6.8193200000000002E-3</v>
      </c>
      <c r="W45" s="3">
        <v>-2.2185900134407102</v>
      </c>
    </row>
    <row r="46" spans="3:24">
      <c r="H46">
        <v>3550</v>
      </c>
      <c r="I46">
        <v>130</v>
      </c>
      <c r="J46">
        <v>576</v>
      </c>
      <c r="K46">
        <v>424</v>
      </c>
      <c r="L46">
        <v>42.95</v>
      </c>
      <c r="M46">
        <v>50</v>
      </c>
      <c r="O46">
        <v>256</v>
      </c>
      <c r="Q46">
        <v>85</v>
      </c>
      <c r="S46">
        <v>7</v>
      </c>
      <c r="V46" s="3">
        <v>1.379608E-2</v>
      </c>
      <c r="W46">
        <v>-2.6352252493868402</v>
      </c>
    </row>
  </sheetData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15"/>
  <sheetViews>
    <sheetView workbookViewId="0">
      <selection activeCell="O8" sqref="O8:P8"/>
    </sheetView>
  </sheetViews>
  <sheetFormatPr defaultRowHeight="15"/>
  <cols>
    <col min="3" max="3" width="12.28515625" customWidth="1"/>
    <col min="4" max="4" width="13.85546875" customWidth="1"/>
    <col min="5" max="5" width="17.140625" customWidth="1"/>
    <col min="6" max="6" width="17.85546875" customWidth="1"/>
    <col min="7" max="7" width="18.85546875" customWidth="1"/>
    <col min="8" max="8" width="18" customWidth="1"/>
    <col min="10" max="10" width="13.140625" customWidth="1"/>
    <col min="11" max="11" width="12.140625" customWidth="1"/>
    <col min="12" max="13" width="13.7109375" customWidth="1"/>
    <col min="15" max="15" width="28.7109375" customWidth="1"/>
  </cols>
  <sheetData>
    <row r="3" spans="3:16">
      <c r="C3" t="s">
        <v>17</v>
      </c>
      <c r="E3" s="1" t="s">
        <v>32</v>
      </c>
    </row>
    <row r="4" spans="3:16">
      <c r="C4" t="s">
        <v>24</v>
      </c>
    </row>
    <row r="5" spans="3:16">
      <c r="C5" t="s">
        <v>25</v>
      </c>
    </row>
    <row r="8" spans="3:16">
      <c r="D8" t="s">
        <v>9</v>
      </c>
      <c r="E8" t="s">
        <v>20</v>
      </c>
      <c r="F8" t="s">
        <v>21</v>
      </c>
      <c r="G8" t="s">
        <v>22</v>
      </c>
      <c r="H8" t="s">
        <v>23</v>
      </c>
      <c r="I8" t="s">
        <v>10</v>
      </c>
      <c r="J8" t="s">
        <v>11</v>
      </c>
      <c r="K8" t="s">
        <v>12</v>
      </c>
      <c r="L8" t="s">
        <v>13</v>
      </c>
      <c r="M8" t="s">
        <v>14</v>
      </c>
      <c r="O8" t="s">
        <v>15</v>
      </c>
      <c r="P8" t="s">
        <v>18</v>
      </c>
    </row>
    <row r="9" spans="3:16">
      <c r="D9" t="s">
        <v>36</v>
      </c>
      <c r="E9">
        <v>15</v>
      </c>
      <c r="F9">
        <v>94.93</v>
      </c>
      <c r="G9">
        <v>377611235</v>
      </c>
      <c r="H9">
        <v>346000217</v>
      </c>
      <c r="I9">
        <v>620</v>
      </c>
      <c r="J9">
        <v>420</v>
      </c>
      <c r="K9">
        <v>580</v>
      </c>
      <c r="L9">
        <v>39</v>
      </c>
      <c r="M9">
        <v>50</v>
      </c>
      <c r="O9" t="s">
        <v>35</v>
      </c>
      <c r="P9">
        <v>0</v>
      </c>
    </row>
    <row r="10" spans="3:16">
      <c r="D10" t="s">
        <v>37</v>
      </c>
      <c r="E10">
        <v>15</v>
      </c>
      <c r="F10">
        <v>94.93</v>
      </c>
      <c r="G10">
        <v>377611237</v>
      </c>
      <c r="H10">
        <v>346000188</v>
      </c>
      <c r="I10">
        <v>610</v>
      </c>
      <c r="J10">
        <v>563</v>
      </c>
      <c r="K10">
        <v>437</v>
      </c>
      <c r="L10">
        <v>39</v>
      </c>
      <c r="M10">
        <v>50</v>
      </c>
      <c r="P10">
        <v>1</v>
      </c>
    </row>
    <row r="11" spans="3:16">
      <c r="D11" t="s">
        <v>37</v>
      </c>
      <c r="E11">
        <v>15</v>
      </c>
      <c r="F11">
        <v>94.93</v>
      </c>
      <c r="G11">
        <v>377611235</v>
      </c>
      <c r="H11">
        <v>346000187</v>
      </c>
      <c r="I11">
        <v>610</v>
      </c>
      <c r="J11">
        <v>563</v>
      </c>
      <c r="K11">
        <v>437</v>
      </c>
      <c r="L11">
        <v>49</v>
      </c>
      <c r="M11">
        <v>50</v>
      </c>
      <c r="P11">
        <v>2</v>
      </c>
    </row>
    <row r="12" spans="3:16">
      <c r="D12" t="s">
        <v>38</v>
      </c>
      <c r="E12">
        <v>15</v>
      </c>
      <c r="F12">
        <v>94.93</v>
      </c>
      <c r="G12">
        <v>377611235</v>
      </c>
      <c r="H12">
        <v>346000190</v>
      </c>
      <c r="I12">
        <v>600</v>
      </c>
      <c r="J12">
        <v>563</v>
      </c>
      <c r="K12">
        <v>437</v>
      </c>
      <c r="L12">
        <v>44</v>
      </c>
      <c r="M12">
        <v>50</v>
      </c>
      <c r="P12">
        <v>3</v>
      </c>
    </row>
    <row r="13" spans="3:16">
      <c r="D13" t="s">
        <v>38</v>
      </c>
      <c r="E13">
        <v>15</v>
      </c>
      <c r="F13">
        <v>94.93</v>
      </c>
      <c r="G13">
        <v>377611235</v>
      </c>
      <c r="H13">
        <v>346000205</v>
      </c>
      <c r="I13">
        <v>610</v>
      </c>
      <c r="J13">
        <v>563</v>
      </c>
      <c r="K13">
        <v>437</v>
      </c>
      <c r="L13">
        <v>43</v>
      </c>
      <c r="M13">
        <v>50</v>
      </c>
      <c r="P13">
        <v>4</v>
      </c>
    </row>
    <row r="14" spans="3:16">
      <c r="D14" t="s">
        <v>38</v>
      </c>
      <c r="E14">
        <v>15</v>
      </c>
      <c r="F14">
        <v>94.93</v>
      </c>
      <c r="G14">
        <v>377611235</v>
      </c>
      <c r="H14">
        <v>346000215</v>
      </c>
      <c r="I14">
        <v>610</v>
      </c>
      <c r="J14">
        <v>563</v>
      </c>
      <c r="K14">
        <v>437</v>
      </c>
      <c r="L14">
        <v>42</v>
      </c>
      <c r="M14">
        <v>50</v>
      </c>
      <c r="P14">
        <v>5</v>
      </c>
    </row>
    <row r="15" spans="3:16">
      <c r="D15" t="s">
        <v>39</v>
      </c>
      <c r="E15">
        <v>15</v>
      </c>
      <c r="F15">
        <v>94.93</v>
      </c>
      <c r="G15">
        <v>377611230</v>
      </c>
      <c r="H15">
        <v>346000180</v>
      </c>
      <c r="I15">
        <v>620</v>
      </c>
      <c r="J15">
        <v>563</v>
      </c>
      <c r="K15">
        <v>437</v>
      </c>
      <c r="L15">
        <v>41</v>
      </c>
      <c r="M15">
        <v>50</v>
      </c>
      <c r="P15">
        <v>6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U31"/>
  <sheetViews>
    <sheetView workbookViewId="0">
      <selection activeCell="T31" sqref="T31"/>
    </sheetView>
  </sheetViews>
  <sheetFormatPr defaultRowHeight="15"/>
  <cols>
    <col min="2" max="2" width="19.7109375" customWidth="1"/>
    <col min="3" max="3" width="15.28515625" customWidth="1"/>
    <col min="4" max="4" width="15.5703125" customWidth="1"/>
    <col min="5" max="5" width="15.140625" customWidth="1"/>
    <col min="6" max="6" width="18.42578125" customWidth="1"/>
    <col min="7" max="7" width="19.5703125" customWidth="1"/>
    <col min="8" max="8" width="20.85546875" customWidth="1"/>
    <col min="9" max="9" width="15.5703125" customWidth="1"/>
    <col min="11" max="11" width="13.28515625" customWidth="1"/>
    <col min="12" max="12" width="12.7109375" customWidth="1"/>
    <col min="13" max="14" width="13" customWidth="1"/>
  </cols>
  <sheetData>
    <row r="4" spans="1:15">
      <c r="A4" t="s">
        <v>15</v>
      </c>
      <c r="C4" t="s">
        <v>9</v>
      </c>
      <c r="D4" t="s">
        <v>20</v>
      </c>
      <c r="E4" t="s">
        <v>21</v>
      </c>
      <c r="F4" t="s">
        <v>22</v>
      </c>
      <c r="G4" t="s">
        <v>23</v>
      </c>
      <c r="H4" t="s">
        <v>10</v>
      </c>
      <c r="I4" t="s">
        <v>59</v>
      </c>
      <c r="J4" t="s">
        <v>60</v>
      </c>
      <c r="K4" t="s">
        <v>61</v>
      </c>
      <c r="L4" t="s">
        <v>74</v>
      </c>
      <c r="O4" t="s">
        <v>69</v>
      </c>
    </row>
    <row r="5" spans="1:15">
      <c r="A5" t="s">
        <v>78</v>
      </c>
      <c r="C5" t="s">
        <v>72</v>
      </c>
      <c r="D5">
        <v>17.23</v>
      </c>
      <c r="E5" t="s">
        <v>73</v>
      </c>
      <c r="F5">
        <v>377611143</v>
      </c>
      <c r="G5">
        <v>346000207</v>
      </c>
      <c r="H5">
        <v>3500</v>
      </c>
      <c r="I5">
        <v>160</v>
      </c>
      <c r="J5">
        <v>0.17</v>
      </c>
      <c r="K5">
        <v>-2.11</v>
      </c>
      <c r="L5">
        <v>75</v>
      </c>
      <c r="O5" t="s">
        <v>70</v>
      </c>
    </row>
    <row r="6" spans="1:15">
      <c r="C6" t="s">
        <v>72</v>
      </c>
      <c r="D6">
        <v>15.23</v>
      </c>
      <c r="E6">
        <v>119</v>
      </c>
      <c r="F6">
        <v>377611136</v>
      </c>
      <c r="G6">
        <v>346000203</v>
      </c>
      <c r="H6">
        <v>2800</v>
      </c>
      <c r="I6">
        <v>130</v>
      </c>
      <c r="J6">
        <v>0.158</v>
      </c>
      <c r="K6">
        <v>-2.1</v>
      </c>
      <c r="L6">
        <v>95</v>
      </c>
      <c r="O6" t="s">
        <v>71</v>
      </c>
    </row>
    <row r="7" spans="1:15">
      <c r="C7" t="s">
        <v>72</v>
      </c>
      <c r="D7">
        <v>18</v>
      </c>
      <c r="E7">
        <v>119</v>
      </c>
      <c r="H7">
        <v>3900</v>
      </c>
      <c r="I7">
        <v>150</v>
      </c>
      <c r="J7">
        <v>0.20499999999999999</v>
      </c>
      <c r="K7">
        <v>-2.09</v>
      </c>
      <c r="L7">
        <v>65</v>
      </c>
    </row>
    <row r="8" spans="1:15">
      <c r="C8" t="s">
        <v>72</v>
      </c>
      <c r="D8">
        <v>23</v>
      </c>
      <c r="E8">
        <v>122</v>
      </c>
      <c r="F8">
        <v>377611153</v>
      </c>
      <c r="G8">
        <v>346000208</v>
      </c>
      <c r="H8">
        <v>5000</v>
      </c>
      <c r="I8">
        <v>150</v>
      </c>
      <c r="J8">
        <v>0.17</v>
      </c>
      <c r="K8">
        <v>-2.5</v>
      </c>
      <c r="L8">
        <v>50</v>
      </c>
    </row>
    <row r="9" spans="1:15">
      <c r="C9" t="s">
        <v>72</v>
      </c>
      <c r="D9">
        <v>25</v>
      </c>
      <c r="E9">
        <v>117</v>
      </c>
      <c r="F9">
        <v>377611155</v>
      </c>
      <c r="G9">
        <v>346000208</v>
      </c>
      <c r="H9">
        <v>5750</v>
      </c>
      <c r="I9">
        <v>150</v>
      </c>
      <c r="J9">
        <v>0.21199999999999999</v>
      </c>
      <c r="K9">
        <v>-2.5</v>
      </c>
      <c r="L9">
        <v>45</v>
      </c>
      <c r="O9" t="s">
        <v>75</v>
      </c>
    </row>
    <row r="10" spans="1:15">
      <c r="O10" t="s">
        <v>76</v>
      </c>
    </row>
    <row r="13" spans="1:15">
      <c r="C13" t="s">
        <v>72</v>
      </c>
      <c r="D13">
        <v>15.6</v>
      </c>
      <c r="E13" t="s">
        <v>77</v>
      </c>
      <c r="F13">
        <v>377611134</v>
      </c>
      <c r="H13">
        <v>2900</v>
      </c>
      <c r="I13">
        <v>150</v>
      </c>
      <c r="J13">
        <v>0.115</v>
      </c>
      <c r="K13">
        <v>-2.29</v>
      </c>
      <c r="L13">
        <v>95</v>
      </c>
    </row>
    <row r="14" spans="1:15">
      <c r="C14" t="s">
        <v>72</v>
      </c>
      <c r="D14">
        <v>16.600000000000001</v>
      </c>
      <c r="F14">
        <v>377611141</v>
      </c>
      <c r="H14">
        <v>3000</v>
      </c>
      <c r="I14">
        <v>150</v>
      </c>
      <c r="J14">
        <v>0.13700000000000001</v>
      </c>
      <c r="K14">
        <v>-2.19</v>
      </c>
      <c r="L14">
        <v>90</v>
      </c>
    </row>
    <row r="15" spans="1:15">
      <c r="D15">
        <v>17.600000000000001</v>
      </c>
      <c r="F15">
        <v>377611146</v>
      </c>
      <c r="H15">
        <v>3250</v>
      </c>
      <c r="I15">
        <v>150</v>
      </c>
      <c r="J15">
        <v>0.17599999999999999</v>
      </c>
      <c r="K15">
        <v>-2.09</v>
      </c>
      <c r="L15">
        <v>85</v>
      </c>
    </row>
    <row r="16" spans="1:15">
      <c r="D16">
        <v>14.6</v>
      </c>
      <c r="F16">
        <v>377611145</v>
      </c>
      <c r="H16">
        <v>2700</v>
      </c>
      <c r="I16">
        <v>150</v>
      </c>
      <c r="J16">
        <v>0.13</v>
      </c>
      <c r="K16">
        <v>-2.13</v>
      </c>
      <c r="L16">
        <v>100</v>
      </c>
    </row>
    <row r="17" spans="1:21">
      <c r="D17">
        <v>17.600000000000001</v>
      </c>
      <c r="F17">
        <v>377611139</v>
      </c>
      <c r="H17">
        <v>3100</v>
      </c>
      <c r="I17">
        <v>150</v>
      </c>
      <c r="J17">
        <v>0.16700000000000001</v>
      </c>
      <c r="K17">
        <v>-2.8</v>
      </c>
      <c r="L17">
        <v>90</v>
      </c>
    </row>
    <row r="18" spans="1:21">
      <c r="C18" t="s">
        <v>79</v>
      </c>
      <c r="D18">
        <v>17.600000000000001</v>
      </c>
      <c r="F18">
        <v>377611141</v>
      </c>
      <c r="H18">
        <v>6300</v>
      </c>
      <c r="I18">
        <v>170</v>
      </c>
      <c r="J18">
        <v>0.153</v>
      </c>
      <c r="K18">
        <v>-2.66</v>
      </c>
      <c r="L18">
        <v>45</v>
      </c>
    </row>
    <row r="24" spans="1:21">
      <c r="A24" t="s">
        <v>96</v>
      </c>
    </row>
    <row r="25" spans="1:21">
      <c r="B25" t="s">
        <v>97</v>
      </c>
      <c r="C25" t="s">
        <v>8</v>
      </c>
      <c r="D25" t="s">
        <v>9</v>
      </c>
      <c r="E25" t="s">
        <v>20</v>
      </c>
      <c r="F25" t="s">
        <v>21</v>
      </c>
      <c r="G25" t="s">
        <v>22</v>
      </c>
      <c r="H25" t="s">
        <v>23</v>
      </c>
      <c r="I25" t="s">
        <v>10</v>
      </c>
      <c r="J25" t="s">
        <v>16</v>
      </c>
      <c r="K25" t="s">
        <v>11</v>
      </c>
      <c r="L25" t="s">
        <v>12</v>
      </c>
      <c r="M25" t="s">
        <v>13</v>
      </c>
      <c r="N25" t="s">
        <v>14</v>
      </c>
      <c r="O25" t="s">
        <v>86</v>
      </c>
      <c r="P25" t="s">
        <v>56</v>
      </c>
      <c r="Q25" t="s">
        <v>89</v>
      </c>
      <c r="R25" t="s">
        <v>57</v>
      </c>
      <c r="T25" t="s">
        <v>60</v>
      </c>
      <c r="U25" t="s">
        <v>61</v>
      </c>
    </row>
    <row r="26" spans="1:21">
      <c r="B26">
        <v>0</v>
      </c>
      <c r="C26">
        <v>222</v>
      </c>
      <c r="D26">
        <v>186</v>
      </c>
      <c r="E26">
        <v>16.46</v>
      </c>
      <c r="F26">
        <v>88.77</v>
      </c>
      <c r="G26">
        <v>377611128</v>
      </c>
      <c r="I26">
        <v>3150</v>
      </c>
      <c r="J26">
        <v>190</v>
      </c>
      <c r="K26">
        <v>576</v>
      </c>
      <c r="L26">
        <v>424</v>
      </c>
      <c r="M26">
        <v>17</v>
      </c>
      <c r="N26">
        <v>50</v>
      </c>
      <c r="O26">
        <f>(K26-L26)/(K26+L26)</f>
        <v>0.152</v>
      </c>
      <c r="P26">
        <v>256</v>
      </c>
      <c r="Q26">
        <f>250000/(I26-J26)</f>
        <v>84.459459459459453</v>
      </c>
      <c r="R26">
        <v>85</v>
      </c>
      <c r="T26">
        <v>8.5800000000000008E-3</v>
      </c>
      <c r="U26">
        <v>-0.877</v>
      </c>
    </row>
    <row r="27" spans="1:21">
      <c r="B27">
        <v>1</v>
      </c>
      <c r="E27">
        <v>18.46</v>
      </c>
      <c r="I27">
        <v>3400</v>
      </c>
      <c r="J27">
        <v>180</v>
      </c>
      <c r="K27">
        <v>576</v>
      </c>
      <c r="L27">
        <v>424</v>
      </c>
      <c r="M27">
        <v>17</v>
      </c>
      <c r="N27">
        <v>50</v>
      </c>
      <c r="P27">
        <v>256</v>
      </c>
      <c r="Q27">
        <f>250000/(I27-J27)</f>
        <v>77.639751552795033</v>
      </c>
      <c r="R27">
        <v>80</v>
      </c>
      <c r="T27" s="3">
        <v>1.425948E-2</v>
      </c>
    </row>
    <row r="28" spans="1:21">
      <c r="B28">
        <v>2</v>
      </c>
      <c r="E28">
        <v>19.46</v>
      </c>
      <c r="F28">
        <v>88.77</v>
      </c>
      <c r="G28">
        <v>377611134</v>
      </c>
      <c r="I28">
        <v>3450</v>
      </c>
      <c r="J28">
        <v>180</v>
      </c>
      <c r="K28">
        <v>576</v>
      </c>
      <c r="L28">
        <v>424</v>
      </c>
      <c r="M28">
        <v>17</v>
      </c>
      <c r="N28">
        <v>50</v>
      </c>
      <c r="P28">
        <v>256</v>
      </c>
      <c r="Q28">
        <f>250000/(I28-J28)</f>
        <v>76.452599388379198</v>
      </c>
      <c r="R28">
        <v>75</v>
      </c>
      <c r="T28">
        <v>1.34E-2</v>
      </c>
    </row>
    <row r="29" spans="1:21">
      <c r="B29">
        <v>3</v>
      </c>
      <c r="E29">
        <v>18.059999999999999</v>
      </c>
      <c r="G29">
        <v>377611150</v>
      </c>
      <c r="I29">
        <v>3250</v>
      </c>
      <c r="J29">
        <v>180</v>
      </c>
      <c r="K29">
        <v>576</v>
      </c>
      <c r="L29">
        <v>424</v>
      </c>
      <c r="M29">
        <v>17</v>
      </c>
      <c r="N29">
        <v>50</v>
      </c>
      <c r="P29">
        <v>256</v>
      </c>
      <c r="Q29">
        <f>250000/(I29-J29)</f>
        <v>81.433224755700323</v>
      </c>
      <c r="R29">
        <v>80</v>
      </c>
      <c r="T29">
        <v>1.7299999999999999E-2</v>
      </c>
      <c r="U29">
        <v>-1.41</v>
      </c>
    </row>
    <row r="30" spans="1:21">
      <c r="B30">
        <v>4</v>
      </c>
      <c r="C30">
        <v>222</v>
      </c>
      <c r="D30">
        <v>186</v>
      </c>
      <c r="E30">
        <v>17.760000000000002</v>
      </c>
      <c r="F30">
        <v>88.7</v>
      </c>
      <c r="G30">
        <v>377611136</v>
      </c>
      <c r="I30">
        <v>3250</v>
      </c>
      <c r="J30">
        <v>180</v>
      </c>
      <c r="K30">
        <v>576</v>
      </c>
      <c r="L30">
        <v>424</v>
      </c>
      <c r="M30">
        <v>17</v>
      </c>
      <c r="N30">
        <v>50</v>
      </c>
      <c r="P30">
        <v>256</v>
      </c>
      <c r="Q30">
        <f>250000/(I30-J30)</f>
        <v>81.433224755700323</v>
      </c>
      <c r="R30">
        <v>80</v>
      </c>
      <c r="T30" s="3" t="s">
        <v>98</v>
      </c>
    </row>
    <row r="31" spans="1:21">
      <c r="B31">
        <v>5</v>
      </c>
      <c r="E31">
        <v>18</v>
      </c>
      <c r="I31">
        <v>3250</v>
      </c>
      <c r="J31">
        <v>180</v>
      </c>
      <c r="K31">
        <v>576</v>
      </c>
      <c r="L31">
        <v>424</v>
      </c>
      <c r="M31">
        <v>17</v>
      </c>
      <c r="N31">
        <v>50</v>
      </c>
      <c r="P31">
        <v>256</v>
      </c>
      <c r="Q31">
        <f>250000/(I31-J31)</f>
        <v>81.433224755700323</v>
      </c>
      <c r="R31">
        <v>80</v>
      </c>
      <c r="T31">
        <v>1.34E-2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I30"/>
  <sheetViews>
    <sheetView workbookViewId="0">
      <selection activeCell="H27" sqref="H27"/>
    </sheetView>
  </sheetViews>
  <sheetFormatPr defaultRowHeight="15"/>
  <cols>
    <col min="4" max="4" width="14.42578125" customWidth="1"/>
    <col min="5" max="5" width="19.5703125" customWidth="1"/>
    <col min="6" max="6" width="14.140625" customWidth="1"/>
    <col min="7" max="7" width="19" customWidth="1"/>
    <col min="8" max="8" width="34.7109375" customWidth="1"/>
    <col min="9" max="9" width="23.85546875" customWidth="1"/>
  </cols>
  <sheetData>
    <row r="4" spans="4:9">
      <c r="D4" t="s">
        <v>62</v>
      </c>
      <c r="E4" t="s">
        <v>63</v>
      </c>
      <c r="F4" t="s">
        <v>64</v>
      </c>
      <c r="G4" t="s">
        <v>65</v>
      </c>
      <c r="H4" t="s">
        <v>15</v>
      </c>
      <c r="I4" t="s">
        <v>18</v>
      </c>
    </row>
    <row r="5" spans="4:9">
      <c r="D5">
        <v>3200</v>
      </c>
      <c r="E5">
        <v>120</v>
      </c>
      <c r="F5">
        <v>256</v>
      </c>
      <c r="G5">
        <v>5</v>
      </c>
      <c r="H5" t="s">
        <v>66</v>
      </c>
      <c r="I5">
        <v>0</v>
      </c>
    </row>
    <row r="6" spans="4:9">
      <c r="D6">
        <v>3200</v>
      </c>
      <c r="E6">
        <v>120</v>
      </c>
      <c r="F6">
        <v>256</v>
      </c>
      <c r="G6">
        <v>10</v>
      </c>
      <c r="I6">
        <v>1</v>
      </c>
    </row>
    <row r="7" spans="4:9">
      <c r="D7">
        <v>3200</v>
      </c>
      <c r="E7">
        <v>120</v>
      </c>
      <c r="F7">
        <v>256</v>
      </c>
      <c r="G7">
        <v>20</v>
      </c>
      <c r="I7">
        <v>2</v>
      </c>
    </row>
    <row r="8" spans="4:9">
      <c r="D8">
        <v>3200</v>
      </c>
      <c r="E8">
        <v>120</v>
      </c>
      <c r="F8">
        <v>256</v>
      </c>
      <c r="G8">
        <v>40</v>
      </c>
      <c r="I8">
        <v>3</v>
      </c>
    </row>
    <row r="9" spans="4:9">
      <c r="D9">
        <v>3200</v>
      </c>
      <c r="E9">
        <v>120</v>
      </c>
      <c r="F9">
        <v>256</v>
      </c>
      <c r="G9">
        <v>60</v>
      </c>
      <c r="I9">
        <v>4</v>
      </c>
    </row>
    <row r="10" spans="4:9">
      <c r="D10">
        <v>3200</v>
      </c>
      <c r="E10">
        <v>120</v>
      </c>
      <c r="F10">
        <v>256</v>
      </c>
      <c r="G10">
        <v>100</v>
      </c>
      <c r="I10">
        <v>5</v>
      </c>
    </row>
    <row r="11" spans="4:9">
      <c r="D11">
        <v>3000</v>
      </c>
      <c r="E11">
        <v>130</v>
      </c>
      <c r="F11">
        <v>256</v>
      </c>
      <c r="G11">
        <v>150</v>
      </c>
      <c r="I11">
        <v>6</v>
      </c>
    </row>
    <row r="14" spans="4:9">
      <c r="D14">
        <v>1500</v>
      </c>
      <c r="E14">
        <v>120</v>
      </c>
      <c r="F14">
        <v>256</v>
      </c>
      <c r="G14">
        <v>5</v>
      </c>
      <c r="H14" t="s">
        <v>67</v>
      </c>
      <c r="I14">
        <v>0</v>
      </c>
    </row>
    <row r="15" spans="4:9">
      <c r="D15">
        <v>1500</v>
      </c>
      <c r="E15">
        <v>120</v>
      </c>
      <c r="F15">
        <v>256</v>
      </c>
      <c r="G15">
        <v>10</v>
      </c>
      <c r="I15">
        <v>1</v>
      </c>
    </row>
    <row r="16" spans="4:9">
      <c r="D16">
        <v>1500</v>
      </c>
      <c r="E16">
        <v>120</v>
      </c>
      <c r="F16">
        <v>256</v>
      </c>
      <c r="G16">
        <v>20</v>
      </c>
      <c r="I16">
        <v>2</v>
      </c>
    </row>
    <row r="17" spans="4:9">
      <c r="D17">
        <v>1500</v>
      </c>
      <c r="E17">
        <v>120</v>
      </c>
      <c r="F17">
        <v>256</v>
      </c>
      <c r="G17">
        <v>40</v>
      </c>
      <c r="I17">
        <v>3</v>
      </c>
    </row>
    <row r="18" spans="4:9">
      <c r="D18">
        <v>1500</v>
      </c>
      <c r="E18">
        <v>120</v>
      </c>
      <c r="F18">
        <v>256</v>
      </c>
      <c r="G18">
        <v>60</v>
      </c>
      <c r="I18">
        <v>4</v>
      </c>
    </row>
    <row r="19" spans="4:9">
      <c r="D19">
        <v>1500</v>
      </c>
      <c r="E19">
        <v>120</v>
      </c>
      <c r="F19">
        <v>256</v>
      </c>
      <c r="G19">
        <v>100</v>
      </c>
      <c r="I19">
        <v>5</v>
      </c>
    </row>
    <row r="20" spans="4:9">
      <c r="D20">
        <v>1500</v>
      </c>
      <c r="E20">
        <v>120</v>
      </c>
      <c r="F20">
        <v>256</v>
      </c>
      <c r="G20">
        <v>150</v>
      </c>
      <c r="I20">
        <v>6</v>
      </c>
    </row>
    <row r="24" spans="4:9">
      <c r="D24">
        <v>3000</v>
      </c>
      <c r="E24">
        <v>120</v>
      </c>
      <c r="F24">
        <v>128</v>
      </c>
      <c r="G24">
        <v>5</v>
      </c>
      <c r="H24" t="s">
        <v>68</v>
      </c>
      <c r="I24">
        <v>0</v>
      </c>
    </row>
    <row r="25" spans="4:9">
      <c r="D25">
        <v>3000</v>
      </c>
      <c r="E25">
        <v>120</v>
      </c>
      <c r="F25">
        <v>128</v>
      </c>
      <c r="G25">
        <v>10</v>
      </c>
      <c r="I25">
        <v>1</v>
      </c>
    </row>
    <row r="26" spans="4:9">
      <c r="D26">
        <v>3000</v>
      </c>
      <c r="E26">
        <v>120</v>
      </c>
      <c r="F26">
        <v>128</v>
      </c>
      <c r="G26">
        <v>20</v>
      </c>
      <c r="I26">
        <v>2</v>
      </c>
    </row>
    <row r="27" spans="4:9">
      <c r="D27">
        <v>3000</v>
      </c>
      <c r="E27">
        <v>120</v>
      </c>
      <c r="F27">
        <v>128</v>
      </c>
      <c r="G27">
        <v>40</v>
      </c>
      <c r="I27">
        <v>3</v>
      </c>
    </row>
    <row r="28" spans="4:9">
      <c r="D28">
        <v>2900</v>
      </c>
      <c r="E28">
        <v>120</v>
      </c>
      <c r="F28">
        <v>128</v>
      </c>
      <c r="G28">
        <v>60</v>
      </c>
      <c r="I28">
        <v>4</v>
      </c>
    </row>
    <row r="29" spans="4:9">
      <c r="D29">
        <v>3000</v>
      </c>
      <c r="E29">
        <v>120</v>
      </c>
      <c r="F29">
        <v>128</v>
      </c>
      <c r="G29">
        <v>100</v>
      </c>
      <c r="I29">
        <v>5</v>
      </c>
    </row>
    <row r="30" spans="4:9">
      <c r="D30">
        <v>2900</v>
      </c>
      <c r="E30">
        <v>120</v>
      </c>
      <c r="F30">
        <v>128</v>
      </c>
      <c r="G30">
        <v>150</v>
      </c>
      <c r="I30">
        <v>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6</vt:i4>
      </vt:variant>
    </vt:vector>
  </HeadingPairs>
  <TitlesOfParts>
    <vt:vector size="6" baseType="lpstr">
      <vt:lpstr>dark_res</vt:lpstr>
      <vt:lpstr>EMM axial</vt:lpstr>
      <vt:lpstr>minimalizace EMM</vt:lpstr>
      <vt:lpstr>EMM_sikmy</vt:lpstr>
      <vt:lpstr>citlivost</vt:lpstr>
      <vt:lpstr>nejistota histogramu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LabKO2b</dc:creator>
  <cp:lastModifiedBy>vadlejch</cp:lastModifiedBy>
  <dcterms:created xsi:type="dcterms:W3CDTF">2020-03-09T16:00:13Z</dcterms:created>
  <dcterms:modified xsi:type="dcterms:W3CDTF">2020-05-05T10:53:48Z</dcterms:modified>
</cp:coreProperties>
</file>